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xr:revisionPtr revIDLastSave="0" documentId="13_ncr:1_{89915B34-C1D2-4BC7-AB82-E431D1E3FAFB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Rekapitulace stavby" sheetId="1" r:id="rId1"/>
    <sheet name="ZTI" sheetId="2" r:id="rId2"/>
  </sheets>
  <definedNames>
    <definedName name="_xlnm._FilterDatabase" localSheetId="1" hidden="1">ZTI!$C$124:$K$258</definedName>
    <definedName name="_xlnm.Print_Titles" localSheetId="0">'Rekapitulace stavby'!$92:$92</definedName>
    <definedName name="_xlnm.Print_Titles" localSheetId="1">ZTI!$124:$124</definedName>
    <definedName name="_xlnm.Print_Area" localSheetId="0">'Rekapitulace stavby'!$D$4:$AO$76,'Rekapitulace stavby'!$C$82:$AQ$96</definedName>
    <definedName name="_xlnm.Print_Area" localSheetId="1">ZTI!$C$4:$J$76,ZTI!$C$82:$J$106,ZTI!$C$112:$J$258</definedName>
  </definedNames>
  <calcPr calcId="191029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F119" i="2"/>
  <c r="E117" i="2"/>
  <c r="F89" i="2"/>
  <c r="E87" i="2"/>
  <c r="J24" i="2"/>
  <c r="E24" i="2"/>
  <c r="J122" i="2"/>
  <c r="J23" i="2"/>
  <c r="J21" i="2"/>
  <c r="E21" i="2"/>
  <c r="J121" i="2" s="1"/>
  <c r="J20" i="2"/>
  <c r="J18" i="2"/>
  <c r="E18" i="2"/>
  <c r="F122" i="2"/>
  <c r="J17" i="2"/>
  <c r="J15" i="2"/>
  <c r="E15" i="2"/>
  <c r="F121" i="2" s="1"/>
  <c r="J14" i="2"/>
  <c r="J12" i="2"/>
  <c r="J119" i="2"/>
  <c r="E7" i="2"/>
  <c r="E85" i="2" s="1"/>
  <c r="L90" i="1"/>
  <c r="AM90" i="1"/>
  <c r="AM89" i="1"/>
  <c r="L89" i="1"/>
  <c r="AM87" i="1"/>
  <c r="L87" i="1"/>
  <c r="L85" i="1"/>
  <c r="L84" i="1"/>
  <c r="BK231" i="2"/>
  <c r="J205" i="2"/>
  <c r="J189" i="2"/>
  <c r="BK169" i="2"/>
  <c r="BK145" i="2"/>
  <c r="J211" i="2"/>
  <c r="J172" i="2"/>
  <c r="BK138" i="2"/>
  <c r="BK236" i="2"/>
  <c r="BK215" i="2"/>
  <c r="J186" i="2"/>
  <c r="BK156" i="2"/>
  <c r="BK129" i="2"/>
  <c r="BK241" i="2"/>
  <c r="J214" i="2"/>
  <c r="BK185" i="2"/>
  <c r="BK161" i="2"/>
  <c r="BK131" i="2"/>
  <c r="BK208" i="2"/>
  <c r="J164" i="2"/>
  <c r="J148" i="2"/>
  <c r="J238" i="2"/>
  <c r="BK198" i="2"/>
  <c r="J149" i="2"/>
  <c r="BK132" i="2"/>
  <c r="BK226" i="2"/>
  <c r="J212" i="2"/>
  <c r="BK140" i="2"/>
  <c r="BK239" i="2"/>
  <c r="J197" i="2"/>
  <c r="J180" i="2"/>
  <c r="J138" i="2"/>
  <c r="J241" i="2"/>
  <c r="J217" i="2"/>
  <c r="BK182" i="2"/>
  <c r="J166" i="2"/>
  <c r="BK135" i="2"/>
  <c r="J246" i="2"/>
  <c r="J194" i="2"/>
  <c r="J139" i="2"/>
  <c r="J233" i="2"/>
  <c r="J203" i="2"/>
  <c r="J173" i="2"/>
  <c r="BK141" i="2"/>
  <c r="BK243" i="2"/>
  <c r="BK197" i="2"/>
  <c r="BK170" i="2"/>
  <c r="BK139" i="2"/>
  <c r="BK245" i="2"/>
  <c r="BK195" i="2"/>
  <c r="BK152" i="2"/>
  <c r="BK249" i="2"/>
  <c r="BK217" i="2"/>
  <c r="BK203" i="2"/>
  <c r="J154" i="2"/>
  <c r="J249" i="2"/>
  <c r="BK218" i="2"/>
  <c r="BK180" i="2"/>
  <c r="BK157" i="2"/>
  <c r="BK127" i="2"/>
  <c r="BK201" i="2"/>
  <c r="J181" i="2"/>
  <c r="J137" i="2"/>
  <c r="BK234" i="2"/>
  <c r="J213" i="2"/>
  <c r="BK196" i="2"/>
  <c r="J177" i="2"/>
  <c r="J159" i="2"/>
  <c r="J132" i="2"/>
  <c r="BK238" i="2"/>
  <c r="J185" i="2"/>
  <c r="J257" i="2"/>
  <c r="J218" i="2"/>
  <c r="J196" i="2"/>
  <c r="BK162" i="2"/>
  <c r="BK146" i="2"/>
  <c r="BK250" i="2"/>
  <c r="BK202" i="2"/>
  <c r="BK167" i="2"/>
  <c r="BK142" i="2"/>
  <c r="J236" i="2"/>
  <c r="J183" i="2"/>
  <c r="J150" i="2"/>
  <c r="J237" i="2"/>
  <c r="J195" i="2"/>
  <c r="BK150" i="2"/>
  <c r="BK130" i="2"/>
  <c r="BK220" i="2"/>
  <c r="J209" i="2"/>
  <c r="J163" i="2"/>
  <c r="J130" i="2"/>
  <c r="J216" i="2"/>
  <c r="BK183" i="2"/>
  <c r="J127" i="2"/>
  <c r="J250" i="2"/>
  <c r="J210" i="2"/>
  <c r="J188" i="2"/>
  <c r="BK171" i="2"/>
  <c r="BK149" i="2"/>
  <c r="J129" i="2"/>
  <c r="J222" i="2"/>
  <c r="BK155" i="2"/>
  <c r="BK247" i="2"/>
  <c r="BK209" i="2"/>
  <c r="BK168" i="2"/>
  <c r="J134" i="2"/>
  <c r="BK251" i="2"/>
  <c r="BK211" i="2"/>
  <c r="J171" i="2"/>
  <c r="J146" i="2"/>
  <c r="J254" i="2"/>
  <c r="BK177" i="2"/>
  <c r="J143" i="2"/>
  <c r="BK233" i="2"/>
  <c r="J208" i="2"/>
  <c r="J152" i="2"/>
  <c r="BK252" i="2"/>
  <c r="J221" i="2"/>
  <c r="BK178" i="2"/>
  <c r="J147" i="2"/>
  <c r="J242" i="2"/>
  <c r="BK191" i="2"/>
  <c r="BK175" i="2"/>
  <c r="J247" i="2"/>
  <c r="BK230" i="2"/>
  <c r="J184" i="2"/>
  <c r="BK160" i="2"/>
  <c r="J136" i="2"/>
  <c r="J244" i="2"/>
  <c r="J204" i="2"/>
  <c r="J167" i="2"/>
  <c r="J128" i="2"/>
  <c r="BK222" i="2"/>
  <c r="BK200" i="2"/>
  <c r="BK176" i="2"/>
  <c r="BK257" i="2"/>
  <c r="J229" i="2"/>
  <c r="J193" i="2"/>
  <c r="J168" i="2"/>
  <c r="J144" i="2"/>
  <c r="BK128" i="2"/>
  <c r="J198" i="2"/>
  <c r="BK158" i="2"/>
  <c r="BK248" i="2"/>
  <c r="BK212" i="2"/>
  <c r="J169" i="2"/>
  <c r="BK144" i="2"/>
  <c r="BK228" i="2"/>
  <c r="BK186" i="2"/>
  <c r="J156" i="2"/>
  <c r="J248" i="2"/>
  <c r="BK192" i="2"/>
  <c r="J178" i="2"/>
  <c r="J131" i="2"/>
  <c r="J256" i="2"/>
  <c r="BK214" i="2"/>
  <c r="J200" i="2"/>
  <c r="J170" i="2"/>
  <c r="J140" i="2"/>
  <c r="J227" i="2"/>
  <c r="BK193" i="2"/>
  <c r="J160" i="2"/>
  <c r="BK253" i="2"/>
  <c r="J225" i="2"/>
  <c r="BK194" i="2"/>
  <c r="BK154" i="2"/>
  <c r="BK244" i="2"/>
  <c r="J220" i="2"/>
  <c r="BK190" i="2"/>
  <c r="BK165" i="2"/>
  <c r="J252" i="2"/>
  <c r="BK205" i="2"/>
  <c r="J153" i="2"/>
  <c r="J251" i="2"/>
  <c r="BK227" i="2"/>
  <c r="BK206" i="2"/>
  <c r="BK163" i="2"/>
  <c r="J133" i="2"/>
  <c r="J231" i="2"/>
  <c r="J215" i="2"/>
  <c r="J158" i="2"/>
  <c r="J228" i="2"/>
  <c r="BK188" i="2"/>
  <c r="BK166" i="2"/>
  <c r="AS94" i="1"/>
  <c r="BK246" i="2"/>
  <c r="BK223" i="2"/>
  <c r="J191" i="2"/>
  <c r="J175" i="2"/>
  <c r="BK148" i="2"/>
  <c r="BK237" i="2"/>
  <c r="BK189" i="2"/>
  <c r="J142" i="2"/>
  <c r="J239" i="2"/>
  <c r="J224" i="2"/>
  <c r="J192" i="2"/>
  <c r="BK153" i="2"/>
  <c r="J253" i="2"/>
  <c r="J234" i="2"/>
  <c r="J207" i="2"/>
  <c r="J182" i="2"/>
  <c r="J155" i="2"/>
  <c r="BK256" i="2"/>
  <c r="J206" i="2"/>
  <c r="J162" i="2"/>
  <c r="BK137" i="2"/>
  <c r="J245" i="2"/>
  <c r="BK210" i="2"/>
  <c r="J165" i="2"/>
  <c r="BK147" i="2"/>
  <c r="J243" i="2"/>
  <c r="BK213" i="2"/>
  <c r="J174" i="2"/>
  <c r="J135" i="2"/>
  <c r="BK224" i="2"/>
  <c r="J190" i="2"/>
  <c r="J145" i="2"/>
  <c r="J258" i="2"/>
  <c r="BK221" i="2"/>
  <c r="J202" i="2"/>
  <c r="BK179" i="2"/>
  <c r="BK164" i="2"/>
  <c r="J141" i="2"/>
  <c r="BK254" i="2"/>
  <c r="J201" i="2"/>
  <c r="BK173" i="2"/>
  <c r="BK136" i="2"/>
  <c r="BK229" i="2"/>
  <c r="BK207" i="2"/>
  <c r="J179" i="2"/>
  <c r="BK143" i="2"/>
  <c r="J230" i="2"/>
  <c r="BK204" i="2"/>
  <c r="BK172" i="2"/>
  <c r="BK159" i="2"/>
  <c r="BK225" i="2"/>
  <c r="BK181" i="2"/>
  <c r="J157" i="2"/>
  <c r="BK258" i="2"/>
  <c r="J226" i="2"/>
  <c r="BK174" i="2"/>
  <c r="BK134" i="2"/>
  <c r="BK242" i="2"/>
  <c r="BK216" i="2"/>
  <c r="J176" i="2"/>
  <c r="BK133" i="2"/>
  <c r="J223" i="2"/>
  <c r="BK184" i="2"/>
  <c r="J161" i="2"/>
  <c r="P151" i="2" l="1"/>
  <c r="T199" i="2"/>
  <c r="P240" i="2"/>
  <c r="BK151" i="2"/>
  <c r="J151" i="2" s="1"/>
  <c r="J98" i="2" s="1"/>
  <c r="R199" i="2"/>
  <c r="BK232" i="2"/>
  <c r="J232" i="2" s="1"/>
  <c r="J102" i="2" s="1"/>
  <c r="R240" i="2"/>
  <c r="R126" i="2"/>
  <c r="BK199" i="2"/>
  <c r="J199" i="2"/>
  <c r="J100" i="2"/>
  <c r="T219" i="2"/>
  <c r="BK240" i="2"/>
  <c r="J240" i="2" s="1"/>
  <c r="J104" i="2" s="1"/>
  <c r="BK255" i="2"/>
  <c r="J255" i="2" s="1"/>
  <c r="J105" i="2" s="1"/>
  <c r="P126" i="2"/>
  <c r="BK187" i="2"/>
  <c r="J187" i="2" s="1"/>
  <c r="J99" i="2" s="1"/>
  <c r="P187" i="2"/>
  <c r="P219" i="2"/>
  <c r="P232" i="2"/>
  <c r="R235" i="2"/>
  <c r="P255" i="2"/>
  <c r="R151" i="2"/>
  <c r="R187" i="2"/>
  <c r="BK219" i="2"/>
  <c r="J219" i="2"/>
  <c r="J101" i="2"/>
  <c r="BK235" i="2"/>
  <c r="J235" i="2"/>
  <c r="J103" i="2"/>
  <c r="T240" i="2"/>
  <c r="BK126" i="2"/>
  <c r="BK125" i="2" s="1"/>
  <c r="J125" i="2" s="1"/>
  <c r="J96" i="2" s="1"/>
  <c r="T126" i="2"/>
  <c r="P199" i="2"/>
  <c r="T232" i="2"/>
  <c r="T235" i="2"/>
  <c r="R255" i="2"/>
  <c r="T151" i="2"/>
  <c r="T187" i="2"/>
  <c r="R219" i="2"/>
  <c r="R232" i="2"/>
  <c r="P235" i="2"/>
  <c r="T255" i="2"/>
  <c r="E115" i="2"/>
  <c r="BE129" i="2"/>
  <c r="BE132" i="2"/>
  <c r="BE135" i="2"/>
  <c r="BE139" i="2"/>
  <c r="BE143" i="2"/>
  <c r="BE147" i="2"/>
  <c r="BE148" i="2"/>
  <c r="BE155" i="2"/>
  <c r="BE156" i="2"/>
  <c r="BE171" i="2"/>
  <c r="BE179" i="2"/>
  <c r="BE202" i="2"/>
  <c r="BE203" i="2"/>
  <c r="BE204" i="2"/>
  <c r="BE205" i="2"/>
  <c r="BE208" i="2"/>
  <c r="BE209" i="2"/>
  <c r="BE211" i="2"/>
  <c r="BE213" i="2"/>
  <c r="BE214" i="2"/>
  <c r="BE221" i="2"/>
  <c r="BE226" i="2"/>
  <c r="BE231" i="2"/>
  <c r="BE233" i="2"/>
  <c r="BE236" i="2"/>
  <c r="J92" i="2"/>
  <c r="BE136" i="2"/>
  <c r="BE144" i="2"/>
  <c r="BE145" i="2"/>
  <c r="BE150" i="2"/>
  <c r="BE153" i="2"/>
  <c r="BE154" i="2"/>
  <c r="BE160" i="2"/>
  <c r="BE161" i="2"/>
  <c r="BE165" i="2"/>
  <c r="BE170" i="2"/>
  <c r="BE177" i="2"/>
  <c r="BE183" i="2"/>
  <c r="BE191" i="2"/>
  <c r="BE196" i="2"/>
  <c r="BE197" i="2"/>
  <c r="BE201" i="2"/>
  <c r="BE207" i="2"/>
  <c r="BE222" i="2"/>
  <c r="BE251" i="2"/>
  <c r="F92" i="2"/>
  <c r="BE141" i="2"/>
  <c r="BE157" i="2"/>
  <c r="BE159" i="2"/>
  <c r="BE167" i="2"/>
  <c r="BE175" i="2"/>
  <c r="BE176" i="2"/>
  <c r="BE182" i="2"/>
  <c r="BE186" i="2"/>
  <c r="BE200" i="2"/>
  <c r="BE216" i="2"/>
  <c r="BE229" i="2"/>
  <c r="BE230" i="2"/>
  <c r="BE239" i="2"/>
  <c r="BE242" i="2"/>
  <c r="BE243" i="2"/>
  <c r="BE247" i="2"/>
  <c r="BE254" i="2"/>
  <c r="BE256" i="2"/>
  <c r="J89" i="2"/>
  <c r="BE128" i="2"/>
  <c r="BE131" i="2"/>
  <c r="BE146" i="2"/>
  <c r="BE169" i="2"/>
  <c r="BE172" i="2"/>
  <c r="BE173" i="2"/>
  <c r="BE174" i="2"/>
  <c r="BE184" i="2"/>
  <c r="BE185" i="2"/>
  <c r="BE188" i="2"/>
  <c r="BE192" i="2"/>
  <c r="BE194" i="2"/>
  <c r="BE210" i="2"/>
  <c r="BE217" i="2"/>
  <c r="BE223" i="2"/>
  <c r="BE224" i="2"/>
  <c r="BE228" i="2"/>
  <c r="BE241" i="2"/>
  <c r="BE248" i="2"/>
  <c r="BE257" i="2"/>
  <c r="BE134" i="2"/>
  <c r="BE180" i="2"/>
  <c r="BE227" i="2"/>
  <c r="BE238" i="2"/>
  <c r="F91" i="2"/>
  <c r="BE127" i="2"/>
  <c r="BE138" i="2"/>
  <c r="BE142" i="2"/>
  <c r="BE149" i="2"/>
  <c r="BE166" i="2"/>
  <c r="BE189" i="2"/>
  <c r="BE190" i="2"/>
  <c r="BE244" i="2"/>
  <c r="BE245" i="2"/>
  <c r="BE246" i="2"/>
  <c r="BE249" i="2"/>
  <c r="BE250" i="2"/>
  <c r="BE252" i="2"/>
  <c r="J91" i="2"/>
  <c r="BE133" i="2"/>
  <c r="BE140" i="2"/>
  <c r="BE152" i="2"/>
  <c r="BE158" i="2"/>
  <c r="BE163" i="2"/>
  <c r="BE164" i="2"/>
  <c r="BE168" i="2"/>
  <c r="BE181" i="2"/>
  <c r="BE195" i="2"/>
  <c r="BE198" i="2"/>
  <c r="BE206" i="2"/>
  <c r="BE218" i="2"/>
  <c r="BE220" i="2"/>
  <c r="BE225" i="2"/>
  <c r="BE234" i="2"/>
  <c r="BE130" i="2"/>
  <c r="BE137" i="2"/>
  <c r="BE162" i="2"/>
  <c r="BE178" i="2"/>
  <c r="BE193" i="2"/>
  <c r="BE212" i="2"/>
  <c r="BE215" i="2"/>
  <c r="BE237" i="2"/>
  <c r="BE253" i="2"/>
  <c r="BE258" i="2"/>
  <c r="J34" i="2"/>
  <c r="AW95" i="1" s="1"/>
  <c r="F35" i="2"/>
  <c r="BB95" i="1" s="1"/>
  <c r="BB94" i="1" s="1"/>
  <c r="W31" i="1" s="1"/>
  <c r="F36" i="2"/>
  <c r="BC95" i="1" s="1"/>
  <c r="BC94" i="1" s="1"/>
  <c r="AY94" i="1" s="1"/>
  <c r="F37" i="2"/>
  <c r="BD95" i="1" s="1"/>
  <c r="BD94" i="1" s="1"/>
  <c r="W33" i="1" s="1"/>
  <c r="F34" i="2"/>
  <c r="BA95" i="1" s="1"/>
  <c r="BA94" i="1" s="1"/>
  <c r="AW94" i="1" s="1"/>
  <c r="AK30" i="1" s="1"/>
  <c r="R125" i="2" l="1"/>
  <c r="P125" i="2"/>
  <c r="AU95" i="1" s="1"/>
  <c r="AU94" i="1" s="1"/>
  <c r="T125" i="2"/>
  <c r="J126" i="2"/>
  <c r="J97" i="2"/>
  <c r="W30" i="1"/>
  <c r="F33" i="2"/>
  <c r="AZ95" i="1" s="1"/>
  <c r="AZ94" i="1" s="1"/>
  <c r="W29" i="1" s="1"/>
  <c r="J30" i="2"/>
  <c r="AG95" i="1"/>
  <c r="AG94" i="1" s="1"/>
  <c r="AK26" i="1" s="1"/>
  <c r="J33" i="2"/>
  <c r="AV95" i="1" s="1"/>
  <c r="AT95" i="1" s="1"/>
  <c r="AN95" i="1" s="1"/>
  <c r="W32" i="1"/>
  <c r="AX94" i="1"/>
  <c r="J39" i="2" l="1"/>
  <c r="AV94" i="1"/>
  <c r="AK29" i="1"/>
  <c r="AK35" i="1" s="1"/>
  <c r="AT94" i="1" l="1"/>
  <c r="AN94" i="1"/>
</calcChain>
</file>

<file path=xl/sharedStrings.xml><?xml version="1.0" encoding="utf-8"?>
<sst xmlns="http://schemas.openxmlformats.org/spreadsheetml/2006/main" count="2045" uniqueCount="568">
  <si>
    <t>Export Komplet</t>
  </si>
  <si>
    <t/>
  </si>
  <si>
    <t>2.0</t>
  </si>
  <si>
    <t>ZAMOK</t>
  </si>
  <si>
    <t>False</t>
  </si>
  <si>
    <t>{c01bff7c-2230-4d03-80b5-bea415f31697}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</si>
  <si>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</si>
  <si>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</si>
  <si>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</si>
  <si>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</si>
  <si>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</si>
  <si>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</si>
  <si>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</si>
  <si>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</si>
  <si>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IMPORT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</si>
  <si>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</si>
  <si>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</si>
  <si>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KSO:</t>
  </si>
  <si>
    <t>CC-CZ:</t>
  </si>
  <si>
    <t>Místo:</t>
  </si>
  <si>
    <t xml:space="preserve"> </t>
  </si>
  <si>
    <t>Datum:</t>
  </si>
  <si>
    <t>13. 2. 2023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</si>
  <si>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</si>
  <si>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</si>
  <si>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</si>
  <si>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</si>
  <si>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</si>
  <si>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</si>
  <si>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</si>
  <si>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</si>
  <si>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</si>
  <si>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</si>
  <si>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</si>
  <si>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</si>
  <si>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</si>
  <si>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</si>
  <si>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</si>
  <si>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</si>
  <si>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</si>
  <si>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</si>
  <si>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</si>
  <si>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</si>
  <si>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</si>
  <si>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</si>
  <si>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</si>
  <si>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</si>
  <si>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</si>
  <si>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</si>
  <si>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</si>
  <si>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</si>
  <si>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</si>
  <si>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</si>
  <si>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</si>
  <si>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</si>
  <si>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</si>
  <si>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</si>
  <si>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</si>
  <si>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</si>
  <si>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</si>
  <si>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</si>
  <si>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</si>
  <si>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</si>
  <si>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</si>
  <si>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</si>
  <si>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</si>
  <si>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</si>
  <si>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</si>
  <si>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</si>
  <si>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</si>
  <si>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</si>
  <si>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</si>
  <si>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</si>
  <si>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</si>
  <si>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{00000000-0000-0000-0000-000000000000}</t>
  </si>
  <si>
    <t>/</t>
  </si>
  <si>
    <t>Objekt1</t>
  </si>
  <si>
    <t>ŠKOLY  BRUNTÁL, JESENICKÁ 10</t>
  </si>
  <si>
    <t>STA</t>
  </si>
  <si>
    <t>1</t>
  </si>
  <si>
    <t>{2acf09b8-ce3d-4d08-8291-bf7f36cf51d2}</t>
  </si>
  <si>
    <t>2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</si>
  <si>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</si>
  <si>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</si>
  <si>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</si>
  <si>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</si>
  <si>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</si>
  <si>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</si>
  <si>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</si>
  <si>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721 - Kanalizace</t>
  </si>
  <si>
    <t>D1 - Vodovod</t>
  </si>
  <si>
    <t>D2 - Zařizovací předměty</t>
  </si>
  <si>
    <t>D3 - Rozvod plynu</t>
  </si>
  <si>
    <t>731 - Úprava vytápění</t>
  </si>
  <si>
    <t>783 - Nátěry</t>
  </si>
  <si>
    <t>713 - Tepelné izolace</t>
  </si>
  <si>
    <t xml:space="preserve">D4 - Demontáže </t>
  </si>
  <si>
    <t>D5 - Stavební výpomoce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</si>
  <si>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</si>
  <si>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</si>
  <si>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</si>
  <si>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</si>
  <si>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</si>
  <si>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</si>
  <si>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</si>
  <si>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</si>
  <si>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</si>
  <si>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</si>
  <si>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</si>
  <si>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</si>
  <si>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</si>
  <si>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721</t>
  </si>
  <si>
    <t>Kanalizace</t>
  </si>
  <si>
    <t>ROZPOCET</t>
  </si>
  <si>
    <t>K</t>
  </si>
  <si>
    <t>721173401</t>
  </si>
  <si>
    <t>Potrubí kanalizační z PVC SN 4 svodné DN 110</t>
  </si>
  <si>
    <t>m</t>
  </si>
  <si>
    <t>16</t>
  </si>
  <si>
    <t>721173402</t>
  </si>
  <si>
    <t>Potrubí kanalizační z PVC SN 4 svodné DN 125</t>
  </si>
  <si>
    <t>4</t>
  </si>
  <si>
    <t>3</t>
  </si>
  <si>
    <t>721173403</t>
  </si>
  <si>
    <t>Potrubí kanalizační z PVC SN 4 svodné DN 160</t>
  </si>
  <si>
    <t>6</t>
  </si>
  <si>
    <t>721173404</t>
  </si>
  <si>
    <t>Potrubí kanalizační z PVC SN 4 svodné DN 200</t>
  </si>
  <si>
    <t>8</t>
  </si>
  <si>
    <t>5</t>
  </si>
  <si>
    <t>721174042</t>
  </si>
  <si>
    <t>Potrubí kanalizační z PP připojovací DN 40</t>
  </si>
  <si>
    <t>10</t>
  </si>
  <si>
    <t>721174043</t>
  </si>
  <si>
    <t>Potrubí kanalizační z PP připojovací DN 50</t>
  </si>
  <si>
    <t>12</t>
  </si>
  <si>
    <t>7</t>
  </si>
  <si>
    <t>721174045</t>
  </si>
  <si>
    <t>Potrubí kanalizační z PP připojovací DN 110</t>
  </si>
  <si>
    <t>14</t>
  </si>
  <si>
    <t>721174024</t>
  </si>
  <si>
    <t>Potrubí kanalizační z PP odpadní DN 75</t>
  </si>
  <si>
    <t>9</t>
  </si>
  <si>
    <t>721174025</t>
  </si>
  <si>
    <t>Potrubí kanalizační z PP odpadní DN 110</t>
  </si>
  <si>
    <t>18</t>
  </si>
  <si>
    <t>721194104</t>
  </si>
  <si>
    <t>Vyvedení a upevnění odpadních výpustek DN 40</t>
  </si>
  <si>
    <t>ks</t>
  </si>
  <si>
    <t>20</t>
  </si>
  <si>
    <t>11</t>
  </si>
  <si>
    <t>721194105</t>
  </si>
  <si>
    <t>Vyvedení a upevnění odpadních výpustek DN 50</t>
  </si>
  <si>
    <t>22</t>
  </si>
  <si>
    <t>721194107</t>
  </si>
  <si>
    <t>Vyvedení a upevnění odpadních výpustek DN 70</t>
  </si>
  <si>
    <t>24</t>
  </si>
  <si>
    <t>13</t>
  </si>
  <si>
    <t>721194109</t>
  </si>
  <si>
    <t>Vyvedení a upevnění odpadních výpustek DN 110</t>
  </si>
  <si>
    <t>26</t>
  </si>
  <si>
    <t>721211421</t>
  </si>
  <si>
    <t>Vpusť podlahová se svislým odtokem DN 50/75/110 mřížka nerez 115x115</t>
  </si>
  <si>
    <t>28</t>
  </si>
  <si>
    <t>721274122</t>
  </si>
  <si>
    <t>Přivzdušňovací ventil vnitřní odpadních potrubí DN 70</t>
  </si>
  <si>
    <t>30</t>
  </si>
  <si>
    <t>721274123</t>
  </si>
  <si>
    <t>Přivzdušňovací ventil vnitřní odpadních potrubí DN 100</t>
  </si>
  <si>
    <t>32</t>
  </si>
  <si>
    <t>17</t>
  </si>
  <si>
    <t>721290111</t>
  </si>
  <si>
    <t>Zkouška těsnosti potrubí kanalizace vodou DN do 125</t>
  </si>
  <si>
    <t>34</t>
  </si>
  <si>
    <t>721140915</t>
  </si>
  <si>
    <t>Potrubí litinové propojení potrubí DN 100</t>
  </si>
  <si>
    <t>36</t>
  </si>
  <si>
    <t>19</t>
  </si>
  <si>
    <t>721110963</t>
  </si>
  <si>
    <t>Potrubí kameninové propojení potrubí DN 150</t>
  </si>
  <si>
    <t>38</t>
  </si>
  <si>
    <t>721110964</t>
  </si>
  <si>
    <t>Potrubí kameninové propojení potrubí DN 200</t>
  </si>
  <si>
    <t>40</t>
  </si>
  <si>
    <t>721910922</t>
  </si>
  <si>
    <t>Pročištění svodů ležatých DN do 300</t>
  </si>
  <si>
    <t>42</t>
  </si>
  <si>
    <t>R01</t>
  </si>
  <si>
    <t>Oprava poškozeného úseku - vmitřní sanace stávající ležaté kanalizace</t>
  </si>
  <si>
    <t>44</t>
  </si>
  <si>
    <t>23</t>
  </si>
  <si>
    <t>R02</t>
  </si>
  <si>
    <t>Vyčerpání odlučovače - Lapolu</t>
  </si>
  <si>
    <t>46</t>
  </si>
  <si>
    <t>998721101</t>
  </si>
  <si>
    <t>Přesun hmot tonážní pro vnitřní kanalizace v objektech v do 6 m</t>
  </si>
  <si>
    <t>t</t>
  </si>
  <si>
    <t>48</t>
  </si>
  <si>
    <t>D1</t>
  </si>
  <si>
    <t>Vodovod</t>
  </si>
  <si>
    <t>25</t>
  </si>
  <si>
    <t>722174022</t>
  </si>
  <si>
    <t>Potrubí vodovodní plastové PPR svar polyfúze PN 20 D 20x3,4 mm</t>
  </si>
  <si>
    <t>50</t>
  </si>
  <si>
    <t>722174023</t>
  </si>
  <si>
    <t>Potrubí vodovodní plastové PPR svar polyfúze PN 20 D 25x4,2 mm</t>
  </si>
  <si>
    <t>52</t>
  </si>
  <si>
    <t>27</t>
  </si>
  <si>
    <t>722174024</t>
  </si>
  <si>
    <t>Potrubí vodovodní plastové PPR svar polyfúze PN 20 D 32x5,4 mm</t>
  </si>
  <si>
    <t>54</t>
  </si>
  <si>
    <t>722174025</t>
  </si>
  <si>
    <t>Potrubí vodovodní plastové PPR svar polyfúze PN 20 D 40x6,7 mm</t>
  </si>
  <si>
    <t>56</t>
  </si>
  <si>
    <t>29</t>
  </si>
  <si>
    <t>722174026</t>
  </si>
  <si>
    <t>Potrubí vodovodní plastové PPR svar polyfúze PN 20 D 50x8,4 mm</t>
  </si>
  <si>
    <t>58</t>
  </si>
  <si>
    <t>722160175 R03</t>
  </si>
  <si>
    <t>Příplatek za členitý rozvod potrubí plastové-prům.20x3,4 a 25x4,2 (u odběrných míst)</t>
  </si>
  <si>
    <t>60</t>
  </si>
  <si>
    <t>31</t>
  </si>
  <si>
    <t>722182011</t>
  </si>
  <si>
    <t>Podpůrný žlab pro potrubí D 20</t>
  </si>
  <si>
    <t>62</t>
  </si>
  <si>
    <t>722182012</t>
  </si>
  <si>
    <t>Podpůrný žlab pro potrubí D 25</t>
  </si>
  <si>
    <t>64</t>
  </si>
  <si>
    <t>33</t>
  </si>
  <si>
    <t>722182013</t>
  </si>
  <si>
    <t>Podpůrný žlab pro potrubí D 32</t>
  </si>
  <si>
    <t>66</t>
  </si>
  <si>
    <t>722182014</t>
  </si>
  <si>
    <t>Podpůrný žlab pro potrubí D 40</t>
  </si>
  <si>
    <t>68</t>
  </si>
  <si>
    <t>35</t>
  </si>
  <si>
    <t>722182015</t>
  </si>
  <si>
    <t>Podpůrný žlab pro potrubí D 50</t>
  </si>
  <si>
    <t>70</t>
  </si>
  <si>
    <t>722181231</t>
  </si>
  <si>
    <t>Ochrana vodovodního potrubí přilepenými termoizolačními trubicemi z PE tl přes 9 do 13 mm DN do 22 mm</t>
  </si>
  <si>
    <t>72</t>
  </si>
  <si>
    <t>37</t>
  </si>
  <si>
    <t>722181232</t>
  </si>
  <si>
    <t>Ochrana vodovodního potrubí přilepenými termoizolačními trubicemi z PE tl přes 9 do 13 mm DN přes 22 do 45 mm</t>
  </si>
  <si>
    <t>74</t>
  </si>
  <si>
    <t>722181242</t>
  </si>
  <si>
    <t>Ochrana vodovodního potrubí přilepenými termoizolačními trubicemi z PE tl přes 13 do 20 mm DN přes 22 do 45 mm</t>
  </si>
  <si>
    <t>76</t>
  </si>
  <si>
    <t>39</t>
  </si>
  <si>
    <t>722190401</t>
  </si>
  <si>
    <t>Vyvedení a upevnění výpustku DN do 25</t>
  </si>
  <si>
    <t>78</t>
  </si>
  <si>
    <t>722224115</t>
  </si>
  <si>
    <t>Kohout plnicí nebo vypouštěcí G 1/2" PN 10 s jedním závitem</t>
  </si>
  <si>
    <t>80</t>
  </si>
  <si>
    <t>41</t>
  </si>
  <si>
    <t>722240123</t>
  </si>
  <si>
    <t>Kohout kulový plastový PPR DN 25</t>
  </si>
  <si>
    <t>82</t>
  </si>
  <si>
    <t>722240124</t>
  </si>
  <si>
    <t>Kohout kulový plastový PPR DN 32</t>
  </si>
  <si>
    <t>84</t>
  </si>
  <si>
    <t>43</t>
  </si>
  <si>
    <t>722240125</t>
  </si>
  <si>
    <t>Kohout kulový plastový PPR DN 40</t>
  </si>
  <si>
    <t>86</t>
  </si>
  <si>
    <t>722240126</t>
  </si>
  <si>
    <t>Kohout kulový plastový PPR DN 50</t>
  </si>
  <si>
    <t>88</t>
  </si>
  <si>
    <t>45</t>
  </si>
  <si>
    <t>722290226</t>
  </si>
  <si>
    <t>Zkouška těsnosti vodovodního potrubí závitového DN do 50</t>
  </si>
  <si>
    <t>90</t>
  </si>
  <si>
    <t>722290234</t>
  </si>
  <si>
    <t>Proplach a dezinfekce vodovodního potrubí DN do 80</t>
  </si>
  <si>
    <t>92</t>
  </si>
  <si>
    <t>47</t>
  </si>
  <si>
    <t>722239103</t>
  </si>
  <si>
    <t>Montáž armatur vodovodních se dvěma závity G 1"</t>
  </si>
  <si>
    <t>94</t>
  </si>
  <si>
    <t>998722101</t>
  </si>
  <si>
    <t>Přesun hmot tonážní pro vnitřní vodovod v objektech v do 6 m</t>
  </si>
  <si>
    <t>-1392874465</t>
  </si>
  <si>
    <t>49</t>
  </si>
  <si>
    <t>R04</t>
  </si>
  <si>
    <t>Potrubní oddělovač DN 25 - pro úpravnu vody</t>
  </si>
  <si>
    <t>96</t>
  </si>
  <si>
    <t>R05</t>
  </si>
  <si>
    <t>Úpravna vody - mechanický předfiltr DN 25</t>
  </si>
  <si>
    <t>98</t>
  </si>
  <si>
    <t>51</t>
  </si>
  <si>
    <t>R06</t>
  </si>
  <si>
    <t>Úpravna vody - kabinetový automatický změkčovací filtr, objemové řízení  - 2 m3/den</t>
  </si>
  <si>
    <t>100</t>
  </si>
  <si>
    <t>R07</t>
  </si>
  <si>
    <t>Úpravna vody - plovákový ventil</t>
  </si>
  <si>
    <t>102</t>
  </si>
  <si>
    <t>53</t>
  </si>
  <si>
    <t>R08</t>
  </si>
  <si>
    <t>Úpravna vody - instalační armatury DN 25 pro snadnou montáž</t>
  </si>
  <si>
    <t>104</t>
  </si>
  <si>
    <t>R09</t>
  </si>
  <si>
    <t>Úpravna vody - kapky pro měření tvrdosti</t>
  </si>
  <si>
    <t>106</t>
  </si>
  <si>
    <t>55</t>
  </si>
  <si>
    <t>R10</t>
  </si>
  <si>
    <t>Úpravna vody - chemie pro prvotní spuštění - 25 kg</t>
  </si>
  <si>
    <t>108</t>
  </si>
  <si>
    <t>R11</t>
  </si>
  <si>
    <t>Úpravna vody - uvedení do provozu servisním technikem</t>
  </si>
  <si>
    <t>hod</t>
  </si>
  <si>
    <t>110</t>
  </si>
  <si>
    <t>57</t>
  </si>
  <si>
    <t>722190901</t>
  </si>
  <si>
    <t>Uzavření nebo otevření vodovodního potrubí při opravách</t>
  </si>
  <si>
    <t>112</t>
  </si>
  <si>
    <t>722171934</t>
  </si>
  <si>
    <t>Potrubí plastové výměna trub nebo tvarovek D přes 25 do 32 mm</t>
  </si>
  <si>
    <t>114</t>
  </si>
  <si>
    <t>59</t>
  </si>
  <si>
    <t>722171936</t>
  </si>
  <si>
    <t>Potrubí plastové výměna trub nebo tvarovek D přes 40 do 50 mm</t>
  </si>
  <si>
    <t>116</t>
  </si>
  <si>
    <t>D2</t>
  </si>
  <si>
    <t>Zařizovací předměty</t>
  </si>
  <si>
    <t>725331111</t>
  </si>
  <si>
    <t>Výlevka bez výtokových armatur keramická se sklopnou plastovou mřížkou 500 mm</t>
  </si>
  <si>
    <t>120</t>
  </si>
  <si>
    <t>61</t>
  </si>
  <si>
    <t>725111132</t>
  </si>
  <si>
    <t>Splachovač nádržkový plastový nízkopoložený nebo vysokopoložený</t>
  </si>
  <si>
    <t>122</t>
  </si>
  <si>
    <t>725219102</t>
  </si>
  <si>
    <t>Montáž umyvadla připevněného na šrouby do zdiva</t>
  </si>
  <si>
    <t>124</t>
  </si>
  <si>
    <t>63</t>
  </si>
  <si>
    <t>R12</t>
  </si>
  <si>
    <t>Dodávka - umyvadlo keramické bílé s krytem na sifon připevněné na stěnu šrouby, včetně zápachévé uzávěrky a odpadního ventilu</t>
  </si>
  <si>
    <t>126</t>
  </si>
  <si>
    <t>725819401</t>
  </si>
  <si>
    <t>Montáž ventilů rohových G 1/2" s připojovací trubičkou</t>
  </si>
  <si>
    <t>128</t>
  </si>
  <si>
    <t>65</t>
  </si>
  <si>
    <t>R13</t>
  </si>
  <si>
    <t>Dodávka ventilů rohových G 1/2"</t>
  </si>
  <si>
    <t>130</t>
  </si>
  <si>
    <t>725829131</t>
  </si>
  <si>
    <t>Montáž baterie umyvadlové stojánkové G 1/2" ostatní typ</t>
  </si>
  <si>
    <t>132</t>
  </si>
  <si>
    <t>67</t>
  </si>
  <si>
    <t>R14</t>
  </si>
  <si>
    <t>Dodávka - baterie umývadlové stojánkové pákové DN 15 s výpustí</t>
  </si>
  <si>
    <t>134</t>
  </si>
  <si>
    <t>725849414</t>
  </si>
  <si>
    <t>Montáž baterie sprchové nástěnné automatické</t>
  </si>
  <si>
    <t>136</t>
  </si>
  <si>
    <t>69</t>
  </si>
  <si>
    <t>R15</t>
  </si>
  <si>
    <t>Dodávka  - baterie sprchové nástěnné s ruční sprchou, DN 15x150 mm</t>
  </si>
  <si>
    <t>138</t>
  </si>
  <si>
    <t>998725101</t>
  </si>
  <si>
    <t>Přesun hmot tonážní pro zařizovací předměty v objektech v do 6 m</t>
  </si>
  <si>
    <t>140</t>
  </si>
  <si>
    <t>D3</t>
  </si>
  <si>
    <t>Rozvod plynu</t>
  </si>
  <si>
    <t>71</t>
  </si>
  <si>
    <t>723181023</t>
  </si>
  <si>
    <t>Potrubí měděné tvrdé spojované lisováním D 22x1 mm</t>
  </si>
  <si>
    <t>142</t>
  </si>
  <si>
    <t>723181024</t>
  </si>
  <si>
    <t>Potrubí měděné tvrdé spojované lisováním D 28x1,5 mm</t>
  </si>
  <si>
    <t>144</t>
  </si>
  <si>
    <t>73</t>
  </si>
  <si>
    <t>723181025</t>
  </si>
  <si>
    <t>Potrubí měděné tvrdé spojované lisováním D 35x1,5 mm</t>
  </si>
  <si>
    <t>146</t>
  </si>
  <si>
    <t>723181027</t>
  </si>
  <si>
    <t>Potrubí měděné tvrdé spojované lisováním D 54x2 mm</t>
  </si>
  <si>
    <t>148</t>
  </si>
  <si>
    <t>75</t>
  </si>
  <si>
    <t>R16</t>
  </si>
  <si>
    <t>Chránička pro prostupy, včetně utěsnění</t>
  </si>
  <si>
    <t>150</t>
  </si>
  <si>
    <t>723190203</t>
  </si>
  <si>
    <t>Přípojka plynovodní ocelová závitová černá bezešvá spojovaná na závit běžná DN 20</t>
  </si>
  <si>
    <t>152</t>
  </si>
  <si>
    <t>77</t>
  </si>
  <si>
    <t>723231163</t>
  </si>
  <si>
    <t>Kohout kulový přímý G 3/4" PN 42 do 185°C plnoprůtokový vnitřní závit těžká řada</t>
  </si>
  <si>
    <t>154</t>
  </si>
  <si>
    <t>723231164</t>
  </si>
  <si>
    <t>Kohout kulový přímý G 1" PN 42 do 185°C plnoprůtokový vnitřní závit těžká řada</t>
  </si>
  <si>
    <t>156</t>
  </si>
  <si>
    <t>79</t>
  </si>
  <si>
    <t>723239106</t>
  </si>
  <si>
    <t>Montáž armatur plynovodních se dvěma závity G 2" ostatní typ</t>
  </si>
  <si>
    <t>158</t>
  </si>
  <si>
    <t>723160204</t>
  </si>
  <si>
    <t>Plynový filtr DN 50</t>
  </si>
  <si>
    <t>160</t>
  </si>
  <si>
    <t>81</t>
  </si>
  <si>
    <t>723160334</t>
  </si>
  <si>
    <t>Rozpěrka přípojek plynoměru G 1"</t>
  </si>
  <si>
    <t>162</t>
  </si>
  <si>
    <t>733291101</t>
  </si>
  <si>
    <t>Zkouška těsnosti potrubí měděné D do 35x1,5</t>
  </si>
  <si>
    <t>164</t>
  </si>
  <si>
    <t>83</t>
  </si>
  <si>
    <t>R17</t>
  </si>
  <si>
    <t>Skřínka pro osazení uzávěru plynu - 800 x 400 x 300 mm</t>
  </si>
  <si>
    <t>166</t>
  </si>
  <si>
    <t>723190901</t>
  </si>
  <si>
    <t>Uzavření,otevření plynovodního potrubí při opravě</t>
  </si>
  <si>
    <t>168</t>
  </si>
  <si>
    <t>85</t>
  </si>
  <si>
    <t>723190917</t>
  </si>
  <si>
    <t>Navaření odbočky na potrubí plynovodní DN 50</t>
  </si>
  <si>
    <t>170</t>
  </si>
  <si>
    <t>723190907</t>
  </si>
  <si>
    <t>Odvzdušnění nebo napuštění plynovodního potrubí</t>
  </si>
  <si>
    <t>172</t>
  </si>
  <si>
    <t>87</t>
  </si>
  <si>
    <t>R18</t>
  </si>
  <si>
    <t>Mřížka do sádrokartonu pro kontrolu rozvodu plynu 200 x 200 mm</t>
  </si>
  <si>
    <t>174</t>
  </si>
  <si>
    <t>R19</t>
  </si>
  <si>
    <t>Revize rozvodu plynu</t>
  </si>
  <si>
    <t>176</t>
  </si>
  <si>
    <t>89</t>
  </si>
  <si>
    <t>998723102</t>
  </si>
  <si>
    <t>Přesun hmot tonážní pro vnitřní plynovod v objektech v přes 6 do 12 m</t>
  </si>
  <si>
    <t>178</t>
  </si>
  <si>
    <t>731</t>
  </si>
  <si>
    <t>Úprava vytápění</t>
  </si>
  <si>
    <t>733223306</t>
  </si>
  <si>
    <t>Potrubí měděné tvrdé spojované lisováním D 42x1,5 mm</t>
  </si>
  <si>
    <t>180</t>
  </si>
  <si>
    <t>91</t>
  </si>
  <si>
    <t>733223307</t>
  </si>
  <si>
    <t>182</t>
  </si>
  <si>
    <t>733291102</t>
  </si>
  <si>
    <t>Zkouška těsnosti potrubí měděné D přes 35x1,5 do 64x2</t>
  </si>
  <si>
    <t>184</t>
  </si>
  <si>
    <t>93</t>
  </si>
  <si>
    <t>R20</t>
  </si>
  <si>
    <t>Montáž směšovacích uzlů VZT (uzel je dodávkou VZT jednotky)</t>
  </si>
  <si>
    <t>186</t>
  </si>
  <si>
    <t>734291123</t>
  </si>
  <si>
    <t>Kohout plnící a vypouštěcí G 1/2 PN 10 do 90°C závitový</t>
  </si>
  <si>
    <t>188</t>
  </si>
  <si>
    <t>95</t>
  </si>
  <si>
    <t>734292718</t>
  </si>
  <si>
    <t>Kohout kulový přímý G 2 PN 42 do 185°C vnitřní závit</t>
  </si>
  <si>
    <t>190</t>
  </si>
  <si>
    <t>734211120</t>
  </si>
  <si>
    <t>Ventil závitový odvzdušňovací G 1/2 PN 14 do 120°C automatický</t>
  </si>
  <si>
    <t>192</t>
  </si>
  <si>
    <t>97</t>
  </si>
  <si>
    <t>731391811</t>
  </si>
  <si>
    <t>Vypuštění vody z kotle samospádem pl kotle do 5 m2</t>
  </si>
  <si>
    <t>194</t>
  </si>
  <si>
    <t>731191941</t>
  </si>
  <si>
    <t>Napuštění kotle po opravě pl kotle do 5 m2</t>
  </si>
  <si>
    <t>196</t>
  </si>
  <si>
    <t>99</t>
  </si>
  <si>
    <t>733191928</t>
  </si>
  <si>
    <t>Navaření odbočky na potrubí ocelové závitové DN 50</t>
  </si>
  <si>
    <t>198</t>
  </si>
  <si>
    <t>R21</t>
  </si>
  <si>
    <t>Topná zkouška</t>
  </si>
  <si>
    <t>200</t>
  </si>
  <si>
    <t>101</t>
  </si>
  <si>
    <t>998733102</t>
  </si>
  <si>
    <t>Přesun hmot tonážní pro rozvody potrubí v objektech v přes 6 do 12 m</t>
  </si>
  <si>
    <t>202</t>
  </si>
  <si>
    <t>783</t>
  </si>
  <si>
    <t>Nátěry</t>
  </si>
  <si>
    <t>783614551</t>
  </si>
  <si>
    <t>Základní jednonásobný syntetický nátěr potrubí DN do 50 mm</t>
  </si>
  <si>
    <t>204</t>
  </si>
  <si>
    <t>103</t>
  </si>
  <si>
    <t>78361761</t>
  </si>
  <si>
    <t>Krycí dvojnásobný syntetický nátěr potrubí DN do 50 mm</t>
  </si>
  <si>
    <t>206</t>
  </si>
  <si>
    <t>713</t>
  </si>
  <si>
    <t>Tepelné izolace</t>
  </si>
  <si>
    <t>713463411</t>
  </si>
  <si>
    <t>Montáž izolace tepelné potrubí a ohybů návlekovými izolačními pouzdry</t>
  </si>
  <si>
    <t>208</t>
  </si>
  <si>
    <t>105</t>
  </si>
  <si>
    <t>R18.1</t>
  </si>
  <si>
    <t>Návleková izolace - termoizolační trubice z pěnového polyetylénu v šedočerné barvě d 40 tl. 20 mm</t>
  </si>
  <si>
    <t>210</t>
  </si>
  <si>
    <t>R19.1</t>
  </si>
  <si>
    <t>Návleková izolace -  termoizolační trubice z pěnového polyetylénu v šedočerné barvě d 50 tl. 20 mm</t>
  </si>
  <si>
    <t>212</t>
  </si>
  <si>
    <t>107</t>
  </si>
  <si>
    <t>998713102</t>
  </si>
  <si>
    <t>Přesun hmot tonážní pro izolace tepelné v objektech v přes 6 do 12 m</t>
  </si>
  <si>
    <t>214</t>
  </si>
  <si>
    <t>D4</t>
  </si>
  <si>
    <t xml:space="preserve">Demontáže </t>
  </si>
  <si>
    <t>725110811</t>
  </si>
  <si>
    <t>Demontáž klozetů splachovací s nádrží</t>
  </si>
  <si>
    <t>216</t>
  </si>
  <si>
    <t>109</t>
  </si>
  <si>
    <t>725210821</t>
  </si>
  <si>
    <t>Demontáž umyvadel bez výtokových armatur</t>
  </si>
  <si>
    <t>218</t>
  </si>
  <si>
    <t>725310823</t>
  </si>
  <si>
    <t>Demontáž dřez jednoduchý vestavěný v kuchyňských sestavách bez výtokových armatur</t>
  </si>
  <si>
    <t>220</t>
  </si>
  <si>
    <t>111</t>
  </si>
  <si>
    <t>725820801</t>
  </si>
  <si>
    <t>Demontáž baterie nástěnné do G 3 / 4</t>
  </si>
  <si>
    <t>222</t>
  </si>
  <si>
    <t>722220851</t>
  </si>
  <si>
    <t>Demontáž armatur závitových s jedním závitem G do 3/4</t>
  </si>
  <si>
    <t>224</t>
  </si>
  <si>
    <t>113</t>
  </si>
  <si>
    <t>722220862</t>
  </si>
  <si>
    <t>Demontáž armatur závitových se dvěma závity G přes 3/4 do 5/4</t>
  </si>
  <si>
    <t>226</t>
  </si>
  <si>
    <t>721140806</t>
  </si>
  <si>
    <t>Demontáž potrubí litinové DN přes 100 do 200</t>
  </si>
  <si>
    <t>228</t>
  </si>
  <si>
    <t>115</t>
  </si>
  <si>
    <t>722130801</t>
  </si>
  <si>
    <t>Demontáž potrubí ocelové pozinkované závitové DN do 25</t>
  </si>
  <si>
    <t>230</t>
  </si>
  <si>
    <t>723120804</t>
  </si>
  <si>
    <t>Demontáž potrubí ocelové závitové svařované DN do 25</t>
  </si>
  <si>
    <t>232</t>
  </si>
  <si>
    <t>117</t>
  </si>
  <si>
    <t>732320813</t>
  </si>
  <si>
    <t>Demontáž nádrže beztlaké nebo tlakové odpojení od rozvodů potrubí obsah přes 100 do 200 l</t>
  </si>
  <si>
    <t>234</t>
  </si>
  <si>
    <t>118</t>
  </si>
  <si>
    <t>732390853</t>
  </si>
  <si>
    <t>Sejmutí odpojených nádrží z konzol na podlahu obsah přes 100 do 200 l</t>
  </si>
  <si>
    <t>236</t>
  </si>
  <si>
    <t>119</t>
  </si>
  <si>
    <t>733110810</t>
  </si>
  <si>
    <t>Demontáž potrubí ocelového závitového DN přes 50 do 80</t>
  </si>
  <si>
    <t>238</t>
  </si>
  <si>
    <t>721290826</t>
  </si>
  <si>
    <t>Vnitrostaveništní přesun hmot</t>
  </si>
  <si>
    <t>240</t>
  </si>
  <si>
    <t>121</t>
  </si>
  <si>
    <t>R20.1</t>
  </si>
  <si>
    <t>Náklady spojení s odvozem a uložením demontovaného materiálu na skládku - naložení, odvoz , likvidace v souladu se zákonem 185/2001sb o odpadech a dle technologie na místo určené zhotovitelem včetně poplatku za skládku</t>
  </si>
  <si>
    <t>242</t>
  </si>
  <si>
    <t>D5</t>
  </si>
  <si>
    <t>Stavební výpomoce</t>
  </si>
  <si>
    <t>311101212</t>
  </si>
  <si>
    <t>Vytvoření prostupů přes 0,02 do 0,05 m2 ve zdech nosných osazením vložek z trub, dílců, tvarovek</t>
  </si>
  <si>
    <t>244</t>
  </si>
  <si>
    <t>123</t>
  </si>
  <si>
    <t>468101432</t>
  </si>
  <si>
    <t>Vysekání rýh pro montáž trubek a kabelů v cihelných zdech hl přes 5 do 7 cm a š přes 7 do 10 cm</t>
  </si>
  <si>
    <t>246</t>
  </si>
  <si>
    <t>612111111 R21</t>
  </si>
  <si>
    <t>Vyspravení drážek celoplošné cementovou maltou</t>
  </si>
  <si>
    <t>m2</t>
  </si>
  <si>
    <t>248</t>
  </si>
  <si>
    <t>ZŠ Jesenická 10, Bruntál - rekonstrukce kuchyně - ZTI</t>
  </si>
  <si>
    <t>Kuchyň - ZTI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</si>
</sst>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>
      <selection activeCell="K6" sqref="K6:AJ6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s="1" customFormat="1" ht="36.950000000000003" customHeight="1">
      <c r="AR2" s="230"/>
      <c r="AS2" s="230"/>
      <c r="AT2" s="230"/>
      <c r="AU2" s="230"/>
      <c r="AV2" s="230"/>
      <c r="AW2" s="230"/>
      <c r="AX2" s="230"/>
      <c r="AY2" s="230"/>
      <c r="AZ2" s="230"/>
      <c r="BA2" s="230"/>
      <c r="BB2" s="230"/>
      <c r="BC2" s="230"/>
      <c r="BD2" s="230"/>
      <c r="BE2" s="230"/>
      <c r="BS2" s="13" t="s">
        <v>6</v>
      </c>
      <c r="BT2" s="13" t="s">
        <v>7</v>
      </c>
    </row>
    <row r="3" spans="1:74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s="1" customFormat="1" ht="24.95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pans="1:74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193" t="s">
        <v>14</v>
      </c>
      <c r="L5" s="194"/>
      <c r="M5" s="194"/>
      <c r="N5" s="194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194"/>
      <c r="AD5" s="194"/>
      <c r="AE5" s="194"/>
      <c r="AF5" s="194"/>
      <c r="AG5" s="194"/>
      <c r="AH5" s="194"/>
      <c r="AI5" s="194"/>
      <c r="AJ5" s="194"/>
      <c r="AK5" s="18"/>
      <c r="AL5" s="18"/>
      <c r="AM5" s="18"/>
      <c r="AN5" s="18"/>
      <c r="AO5" s="18"/>
      <c r="AP5" s="18"/>
      <c r="AQ5" s="18"/>
      <c r="AR5" s="16"/>
      <c r="BE5" s="190" t="s">
        <v>15</v>
      </c>
      <c r="BS5" s="13" t="s">
        <v>6</v>
      </c>
    </row>
    <row r="6" spans="1:74" s="1" customFormat="1" ht="36.950000000000003" customHeight="1">
      <c r="B6" s="17"/>
      <c r="C6" s="18"/>
      <c r="D6" s="24" t="s">
        <v>16</v>
      </c>
      <c r="E6" s="18"/>
      <c r="F6" s="18"/>
      <c r="G6" s="18"/>
      <c r="H6" s="18"/>
      <c r="I6" s="18"/>
      <c r="J6" s="18"/>
      <c r="K6" s="195" t="s">
        <v>566</v>
      </c>
      <c r="L6" s="194"/>
      <c r="M6" s="194"/>
      <c r="N6" s="194"/>
      <c r="O6" s="194"/>
      <c r="P6" s="194"/>
      <c r="Q6" s="194"/>
      <c r="R6" s="194"/>
      <c r="S6" s="194"/>
      <c r="T6" s="194"/>
      <c r="U6" s="194"/>
      <c r="V6" s="194"/>
      <c r="W6" s="194"/>
      <c r="X6" s="194"/>
      <c r="Y6" s="194"/>
      <c r="Z6" s="194"/>
      <c r="AA6" s="194"/>
      <c r="AB6" s="194"/>
      <c r="AC6" s="194"/>
      <c r="AD6" s="194"/>
      <c r="AE6" s="194"/>
      <c r="AF6" s="194"/>
      <c r="AG6" s="194"/>
      <c r="AH6" s="194"/>
      <c r="AI6" s="194"/>
      <c r="AJ6" s="194"/>
      <c r="AK6" s="18"/>
      <c r="AL6" s="18"/>
      <c r="AM6" s="18"/>
      <c r="AN6" s="18"/>
      <c r="AO6" s="18"/>
      <c r="AP6" s="18"/>
      <c r="AQ6" s="18"/>
      <c r="AR6" s="16"/>
      <c r="BE6" s="191"/>
      <c r="BS6" s="13" t="s">
        <v>6</v>
      </c>
    </row>
    <row r="7" spans="1:74" s="1" customFormat="1" ht="12" customHeight="1">
      <c r="B7" s="17"/>
      <c r="C7" s="18"/>
      <c r="D7" s="25" t="s">
        <v>17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18</v>
      </c>
      <c r="AL7" s="18"/>
      <c r="AM7" s="18"/>
      <c r="AN7" s="23" t="s">
        <v>1</v>
      </c>
      <c r="AO7" s="18"/>
      <c r="AP7" s="18"/>
      <c r="AQ7" s="18"/>
      <c r="AR7" s="16"/>
      <c r="BE7" s="191"/>
      <c r="BS7" s="13" t="s">
        <v>6</v>
      </c>
    </row>
    <row r="8" spans="1:74" s="1" customFormat="1" ht="12" customHeight="1">
      <c r="B8" s="17"/>
      <c r="C8" s="18"/>
      <c r="D8" s="25" t="s">
        <v>19</v>
      </c>
      <c r="E8" s="18"/>
      <c r="F8" s="18"/>
      <c r="G8" s="18"/>
      <c r="H8" s="18"/>
      <c r="I8" s="18"/>
      <c r="J8" s="18"/>
      <c r="K8" s="23" t="s">
        <v>20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21</v>
      </c>
      <c r="AL8" s="18"/>
      <c r="AM8" s="18"/>
      <c r="AN8" s="26" t="s">
        <v>22</v>
      </c>
      <c r="AO8" s="18"/>
      <c r="AP8" s="18"/>
      <c r="AQ8" s="18"/>
      <c r="AR8" s="16"/>
      <c r="BE8" s="191"/>
      <c r="BS8" s="13" t="s">
        <v>6</v>
      </c>
    </row>
    <row r="9" spans="1:74" s="1" customFormat="1" ht="14.45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191"/>
      <c r="BS9" s="13" t="s">
        <v>6</v>
      </c>
    </row>
    <row r="10" spans="1:74" s="1" customFormat="1" ht="12" customHeight="1">
      <c r="B10" s="17"/>
      <c r="C10" s="18"/>
      <c r="D10" s="25" t="s">
        <v>23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24</v>
      </c>
      <c r="AL10" s="18"/>
      <c r="AM10" s="18"/>
      <c r="AN10" s="23" t="s">
        <v>1</v>
      </c>
      <c r="AO10" s="18"/>
      <c r="AP10" s="18"/>
      <c r="AQ10" s="18"/>
      <c r="AR10" s="16"/>
      <c r="BE10" s="191"/>
      <c r="BS10" s="13" t="s">
        <v>6</v>
      </c>
    </row>
    <row r="11" spans="1:74" s="1" customFormat="1" ht="18.399999999999999" customHeight="1">
      <c r="B11" s="17"/>
      <c r="C11" s="18"/>
      <c r="D11" s="18"/>
      <c r="E11" s="23" t="s">
        <v>20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25</v>
      </c>
      <c r="AL11" s="18"/>
      <c r="AM11" s="18"/>
      <c r="AN11" s="23" t="s">
        <v>1</v>
      </c>
      <c r="AO11" s="18"/>
      <c r="AP11" s="18"/>
      <c r="AQ11" s="18"/>
      <c r="AR11" s="16"/>
      <c r="BE11" s="191"/>
      <c r="BS11" s="13" t="s">
        <v>6</v>
      </c>
    </row>
    <row r="12" spans="1:74" s="1" customFormat="1" ht="6.95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191"/>
      <c r="BS12" s="13" t="s">
        <v>6</v>
      </c>
    </row>
    <row r="13" spans="1:74" s="1" customFormat="1" ht="12" customHeight="1">
      <c r="B13" s="17"/>
      <c r="C13" s="18"/>
      <c r="D13" s="25" t="s">
        <v>26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24</v>
      </c>
      <c r="AL13" s="18"/>
      <c r="AM13" s="18"/>
      <c r="AN13" s="27" t="s">
        <v>27</v>
      </c>
      <c r="AO13" s="18"/>
      <c r="AP13" s="18"/>
      <c r="AQ13" s="18"/>
      <c r="AR13" s="16"/>
      <c r="BE13" s="191"/>
      <c r="BS13" s="13" t="s">
        <v>6</v>
      </c>
    </row>
    <row r="14" spans="1:74" ht="12.75">
      <c r="B14" s="17"/>
      <c r="C14" s="18"/>
      <c r="D14" s="18"/>
      <c r="E14" s="196" t="s">
        <v>27</v>
      </c>
      <c r="F14" s="197"/>
      <c r="G14" s="197"/>
      <c r="H14" s="197"/>
      <c r="I14" s="197"/>
      <c r="J14" s="197"/>
      <c r="K14" s="197"/>
      <c r="L14" s="197"/>
      <c r="M14" s="197"/>
      <c r="N14" s="197"/>
      <c r="O14" s="197"/>
      <c r="P14" s="197"/>
      <c r="Q14" s="197"/>
      <c r="R14" s="197"/>
      <c r="S14" s="197"/>
      <c r="T14" s="197"/>
      <c r="U14" s="197"/>
      <c r="V14" s="197"/>
      <c r="W14" s="197"/>
      <c r="X14" s="197"/>
      <c r="Y14" s="197"/>
      <c r="Z14" s="197"/>
      <c r="AA14" s="197"/>
      <c r="AB14" s="197"/>
      <c r="AC14" s="197"/>
      <c r="AD14" s="197"/>
      <c r="AE14" s="197"/>
      <c r="AF14" s="197"/>
      <c r="AG14" s="197"/>
      <c r="AH14" s="197"/>
      <c r="AI14" s="197"/>
      <c r="AJ14" s="197"/>
      <c r="AK14" s="25" t="s">
        <v>25</v>
      </c>
      <c r="AL14" s="18"/>
      <c r="AM14" s="18"/>
      <c r="AN14" s="27" t="s">
        <v>27</v>
      </c>
      <c r="AO14" s="18"/>
      <c r="AP14" s="18"/>
      <c r="AQ14" s="18"/>
      <c r="AR14" s="16"/>
      <c r="BE14" s="191"/>
      <c r="BS14" s="13" t="s">
        <v>6</v>
      </c>
    </row>
    <row r="15" spans="1:74" s="1" customFormat="1" ht="6.95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191"/>
      <c r="BS15" s="13" t="s">
        <v>4</v>
      </c>
    </row>
    <row r="16" spans="1:74" s="1" customFormat="1" ht="12" customHeight="1">
      <c r="B16" s="17"/>
      <c r="C16" s="18"/>
      <c r="D16" s="25" t="s">
        <v>28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24</v>
      </c>
      <c r="AL16" s="18"/>
      <c r="AM16" s="18"/>
      <c r="AN16" s="23" t="s">
        <v>1</v>
      </c>
      <c r="AO16" s="18"/>
      <c r="AP16" s="18"/>
      <c r="AQ16" s="18"/>
      <c r="AR16" s="16"/>
      <c r="BE16" s="191"/>
      <c r="BS16" s="13" t="s">
        <v>4</v>
      </c>
    </row>
    <row r="17" spans="1:71" s="1" customFormat="1" ht="18.399999999999999" customHeight="1">
      <c r="B17" s="17"/>
      <c r="C17" s="18"/>
      <c r="D17" s="18"/>
      <c r="E17" s="23" t="s">
        <v>20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25</v>
      </c>
      <c r="AL17" s="18"/>
      <c r="AM17" s="18"/>
      <c r="AN17" s="23" t="s">
        <v>1</v>
      </c>
      <c r="AO17" s="18"/>
      <c r="AP17" s="18"/>
      <c r="AQ17" s="18"/>
      <c r="AR17" s="16"/>
      <c r="BE17" s="191"/>
      <c r="BS17" s="13" t="s">
        <v>29</v>
      </c>
    </row>
    <row r="18" spans="1:71" s="1" customFormat="1" ht="6.95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191"/>
      <c r="BS18" s="13" t="s">
        <v>6</v>
      </c>
    </row>
    <row r="19" spans="1:71" s="1" customFormat="1" ht="12" customHeight="1">
      <c r="B19" s="17"/>
      <c r="C19" s="18"/>
      <c r="D19" s="25" t="s">
        <v>30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24</v>
      </c>
      <c r="AL19" s="18"/>
      <c r="AM19" s="18"/>
      <c r="AN19" s="23" t="s">
        <v>1</v>
      </c>
      <c r="AO19" s="18"/>
      <c r="AP19" s="18"/>
      <c r="AQ19" s="18"/>
      <c r="AR19" s="16"/>
      <c r="BE19" s="191"/>
      <c r="BS19" s="13" t="s">
        <v>6</v>
      </c>
    </row>
    <row r="20" spans="1:71" s="1" customFormat="1" ht="18.399999999999999" customHeight="1">
      <c r="B20" s="17"/>
      <c r="C20" s="18"/>
      <c r="D20" s="18"/>
      <c r="E20" s="23" t="s">
        <v>20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25</v>
      </c>
      <c r="AL20" s="18"/>
      <c r="AM20" s="18"/>
      <c r="AN20" s="23" t="s">
        <v>1</v>
      </c>
      <c r="AO20" s="18"/>
      <c r="AP20" s="18"/>
      <c r="AQ20" s="18"/>
      <c r="AR20" s="16"/>
      <c r="BE20" s="191"/>
      <c r="BS20" s="13" t="s">
        <v>29</v>
      </c>
    </row>
    <row r="21" spans="1:71" s="1" customFormat="1" ht="6.9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191"/>
    </row>
    <row r="22" spans="1:71" s="1" customFormat="1" ht="12" customHeight="1">
      <c r="B22" s="17"/>
      <c r="C22" s="18"/>
      <c r="D22" s="25" t="s">
        <v>31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191"/>
    </row>
    <row r="23" spans="1:71" s="1" customFormat="1" ht="16.5" customHeight="1">
      <c r="B23" s="17"/>
      <c r="C23" s="18"/>
      <c r="D23" s="18"/>
      <c r="E23" s="198" t="s">
        <v>1</v>
      </c>
      <c r="F23" s="198"/>
      <c r="G23" s="198"/>
      <c r="H23" s="198"/>
      <c r="I23" s="198"/>
      <c r="J23" s="198"/>
      <c r="K23" s="198"/>
      <c r="L23" s="198"/>
      <c r="M23" s="198"/>
      <c r="N23" s="198"/>
      <c r="O23" s="198"/>
      <c r="P23" s="198"/>
      <c r="Q23" s="198"/>
      <c r="R23" s="198"/>
      <c r="S23" s="198"/>
      <c r="T23" s="198"/>
      <c r="U23" s="198"/>
      <c r="V23" s="198"/>
      <c r="W23" s="198"/>
      <c r="X23" s="198"/>
      <c r="Y23" s="198"/>
      <c r="Z23" s="198"/>
      <c r="AA23" s="198"/>
      <c r="AB23" s="198"/>
      <c r="AC23" s="198"/>
      <c r="AD23" s="198"/>
      <c r="AE23" s="198"/>
      <c r="AF23" s="198"/>
      <c r="AG23" s="198"/>
      <c r="AH23" s="198"/>
      <c r="AI23" s="198"/>
      <c r="AJ23" s="198"/>
      <c r="AK23" s="198"/>
      <c r="AL23" s="198"/>
      <c r="AM23" s="198"/>
      <c r="AN23" s="198"/>
      <c r="AO23" s="18"/>
      <c r="AP23" s="18"/>
      <c r="AQ23" s="18"/>
      <c r="AR23" s="16"/>
      <c r="BE23" s="191"/>
    </row>
    <row r="24" spans="1:71" s="1" customFormat="1" ht="6.95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191"/>
    </row>
    <row r="25" spans="1:71" s="1" customFormat="1" ht="6.95" customHeight="1">
      <c r="B25" s="17"/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8"/>
      <c r="AQ25" s="18"/>
      <c r="AR25" s="16"/>
      <c r="BE25" s="191"/>
    </row>
    <row r="26" spans="1:71" s="2" customFormat="1" ht="25.9" customHeight="1">
      <c r="A26" s="30"/>
      <c r="B26" s="31"/>
      <c r="C26" s="32"/>
      <c r="D26" s="33" t="s">
        <v>32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199">
        <f>ROUND(AG94,2)</f>
        <v>0</v>
      </c>
      <c r="AL26" s="200"/>
      <c r="AM26" s="200"/>
      <c r="AN26" s="200"/>
      <c r="AO26" s="200"/>
      <c r="AP26" s="32"/>
      <c r="AQ26" s="32"/>
      <c r="AR26" s="35"/>
      <c r="BE26" s="191"/>
    </row>
    <row r="27" spans="1:71" s="2" customFormat="1" ht="6.95" customHeight="1">
      <c r="A27" s="30"/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E27" s="191"/>
    </row>
    <row r="28" spans="1:71" s="2" customFormat="1" ht="12.75">
      <c r="A28" s="30"/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201" t="s">
        <v>33</v>
      </c>
      <c r="M28" s="201"/>
      <c r="N28" s="201"/>
      <c r="O28" s="201"/>
      <c r="P28" s="201"/>
      <c r="Q28" s="32"/>
      <c r="R28" s="32"/>
      <c r="S28" s="32"/>
      <c r="T28" s="32"/>
      <c r="U28" s="32"/>
      <c r="V28" s="32"/>
      <c r="W28" s="201" t="s">
        <v>34</v>
      </c>
      <c r="X28" s="201"/>
      <c r="Y28" s="201"/>
      <c r="Z28" s="201"/>
      <c r="AA28" s="201"/>
      <c r="AB28" s="201"/>
      <c r="AC28" s="201"/>
      <c r="AD28" s="201"/>
      <c r="AE28" s="201"/>
      <c r="AF28" s="32"/>
      <c r="AG28" s="32"/>
      <c r="AH28" s="32"/>
      <c r="AI28" s="32"/>
      <c r="AJ28" s="32"/>
      <c r="AK28" s="201" t="s">
        <v>35</v>
      </c>
      <c r="AL28" s="201"/>
      <c r="AM28" s="201"/>
      <c r="AN28" s="201"/>
      <c r="AO28" s="201"/>
      <c r="AP28" s="32"/>
      <c r="AQ28" s="32"/>
      <c r="AR28" s="35"/>
      <c r="BE28" s="191"/>
    </row>
    <row r="29" spans="1:71" s="3" customFormat="1" ht="14.45" customHeight="1">
      <c r="B29" s="36"/>
      <c r="C29" s="37"/>
      <c r="D29" s="25" t="s">
        <v>36</v>
      </c>
      <c r="E29" s="37"/>
      <c r="F29" s="25" t="s">
        <v>37</v>
      </c>
      <c r="G29" s="37"/>
      <c r="H29" s="37"/>
      <c r="I29" s="37"/>
      <c r="J29" s="37"/>
      <c r="K29" s="37"/>
      <c r="L29" s="204">
        <v>0.21</v>
      </c>
      <c r="M29" s="203"/>
      <c r="N29" s="203"/>
      <c r="O29" s="203"/>
      <c r="P29" s="203"/>
      <c r="Q29" s="37"/>
      <c r="R29" s="37"/>
      <c r="S29" s="37"/>
      <c r="T29" s="37"/>
      <c r="U29" s="37"/>
      <c r="V29" s="37"/>
      <c r="W29" s="202">
        <f>ROUND(AZ94, 2)</f>
        <v>0</v>
      </c>
      <c r="X29" s="203"/>
      <c r="Y29" s="203"/>
      <c r="Z29" s="203"/>
      <c r="AA29" s="203"/>
      <c r="AB29" s="203"/>
      <c r="AC29" s="203"/>
      <c r="AD29" s="203"/>
      <c r="AE29" s="203"/>
      <c r="AF29" s="37"/>
      <c r="AG29" s="37"/>
      <c r="AH29" s="37"/>
      <c r="AI29" s="37"/>
      <c r="AJ29" s="37"/>
      <c r="AK29" s="202">
        <f>ROUND(AV94, 2)</f>
        <v>0</v>
      </c>
      <c r="AL29" s="203"/>
      <c r="AM29" s="203"/>
      <c r="AN29" s="203"/>
      <c r="AO29" s="203"/>
      <c r="AP29" s="37"/>
      <c r="AQ29" s="37"/>
      <c r="AR29" s="38"/>
      <c r="BE29" s="192"/>
    </row>
    <row r="30" spans="1:71" s="3" customFormat="1" ht="14.45" customHeight="1">
      <c r="B30" s="36"/>
      <c r="C30" s="37"/>
      <c r="D30" s="37"/>
      <c r="E30" s="37"/>
      <c r="F30" s="25" t="s">
        <v>38</v>
      </c>
      <c r="G30" s="37"/>
      <c r="H30" s="37"/>
      <c r="I30" s="37"/>
      <c r="J30" s="37"/>
      <c r="K30" s="37"/>
      <c r="L30" s="204">
        <v>0.15</v>
      </c>
      <c r="M30" s="203"/>
      <c r="N30" s="203"/>
      <c r="O30" s="203"/>
      <c r="P30" s="203"/>
      <c r="Q30" s="37"/>
      <c r="R30" s="37"/>
      <c r="S30" s="37"/>
      <c r="T30" s="37"/>
      <c r="U30" s="37"/>
      <c r="V30" s="37"/>
      <c r="W30" s="202">
        <f>ROUND(BA94, 2)</f>
        <v>0</v>
      </c>
      <c r="X30" s="203"/>
      <c r="Y30" s="203"/>
      <c r="Z30" s="203"/>
      <c r="AA30" s="203"/>
      <c r="AB30" s="203"/>
      <c r="AC30" s="203"/>
      <c r="AD30" s="203"/>
      <c r="AE30" s="203"/>
      <c r="AF30" s="37"/>
      <c r="AG30" s="37"/>
      <c r="AH30" s="37"/>
      <c r="AI30" s="37"/>
      <c r="AJ30" s="37"/>
      <c r="AK30" s="202">
        <f>ROUND(AW94, 2)</f>
        <v>0</v>
      </c>
      <c r="AL30" s="203"/>
      <c r="AM30" s="203"/>
      <c r="AN30" s="203"/>
      <c r="AO30" s="203"/>
      <c r="AP30" s="37"/>
      <c r="AQ30" s="37"/>
      <c r="AR30" s="38"/>
      <c r="BE30" s="192"/>
    </row>
    <row r="31" spans="1:71" s="3" customFormat="1" ht="14.45" hidden="1" customHeight="1">
      <c r="B31" s="36"/>
      <c r="C31" s="37"/>
      <c r="D31" s="37"/>
      <c r="E31" s="37"/>
      <c r="F31" s="25" t="s">
        <v>39</v>
      </c>
      <c r="G31" s="37"/>
      <c r="H31" s="37"/>
      <c r="I31" s="37"/>
      <c r="J31" s="37"/>
      <c r="K31" s="37"/>
      <c r="L31" s="204">
        <v>0.21</v>
      </c>
      <c r="M31" s="203"/>
      <c r="N31" s="203"/>
      <c r="O31" s="203"/>
      <c r="P31" s="203"/>
      <c r="Q31" s="37"/>
      <c r="R31" s="37"/>
      <c r="S31" s="37"/>
      <c r="T31" s="37"/>
      <c r="U31" s="37"/>
      <c r="V31" s="37"/>
      <c r="W31" s="202">
        <f>ROUND(BB94, 2)</f>
        <v>0</v>
      </c>
      <c r="X31" s="203"/>
      <c r="Y31" s="203"/>
      <c r="Z31" s="203"/>
      <c r="AA31" s="203"/>
      <c r="AB31" s="203"/>
      <c r="AC31" s="203"/>
      <c r="AD31" s="203"/>
      <c r="AE31" s="203"/>
      <c r="AF31" s="37"/>
      <c r="AG31" s="37"/>
      <c r="AH31" s="37"/>
      <c r="AI31" s="37"/>
      <c r="AJ31" s="37"/>
      <c r="AK31" s="202">
        <v>0</v>
      </c>
      <c r="AL31" s="203"/>
      <c r="AM31" s="203"/>
      <c r="AN31" s="203"/>
      <c r="AO31" s="203"/>
      <c r="AP31" s="37"/>
      <c r="AQ31" s="37"/>
      <c r="AR31" s="38"/>
      <c r="BE31" s="192"/>
    </row>
    <row r="32" spans="1:71" s="3" customFormat="1" ht="14.45" hidden="1" customHeight="1">
      <c r="B32" s="36"/>
      <c r="C32" s="37"/>
      <c r="D32" s="37"/>
      <c r="E32" s="37"/>
      <c r="F32" s="25" t="s">
        <v>40</v>
      </c>
      <c r="G32" s="37"/>
      <c r="H32" s="37"/>
      <c r="I32" s="37"/>
      <c r="J32" s="37"/>
      <c r="K32" s="37"/>
      <c r="L32" s="204">
        <v>0.15</v>
      </c>
      <c r="M32" s="203"/>
      <c r="N32" s="203"/>
      <c r="O32" s="203"/>
      <c r="P32" s="203"/>
      <c r="Q32" s="37"/>
      <c r="R32" s="37"/>
      <c r="S32" s="37"/>
      <c r="T32" s="37"/>
      <c r="U32" s="37"/>
      <c r="V32" s="37"/>
      <c r="W32" s="202">
        <f>ROUND(BC94, 2)</f>
        <v>0</v>
      </c>
      <c r="X32" s="203"/>
      <c r="Y32" s="203"/>
      <c r="Z32" s="203"/>
      <c r="AA32" s="203"/>
      <c r="AB32" s="203"/>
      <c r="AC32" s="203"/>
      <c r="AD32" s="203"/>
      <c r="AE32" s="203"/>
      <c r="AF32" s="37"/>
      <c r="AG32" s="37"/>
      <c r="AH32" s="37"/>
      <c r="AI32" s="37"/>
      <c r="AJ32" s="37"/>
      <c r="AK32" s="202">
        <v>0</v>
      </c>
      <c r="AL32" s="203"/>
      <c r="AM32" s="203"/>
      <c r="AN32" s="203"/>
      <c r="AO32" s="203"/>
      <c r="AP32" s="37"/>
      <c r="AQ32" s="37"/>
      <c r="AR32" s="38"/>
      <c r="BE32" s="192"/>
    </row>
    <row r="33" spans="1:57" s="3" customFormat="1" ht="14.45" hidden="1" customHeight="1">
      <c r="B33" s="36"/>
      <c r="C33" s="37"/>
      <c r="D33" s="37"/>
      <c r="E33" s="37"/>
      <c r="F33" s="25" t="s">
        <v>41</v>
      </c>
      <c r="G33" s="37"/>
      <c r="H33" s="37"/>
      <c r="I33" s="37"/>
      <c r="J33" s="37"/>
      <c r="K33" s="37"/>
      <c r="L33" s="204">
        <v>0</v>
      </c>
      <c r="M33" s="203"/>
      <c r="N33" s="203"/>
      <c r="O33" s="203"/>
      <c r="P33" s="203"/>
      <c r="Q33" s="37"/>
      <c r="R33" s="37"/>
      <c r="S33" s="37"/>
      <c r="T33" s="37"/>
      <c r="U33" s="37"/>
      <c r="V33" s="37"/>
      <c r="W33" s="202">
        <f>ROUND(BD94, 2)</f>
        <v>0</v>
      </c>
      <c r="X33" s="203"/>
      <c r="Y33" s="203"/>
      <c r="Z33" s="203"/>
      <c r="AA33" s="203"/>
      <c r="AB33" s="203"/>
      <c r="AC33" s="203"/>
      <c r="AD33" s="203"/>
      <c r="AE33" s="203"/>
      <c r="AF33" s="37"/>
      <c r="AG33" s="37"/>
      <c r="AH33" s="37"/>
      <c r="AI33" s="37"/>
      <c r="AJ33" s="37"/>
      <c r="AK33" s="202">
        <v>0</v>
      </c>
      <c r="AL33" s="203"/>
      <c r="AM33" s="203"/>
      <c r="AN33" s="203"/>
      <c r="AO33" s="203"/>
      <c r="AP33" s="37"/>
      <c r="AQ33" s="37"/>
      <c r="AR33" s="38"/>
      <c r="BE33" s="192"/>
    </row>
    <row r="34" spans="1:57" s="2" customFormat="1" ht="6.95" customHeight="1">
      <c r="A34" s="30"/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E34" s="191"/>
    </row>
    <row r="35" spans="1:57" s="2" customFormat="1" ht="25.9" customHeight="1">
      <c r="A35" s="30"/>
      <c r="B35" s="31"/>
      <c r="C35" s="39"/>
      <c r="D35" s="40" t="s">
        <v>42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43</v>
      </c>
      <c r="U35" s="41"/>
      <c r="V35" s="41"/>
      <c r="W35" s="41"/>
      <c r="X35" s="205" t="s">
        <v>44</v>
      </c>
      <c r="Y35" s="206"/>
      <c r="Z35" s="206"/>
      <c r="AA35" s="206"/>
      <c r="AB35" s="206"/>
      <c r="AC35" s="41"/>
      <c r="AD35" s="41"/>
      <c r="AE35" s="41"/>
      <c r="AF35" s="41"/>
      <c r="AG35" s="41"/>
      <c r="AH35" s="41"/>
      <c r="AI35" s="41"/>
      <c r="AJ35" s="41"/>
      <c r="AK35" s="207">
        <f>SUM(AK26:AK33)</f>
        <v>0</v>
      </c>
      <c r="AL35" s="206"/>
      <c r="AM35" s="206"/>
      <c r="AN35" s="206"/>
      <c r="AO35" s="208"/>
      <c r="AP35" s="39"/>
      <c r="AQ35" s="39"/>
      <c r="AR35" s="35"/>
      <c r="BE35" s="30"/>
    </row>
    <row r="36" spans="1:57" s="2" customFormat="1" ht="6.95" customHeight="1">
      <c r="A36" s="30"/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  <c r="BE36" s="30"/>
    </row>
    <row r="37" spans="1:57" s="2" customFormat="1" ht="14.45" customHeight="1">
      <c r="A37" s="30"/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5"/>
      <c r="BE37" s="30"/>
    </row>
    <row r="38" spans="1:57" s="1" customFormat="1" ht="14.45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pans="1:57" s="1" customFormat="1" ht="14.45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pans="1:57" s="1" customFormat="1" ht="14.45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pans="1:57" s="1" customFormat="1" ht="14.45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pans="1:57" s="1" customFormat="1" ht="14.45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pans="1:57" s="1" customFormat="1" ht="14.45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pans="1:57" s="1" customFormat="1" ht="14.45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pans="1:57" s="1" customFormat="1" ht="14.45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pans="1:57" s="1" customFormat="1" ht="14.45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pans="1:57" s="1" customFormat="1" ht="14.45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pans="1:57" s="1" customFormat="1" ht="14.45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pans="1:57" s="2" customFormat="1" ht="14.45" customHeight="1">
      <c r="B49" s="43"/>
      <c r="C49" s="44"/>
      <c r="D49" s="45" t="s">
        <v>45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46</v>
      </c>
      <c r="AI49" s="46"/>
      <c r="AJ49" s="46"/>
      <c r="AK49" s="46"/>
      <c r="AL49" s="46"/>
      <c r="AM49" s="46"/>
      <c r="AN49" s="46"/>
      <c r="AO49" s="46"/>
      <c r="AP49" s="44"/>
      <c r="AQ49" s="44"/>
      <c r="AR49" s="47"/>
    </row>
    <row r="50" spans="1:57" ht="11.25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 spans="1:57" ht="11.25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 spans="1:57" ht="11.25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 spans="1:57" ht="11.25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 spans="1:57" ht="11.25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 spans="1:57" ht="11.2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 spans="1:57" ht="11.25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 spans="1:57" ht="11.25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 spans="1:57" ht="11.25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 spans="1:57" ht="11.25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pans="1:57" s="2" customFormat="1" ht="12.75">
      <c r="A60" s="30"/>
      <c r="B60" s="31"/>
      <c r="C60" s="32"/>
      <c r="D60" s="48" t="s">
        <v>47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8" t="s">
        <v>48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8" t="s">
        <v>47</v>
      </c>
      <c r="AI60" s="34"/>
      <c r="AJ60" s="34"/>
      <c r="AK60" s="34"/>
      <c r="AL60" s="34"/>
      <c r="AM60" s="48" t="s">
        <v>48</v>
      </c>
      <c r="AN60" s="34"/>
      <c r="AO60" s="34"/>
      <c r="AP60" s="32"/>
      <c r="AQ60" s="32"/>
      <c r="AR60" s="35"/>
      <c r="BE60" s="30"/>
    </row>
    <row r="61" spans="1:57" ht="11.25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 spans="1:57" ht="11.25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 spans="1:57" ht="11.25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pans="1:57" s="2" customFormat="1" ht="12.75">
      <c r="A64" s="30"/>
      <c r="B64" s="31"/>
      <c r="C64" s="32"/>
      <c r="D64" s="45" t="s">
        <v>49</v>
      </c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5" t="s">
        <v>50</v>
      </c>
      <c r="AI64" s="49"/>
      <c r="AJ64" s="49"/>
      <c r="AK64" s="49"/>
      <c r="AL64" s="49"/>
      <c r="AM64" s="49"/>
      <c r="AN64" s="49"/>
      <c r="AO64" s="49"/>
      <c r="AP64" s="32"/>
      <c r="AQ64" s="32"/>
      <c r="AR64" s="35"/>
      <c r="BE64" s="30"/>
    </row>
    <row r="65" spans="1:57" ht="11.2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 spans="1:57" ht="11.25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 spans="1:57" ht="11.25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 spans="1:57" ht="11.25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 spans="1:57" ht="11.25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 spans="1:57" ht="11.25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 spans="1:57" ht="11.25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 spans="1:57" ht="11.25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 spans="1:57" ht="11.25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 spans="1:57" ht="11.25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pans="1:57" s="2" customFormat="1" ht="12.75">
      <c r="A75" s="30"/>
      <c r="B75" s="31"/>
      <c r="C75" s="32"/>
      <c r="D75" s="48" t="s">
        <v>47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8" t="s">
        <v>48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8" t="s">
        <v>47</v>
      </c>
      <c r="AI75" s="34"/>
      <c r="AJ75" s="34"/>
      <c r="AK75" s="34"/>
      <c r="AL75" s="34"/>
      <c r="AM75" s="48" t="s">
        <v>48</v>
      </c>
      <c r="AN75" s="34"/>
      <c r="AO75" s="34"/>
      <c r="AP75" s="32"/>
      <c r="AQ75" s="32"/>
      <c r="AR75" s="35"/>
      <c r="BE75" s="30"/>
    </row>
    <row r="76" spans="1:57" s="2" customFormat="1" ht="11.25">
      <c r="A76" s="30"/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5"/>
      <c r="BE76" s="30"/>
    </row>
    <row r="77" spans="1:57" s="2" customFormat="1" ht="6.95" customHeight="1">
      <c r="A77" s="30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35"/>
      <c r="BE77" s="30"/>
    </row>
    <row r="81" spans="1:91" s="2" customFormat="1" ht="6.95" customHeight="1">
      <c r="A81" s="30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35"/>
      <c r="BE81" s="30"/>
    </row>
    <row r="82" spans="1:91" s="2" customFormat="1" ht="24.95" customHeight="1">
      <c r="A82" s="30"/>
      <c r="B82" s="31"/>
      <c r="C82" s="19" t="s">
        <v>51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5"/>
      <c r="BE82" s="30"/>
    </row>
    <row r="83" spans="1:91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5"/>
      <c r="BE83" s="30"/>
    </row>
    <row r="84" spans="1:91" s="4" customFormat="1" ht="12" customHeight="1">
      <c r="B84" s="54"/>
      <c r="C84" s="25" t="s">
        <v>13</v>
      </c>
      <c r="D84" s="55"/>
      <c r="E84" s="55"/>
      <c r="F84" s="55"/>
      <c r="G84" s="55"/>
      <c r="H84" s="55"/>
      <c r="I84" s="55"/>
      <c r="J84" s="55"/>
      <c r="K84" s="55"/>
      <c r="L84" s="55" t="str">
        <f>K5</f>
        <v>IMPORT</v>
      </c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55"/>
      <c r="AO84" s="55"/>
      <c r="AP84" s="55"/>
      <c r="AQ84" s="55"/>
      <c r="AR84" s="56"/>
    </row>
    <row r="85" spans="1:91" s="5" customFormat="1" ht="36.950000000000003" customHeight="1">
      <c r="B85" s="57"/>
      <c r="C85" s="58" t="s">
        <v>16</v>
      </c>
      <c r="D85" s="59"/>
      <c r="E85" s="59"/>
      <c r="F85" s="59"/>
      <c r="G85" s="59"/>
      <c r="H85" s="59"/>
      <c r="I85" s="59"/>
      <c r="J85" s="59"/>
      <c r="K85" s="59"/>
      <c r="L85" s="209" t="str">
        <f>K6</f>
        <v>ZŠ Jesenická 10, Bruntál - rekonstrukce kuchyně - ZTI</v>
      </c>
      <c r="M85" s="210"/>
      <c r="N85" s="210"/>
      <c r="O85" s="210"/>
      <c r="P85" s="210"/>
      <c r="Q85" s="210"/>
      <c r="R85" s="210"/>
      <c r="S85" s="210"/>
      <c r="T85" s="210"/>
      <c r="U85" s="210"/>
      <c r="V85" s="210"/>
      <c r="W85" s="210"/>
      <c r="X85" s="210"/>
      <c r="Y85" s="210"/>
      <c r="Z85" s="210"/>
      <c r="AA85" s="210"/>
      <c r="AB85" s="210"/>
      <c r="AC85" s="210"/>
      <c r="AD85" s="210"/>
      <c r="AE85" s="210"/>
      <c r="AF85" s="210"/>
      <c r="AG85" s="210"/>
      <c r="AH85" s="210"/>
      <c r="AI85" s="210"/>
      <c r="AJ85" s="210"/>
      <c r="AK85" s="59"/>
      <c r="AL85" s="59"/>
      <c r="AM85" s="59"/>
      <c r="AN85" s="59"/>
      <c r="AO85" s="59"/>
      <c r="AP85" s="59"/>
      <c r="AQ85" s="59"/>
      <c r="AR85" s="60"/>
    </row>
    <row r="86" spans="1:91" s="2" customFormat="1" ht="6.95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5"/>
      <c r="BE86" s="30"/>
    </row>
    <row r="87" spans="1:91" s="2" customFormat="1" ht="12" customHeight="1">
      <c r="A87" s="30"/>
      <c r="B87" s="31"/>
      <c r="C87" s="25" t="s">
        <v>19</v>
      </c>
      <c r="D87" s="32"/>
      <c r="E87" s="32"/>
      <c r="F87" s="32"/>
      <c r="G87" s="32"/>
      <c r="H87" s="32"/>
      <c r="I87" s="32"/>
      <c r="J87" s="32"/>
      <c r="K87" s="32"/>
      <c r="L87" s="61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5" t="s">
        <v>21</v>
      </c>
      <c r="AJ87" s="32"/>
      <c r="AK87" s="32"/>
      <c r="AL87" s="32"/>
      <c r="AM87" s="211" t="str">
        <f>IF(AN8= "","",AN8)</f>
        <v>13. 2. 2023</v>
      </c>
      <c r="AN87" s="211"/>
      <c r="AO87" s="32"/>
      <c r="AP87" s="32"/>
      <c r="AQ87" s="32"/>
      <c r="AR87" s="35"/>
      <c r="BE87" s="30"/>
    </row>
    <row r="88" spans="1:91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5"/>
      <c r="BE88" s="30"/>
    </row>
    <row r="89" spans="1:91" s="2" customFormat="1" ht="15.2" customHeight="1">
      <c r="A89" s="30"/>
      <c r="B89" s="31"/>
      <c r="C89" s="25" t="s">
        <v>23</v>
      </c>
      <c r="D89" s="32"/>
      <c r="E89" s="32"/>
      <c r="F89" s="32"/>
      <c r="G89" s="32"/>
      <c r="H89" s="32"/>
      <c r="I89" s="32"/>
      <c r="J89" s="32"/>
      <c r="K89" s="32"/>
      <c r="L89" s="55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5" t="s">
        <v>28</v>
      </c>
      <c r="AJ89" s="32"/>
      <c r="AK89" s="32"/>
      <c r="AL89" s="32"/>
      <c r="AM89" s="212" t="str">
        <f>IF(E17="","",E17)</f>
        <v xml:space="preserve"> </v>
      </c>
      <c r="AN89" s="213"/>
      <c r="AO89" s="213"/>
      <c r="AP89" s="213"/>
      <c r="AQ89" s="32"/>
      <c r="AR89" s="35"/>
      <c r="AS89" s="214" t="s">
        <v>52</v>
      </c>
      <c r="AT89" s="215"/>
      <c r="AU89" s="63"/>
      <c r="AV89" s="63"/>
      <c r="AW89" s="63"/>
      <c r="AX89" s="63"/>
      <c r="AY89" s="63"/>
      <c r="AZ89" s="63"/>
      <c r="BA89" s="63"/>
      <c r="BB89" s="63"/>
      <c r="BC89" s="63"/>
      <c r="BD89" s="64"/>
      <c r="BE89" s="30"/>
    </row>
    <row r="90" spans="1:91" s="2" customFormat="1" ht="15.2" customHeight="1">
      <c r="A90" s="30"/>
      <c r="B90" s="31"/>
      <c r="C90" s="25" t="s">
        <v>26</v>
      </c>
      <c r="D90" s="32"/>
      <c r="E90" s="32"/>
      <c r="F90" s="32"/>
      <c r="G90" s="32"/>
      <c r="H90" s="32"/>
      <c r="I90" s="32"/>
      <c r="J90" s="32"/>
      <c r="K90" s="32"/>
      <c r="L90" s="55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5" t="s">
        <v>30</v>
      </c>
      <c r="AJ90" s="32"/>
      <c r="AK90" s="32"/>
      <c r="AL90" s="32"/>
      <c r="AM90" s="212" t="str">
        <f>IF(E20="","",E20)</f>
        <v xml:space="preserve"> </v>
      </c>
      <c r="AN90" s="213"/>
      <c r="AO90" s="213"/>
      <c r="AP90" s="213"/>
      <c r="AQ90" s="32"/>
      <c r="AR90" s="35"/>
      <c r="AS90" s="216"/>
      <c r="AT90" s="217"/>
      <c r="AU90" s="65"/>
      <c r="AV90" s="65"/>
      <c r="AW90" s="65"/>
      <c r="AX90" s="65"/>
      <c r="AY90" s="65"/>
      <c r="AZ90" s="65"/>
      <c r="BA90" s="65"/>
      <c r="BB90" s="65"/>
      <c r="BC90" s="65"/>
      <c r="BD90" s="66"/>
      <c r="BE90" s="30"/>
    </row>
    <row r="91" spans="1:91" s="2" customFormat="1" ht="10.9" customHeight="1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5"/>
      <c r="AS91" s="218"/>
      <c r="AT91" s="219"/>
      <c r="AU91" s="67"/>
      <c r="AV91" s="67"/>
      <c r="AW91" s="67"/>
      <c r="AX91" s="67"/>
      <c r="AY91" s="67"/>
      <c r="AZ91" s="67"/>
      <c r="BA91" s="67"/>
      <c r="BB91" s="67"/>
      <c r="BC91" s="67"/>
      <c r="BD91" s="68"/>
      <c r="BE91" s="30"/>
    </row>
    <row r="92" spans="1:91" s="2" customFormat="1" ht="29.25" customHeight="1">
      <c r="A92" s="30"/>
      <c r="B92" s="31"/>
      <c r="C92" s="220" t="s">
        <v>53</v>
      </c>
      <c r="D92" s="221"/>
      <c r="E92" s="221"/>
      <c r="F92" s="221"/>
      <c r="G92" s="221"/>
      <c r="H92" s="69"/>
      <c r="I92" s="222" t="s">
        <v>54</v>
      </c>
      <c r="J92" s="221"/>
      <c r="K92" s="221"/>
      <c r="L92" s="221"/>
      <c r="M92" s="221"/>
      <c r="N92" s="221"/>
      <c r="O92" s="221"/>
      <c r="P92" s="221"/>
      <c r="Q92" s="221"/>
      <c r="R92" s="221"/>
      <c r="S92" s="221"/>
      <c r="T92" s="221"/>
      <c r="U92" s="221"/>
      <c r="V92" s="221"/>
      <c r="W92" s="221"/>
      <c r="X92" s="221"/>
      <c r="Y92" s="221"/>
      <c r="Z92" s="221"/>
      <c r="AA92" s="221"/>
      <c r="AB92" s="221"/>
      <c r="AC92" s="221"/>
      <c r="AD92" s="221"/>
      <c r="AE92" s="221"/>
      <c r="AF92" s="221"/>
      <c r="AG92" s="223" t="s">
        <v>55</v>
      </c>
      <c r="AH92" s="221"/>
      <c r="AI92" s="221"/>
      <c r="AJ92" s="221"/>
      <c r="AK92" s="221"/>
      <c r="AL92" s="221"/>
      <c r="AM92" s="221"/>
      <c r="AN92" s="222" t="s">
        <v>56</v>
      </c>
      <c r="AO92" s="221"/>
      <c r="AP92" s="224"/>
      <c r="AQ92" s="70" t="s">
        <v>57</v>
      </c>
      <c r="AR92" s="35"/>
      <c r="AS92" s="71" t="s">
        <v>58</v>
      </c>
      <c r="AT92" s="72" t="s">
        <v>59</v>
      </c>
      <c r="AU92" s="72" t="s">
        <v>60</v>
      </c>
      <c r="AV92" s="72" t="s">
        <v>61</v>
      </c>
      <c r="AW92" s="72" t="s">
        <v>62</v>
      </c>
      <c r="AX92" s="72" t="s">
        <v>63</v>
      </c>
      <c r="AY92" s="72" t="s">
        <v>64</v>
      </c>
      <c r="AZ92" s="72" t="s">
        <v>65</v>
      </c>
      <c r="BA92" s="72" t="s">
        <v>66</v>
      </c>
      <c r="BB92" s="72" t="s">
        <v>67</v>
      </c>
      <c r="BC92" s="72" t="s">
        <v>68</v>
      </c>
      <c r="BD92" s="73" t="s">
        <v>69</v>
      </c>
      <c r="BE92" s="30"/>
    </row>
    <row r="93" spans="1:91" s="2" customFormat="1" ht="10.9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5"/>
      <c r="AS93" s="74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6"/>
      <c r="BE93" s="30"/>
    </row>
    <row r="94" spans="1:91" s="6" customFormat="1" ht="32.450000000000003" customHeight="1">
      <c r="B94" s="77"/>
      <c r="C94" s="78" t="s">
        <v>70</v>
      </c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228">
        <f>ROUND(AG95,2)</f>
        <v>0</v>
      </c>
      <c r="AH94" s="228"/>
      <c r="AI94" s="228"/>
      <c r="AJ94" s="228"/>
      <c r="AK94" s="228"/>
      <c r="AL94" s="228"/>
      <c r="AM94" s="228"/>
      <c r="AN94" s="229">
        <f>SUM(AG94,AT94)</f>
        <v>0</v>
      </c>
      <c r="AO94" s="229"/>
      <c r="AP94" s="229"/>
      <c r="AQ94" s="81" t="s">
        <v>1</v>
      </c>
      <c r="AR94" s="82"/>
      <c r="AS94" s="83">
        <f>ROUND(AS95,2)</f>
        <v>0</v>
      </c>
      <c r="AT94" s="84">
        <f>ROUND(SUM(AV94:AW94),2)</f>
        <v>0</v>
      </c>
      <c r="AU94" s="85">
        <f>ROUND(AU95,5)</f>
        <v>0</v>
      </c>
      <c r="AV94" s="84">
        <f>ROUND(AZ94*L29,2)</f>
        <v>0</v>
      </c>
      <c r="AW94" s="84">
        <f>ROUND(BA94*L30,2)</f>
        <v>0</v>
      </c>
      <c r="AX94" s="84">
        <f>ROUND(BB94*L29,2)</f>
        <v>0</v>
      </c>
      <c r="AY94" s="84">
        <f>ROUND(BC94*L30,2)</f>
        <v>0</v>
      </c>
      <c r="AZ94" s="84">
        <f>ROUND(AZ95,2)</f>
        <v>0</v>
      </c>
      <c r="BA94" s="84">
        <f>ROUND(BA95,2)</f>
        <v>0</v>
      </c>
      <c r="BB94" s="84">
        <f>ROUND(BB95,2)</f>
        <v>0</v>
      </c>
      <c r="BC94" s="84">
        <f>ROUND(BC95,2)</f>
        <v>0</v>
      </c>
      <c r="BD94" s="86">
        <f>ROUND(BD95,2)</f>
        <v>0</v>
      </c>
      <c r="BS94" s="87" t="s">
        <v>71</v>
      </c>
      <c r="BT94" s="87" t="s">
        <v>72</v>
      </c>
      <c r="BU94" s="88" t="s">
        <v>73</v>
      </c>
      <c r="BV94" s="87" t="s">
        <v>14</v>
      </c>
      <c r="BW94" s="87" t="s">
        <v>5</v>
      </c>
      <c r="BX94" s="87" t="s">
        <v>74</v>
      </c>
      <c r="CL94" s="87" t="s">
        <v>1</v>
      </c>
    </row>
    <row r="95" spans="1:91" s="7" customFormat="1" ht="16.5" customHeight="1">
      <c r="A95" s="89" t="s">
        <v>75</v>
      </c>
      <c r="B95" s="90"/>
      <c r="C95" s="91"/>
      <c r="D95" s="227" t="s">
        <v>76</v>
      </c>
      <c r="E95" s="227"/>
      <c r="F95" s="227"/>
      <c r="G95" s="227"/>
      <c r="H95" s="227"/>
      <c r="I95" s="92"/>
      <c r="J95" s="227" t="s">
        <v>77</v>
      </c>
      <c r="K95" s="227"/>
      <c r="L95" s="227"/>
      <c r="M95" s="227"/>
      <c r="N95" s="227"/>
      <c r="O95" s="227"/>
      <c r="P95" s="227"/>
      <c r="Q95" s="227"/>
      <c r="R95" s="227"/>
      <c r="S95" s="227"/>
      <c r="T95" s="227"/>
      <c r="U95" s="227"/>
      <c r="V95" s="227"/>
      <c r="W95" s="227"/>
      <c r="X95" s="227"/>
      <c r="Y95" s="227"/>
      <c r="Z95" s="227"/>
      <c r="AA95" s="227"/>
      <c r="AB95" s="227"/>
      <c r="AC95" s="227"/>
      <c r="AD95" s="227"/>
      <c r="AE95" s="227"/>
      <c r="AF95" s="227"/>
      <c r="AG95" s="225">
        <f>ZTI!J30</f>
        <v>0</v>
      </c>
      <c r="AH95" s="226"/>
      <c r="AI95" s="226"/>
      <c r="AJ95" s="226"/>
      <c r="AK95" s="226"/>
      <c r="AL95" s="226"/>
      <c r="AM95" s="226"/>
      <c r="AN95" s="225">
        <f>SUM(AG95,AT95)</f>
        <v>0</v>
      </c>
      <c r="AO95" s="226"/>
      <c r="AP95" s="226"/>
      <c r="AQ95" s="93" t="s">
        <v>78</v>
      </c>
      <c r="AR95" s="94"/>
      <c r="AS95" s="95">
        <v>0</v>
      </c>
      <c r="AT95" s="96">
        <f>ROUND(SUM(AV95:AW95),2)</f>
        <v>0</v>
      </c>
      <c r="AU95" s="97">
        <f>ZTI!P125</f>
        <v>0</v>
      </c>
      <c r="AV95" s="96">
        <f>ZTI!J33</f>
        <v>0</v>
      </c>
      <c r="AW95" s="96">
        <f>ZTI!J34</f>
        <v>0</v>
      </c>
      <c r="AX95" s="96">
        <f>ZTI!J35</f>
        <v>0</v>
      </c>
      <c r="AY95" s="96">
        <f>ZTI!J36</f>
        <v>0</v>
      </c>
      <c r="AZ95" s="96">
        <f>ZTI!F33</f>
        <v>0</v>
      </c>
      <c r="BA95" s="96">
        <f>ZTI!F34</f>
        <v>0</v>
      </c>
      <c r="BB95" s="96">
        <f>ZTI!F35</f>
        <v>0</v>
      </c>
      <c r="BC95" s="96">
        <f>ZTI!F36</f>
        <v>0</v>
      </c>
      <c r="BD95" s="98">
        <f>ZTI!F37</f>
        <v>0</v>
      </c>
      <c r="BT95" s="99" t="s">
        <v>79</v>
      </c>
      <c r="BV95" s="99" t="s">
        <v>14</v>
      </c>
      <c r="BW95" s="99" t="s">
        <v>80</v>
      </c>
      <c r="BX95" s="99" t="s">
        <v>5</v>
      </c>
      <c r="CL95" s="99" t="s">
        <v>1</v>
      </c>
      <c r="CM95" s="99" t="s">
        <v>81</v>
      </c>
    </row>
    <row r="96" spans="1:91" s="2" customFormat="1" ht="30" customHeight="1">
      <c r="A96" s="30"/>
      <c r="B96" s="31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5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pans="1:57" s="2" customFormat="1" ht="6.95" customHeight="1">
      <c r="A97" s="30"/>
      <c r="B97" s="50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35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</sheetData>
  <sheetProtection algorithmName="SHA-512" hashValue="Z4QpabDqOWXZekoZkD/NpdNKnxY5p60jZqzDQJ4YdLTq4ft2MNcBrN1W3h5QOh5snvbl+vZDQjuikIZvk6C1TA==" saltValue="A7AAGp6iBlTH/wDX1up13g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Objekt1 - ŠKOLY  BRUNTÁL,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59"/>
  <sheetViews>
    <sheetView showGridLines="0" workbookViewId="0">
      <selection activeCell="E9" sqref="E9:H9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230"/>
      <c r="AT2" s="13" t="s">
        <v>80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6"/>
      <c r="AT3" s="13" t="s">
        <v>81</v>
      </c>
    </row>
    <row r="4" spans="1:46" s="1" customFormat="1" ht="24.95" customHeight="1">
      <c r="B4" s="16"/>
      <c r="D4" s="102" t="s">
        <v>82</v>
      </c>
      <c r="L4" s="16"/>
      <c r="M4" s="103" t="s">
        <v>10</v>
      </c>
      <c r="AT4" s="13" t="s">
        <v>4</v>
      </c>
    </row>
    <row r="5" spans="1:46" s="1" customFormat="1" ht="6.95" customHeight="1">
      <c r="B5" s="16"/>
      <c r="L5" s="16"/>
    </row>
    <row r="6" spans="1:46" s="1" customFormat="1" ht="12" customHeight="1">
      <c r="B6" s="16"/>
      <c r="D6" s="104" t="s">
        <v>16</v>
      </c>
      <c r="L6" s="16"/>
    </row>
    <row r="7" spans="1:46" s="1" customFormat="1" ht="16.5" customHeight="1">
      <c r="B7" s="16"/>
      <c r="E7" s="231" t="str">
        <f>'Rekapitulace stavby'!K6</f>
        <v>ZŠ Jesenická 10, Bruntál - rekonstrukce kuchyně - ZTI</v>
      </c>
      <c r="F7" s="232"/>
      <c r="G7" s="232"/>
      <c r="H7" s="232"/>
      <c r="L7" s="16"/>
    </row>
    <row r="8" spans="1:46" s="2" customFormat="1" ht="12" customHeight="1">
      <c r="A8" s="30"/>
      <c r="B8" s="35"/>
      <c r="C8" s="30"/>
      <c r="D8" s="104" t="s">
        <v>83</v>
      </c>
      <c r="E8" s="30"/>
      <c r="F8" s="30"/>
      <c r="G8" s="30"/>
      <c r="H8" s="30"/>
      <c r="I8" s="30"/>
      <c r="J8" s="30"/>
      <c r="K8" s="30"/>
      <c r="L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5"/>
      <c r="C9" s="30"/>
      <c r="D9" s="30"/>
      <c r="E9" s="233" t="s">
        <v>567</v>
      </c>
      <c r="F9" s="234"/>
      <c r="G9" s="234"/>
      <c r="H9" s="234"/>
      <c r="I9" s="30"/>
      <c r="J9" s="30"/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5"/>
      <c r="C11" s="30"/>
      <c r="D11" s="104" t="s">
        <v>17</v>
      </c>
      <c r="E11" s="30"/>
      <c r="F11" s="105" t="s">
        <v>1</v>
      </c>
      <c r="G11" s="30"/>
      <c r="H11" s="30"/>
      <c r="I11" s="104" t="s">
        <v>18</v>
      </c>
      <c r="J11" s="105" t="s">
        <v>1</v>
      </c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04" t="s">
        <v>19</v>
      </c>
      <c r="E12" s="30"/>
      <c r="F12" s="105" t="s">
        <v>20</v>
      </c>
      <c r="G12" s="30"/>
      <c r="H12" s="30"/>
      <c r="I12" s="104" t="s">
        <v>21</v>
      </c>
      <c r="J12" s="106" t="str">
        <f>'Rekapitulace stavby'!AN8</f>
        <v>13. 2. 2023</v>
      </c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04" t="s">
        <v>23</v>
      </c>
      <c r="E14" s="30"/>
      <c r="F14" s="30"/>
      <c r="G14" s="30"/>
      <c r="H14" s="30"/>
      <c r="I14" s="104" t="s">
        <v>24</v>
      </c>
      <c r="J14" s="105" t="str">
        <f>IF('Rekapitulace stavby'!AN10="","",'Rekapitulace stavby'!AN10)</f>
        <v/>
      </c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5"/>
      <c r="C15" s="30"/>
      <c r="D15" s="30"/>
      <c r="E15" s="105" t="str">
        <f>IF('Rekapitulace stavby'!E11="","",'Rekapitulace stavby'!E11)</f>
        <v xml:space="preserve"> </v>
      </c>
      <c r="F15" s="30"/>
      <c r="G15" s="30"/>
      <c r="H15" s="30"/>
      <c r="I15" s="104" t="s">
        <v>25</v>
      </c>
      <c r="J15" s="105" t="str">
        <f>IF('Rekapitulace stavby'!AN11="","",'Rekapitulace stavby'!AN11)</f>
        <v/>
      </c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5"/>
      <c r="C17" s="30"/>
      <c r="D17" s="104" t="s">
        <v>26</v>
      </c>
      <c r="E17" s="30"/>
      <c r="F17" s="30"/>
      <c r="G17" s="30"/>
      <c r="H17" s="30"/>
      <c r="I17" s="104" t="s">
        <v>24</v>
      </c>
      <c r="J17" s="26" t="str">
        <f>'Rekapitulace stavby'!AN13</f>
        <v>Vyplň údaj</v>
      </c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5"/>
      <c r="C18" s="30"/>
      <c r="D18" s="30"/>
      <c r="E18" s="235" t="str">
        <f>'Rekapitulace stavby'!E14</f>
        <v>Vyplň údaj</v>
      </c>
      <c r="F18" s="236"/>
      <c r="G18" s="236"/>
      <c r="H18" s="236"/>
      <c r="I18" s="104" t="s">
        <v>25</v>
      </c>
      <c r="J18" s="26" t="str">
        <f>'Rekapitulace stavby'!AN14</f>
        <v>Vyplň údaj</v>
      </c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5"/>
      <c r="C20" s="30"/>
      <c r="D20" s="104" t="s">
        <v>28</v>
      </c>
      <c r="E20" s="30"/>
      <c r="F20" s="30"/>
      <c r="G20" s="30"/>
      <c r="H20" s="30"/>
      <c r="I20" s="104" t="s">
        <v>24</v>
      </c>
      <c r="J20" s="105" t="str">
        <f>IF('Rekapitulace stavby'!AN16="","",'Rekapitulace stavby'!AN16)</f>
        <v/>
      </c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5"/>
      <c r="C21" s="30"/>
      <c r="D21" s="30"/>
      <c r="E21" s="105" t="str">
        <f>IF('Rekapitulace stavby'!E17="","",'Rekapitulace stavby'!E17)</f>
        <v xml:space="preserve"> </v>
      </c>
      <c r="F21" s="30"/>
      <c r="G21" s="30"/>
      <c r="H21" s="30"/>
      <c r="I21" s="104" t="s">
        <v>25</v>
      </c>
      <c r="J21" s="105" t="str">
        <f>IF('Rekapitulace stavby'!AN17="","",'Rekapitulace stavby'!AN17)</f>
        <v/>
      </c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5"/>
      <c r="C23" s="30"/>
      <c r="D23" s="104" t="s">
        <v>30</v>
      </c>
      <c r="E23" s="30"/>
      <c r="F23" s="30"/>
      <c r="G23" s="30"/>
      <c r="H23" s="30"/>
      <c r="I23" s="104" t="s">
        <v>24</v>
      </c>
      <c r="J23" s="105" t="str">
        <f>IF('Rekapitulace stavby'!AN19="","",'Rekapitulace stavby'!AN19)</f>
        <v/>
      </c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5"/>
      <c r="C24" s="30"/>
      <c r="D24" s="30"/>
      <c r="E24" s="105" t="str">
        <f>IF('Rekapitulace stavby'!E20="","",'Rekapitulace stavby'!E20)</f>
        <v xml:space="preserve"> </v>
      </c>
      <c r="F24" s="30"/>
      <c r="G24" s="30"/>
      <c r="H24" s="30"/>
      <c r="I24" s="104" t="s">
        <v>25</v>
      </c>
      <c r="J24" s="105" t="str">
        <f>IF('Rekapitulace stavby'!AN20="","",'Rekapitulace stavby'!AN20)</f>
        <v/>
      </c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5"/>
      <c r="C26" s="30"/>
      <c r="D26" s="104" t="s">
        <v>31</v>
      </c>
      <c r="E26" s="30"/>
      <c r="F26" s="30"/>
      <c r="G26" s="30"/>
      <c r="H26" s="30"/>
      <c r="I26" s="30"/>
      <c r="J26" s="30"/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07"/>
      <c r="B27" s="108"/>
      <c r="C27" s="107"/>
      <c r="D27" s="107"/>
      <c r="E27" s="237" t="s">
        <v>1</v>
      </c>
      <c r="F27" s="237"/>
      <c r="G27" s="237"/>
      <c r="H27" s="237"/>
      <c r="I27" s="107"/>
      <c r="J27" s="107"/>
      <c r="K27" s="107"/>
      <c r="L27" s="109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</row>
    <row r="28" spans="1:31" s="2" customFormat="1" ht="6.95" customHeight="1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10"/>
      <c r="E29" s="110"/>
      <c r="F29" s="110"/>
      <c r="G29" s="110"/>
      <c r="H29" s="110"/>
      <c r="I29" s="110"/>
      <c r="J29" s="110"/>
      <c r="K29" s="110"/>
      <c r="L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5"/>
      <c r="C30" s="30"/>
      <c r="D30" s="111" t="s">
        <v>32</v>
      </c>
      <c r="E30" s="30"/>
      <c r="F30" s="30"/>
      <c r="G30" s="30"/>
      <c r="H30" s="30"/>
      <c r="I30" s="30"/>
      <c r="J30" s="112">
        <f>ROUND(J125, 2)</f>
        <v>0</v>
      </c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5"/>
      <c r="C31" s="30"/>
      <c r="D31" s="110"/>
      <c r="E31" s="110"/>
      <c r="F31" s="110"/>
      <c r="G31" s="110"/>
      <c r="H31" s="110"/>
      <c r="I31" s="110"/>
      <c r="J31" s="110"/>
      <c r="K31" s="110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5"/>
      <c r="C32" s="30"/>
      <c r="D32" s="30"/>
      <c r="E32" s="30"/>
      <c r="F32" s="113" t="s">
        <v>34</v>
      </c>
      <c r="G32" s="30"/>
      <c r="H32" s="30"/>
      <c r="I32" s="113" t="s">
        <v>33</v>
      </c>
      <c r="J32" s="113" t="s">
        <v>35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5"/>
      <c r="C33" s="30"/>
      <c r="D33" s="114" t="s">
        <v>36</v>
      </c>
      <c r="E33" s="104" t="s">
        <v>37</v>
      </c>
      <c r="F33" s="115">
        <f>ROUND((SUM(BE125:BE258)),  2)</f>
        <v>0</v>
      </c>
      <c r="G33" s="30"/>
      <c r="H33" s="30"/>
      <c r="I33" s="116">
        <v>0.21</v>
      </c>
      <c r="J33" s="115">
        <f>ROUND(((SUM(BE125:BE258))*I33),  2)</f>
        <v>0</v>
      </c>
      <c r="K33" s="3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104" t="s">
        <v>38</v>
      </c>
      <c r="F34" s="115">
        <f>ROUND((SUM(BF125:BF258)),  2)</f>
        <v>0</v>
      </c>
      <c r="G34" s="30"/>
      <c r="H34" s="30"/>
      <c r="I34" s="116">
        <v>0.15</v>
      </c>
      <c r="J34" s="115">
        <f>ROUND(((SUM(BF125:BF258))*I34),  2)</f>
        <v>0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5"/>
      <c r="C35" s="30"/>
      <c r="D35" s="30"/>
      <c r="E35" s="104" t="s">
        <v>39</v>
      </c>
      <c r="F35" s="115">
        <f>ROUND((SUM(BG125:BG258)),  2)</f>
        <v>0</v>
      </c>
      <c r="G35" s="30"/>
      <c r="H35" s="30"/>
      <c r="I35" s="116">
        <v>0.21</v>
      </c>
      <c r="J35" s="115">
        <f>0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5"/>
      <c r="C36" s="30"/>
      <c r="D36" s="30"/>
      <c r="E36" s="104" t="s">
        <v>40</v>
      </c>
      <c r="F36" s="115">
        <f>ROUND((SUM(BH125:BH258)),  2)</f>
        <v>0</v>
      </c>
      <c r="G36" s="30"/>
      <c r="H36" s="30"/>
      <c r="I36" s="116">
        <v>0.15</v>
      </c>
      <c r="J36" s="115">
        <f>0</f>
        <v>0</v>
      </c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04" t="s">
        <v>41</v>
      </c>
      <c r="F37" s="115">
        <f>ROUND((SUM(BI125:BI258)),  2)</f>
        <v>0</v>
      </c>
      <c r="G37" s="30"/>
      <c r="H37" s="30"/>
      <c r="I37" s="116">
        <v>0</v>
      </c>
      <c r="J37" s="115">
        <f>0</f>
        <v>0</v>
      </c>
      <c r="K37" s="30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5"/>
      <c r="C39" s="117"/>
      <c r="D39" s="118" t="s">
        <v>42</v>
      </c>
      <c r="E39" s="119"/>
      <c r="F39" s="119"/>
      <c r="G39" s="120" t="s">
        <v>43</v>
      </c>
      <c r="H39" s="121" t="s">
        <v>44</v>
      </c>
      <c r="I39" s="119"/>
      <c r="J39" s="122">
        <f>SUM(J30:J37)</f>
        <v>0</v>
      </c>
      <c r="K39" s="123"/>
      <c r="L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16"/>
      <c r="L41" s="16"/>
    </row>
    <row r="42" spans="1:31" s="1" customFormat="1" ht="14.45" customHeight="1">
      <c r="B42" s="16"/>
      <c r="L42" s="16"/>
    </row>
    <row r="43" spans="1:31" s="1" customFormat="1" ht="14.45" customHeight="1">
      <c r="B43" s="16"/>
      <c r="L43" s="16"/>
    </row>
    <row r="44" spans="1:31" s="1" customFormat="1" ht="14.45" customHeight="1">
      <c r="B44" s="16"/>
      <c r="L44" s="16"/>
    </row>
    <row r="45" spans="1:31" s="1" customFormat="1" ht="14.45" customHeight="1">
      <c r="B45" s="16"/>
      <c r="L45" s="16"/>
    </row>
    <row r="46" spans="1:31" s="1" customFormat="1" ht="14.45" customHeight="1">
      <c r="B46" s="16"/>
      <c r="L46" s="16"/>
    </row>
    <row r="47" spans="1:31" s="1" customFormat="1" ht="14.45" customHeight="1">
      <c r="B47" s="16"/>
      <c r="L47" s="16"/>
    </row>
    <row r="48" spans="1:31" s="1" customFormat="1" ht="14.45" customHeight="1">
      <c r="B48" s="16"/>
      <c r="L48" s="16"/>
    </row>
    <row r="49" spans="1:31" s="1" customFormat="1" ht="14.45" customHeight="1">
      <c r="B49" s="16"/>
      <c r="L49" s="16"/>
    </row>
    <row r="50" spans="1:31" s="2" customFormat="1" ht="14.45" customHeight="1">
      <c r="B50" s="47"/>
      <c r="D50" s="124" t="s">
        <v>45</v>
      </c>
      <c r="E50" s="125"/>
      <c r="F50" s="125"/>
      <c r="G50" s="124" t="s">
        <v>46</v>
      </c>
      <c r="H50" s="125"/>
      <c r="I50" s="125"/>
      <c r="J50" s="125"/>
      <c r="K50" s="125"/>
      <c r="L50" s="47"/>
    </row>
    <row r="51" spans="1:31" ht="11.25">
      <c r="B51" s="16"/>
      <c r="L51" s="16"/>
    </row>
    <row r="52" spans="1:31" ht="11.25">
      <c r="B52" s="16"/>
      <c r="L52" s="16"/>
    </row>
    <row r="53" spans="1:31" ht="11.25">
      <c r="B53" s="16"/>
      <c r="L53" s="16"/>
    </row>
    <row r="54" spans="1:31" ht="11.25">
      <c r="B54" s="16"/>
      <c r="L54" s="16"/>
    </row>
    <row r="55" spans="1:31" ht="11.25">
      <c r="B55" s="16"/>
      <c r="L55" s="16"/>
    </row>
    <row r="56" spans="1:31" ht="11.25">
      <c r="B56" s="16"/>
      <c r="L56" s="16"/>
    </row>
    <row r="57" spans="1:31" ht="11.25">
      <c r="B57" s="16"/>
      <c r="L57" s="16"/>
    </row>
    <row r="58" spans="1:31" ht="11.25">
      <c r="B58" s="16"/>
      <c r="L58" s="16"/>
    </row>
    <row r="59" spans="1:31" ht="11.25">
      <c r="B59" s="16"/>
      <c r="L59" s="16"/>
    </row>
    <row r="60" spans="1:31" ht="11.25">
      <c r="B60" s="16"/>
      <c r="L60" s="16"/>
    </row>
    <row r="61" spans="1:31" s="2" customFormat="1" ht="12.75">
      <c r="A61" s="30"/>
      <c r="B61" s="35"/>
      <c r="C61" s="30"/>
      <c r="D61" s="126" t="s">
        <v>47</v>
      </c>
      <c r="E61" s="127"/>
      <c r="F61" s="128" t="s">
        <v>48</v>
      </c>
      <c r="G61" s="126" t="s">
        <v>47</v>
      </c>
      <c r="H61" s="127"/>
      <c r="I61" s="127"/>
      <c r="J61" s="129" t="s">
        <v>48</v>
      </c>
      <c r="K61" s="127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6"/>
      <c r="L62" s="16"/>
    </row>
    <row r="63" spans="1:31" ht="11.25">
      <c r="B63" s="16"/>
      <c r="L63" s="16"/>
    </row>
    <row r="64" spans="1:31" ht="11.25">
      <c r="B64" s="16"/>
      <c r="L64" s="16"/>
    </row>
    <row r="65" spans="1:31" s="2" customFormat="1" ht="12.75">
      <c r="A65" s="30"/>
      <c r="B65" s="35"/>
      <c r="C65" s="30"/>
      <c r="D65" s="124" t="s">
        <v>49</v>
      </c>
      <c r="E65" s="130"/>
      <c r="F65" s="130"/>
      <c r="G65" s="124" t="s">
        <v>50</v>
      </c>
      <c r="H65" s="130"/>
      <c r="I65" s="130"/>
      <c r="J65" s="130"/>
      <c r="K65" s="130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6"/>
      <c r="L66" s="16"/>
    </row>
    <row r="67" spans="1:31" ht="11.25">
      <c r="B67" s="16"/>
      <c r="L67" s="16"/>
    </row>
    <row r="68" spans="1:31" ht="11.25">
      <c r="B68" s="16"/>
      <c r="L68" s="16"/>
    </row>
    <row r="69" spans="1:31" ht="11.25">
      <c r="B69" s="16"/>
      <c r="L69" s="16"/>
    </row>
    <row r="70" spans="1:31" ht="11.25">
      <c r="B70" s="16"/>
      <c r="L70" s="16"/>
    </row>
    <row r="71" spans="1:31" ht="11.25">
      <c r="B71" s="16"/>
      <c r="L71" s="16"/>
    </row>
    <row r="72" spans="1:31" ht="11.25">
      <c r="B72" s="16"/>
      <c r="L72" s="16"/>
    </row>
    <row r="73" spans="1:31" ht="11.25">
      <c r="B73" s="16"/>
      <c r="L73" s="16"/>
    </row>
    <row r="74" spans="1:31" ht="11.25">
      <c r="B74" s="16"/>
      <c r="L74" s="16"/>
    </row>
    <row r="75" spans="1:31" ht="11.25">
      <c r="B75" s="16"/>
      <c r="L75" s="16"/>
    </row>
    <row r="76" spans="1:31" s="2" customFormat="1" ht="12.75">
      <c r="A76" s="30"/>
      <c r="B76" s="35"/>
      <c r="C76" s="30"/>
      <c r="D76" s="126" t="s">
        <v>47</v>
      </c>
      <c r="E76" s="127"/>
      <c r="F76" s="128" t="s">
        <v>48</v>
      </c>
      <c r="G76" s="126" t="s">
        <v>47</v>
      </c>
      <c r="H76" s="127"/>
      <c r="I76" s="127"/>
      <c r="J76" s="129" t="s">
        <v>48</v>
      </c>
      <c r="K76" s="127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31"/>
      <c r="C77" s="132"/>
      <c r="D77" s="132"/>
      <c r="E77" s="132"/>
      <c r="F77" s="132"/>
      <c r="G77" s="132"/>
      <c r="H77" s="132"/>
      <c r="I77" s="132"/>
      <c r="J77" s="132"/>
      <c r="K77" s="132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133"/>
      <c r="C81" s="134"/>
      <c r="D81" s="134"/>
      <c r="E81" s="134"/>
      <c r="F81" s="134"/>
      <c r="G81" s="134"/>
      <c r="H81" s="134"/>
      <c r="I81" s="134"/>
      <c r="J81" s="134"/>
      <c r="K81" s="134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84</v>
      </c>
      <c r="D82" s="32"/>
      <c r="E82" s="32"/>
      <c r="F82" s="32"/>
      <c r="G82" s="32"/>
      <c r="H82" s="32"/>
      <c r="I82" s="32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2"/>
      <c r="E84" s="32"/>
      <c r="F84" s="32"/>
      <c r="G84" s="32"/>
      <c r="H84" s="32"/>
      <c r="I84" s="32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2"/>
      <c r="D85" s="32"/>
      <c r="E85" s="238" t="str">
        <f>E7</f>
        <v>ZŠ Jesenická 10, Bruntál - rekonstrukce kuchyně - ZTI</v>
      </c>
      <c r="F85" s="239"/>
      <c r="G85" s="239"/>
      <c r="H85" s="239"/>
      <c r="I85" s="32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5" t="s">
        <v>83</v>
      </c>
      <c r="D86" s="32"/>
      <c r="E86" s="32"/>
      <c r="F86" s="32"/>
      <c r="G86" s="32"/>
      <c r="H86" s="32"/>
      <c r="I86" s="32"/>
      <c r="J86" s="32"/>
      <c r="K86" s="32"/>
      <c r="L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2"/>
      <c r="D87" s="32"/>
      <c r="E87" s="209" t="str">
        <f>E9</f>
        <v>Kuchyň - ZTI</v>
      </c>
      <c r="F87" s="240"/>
      <c r="G87" s="240"/>
      <c r="H87" s="240"/>
      <c r="I87" s="32"/>
      <c r="J87" s="32"/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5" t="s">
        <v>19</v>
      </c>
      <c r="D89" s="32"/>
      <c r="E89" s="32"/>
      <c r="F89" s="23" t="str">
        <f>F12</f>
        <v xml:space="preserve"> </v>
      </c>
      <c r="G89" s="32"/>
      <c r="H89" s="32"/>
      <c r="I89" s="25" t="s">
        <v>21</v>
      </c>
      <c r="J89" s="62" t="str">
        <f>IF(J12="","",J12)</f>
        <v>13. 2. 2023</v>
      </c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5" t="s">
        <v>23</v>
      </c>
      <c r="D91" s="32"/>
      <c r="E91" s="32"/>
      <c r="F91" s="23" t="str">
        <f>E15</f>
        <v xml:space="preserve"> </v>
      </c>
      <c r="G91" s="32"/>
      <c r="H91" s="32"/>
      <c r="I91" s="25" t="s">
        <v>28</v>
      </c>
      <c r="J91" s="28" t="str">
        <f>E21</f>
        <v xml:space="preserve"> </v>
      </c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5" t="s">
        <v>26</v>
      </c>
      <c r="D92" s="32"/>
      <c r="E92" s="32"/>
      <c r="F92" s="23" t="str">
        <f>IF(E18="","",E18)</f>
        <v>Vyplň údaj</v>
      </c>
      <c r="G92" s="32"/>
      <c r="H92" s="32"/>
      <c r="I92" s="25" t="s">
        <v>30</v>
      </c>
      <c r="J92" s="28" t="str">
        <f>E24</f>
        <v xml:space="preserve"> </v>
      </c>
      <c r="K92" s="32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35" t="s">
        <v>85</v>
      </c>
      <c r="D94" s="136"/>
      <c r="E94" s="136"/>
      <c r="F94" s="136"/>
      <c r="G94" s="136"/>
      <c r="H94" s="136"/>
      <c r="I94" s="136"/>
      <c r="J94" s="137" t="s">
        <v>86</v>
      </c>
      <c r="K94" s="136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38" t="s">
        <v>87</v>
      </c>
      <c r="D96" s="32"/>
      <c r="E96" s="32"/>
      <c r="F96" s="32"/>
      <c r="G96" s="32"/>
      <c r="H96" s="32"/>
      <c r="I96" s="32"/>
      <c r="J96" s="80">
        <f>J125</f>
        <v>0</v>
      </c>
      <c r="K96" s="32"/>
      <c r="L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3" t="s">
        <v>88</v>
      </c>
    </row>
    <row r="97" spans="1:31" s="9" customFormat="1" ht="24.95" customHeight="1">
      <c r="B97" s="139"/>
      <c r="C97" s="140"/>
      <c r="D97" s="141" t="s">
        <v>89</v>
      </c>
      <c r="E97" s="142"/>
      <c r="F97" s="142"/>
      <c r="G97" s="142"/>
      <c r="H97" s="142"/>
      <c r="I97" s="142"/>
      <c r="J97" s="143">
        <f>J126</f>
        <v>0</v>
      </c>
      <c r="K97" s="140"/>
      <c r="L97" s="144"/>
    </row>
    <row r="98" spans="1:31" s="9" customFormat="1" ht="24.95" customHeight="1">
      <c r="B98" s="139"/>
      <c r="C98" s="140"/>
      <c r="D98" s="141" t="s">
        <v>90</v>
      </c>
      <c r="E98" s="142"/>
      <c r="F98" s="142"/>
      <c r="G98" s="142"/>
      <c r="H98" s="142"/>
      <c r="I98" s="142"/>
      <c r="J98" s="143">
        <f>J151</f>
        <v>0</v>
      </c>
      <c r="K98" s="140"/>
      <c r="L98" s="144"/>
    </row>
    <row r="99" spans="1:31" s="9" customFormat="1" ht="24.95" customHeight="1">
      <c r="B99" s="139"/>
      <c r="C99" s="140"/>
      <c r="D99" s="141" t="s">
        <v>91</v>
      </c>
      <c r="E99" s="142"/>
      <c r="F99" s="142"/>
      <c r="G99" s="142"/>
      <c r="H99" s="142"/>
      <c r="I99" s="142"/>
      <c r="J99" s="143">
        <f>J187</f>
        <v>0</v>
      </c>
      <c r="K99" s="140"/>
      <c r="L99" s="144"/>
    </row>
    <row r="100" spans="1:31" s="9" customFormat="1" ht="24.95" customHeight="1">
      <c r="B100" s="139"/>
      <c r="C100" s="140"/>
      <c r="D100" s="141" t="s">
        <v>92</v>
      </c>
      <c r="E100" s="142"/>
      <c r="F100" s="142"/>
      <c r="G100" s="142"/>
      <c r="H100" s="142"/>
      <c r="I100" s="142"/>
      <c r="J100" s="143">
        <f>J199</f>
        <v>0</v>
      </c>
      <c r="K100" s="140"/>
      <c r="L100" s="144"/>
    </row>
    <row r="101" spans="1:31" s="9" customFormat="1" ht="24.95" customHeight="1">
      <c r="B101" s="139"/>
      <c r="C101" s="140"/>
      <c r="D101" s="141" t="s">
        <v>93</v>
      </c>
      <c r="E101" s="142"/>
      <c r="F101" s="142"/>
      <c r="G101" s="142"/>
      <c r="H101" s="142"/>
      <c r="I101" s="142"/>
      <c r="J101" s="143">
        <f>J219</f>
        <v>0</v>
      </c>
      <c r="K101" s="140"/>
      <c r="L101" s="144"/>
    </row>
    <row r="102" spans="1:31" s="9" customFormat="1" ht="24.95" customHeight="1">
      <c r="B102" s="139"/>
      <c r="C102" s="140"/>
      <c r="D102" s="141" t="s">
        <v>94</v>
      </c>
      <c r="E102" s="142"/>
      <c r="F102" s="142"/>
      <c r="G102" s="142"/>
      <c r="H102" s="142"/>
      <c r="I102" s="142"/>
      <c r="J102" s="143">
        <f>J232</f>
        <v>0</v>
      </c>
      <c r="K102" s="140"/>
      <c r="L102" s="144"/>
    </row>
    <row r="103" spans="1:31" s="9" customFormat="1" ht="24.95" customHeight="1">
      <c r="B103" s="139"/>
      <c r="C103" s="140"/>
      <c r="D103" s="141" t="s">
        <v>95</v>
      </c>
      <c r="E103" s="142"/>
      <c r="F103" s="142"/>
      <c r="G103" s="142"/>
      <c r="H103" s="142"/>
      <c r="I103" s="142"/>
      <c r="J103" s="143">
        <f>J235</f>
        <v>0</v>
      </c>
      <c r="K103" s="140"/>
      <c r="L103" s="144"/>
    </row>
    <row r="104" spans="1:31" s="9" customFormat="1" ht="24.95" customHeight="1">
      <c r="B104" s="139"/>
      <c r="C104" s="140"/>
      <c r="D104" s="141" t="s">
        <v>96</v>
      </c>
      <c r="E104" s="142"/>
      <c r="F104" s="142"/>
      <c r="G104" s="142"/>
      <c r="H104" s="142"/>
      <c r="I104" s="142"/>
      <c r="J104" s="143">
        <f>J240</f>
        <v>0</v>
      </c>
      <c r="K104" s="140"/>
      <c r="L104" s="144"/>
    </row>
    <row r="105" spans="1:31" s="9" customFormat="1" ht="24.95" customHeight="1">
      <c r="B105" s="139"/>
      <c r="C105" s="140"/>
      <c r="D105" s="141" t="s">
        <v>97</v>
      </c>
      <c r="E105" s="142"/>
      <c r="F105" s="142"/>
      <c r="G105" s="142"/>
      <c r="H105" s="142"/>
      <c r="I105" s="142"/>
      <c r="J105" s="143">
        <f>J255</f>
        <v>0</v>
      </c>
      <c r="K105" s="140"/>
      <c r="L105" s="144"/>
    </row>
    <row r="106" spans="1:31" s="2" customFormat="1" ht="21.75" customHeight="1">
      <c r="A106" s="30"/>
      <c r="B106" s="31"/>
      <c r="C106" s="32"/>
      <c r="D106" s="32"/>
      <c r="E106" s="32"/>
      <c r="F106" s="32"/>
      <c r="G106" s="32"/>
      <c r="H106" s="32"/>
      <c r="I106" s="32"/>
      <c r="J106" s="32"/>
      <c r="K106" s="32"/>
      <c r="L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6.95" customHeight="1">
      <c r="A107" s="30"/>
      <c r="B107" s="50"/>
      <c r="C107" s="51"/>
      <c r="D107" s="51"/>
      <c r="E107" s="51"/>
      <c r="F107" s="51"/>
      <c r="G107" s="51"/>
      <c r="H107" s="51"/>
      <c r="I107" s="51"/>
      <c r="J107" s="51"/>
      <c r="K107" s="51"/>
      <c r="L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11" spans="1:31" s="2" customFormat="1" ht="6.95" customHeight="1">
      <c r="A111" s="30"/>
      <c r="B111" s="52"/>
      <c r="C111" s="53"/>
      <c r="D111" s="53"/>
      <c r="E111" s="53"/>
      <c r="F111" s="53"/>
      <c r="G111" s="53"/>
      <c r="H111" s="53"/>
      <c r="I111" s="53"/>
      <c r="J111" s="53"/>
      <c r="K111" s="53"/>
      <c r="L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24.95" customHeight="1">
      <c r="A112" s="30"/>
      <c r="B112" s="31"/>
      <c r="C112" s="19" t="s">
        <v>98</v>
      </c>
      <c r="D112" s="32"/>
      <c r="E112" s="32"/>
      <c r="F112" s="32"/>
      <c r="G112" s="32"/>
      <c r="H112" s="32"/>
      <c r="I112" s="32"/>
      <c r="J112" s="32"/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6.95" customHeight="1">
      <c r="A113" s="30"/>
      <c r="B113" s="31"/>
      <c r="C113" s="32"/>
      <c r="D113" s="32"/>
      <c r="E113" s="32"/>
      <c r="F113" s="32"/>
      <c r="G113" s="32"/>
      <c r="H113" s="32"/>
      <c r="I113" s="32"/>
      <c r="J113" s="32"/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2" customHeight="1">
      <c r="A114" s="30"/>
      <c r="B114" s="31"/>
      <c r="C114" s="25" t="s">
        <v>16</v>
      </c>
      <c r="D114" s="32"/>
      <c r="E114" s="32"/>
      <c r="F114" s="32"/>
      <c r="G114" s="32"/>
      <c r="H114" s="32"/>
      <c r="I114" s="32"/>
      <c r="J114" s="32"/>
      <c r="K114" s="32"/>
      <c r="L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6.5" customHeight="1">
      <c r="A115" s="30"/>
      <c r="B115" s="31"/>
      <c r="C115" s="32"/>
      <c r="D115" s="32"/>
      <c r="E115" s="238" t="str">
        <f>E7</f>
        <v>ZŠ Jesenická 10, Bruntál - rekonstrukce kuchyně - ZTI</v>
      </c>
      <c r="F115" s="239"/>
      <c r="G115" s="239"/>
      <c r="H115" s="239"/>
      <c r="I115" s="32"/>
      <c r="J115" s="32"/>
      <c r="K115" s="32"/>
      <c r="L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2" customHeight="1">
      <c r="A116" s="30"/>
      <c r="B116" s="31"/>
      <c r="C116" s="25" t="s">
        <v>83</v>
      </c>
      <c r="D116" s="32"/>
      <c r="E116" s="32"/>
      <c r="F116" s="32"/>
      <c r="G116" s="32"/>
      <c r="H116" s="32"/>
      <c r="I116" s="32"/>
      <c r="J116" s="32"/>
      <c r="K116" s="32"/>
      <c r="L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6.5" customHeight="1">
      <c r="A117" s="30"/>
      <c r="B117" s="31"/>
      <c r="C117" s="32"/>
      <c r="D117" s="32"/>
      <c r="E117" s="209" t="str">
        <f>E9</f>
        <v>Kuchyň - ZTI</v>
      </c>
      <c r="F117" s="240"/>
      <c r="G117" s="240"/>
      <c r="H117" s="240"/>
      <c r="I117" s="32"/>
      <c r="J117" s="32"/>
      <c r="K117" s="32"/>
      <c r="L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6.95" customHeight="1">
      <c r="A118" s="30"/>
      <c r="B118" s="31"/>
      <c r="C118" s="32"/>
      <c r="D118" s="32"/>
      <c r="E118" s="32"/>
      <c r="F118" s="32"/>
      <c r="G118" s="32"/>
      <c r="H118" s="32"/>
      <c r="I118" s="32"/>
      <c r="J118" s="32"/>
      <c r="K118" s="32"/>
      <c r="L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2" customHeight="1">
      <c r="A119" s="30"/>
      <c r="B119" s="31"/>
      <c r="C119" s="25" t="s">
        <v>19</v>
      </c>
      <c r="D119" s="32"/>
      <c r="E119" s="32"/>
      <c r="F119" s="23" t="str">
        <f>F12</f>
        <v xml:space="preserve"> </v>
      </c>
      <c r="G119" s="32"/>
      <c r="H119" s="32"/>
      <c r="I119" s="25" t="s">
        <v>21</v>
      </c>
      <c r="J119" s="62" t="str">
        <f>IF(J12="","",J12)</f>
        <v>13. 2. 2023</v>
      </c>
      <c r="K119" s="32"/>
      <c r="L119" s="47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6.95" customHeight="1">
      <c r="A120" s="30"/>
      <c r="B120" s="31"/>
      <c r="C120" s="32"/>
      <c r="D120" s="32"/>
      <c r="E120" s="32"/>
      <c r="F120" s="32"/>
      <c r="G120" s="32"/>
      <c r="H120" s="32"/>
      <c r="I120" s="32"/>
      <c r="J120" s="32"/>
      <c r="K120" s="32"/>
      <c r="L120" s="47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2" customFormat="1" ht="15.2" customHeight="1">
      <c r="A121" s="30"/>
      <c r="B121" s="31"/>
      <c r="C121" s="25" t="s">
        <v>23</v>
      </c>
      <c r="D121" s="32"/>
      <c r="E121" s="32"/>
      <c r="F121" s="23" t="str">
        <f>E15</f>
        <v xml:space="preserve"> </v>
      </c>
      <c r="G121" s="32"/>
      <c r="H121" s="32"/>
      <c r="I121" s="25" t="s">
        <v>28</v>
      </c>
      <c r="J121" s="28" t="str">
        <f>E21</f>
        <v xml:space="preserve"> </v>
      </c>
      <c r="K121" s="32"/>
      <c r="L121" s="47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5" s="2" customFormat="1" ht="15.2" customHeight="1">
      <c r="A122" s="30"/>
      <c r="B122" s="31"/>
      <c r="C122" s="25" t="s">
        <v>26</v>
      </c>
      <c r="D122" s="32"/>
      <c r="E122" s="32"/>
      <c r="F122" s="23" t="str">
        <f>IF(E18="","",E18)</f>
        <v>Vyplň údaj</v>
      </c>
      <c r="G122" s="32"/>
      <c r="H122" s="32"/>
      <c r="I122" s="25" t="s">
        <v>30</v>
      </c>
      <c r="J122" s="28" t="str">
        <f>E24</f>
        <v xml:space="preserve"> </v>
      </c>
      <c r="K122" s="32"/>
      <c r="L122" s="47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5" s="2" customFormat="1" ht="10.35" customHeight="1">
      <c r="A123" s="30"/>
      <c r="B123" s="31"/>
      <c r="C123" s="32"/>
      <c r="D123" s="32"/>
      <c r="E123" s="32"/>
      <c r="F123" s="32"/>
      <c r="G123" s="32"/>
      <c r="H123" s="32"/>
      <c r="I123" s="32"/>
      <c r="J123" s="32"/>
      <c r="K123" s="32"/>
      <c r="L123" s="47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5" s="10" customFormat="1" ht="29.25" customHeight="1">
      <c r="A124" s="145"/>
      <c r="B124" s="146"/>
      <c r="C124" s="147" t="s">
        <v>99</v>
      </c>
      <c r="D124" s="148" t="s">
        <v>57</v>
      </c>
      <c r="E124" s="148" t="s">
        <v>53</v>
      </c>
      <c r="F124" s="148" t="s">
        <v>54</v>
      </c>
      <c r="G124" s="148" t="s">
        <v>100</v>
      </c>
      <c r="H124" s="148" t="s">
        <v>101</v>
      </c>
      <c r="I124" s="148" t="s">
        <v>102</v>
      </c>
      <c r="J124" s="149" t="s">
        <v>86</v>
      </c>
      <c r="K124" s="150" t="s">
        <v>103</v>
      </c>
      <c r="L124" s="151"/>
      <c r="M124" s="71" t="s">
        <v>1</v>
      </c>
      <c r="N124" s="72" t="s">
        <v>36</v>
      </c>
      <c r="O124" s="72" t="s">
        <v>104</v>
      </c>
      <c r="P124" s="72" t="s">
        <v>105</v>
      </c>
      <c r="Q124" s="72" t="s">
        <v>106</v>
      </c>
      <c r="R124" s="72" t="s">
        <v>107</v>
      </c>
      <c r="S124" s="72" t="s">
        <v>108</v>
      </c>
      <c r="T124" s="73" t="s">
        <v>109</v>
      </c>
      <c r="U124" s="145"/>
      <c r="V124" s="145"/>
      <c r="W124" s="145"/>
      <c r="X124" s="145"/>
      <c r="Y124" s="145"/>
      <c r="Z124" s="145"/>
      <c r="AA124" s="145"/>
      <c r="AB124" s="145"/>
      <c r="AC124" s="145"/>
      <c r="AD124" s="145"/>
      <c r="AE124" s="145"/>
    </row>
    <row r="125" spans="1:65" s="2" customFormat="1" ht="22.9" customHeight="1">
      <c r="A125" s="30"/>
      <c r="B125" s="31"/>
      <c r="C125" s="78" t="s">
        <v>110</v>
      </c>
      <c r="D125" s="32"/>
      <c r="E125" s="32"/>
      <c r="F125" s="32"/>
      <c r="G125" s="32"/>
      <c r="H125" s="32"/>
      <c r="I125" s="32"/>
      <c r="J125" s="152">
        <f>BK125</f>
        <v>0</v>
      </c>
      <c r="K125" s="32"/>
      <c r="L125" s="35"/>
      <c r="M125" s="74"/>
      <c r="N125" s="153"/>
      <c r="O125" s="75"/>
      <c r="P125" s="154">
        <f>P126+P151+P187+P199+P219+P232+P235+P240+P255</f>
        <v>0</v>
      </c>
      <c r="Q125" s="75"/>
      <c r="R125" s="154">
        <f>R126+R151+R187+R199+R219+R232+R235+R240+R255</f>
        <v>1.4023299999999996</v>
      </c>
      <c r="S125" s="75"/>
      <c r="T125" s="155">
        <f>T126+T151+T187+T199+T219+T232+T235+T240+T255</f>
        <v>3.2678500000000001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T125" s="13" t="s">
        <v>71</v>
      </c>
      <c r="AU125" s="13" t="s">
        <v>88</v>
      </c>
      <c r="BK125" s="156">
        <f>BK126+BK151+BK187+BK199+BK219+BK232+BK235+BK240+BK255</f>
        <v>0</v>
      </c>
    </row>
    <row r="126" spans="1:65" s="11" customFormat="1" ht="25.9" customHeight="1">
      <c r="B126" s="157"/>
      <c r="C126" s="158"/>
      <c r="D126" s="159" t="s">
        <v>71</v>
      </c>
      <c r="E126" s="160" t="s">
        <v>111</v>
      </c>
      <c r="F126" s="160" t="s">
        <v>112</v>
      </c>
      <c r="G126" s="158"/>
      <c r="H126" s="158"/>
      <c r="I126" s="161"/>
      <c r="J126" s="162">
        <f>BK126</f>
        <v>0</v>
      </c>
      <c r="K126" s="158"/>
      <c r="L126" s="163"/>
      <c r="M126" s="164"/>
      <c r="N126" s="165"/>
      <c r="O126" s="165"/>
      <c r="P126" s="166">
        <f>SUM(P127:P150)</f>
        <v>0</v>
      </c>
      <c r="Q126" s="165"/>
      <c r="R126" s="166">
        <f>SUM(R127:R150)</f>
        <v>0.61956999999999984</v>
      </c>
      <c r="S126" s="165"/>
      <c r="T126" s="167">
        <f>SUM(T127:T150)</f>
        <v>6.1460000000000001E-2</v>
      </c>
      <c r="AR126" s="168" t="s">
        <v>81</v>
      </c>
      <c r="AT126" s="169" t="s">
        <v>71</v>
      </c>
      <c r="AU126" s="169" t="s">
        <v>72</v>
      </c>
      <c r="AY126" s="168" t="s">
        <v>113</v>
      </c>
      <c r="BK126" s="170">
        <f>SUM(BK127:BK150)</f>
        <v>0</v>
      </c>
    </row>
    <row r="127" spans="1:65" s="2" customFormat="1" ht="21.75" customHeight="1">
      <c r="A127" s="30"/>
      <c r="B127" s="31"/>
      <c r="C127" s="171" t="s">
        <v>79</v>
      </c>
      <c r="D127" s="171" t="s">
        <v>114</v>
      </c>
      <c r="E127" s="172" t="s">
        <v>115</v>
      </c>
      <c r="F127" s="173" t="s">
        <v>116</v>
      </c>
      <c r="G127" s="174" t="s">
        <v>117</v>
      </c>
      <c r="H127" s="175">
        <v>30</v>
      </c>
      <c r="I127" s="176"/>
      <c r="J127" s="177">
        <f t="shared" ref="J127:J150" si="0">ROUND(I127*H127,2)</f>
        <v>0</v>
      </c>
      <c r="K127" s="178"/>
      <c r="L127" s="35"/>
      <c r="M127" s="179" t="s">
        <v>1</v>
      </c>
      <c r="N127" s="180" t="s">
        <v>37</v>
      </c>
      <c r="O127" s="67"/>
      <c r="P127" s="181">
        <f t="shared" ref="P127:P150" si="1">O127*H127</f>
        <v>0</v>
      </c>
      <c r="Q127" s="181">
        <v>1.42E-3</v>
      </c>
      <c r="R127" s="181">
        <f t="shared" ref="R127:R150" si="2">Q127*H127</f>
        <v>4.2599999999999999E-2</v>
      </c>
      <c r="S127" s="181">
        <v>0</v>
      </c>
      <c r="T127" s="182">
        <f t="shared" ref="T127:T150" si="3">S127*H127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83" t="s">
        <v>118</v>
      </c>
      <c r="AT127" s="183" t="s">
        <v>114</v>
      </c>
      <c r="AU127" s="183" t="s">
        <v>79</v>
      </c>
      <c r="AY127" s="13" t="s">
        <v>113</v>
      </c>
      <c r="BE127" s="184">
        <f t="shared" ref="BE127:BE150" si="4">IF(N127="základní",J127,0)</f>
        <v>0</v>
      </c>
      <c r="BF127" s="184">
        <f t="shared" ref="BF127:BF150" si="5">IF(N127="snížená",J127,0)</f>
        <v>0</v>
      </c>
      <c r="BG127" s="184">
        <f t="shared" ref="BG127:BG150" si="6">IF(N127="zákl. přenesená",J127,0)</f>
        <v>0</v>
      </c>
      <c r="BH127" s="184">
        <f t="shared" ref="BH127:BH150" si="7">IF(N127="sníž. přenesená",J127,0)</f>
        <v>0</v>
      </c>
      <c r="BI127" s="184">
        <f t="shared" ref="BI127:BI150" si="8">IF(N127="nulová",J127,0)</f>
        <v>0</v>
      </c>
      <c r="BJ127" s="13" t="s">
        <v>79</v>
      </c>
      <c r="BK127" s="184">
        <f t="shared" ref="BK127:BK150" si="9">ROUND(I127*H127,2)</f>
        <v>0</v>
      </c>
      <c r="BL127" s="13" t="s">
        <v>118</v>
      </c>
      <c r="BM127" s="183" t="s">
        <v>81</v>
      </c>
    </row>
    <row r="128" spans="1:65" s="2" customFormat="1" ht="21.75" customHeight="1">
      <c r="A128" s="30"/>
      <c r="B128" s="31"/>
      <c r="C128" s="171" t="s">
        <v>81</v>
      </c>
      <c r="D128" s="171" t="s">
        <v>114</v>
      </c>
      <c r="E128" s="172" t="s">
        <v>119</v>
      </c>
      <c r="F128" s="173" t="s">
        <v>120</v>
      </c>
      <c r="G128" s="174" t="s">
        <v>117</v>
      </c>
      <c r="H128" s="175">
        <v>6</v>
      </c>
      <c r="I128" s="176"/>
      <c r="J128" s="177">
        <f t="shared" si="0"/>
        <v>0</v>
      </c>
      <c r="K128" s="178"/>
      <c r="L128" s="35"/>
      <c r="M128" s="179" t="s">
        <v>1</v>
      </c>
      <c r="N128" s="180" t="s">
        <v>37</v>
      </c>
      <c r="O128" s="67"/>
      <c r="P128" s="181">
        <f t="shared" si="1"/>
        <v>0</v>
      </c>
      <c r="Q128" s="181">
        <v>7.4400000000000004E-3</v>
      </c>
      <c r="R128" s="181">
        <f t="shared" si="2"/>
        <v>4.4639999999999999E-2</v>
      </c>
      <c r="S128" s="181">
        <v>0</v>
      </c>
      <c r="T128" s="182">
        <f t="shared" si="3"/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83" t="s">
        <v>118</v>
      </c>
      <c r="AT128" s="183" t="s">
        <v>114</v>
      </c>
      <c r="AU128" s="183" t="s">
        <v>79</v>
      </c>
      <c r="AY128" s="13" t="s">
        <v>113</v>
      </c>
      <c r="BE128" s="184">
        <f t="shared" si="4"/>
        <v>0</v>
      </c>
      <c r="BF128" s="184">
        <f t="shared" si="5"/>
        <v>0</v>
      </c>
      <c r="BG128" s="184">
        <f t="shared" si="6"/>
        <v>0</v>
      </c>
      <c r="BH128" s="184">
        <f t="shared" si="7"/>
        <v>0</v>
      </c>
      <c r="BI128" s="184">
        <f t="shared" si="8"/>
        <v>0</v>
      </c>
      <c r="BJ128" s="13" t="s">
        <v>79</v>
      </c>
      <c r="BK128" s="184">
        <f t="shared" si="9"/>
        <v>0</v>
      </c>
      <c r="BL128" s="13" t="s">
        <v>118</v>
      </c>
      <c r="BM128" s="183" t="s">
        <v>121</v>
      </c>
    </row>
    <row r="129" spans="1:65" s="2" customFormat="1" ht="21.75" customHeight="1">
      <c r="A129" s="30"/>
      <c r="B129" s="31"/>
      <c r="C129" s="171" t="s">
        <v>122</v>
      </c>
      <c r="D129" s="171" t="s">
        <v>114</v>
      </c>
      <c r="E129" s="172" t="s">
        <v>123</v>
      </c>
      <c r="F129" s="173" t="s">
        <v>124</v>
      </c>
      <c r="G129" s="174" t="s">
        <v>117</v>
      </c>
      <c r="H129" s="175">
        <v>24</v>
      </c>
      <c r="I129" s="176"/>
      <c r="J129" s="177">
        <f t="shared" si="0"/>
        <v>0</v>
      </c>
      <c r="K129" s="178"/>
      <c r="L129" s="35"/>
      <c r="M129" s="179" t="s">
        <v>1</v>
      </c>
      <c r="N129" s="180" t="s">
        <v>37</v>
      </c>
      <c r="O129" s="67"/>
      <c r="P129" s="181">
        <f t="shared" si="1"/>
        <v>0</v>
      </c>
      <c r="Q129" s="181">
        <v>1.2319999999999999E-2</v>
      </c>
      <c r="R129" s="181">
        <f t="shared" si="2"/>
        <v>0.29568</v>
      </c>
      <c r="S129" s="181">
        <v>0</v>
      </c>
      <c r="T129" s="182">
        <f t="shared" si="3"/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83" t="s">
        <v>118</v>
      </c>
      <c r="AT129" s="183" t="s">
        <v>114</v>
      </c>
      <c r="AU129" s="183" t="s">
        <v>79</v>
      </c>
      <c r="AY129" s="13" t="s">
        <v>113</v>
      </c>
      <c r="BE129" s="184">
        <f t="shared" si="4"/>
        <v>0</v>
      </c>
      <c r="BF129" s="184">
        <f t="shared" si="5"/>
        <v>0</v>
      </c>
      <c r="BG129" s="184">
        <f t="shared" si="6"/>
        <v>0</v>
      </c>
      <c r="BH129" s="184">
        <f t="shared" si="7"/>
        <v>0</v>
      </c>
      <c r="BI129" s="184">
        <f t="shared" si="8"/>
        <v>0</v>
      </c>
      <c r="BJ129" s="13" t="s">
        <v>79</v>
      </c>
      <c r="BK129" s="184">
        <f t="shared" si="9"/>
        <v>0</v>
      </c>
      <c r="BL129" s="13" t="s">
        <v>118</v>
      </c>
      <c r="BM129" s="183" t="s">
        <v>125</v>
      </c>
    </row>
    <row r="130" spans="1:65" s="2" customFormat="1" ht="21.75" customHeight="1">
      <c r="A130" s="30"/>
      <c r="B130" s="31"/>
      <c r="C130" s="171" t="s">
        <v>121</v>
      </c>
      <c r="D130" s="171" t="s">
        <v>114</v>
      </c>
      <c r="E130" s="172" t="s">
        <v>126</v>
      </c>
      <c r="F130" s="173" t="s">
        <v>127</v>
      </c>
      <c r="G130" s="174" t="s">
        <v>117</v>
      </c>
      <c r="H130" s="175">
        <v>2</v>
      </c>
      <c r="I130" s="176"/>
      <c r="J130" s="177">
        <f t="shared" si="0"/>
        <v>0</v>
      </c>
      <c r="K130" s="178"/>
      <c r="L130" s="35"/>
      <c r="M130" s="179" t="s">
        <v>1</v>
      </c>
      <c r="N130" s="180" t="s">
        <v>37</v>
      </c>
      <c r="O130" s="67"/>
      <c r="P130" s="181">
        <f t="shared" si="1"/>
        <v>0</v>
      </c>
      <c r="Q130" s="181">
        <v>1.975E-2</v>
      </c>
      <c r="R130" s="181">
        <f t="shared" si="2"/>
        <v>3.95E-2</v>
      </c>
      <c r="S130" s="181">
        <v>0</v>
      </c>
      <c r="T130" s="182">
        <f t="shared" si="3"/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83" t="s">
        <v>118</v>
      </c>
      <c r="AT130" s="183" t="s">
        <v>114</v>
      </c>
      <c r="AU130" s="183" t="s">
        <v>79</v>
      </c>
      <c r="AY130" s="13" t="s">
        <v>113</v>
      </c>
      <c r="BE130" s="184">
        <f t="shared" si="4"/>
        <v>0</v>
      </c>
      <c r="BF130" s="184">
        <f t="shared" si="5"/>
        <v>0</v>
      </c>
      <c r="BG130" s="184">
        <f t="shared" si="6"/>
        <v>0</v>
      </c>
      <c r="BH130" s="184">
        <f t="shared" si="7"/>
        <v>0</v>
      </c>
      <c r="BI130" s="184">
        <f t="shared" si="8"/>
        <v>0</v>
      </c>
      <c r="BJ130" s="13" t="s">
        <v>79</v>
      </c>
      <c r="BK130" s="184">
        <f t="shared" si="9"/>
        <v>0</v>
      </c>
      <c r="BL130" s="13" t="s">
        <v>118</v>
      </c>
      <c r="BM130" s="183" t="s">
        <v>128</v>
      </c>
    </row>
    <row r="131" spans="1:65" s="2" customFormat="1" ht="16.5" customHeight="1">
      <c r="A131" s="30"/>
      <c r="B131" s="31"/>
      <c r="C131" s="171" t="s">
        <v>129</v>
      </c>
      <c r="D131" s="171" t="s">
        <v>114</v>
      </c>
      <c r="E131" s="172" t="s">
        <v>130</v>
      </c>
      <c r="F131" s="173" t="s">
        <v>131</v>
      </c>
      <c r="G131" s="174" t="s">
        <v>117</v>
      </c>
      <c r="H131" s="175">
        <v>2</v>
      </c>
      <c r="I131" s="176"/>
      <c r="J131" s="177">
        <f t="shared" si="0"/>
        <v>0</v>
      </c>
      <c r="K131" s="178"/>
      <c r="L131" s="35"/>
      <c r="M131" s="179" t="s">
        <v>1</v>
      </c>
      <c r="N131" s="180" t="s">
        <v>37</v>
      </c>
      <c r="O131" s="67"/>
      <c r="P131" s="181">
        <f t="shared" si="1"/>
        <v>0</v>
      </c>
      <c r="Q131" s="181">
        <v>4.0999999999999999E-4</v>
      </c>
      <c r="R131" s="181">
        <f t="shared" si="2"/>
        <v>8.1999999999999998E-4</v>
      </c>
      <c r="S131" s="181">
        <v>0</v>
      </c>
      <c r="T131" s="182">
        <f t="shared" si="3"/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83" t="s">
        <v>118</v>
      </c>
      <c r="AT131" s="183" t="s">
        <v>114</v>
      </c>
      <c r="AU131" s="183" t="s">
        <v>79</v>
      </c>
      <c r="AY131" s="13" t="s">
        <v>113</v>
      </c>
      <c r="BE131" s="184">
        <f t="shared" si="4"/>
        <v>0</v>
      </c>
      <c r="BF131" s="184">
        <f t="shared" si="5"/>
        <v>0</v>
      </c>
      <c r="BG131" s="184">
        <f t="shared" si="6"/>
        <v>0</v>
      </c>
      <c r="BH131" s="184">
        <f t="shared" si="7"/>
        <v>0</v>
      </c>
      <c r="BI131" s="184">
        <f t="shared" si="8"/>
        <v>0</v>
      </c>
      <c r="BJ131" s="13" t="s">
        <v>79</v>
      </c>
      <c r="BK131" s="184">
        <f t="shared" si="9"/>
        <v>0</v>
      </c>
      <c r="BL131" s="13" t="s">
        <v>118</v>
      </c>
      <c r="BM131" s="183" t="s">
        <v>132</v>
      </c>
    </row>
    <row r="132" spans="1:65" s="2" customFormat="1" ht="16.5" customHeight="1">
      <c r="A132" s="30"/>
      <c r="B132" s="31"/>
      <c r="C132" s="171" t="s">
        <v>125</v>
      </c>
      <c r="D132" s="171" t="s">
        <v>114</v>
      </c>
      <c r="E132" s="172" t="s">
        <v>133</v>
      </c>
      <c r="F132" s="173" t="s">
        <v>134</v>
      </c>
      <c r="G132" s="174" t="s">
        <v>117</v>
      </c>
      <c r="H132" s="175">
        <v>8</v>
      </c>
      <c r="I132" s="176"/>
      <c r="J132" s="177">
        <f t="shared" si="0"/>
        <v>0</v>
      </c>
      <c r="K132" s="178"/>
      <c r="L132" s="35"/>
      <c r="M132" s="179" t="s">
        <v>1</v>
      </c>
      <c r="N132" s="180" t="s">
        <v>37</v>
      </c>
      <c r="O132" s="67"/>
      <c r="P132" s="181">
        <f t="shared" si="1"/>
        <v>0</v>
      </c>
      <c r="Q132" s="181">
        <v>4.8000000000000001E-4</v>
      </c>
      <c r="R132" s="181">
        <f t="shared" si="2"/>
        <v>3.8400000000000001E-3</v>
      </c>
      <c r="S132" s="181">
        <v>0</v>
      </c>
      <c r="T132" s="182">
        <f t="shared" si="3"/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83" t="s">
        <v>118</v>
      </c>
      <c r="AT132" s="183" t="s">
        <v>114</v>
      </c>
      <c r="AU132" s="183" t="s">
        <v>79</v>
      </c>
      <c r="AY132" s="13" t="s">
        <v>113</v>
      </c>
      <c r="BE132" s="184">
        <f t="shared" si="4"/>
        <v>0</v>
      </c>
      <c r="BF132" s="184">
        <f t="shared" si="5"/>
        <v>0</v>
      </c>
      <c r="BG132" s="184">
        <f t="shared" si="6"/>
        <v>0</v>
      </c>
      <c r="BH132" s="184">
        <f t="shared" si="7"/>
        <v>0</v>
      </c>
      <c r="BI132" s="184">
        <f t="shared" si="8"/>
        <v>0</v>
      </c>
      <c r="BJ132" s="13" t="s">
        <v>79</v>
      </c>
      <c r="BK132" s="184">
        <f t="shared" si="9"/>
        <v>0</v>
      </c>
      <c r="BL132" s="13" t="s">
        <v>118</v>
      </c>
      <c r="BM132" s="183" t="s">
        <v>135</v>
      </c>
    </row>
    <row r="133" spans="1:65" s="2" customFormat="1" ht="16.5" customHeight="1">
      <c r="A133" s="30"/>
      <c r="B133" s="31"/>
      <c r="C133" s="171" t="s">
        <v>136</v>
      </c>
      <c r="D133" s="171" t="s">
        <v>114</v>
      </c>
      <c r="E133" s="172" t="s">
        <v>137</v>
      </c>
      <c r="F133" s="173" t="s">
        <v>138</v>
      </c>
      <c r="G133" s="174" t="s">
        <v>117</v>
      </c>
      <c r="H133" s="175">
        <v>26</v>
      </c>
      <c r="I133" s="176"/>
      <c r="J133" s="177">
        <f t="shared" si="0"/>
        <v>0</v>
      </c>
      <c r="K133" s="178"/>
      <c r="L133" s="35"/>
      <c r="M133" s="179" t="s">
        <v>1</v>
      </c>
      <c r="N133" s="180" t="s">
        <v>37</v>
      </c>
      <c r="O133" s="67"/>
      <c r="P133" s="181">
        <f t="shared" si="1"/>
        <v>0</v>
      </c>
      <c r="Q133" s="181">
        <v>2.2399999999999998E-3</v>
      </c>
      <c r="R133" s="181">
        <f t="shared" si="2"/>
        <v>5.8239999999999993E-2</v>
      </c>
      <c r="S133" s="181">
        <v>0</v>
      </c>
      <c r="T133" s="182">
        <f t="shared" si="3"/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83" t="s">
        <v>118</v>
      </c>
      <c r="AT133" s="183" t="s">
        <v>114</v>
      </c>
      <c r="AU133" s="183" t="s">
        <v>79</v>
      </c>
      <c r="AY133" s="13" t="s">
        <v>113</v>
      </c>
      <c r="BE133" s="184">
        <f t="shared" si="4"/>
        <v>0</v>
      </c>
      <c r="BF133" s="184">
        <f t="shared" si="5"/>
        <v>0</v>
      </c>
      <c r="BG133" s="184">
        <f t="shared" si="6"/>
        <v>0</v>
      </c>
      <c r="BH133" s="184">
        <f t="shared" si="7"/>
        <v>0</v>
      </c>
      <c r="BI133" s="184">
        <f t="shared" si="8"/>
        <v>0</v>
      </c>
      <c r="BJ133" s="13" t="s">
        <v>79</v>
      </c>
      <c r="BK133" s="184">
        <f t="shared" si="9"/>
        <v>0</v>
      </c>
      <c r="BL133" s="13" t="s">
        <v>118</v>
      </c>
      <c r="BM133" s="183" t="s">
        <v>139</v>
      </c>
    </row>
    <row r="134" spans="1:65" s="2" customFormat="1" ht="16.5" customHeight="1">
      <c r="A134" s="30"/>
      <c r="B134" s="31"/>
      <c r="C134" s="171" t="s">
        <v>128</v>
      </c>
      <c r="D134" s="171" t="s">
        <v>114</v>
      </c>
      <c r="E134" s="172" t="s">
        <v>140</v>
      </c>
      <c r="F134" s="173" t="s">
        <v>141</v>
      </c>
      <c r="G134" s="174" t="s">
        <v>117</v>
      </c>
      <c r="H134" s="175">
        <v>12</v>
      </c>
      <c r="I134" s="176"/>
      <c r="J134" s="177">
        <f t="shared" si="0"/>
        <v>0</v>
      </c>
      <c r="K134" s="178"/>
      <c r="L134" s="35"/>
      <c r="M134" s="179" t="s">
        <v>1</v>
      </c>
      <c r="N134" s="180" t="s">
        <v>37</v>
      </c>
      <c r="O134" s="67"/>
      <c r="P134" s="181">
        <f t="shared" si="1"/>
        <v>0</v>
      </c>
      <c r="Q134" s="181">
        <v>5.9000000000000003E-4</v>
      </c>
      <c r="R134" s="181">
        <f t="shared" si="2"/>
        <v>7.0800000000000004E-3</v>
      </c>
      <c r="S134" s="181">
        <v>0</v>
      </c>
      <c r="T134" s="182">
        <f t="shared" si="3"/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83" t="s">
        <v>118</v>
      </c>
      <c r="AT134" s="183" t="s">
        <v>114</v>
      </c>
      <c r="AU134" s="183" t="s">
        <v>79</v>
      </c>
      <c r="AY134" s="13" t="s">
        <v>113</v>
      </c>
      <c r="BE134" s="184">
        <f t="shared" si="4"/>
        <v>0</v>
      </c>
      <c r="BF134" s="184">
        <f t="shared" si="5"/>
        <v>0</v>
      </c>
      <c r="BG134" s="184">
        <f t="shared" si="6"/>
        <v>0</v>
      </c>
      <c r="BH134" s="184">
        <f t="shared" si="7"/>
        <v>0</v>
      </c>
      <c r="BI134" s="184">
        <f t="shared" si="8"/>
        <v>0</v>
      </c>
      <c r="BJ134" s="13" t="s">
        <v>79</v>
      </c>
      <c r="BK134" s="184">
        <f t="shared" si="9"/>
        <v>0</v>
      </c>
      <c r="BL134" s="13" t="s">
        <v>118</v>
      </c>
      <c r="BM134" s="183" t="s">
        <v>118</v>
      </c>
    </row>
    <row r="135" spans="1:65" s="2" customFormat="1" ht="16.5" customHeight="1">
      <c r="A135" s="30"/>
      <c r="B135" s="31"/>
      <c r="C135" s="171" t="s">
        <v>142</v>
      </c>
      <c r="D135" s="171" t="s">
        <v>114</v>
      </c>
      <c r="E135" s="172" t="s">
        <v>143</v>
      </c>
      <c r="F135" s="173" t="s">
        <v>144</v>
      </c>
      <c r="G135" s="174" t="s">
        <v>117</v>
      </c>
      <c r="H135" s="175">
        <v>30</v>
      </c>
      <c r="I135" s="176"/>
      <c r="J135" s="177">
        <f t="shared" si="0"/>
        <v>0</v>
      </c>
      <c r="K135" s="178"/>
      <c r="L135" s="35"/>
      <c r="M135" s="179" t="s">
        <v>1</v>
      </c>
      <c r="N135" s="180" t="s">
        <v>37</v>
      </c>
      <c r="O135" s="67"/>
      <c r="P135" s="181">
        <f t="shared" si="1"/>
        <v>0</v>
      </c>
      <c r="Q135" s="181">
        <v>2.0100000000000001E-3</v>
      </c>
      <c r="R135" s="181">
        <f t="shared" si="2"/>
        <v>6.0299999999999999E-2</v>
      </c>
      <c r="S135" s="181">
        <v>0</v>
      </c>
      <c r="T135" s="182">
        <f t="shared" si="3"/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83" t="s">
        <v>118</v>
      </c>
      <c r="AT135" s="183" t="s">
        <v>114</v>
      </c>
      <c r="AU135" s="183" t="s">
        <v>79</v>
      </c>
      <c r="AY135" s="13" t="s">
        <v>113</v>
      </c>
      <c r="BE135" s="184">
        <f t="shared" si="4"/>
        <v>0</v>
      </c>
      <c r="BF135" s="184">
        <f t="shared" si="5"/>
        <v>0</v>
      </c>
      <c r="BG135" s="184">
        <f t="shared" si="6"/>
        <v>0</v>
      </c>
      <c r="BH135" s="184">
        <f t="shared" si="7"/>
        <v>0</v>
      </c>
      <c r="BI135" s="184">
        <f t="shared" si="8"/>
        <v>0</v>
      </c>
      <c r="BJ135" s="13" t="s">
        <v>79</v>
      </c>
      <c r="BK135" s="184">
        <f t="shared" si="9"/>
        <v>0</v>
      </c>
      <c r="BL135" s="13" t="s">
        <v>118</v>
      </c>
      <c r="BM135" s="183" t="s">
        <v>145</v>
      </c>
    </row>
    <row r="136" spans="1:65" s="2" customFormat="1" ht="16.5" customHeight="1">
      <c r="A136" s="30"/>
      <c r="B136" s="31"/>
      <c r="C136" s="171" t="s">
        <v>132</v>
      </c>
      <c r="D136" s="171" t="s">
        <v>114</v>
      </c>
      <c r="E136" s="172" t="s">
        <v>146</v>
      </c>
      <c r="F136" s="173" t="s">
        <v>147</v>
      </c>
      <c r="G136" s="174" t="s">
        <v>148</v>
      </c>
      <c r="H136" s="175">
        <v>1</v>
      </c>
      <c r="I136" s="176"/>
      <c r="J136" s="177">
        <f t="shared" si="0"/>
        <v>0</v>
      </c>
      <c r="K136" s="178"/>
      <c r="L136" s="35"/>
      <c r="M136" s="179" t="s">
        <v>1</v>
      </c>
      <c r="N136" s="180" t="s">
        <v>37</v>
      </c>
      <c r="O136" s="67"/>
      <c r="P136" s="181">
        <f t="shared" si="1"/>
        <v>0</v>
      </c>
      <c r="Q136" s="181">
        <v>0</v>
      </c>
      <c r="R136" s="181">
        <f t="shared" si="2"/>
        <v>0</v>
      </c>
      <c r="S136" s="181">
        <v>0</v>
      </c>
      <c r="T136" s="182">
        <f t="shared" si="3"/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83" t="s">
        <v>118</v>
      </c>
      <c r="AT136" s="183" t="s">
        <v>114</v>
      </c>
      <c r="AU136" s="183" t="s">
        <v>79</v>
      </c>
      <c r="AY136" s="13" t="s">
        <v>113</v>
      </c>
      <c r="BE136" s="184">
        <f t="shared" si="4"/>
        <v>0</v>
      </c>
      <c r="BF136" s="184">
        <f t="shared" si="5"/>
        <v>0</v>
      </c>
      <c r="BG136" s="184">
        <f t="shared" si="6"/>
        <v>0</v>
      </c>
      <c r="BH136" s="184">
        <f t="shared" si="7"/>
        <v>0</v>
      </c>
      <c r="BI136" s="184">
        <f t="shared" si="8"/>
        <v>0</v>
      </c>
      <c r="BJ136" s="13" t="s">
        <v>79</v>
      </c>
      <c r="BK136" s="184">
        <f t="shared" si="9"/>
        <v>0</v>
      </c>
      <c r="BL136" s="13" t="s">
        <v>118</v>
      </c>
      <c r="BM136" s="183" t="s">
        <v>149</v>
      </c>
    </row>
    <row r="137" spans="1:65" s="2" customFormat="1" ht="16.5" customHeight="1">
      <c r="A137" s="30"/>
      <c r="B137" s="31"/>
      <c r="C137" s="171" t="s">
        <v>150</v>
      </c>
      <c r="D137" s="171" t="s">
        <v>114</v>
      </c>
      <c r="E137" s="172" t="s">
        <v>151</v>
      </c>
      <c r="F137" s="173" t="s">
        <v>152</v>
      </c>
      <c r="G137" s="174" t="s">
        <v>148</v>
      </c>
      <c r="H137" s="175">
        <v>6</v>
      </c>
      <c r="I137" s="176"/>
      <c r="J137" s="177">
        <f t="shared" si="0"/>
        <v>0</v>
      </c>
      <c r="K137" s="178"/>
      <c r="L137" s="35"/>
      <c r="M137" s="179" t="s">
        <v>1</v>
      </c>
      <c r="N137" s="180" t="s">
        <v>37</v>
      </c>
      <c r="O137" s="67"/>
      <c r="P137" s="181">
        <f t="shared" si="1"/>
        <v>0</v>
      </c>
      <c r="Q137" s="181">
        <v>0</v>
      </c>
      <c r="R137" s="181">
        <f t="shared" si="2"/>
        <v>0</v>
      </c>
      <c r="S137" s="181">
        <v>0</v>
      </c>
      <c r="T137" s="182">
        <f t="shared" si="3"/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83" t="s">
        <v>118</v>
      </c>
      <c r="AT137" s="183" t="s">
        <v>114</v>
      </c>
      <c r="AU137" s="183" t="s">
        <v>79</v>
      </c>
      <c r="AY137" s="13" t="s">
        <v>113</v>
      </c>
      <c r="BE137" s="184">
        <f t="shared" si="4"/>
        <v>0</v>
      </c>
      <c r="BF137" s="184">
        <f t="shared" si="5"/>
        <v>0</v>
      </c>
      <c r="BG137" s="184">
        <f t="shared" si="6"/>
        <v>0</v>
      </c>
      <c r="BH137" s="184">
        <f t="shared" si="7"/>
        <v>0</v>
      </c>
      <c r="BI137" s="184">
        <f t="shared" si="8"/>
        <v>0</v>
      </c>
      <c r="BJ137" s="13" t="s">
        <v>79</v>
      </c>
      <c r="BK137" s="184">
        <f t="shared" si="9"/>
        <v>0</v>
      </c>
      <c r="BL137" s="13" t="s">
        <v>118</v>
      </c>
      <c r="BM137" s="183" t="s">
        <v>153</v>
      </c>
    </row>
    <row r="138" spans="1:65" s="2" customFormat="1" ht="16.5" customHeight="1">
      <c r="A138" s="30"/>
      <c r="B138" s="31"/>
      <c r="C138" s="171" t="s">
        <v>135</v>
      </c>
      <c r="D138" s="171" t="s">
        <v>114</v>
      </c>
      <c r="E138" s="172" t="s">
        <v>154</v>
      </c>
      <c r="F138" s="173" t="s">
        <v>155</v>
      </c>
      <c r="G138" s="174" t="s">
        <v>148</v>
      </c>
      <c r="H138" s="175">
        <v>2</v>
      </c>
      <c r="I138" s="176"/>
      <c r="J138" s="177">
        <f t="shared" si="0"/>
        <v>0</v>
      </c>
      <c r="K138" s="178"/>
      <c r="L138" s="35"/>
      <c r="M138" s="179" t="s">
        <v>1</v>
      </c>
      <c r="N138" s="180" t="s">
        <v>37</v>
      </c>
      <c r="O138" s="67"/>
      <c r="P138" s="181">
        <f t="shared" si="1"/>
        <v>0</v>
      </c>
      <c r="Q138" s="181">
        <v>0</v>
      </c>
      <c r="R138" s="181">
        <f t="shared" si="2"/>
        <v>0</v>
      </c>
      <c r="S138" s="181">
        <v>0</v>
      </c>
      <c r="T138" s="182">
        <f t="shared" si="3"/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83" t="s">
        <v>118</v>
      </c>
      <c r="AT138" s="183" t="s">
        <v>114</v>
      </c>
      <c r="AU138" s="183" t="s">
        <v>79</v>
      </c>
      <c r="AY138" s="13" t="s">
        <v>113</v>
      </c>
      <c r="BE138" s="184">
        <f t="shared" si="4"/>
        <v>0</v>
      </c>
      <c r="BF138" s="184">
        <f t="shared" si="5"/>
        <v>0</v>
      </c>
      <c r="BG138" s="184">
        <f t="shared" si="6"/>
        <v>0</v>
      </c>
      <c r="BH138" s="184">
        <f t="shared" si="7"/>
        <v>0</v>
      </c>
      <c r="BI138" s="184">
        <f t="shared" si="8"/>
        <v>0</v>
      </c>
      <c r="BJ138" s="13" t="s">
        <v>79</v>
      </c>
      <c r="BK138" s="184">
        <f t="shared" si="9"/>
        <v>0</v>
      </c>
      <c r="BL138" s="13" t="s">
        <v>118</v>
      </c>
      <c r="BM138" s="183" t="s">
        <v>156</v>
      </c>
    </row>
    <row r="139" spans="1:65" s="2" customFormat="1" ht="21.75" customHeight="1">
      <c r="A139" s="30"/>
      <c r="B139" s="31"/>
      <c r="C139" s="171" t="s">
        <v>157</v>
      </c>
      <c r="D139" s="171" t="s">
        <v>114</v>
      </c>
      <c r="E139" s="172" t="s">
        <v>158</v>
      </c>
      <c r="F139" s="173" t="s">
        <v>159</v>
      </c>
      <c r="G139" s="174" t="s">
        <v>148</v>
      </c>
      <c r="H139" s="175">
        <v>7</v>
      </c>
      <c r="I139" s="176"/>
      <c r="J139" s="177">
        <f t="shared" si="0"/>
        <v>0</v>
      </c>
      <c r="K139" s="178"/>
      <c r="L139" s="35"/>
      <c r="M139" s="179" t="s">
        <v>1</v>
      </c>
      <c r="N139" s="180" t="s">
        <v>37</v>
      </c>
      <c r="O139" s="67"/>
      <c r="P139" s="181">
        <f t="shared" si="1"/>
        <v>0</v>
      </c>
      <c r="Q139" s="181">
        <v>0</v>
      </c>
      <c r="R139" s="181">
        <f t="shared" si="2"/>
        <v>0</v>
      </c>
      <c r="S139" s="181">
        <v>0</v>
      </c>
      <c r="T139" s="182">
        <f t="shared" si="3"/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83" t="s">
        <v>118</v>
      </c>
      <c r="AT139" s="183" t="s">
        <v>114</v>
      </c>
      <c r="AU139" s="183" t="s">
        <v>79</v>
      </c>
      <c r="AY139" s="13" t="s">
        <v>113</v>
      </c>
      <c r="BE139" s="184">
        <f t="shared" si="4"/>
        <v>0</v>
      </c>
      <c r="BF139" s="184">
        <f t="shared" si="5"/>
        <v>0</v>
      </c>
      <c r="BG139" s="184">
        <f t="shared" si="6"/>
        <v>0</v>
      </c>
      <c r="BH139" s="184">
        <f t="shared" si="7"/>
        <v>0</v>
      </c>
      <c r="BI139" s="184">
        <f t="shared" si="8"/>
        <v>0</v>
      </c>
      <c r="BJ139" s="13" t="s">
        <v>79</v>
      </c>
      <c r="BK139" s="184">
        <f t="shared" si="9"/>
        <v>0</v>
      </c>
      <c r="BL139" s="13" t="s">
        <v>118</v>
      </c>
      <c r="BM139" s="183" t="s">
        <v>160</v>
      </c>
    </row>
    <row r="140" spans="1:65" s="2" customFormat="1" ht="24.2" customHeight="1">
      <c r="A140" s="30"/>
      <c r="B140" s="31"/>
      <c r="C140" s="171" t="s">
        <v>139</v>
      </c>
      <c r="D140" s="171" t="s">
        <v>114</v>
      </c>
      <c r="E140" s="172" t="s">
        <v>161</v>
      </c>
      <c r="F140" s="173" t="s">
        <v>162</v>
      </c>
      <c r="G140" s="174" t="s">
        <v>148</v>
      </c>
      <c r="H140" s="175">
        <v>1</v>
      </c>
      <c r="I140" s="176"/>
      <c r="J140" s="177">
        <f t="shared" si="0"/>
        <v>0</v>
      </c>
      <c r="K140" s="178"/>
      <c r="L140" s="35"/>
      <c r="M140" s="179" t="s">
        <v>1</v>
      </c>
      <c r="N140" s="180" t="s">
        <v>37</v>
      </c>
      <c r="O140" s="67"/>
      <c r="P140" s="181">
        <f t="shared" si="1"/>
        <v>0</v>
      </c>
      <c r="Q140" s="181">
        <v>1.01E-3</v>
      </c>
      <c r="R140" s="181">
        <f t="shared" si="2"/>
        <v>1.01E-3</v>
      </c>
      <c r="S140" s="181">
        <v>0</v>
      </c>
      <c r="T140" s="182">
        <f t="shared" si="3"/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83" t="s">
        <v>118</v>
      </c>
      <c r="AT140" s="183" t="s">
        <v>114</v>
      </c>
      <c r="AU140" s="183" t="s">
        <v>79</v>
      </c>
      <c r="AY140" s="13" t="s">
        <v>113</v>
      </c>
      <c r="BE140" s="184">
        <f t="shared" si="4"/>
        <v>0</v>
      </c>
      <c r="BF140" s="184">
        <f t="shared" si="5"/>
        <v>0</v>
      </c>
      <c r="BG140" s="184">
        <f t="shared" si="6"/>
        <v>0</v>
      </c>
      <c r="BH140" s="184">
        <f t="shared" si="7"/>
        <v>0</v>
      </c>
      <c r="BI140" s="184">
        <f t="shared" si="8"/>
        <v>0</v>
      </c>
      <c r="BJ140" s="13" t="s">
        <v>79</v>
      </c>
      <c r="BK140" s="184">
        <f t="shared" si="9"/>
        <v>0</v>
      </c>
      <c r="BL140" s="13" t="s">
        <v>118</v>
      </c>
      <c r="BM140" s="183" t="s">
        <v>163</v>
      </c>
    </row>
    <row r="141" spans="1:65" s="2" customFormat="1" ht="21.75" customHeight="1">
      <c r="A141" s="30"/>
      <c r="B141" s="31"/>
      <c r="C141" s="171" t="s">
        <v>8</v>
      </c>
      <c r="D141" s="171" t="s">
        <v>114</v>
      </c>
      <c r="E141" s="172" t="s">
        <v>164</v>
      </c>
      <c r="F141" s="173" t="s">
        <v>165</v>
      </c>
      <c r="G141" s="174" t="s">
        <v>148</v>
      </c>
      <c r="H141" s="175">
        <v>2</v>
      </c>
      <c r="I141" s="176"/>
      <c r="J141" s="177">
        <f t="shared" si="0"/>
        <v>0</v>
      </c>
      <c r="K141" s="178"/>
      <c r="L141" s="35"/>
      <c r="M141" s="179" t="s">
        <v>1</v>
      </c>
      <c r="N141" s="180" t="s">
        <v>37</v>
      </c>
      <c r="O141" s="67"/>
      <c r="P141" s="181">
        <f t="shared" si="1"/>
        <v>0</v>
      </c>
      <c r="Q141" s="181">
        <v>9.0000000000000006E-5</v>
      </c>
      <c r="R141" s="181">
        <f t="shared" si="2"/>
        <v>1.8000000000000001E-4</v>
      </c>
      <c r="S141" s="181">
        <v>0</v>
      </c>
      <c r="T141" s="182">
        <f t="shared" si="3"/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83" t="s">
        <v>118</v>
      </c>
      <c r="AT141" s="183" t="s">
        <v>114</v>
      </c>
      <c r="AU141" s="183" t="s">
        <v>79</v>
      </c>
      <c r="AY141" s="13" t="s">
        <v>113</v>
      </c>
      <c r="BE141" s="184">
        <f t="shared" si="4"/>
        <v>0</v>
      </c>
      <c r="BF141" s="184">
        <f t="shared" si="5"/>
        <v>0</v>
      </c>
      <c r="BG141" s="184">
        <f t="shared" si="6"/>
        <v>0</v>
      </c>
      <c r="BH141" s="184">
        <f t="shared" si="7"/>
        <v>0</v>
      </c>
      <c r="BI141" s="184">
        <f t="shared" si="8"/>
        <v>0</v>
      </c>
      <c r="BJ141" s="13" t="s">
        <v>79</v>
      </c>
      <c r="BK141" s="184">
        <f t="shared" si="9"/>
        <v>0</v>
      </c>
      <c r="BL141" s="13" t="s">
        <v>118</v>
      </c>
      <c r="BM141" s="183" t="s">
        <v>166</v>
      </c>
    </row>
    <row r="142" spans="1:65" s="2" customFormat="1" ht="21.75" customHeight="1">
      <c r="A142" s="30"/>
      <c r="B142" s="31"/>
      <c r="C142" s="171" t="s">
        <v>118</v>
      </c>
      <c r="D142" s="171" t="s">
        <v>114</v>
      </c>
      <c r="E142" s="172" t="s">
        <v>167</v>
      </c>
      <c r="F142" s="173" t="s">
        <v>168</v>
      </c>
      <c r="G142" s="174" t="s">
        <v>148</v>
      </c>
      <c r="H142" s="175">
        <v>1</v>
      </c>
      <c r="I142" s="176"/>
      <c r="J142" s="177">
        <f t="shared" si="0"/>
        <v>0</v>
      </c>
      <c r="K142" s="178"/>
      <c r="L142" s="35"/>
      <c r="M142" s="179" t="s">
        <v>1</v>
      </c>
      <c r="N142" s="180" t="s">
        <v>37</v>
      </c>
      <c r="O142" s="67"/>
      <c r="P142" s="181">
        <f t="shared" si="1"/>
        <v>0</v>
      </c>
      <c r="Q142" s="181">
        <v>1.8000000000000001E-4</v>
      </c>
      <c r="R142" s="181">
        <f t="shared" si="2"/>
        <v>1.8000000000000001E-4</v>
      </c>
      <c r="S142" s="181">
        <v>0</v>
      </c>
      <c r="T142" s="182">
        <f t="shared" si="3"/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83" t="s">
        <v>118</v>
      </c>
      <c r="AT142" s="183" t="s">
        <v>114</v>
      </c>
      <c r="AU142" s="183" t="s">
        <v>79</v>
      </c>
      <c r="AY142" s="13" t="s">
        <v>113</v>
      </c>
      <c r="BE142" s="184">
        <f t="shared" si="4"/>
        <v>0</v>
      </c>
      <c r="BF142" s="184">
        <f t="shared" si="5"/>
        <v>0</v>
      </c>
      <c r="BG142" s="184">
        <f t="shared" si="6"/>
        <v>0</v>
      </c>
      <c r="BH142" s="184">
        <f t="shared" si="7"/>
        <v>0</v>
      </c>
      <c r="BI142" s="184">
        <f t="shared" si="8"/>
        <v>0</v>
      </c>
      <c r="BJ142" s="13" t="s">
        <v>79</v>
      </c>
      <c r="BK142" s="184">
        <f t="shared" si="9"/>
        <v>0</v>
      </c>
      <c r="BL142" s="13" t="s">
        <v>118</v>
      </c>
      <c r="BM142" s="183" t="s">
        <v>169</v>
      </c>
    </row>
    <row r="143" spans="1:65" s="2" customFormat="1" ht="21.75" customHeight="1">
      <c r="A143" s="30"/>
      <c r="B143" s="31"/>
      <c r="C143" s="171" t="s">
        <v>170</v>
      </c>
      <c r="D143" s="171" t="s">
        <v>114</v>
      </c>
      <c r="E143" s="172" t="s">
        <v>171</v>
      </c>
      <c r="F143" s="173" t="s">
        <v>172</v>
      </c>
      <c r="G143" s="174" t="s">
        <v>117</v>
      </c>
      <c r="H143" s="175">
        <v>140</v>
      </c>
      <c r="I143" s="176"/>
      <c r="J143" s="177">
        <f t="shared" si="0"/>
        <v>0</v>
      </c>
      <c r="K143" s="178"/>
      <c r="L143" s="35"/>
      <c r="M143" s="179" t="s">
        <v>1</v>
      </c>
      <c r="N143" s="180" t="s">
        <v>37</v>
      </c>
      <c r="O143" s="67"/>
      <c r="P143" s="181">
        <f t="shared" si="1"/>
        <v>0</v>
      </c>
      <c r="Q143" s="181">
        <v>0</v>
      </c>
      <c r="R143" s="181">
        <f t="shared" si="2"/>
        <v>0</v>
      </c>
      <c r="S143" s="181">
        <v>0</v>
      </c>
      <c r="T143" s="182">
        <f t="shared" si="3"/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83" t="s">
        <v>118</v>
      </c>
      <c r="AT143" s="183" t="s">
        <v>114</v>
      </c>
      <c r="AU143" s="183" t="s">
        <v>79</v>
      </c>
      <c r="AY143" s="13" t="s">
        <v>113</v>
      </c>
      <c r="BE143" s="184">
        <f t="shared" si="4"/>
        <v>0</v>
      </c>
      <c r="BF143" s="184">
        <f t="shared" si="5"/>
        <v>0</v>
      </c>
      <c r="BG143" s="184">
        <f t="shared" si="6"/>
        <v>0</v>
      </c>
      <c r="BH143" s="184">
        <f t="shared" si="7"/>
        <v>0</v>
      </c>
      <c r="BI143" s="184">
        <f t="shared" si="8"/>
        <v>0</v>
      </c>
      <c r="BJ143" s="13" t="s">
        <v>79</v>
      </c>
      <c r="BK143" s="184">
        <f t="shared" si="9"/>
        <v>0</v>
      </c>
      <c r="BL143" s="13" t="s">
        <v>118</v>
      </c>
      <c r="BM143" s="183" t="s">
        <v>173</v>
      </c>
    </row>
    <row r="144" spans="1:65" s="2" customFormat="1" ht="16.5" customHeight="1">
      <c r="A144" s="30"/>
      <c r="B144" s="31"/>
      <c r="C144" s="171" t="s">
        <v>145</v>
      </c>
      <c r="D144" s="171" t="s">
        <v>114</v>
      </c>
      <c r="E144" s="172" t="s">
        <v>174</v>
      </c>
      <c r="F144" s="173" t="s">
        <v>175</v>
      </c>
      <c r="G144" s="174" t="s">
        <v>148</v>
      </c>
      <c r="H144" s="175">
        <v>2</v>
      </c>
      <c r="I144" s="176"/>
      <c r="J144" s="177">
        <f t="shared" si="0"/>
        <v>0</v>
      </c>
      <c r="K144" s="178"/>
      <c r="L144" s="35"/>
      <c r="M144" s="179" t="s">
        <v>1</v>
      </c>
      <c r="N144" s="180" t="s">
        <v>37</v>
      </c>
      <c r="O144" s="67"/>
      <c r="P144" s="181">
        <f t="shared" si="1"/>
        <v>0</v>
      </c>
      <c r="Q144" s="181">
        <v>2.0200000000000001E-3</v>
      </c>
      <c r="R144" s="181">
        <f t="shared" si="2"/>
        <v>4.0400000000000002E-3</v>
      </c>
      <c r="S144" s="181">
        <v>0</v>
      </c>
      <c r="T144" s="182">
        <f t="shared" si="3"/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83" t="s">
        <v>118</v>
      </c>
      <c r="AT144" s="183" t="s">
        <v>114</v>
      </c>
      <c r="AU144" s="183" t="s">
        <v>79</v>
      </c>
      <c r="AY144" s="13" t="s">
        <v>113</v>
      </c>
      <c r="BE144" s="184">
        <f t="shared" si="4"/>
        <v>0</v>
      </c>
      <c r="BF144" s="184">
        <f t="shared" si="5"/>
        <v>0</v>
      </c>
      <c r="BG144" s="184">
        <f t="shared" si="6"/>
        <v>0</v>
      </c>
      <c r="BH144" s="184">
        <f t="shared" si="7"/>
        <v>0</v>
      </c>
      <c r="BI144" s="184">
        <f t="shared" si="8"/>
        <v>0</v>
      </c>
      <c r="BJ144" s="13" t="s">
        <v>79</v>
      </c>
      <c r="BK144" s="184">
        <f t="shared" si="9"/>
        <v>0</v>
      </c>
      <c r="BL144" s="13" t="s">
        <v>118</v>
      </c>
      <c r="BM144" s="183" t="s">
        <v>176</v>
      </c>
    </row>
    <row r="145" spans="1:65" s="2" customFormat="1" ht="16.5" customHeight="1">
      <c r="A145" s="30"/>
      <c r="B145" s="31"/>
      <c r="C145" s="171" t="s">
        <v>177</v>
      </c>
      <c r="D145" s="171" t="s">
        <v>114</v>
      </c>
      <c r="E145" s="172" t="s">
        <v>178</v>
      </c>
      <c r="F145" s="173" t="s">
        <v>179</v>
      </c>
      <c r="G145" s="174" t="s">
        <v>148</v>
      </c>
      <c r="H145" s="175">
        <v>1</v>
      </c>
      <c r="I145" s="176"/>
      <c r="J145" s="177">
        <f t="shared" si="0"/>
        <v>0</v>
      </c>
      <c r="K145" s="178"/>
      <c r="L145" s="35"/>
      <c r="M145" s="179" t="s">
        <v>1</v>
      </c>
      <c r="N145" s="180" t="s">
        <v>37</v>
      </c>
      <c r="O145" s="67"/>
      <c r="P145" s="181">
        <f t="shared" si="1"/>
        <v>0</v>
      </c>
      <c r="Q145" s="181">
        <v>2.4029999999999999E-2</v>
      </c>
      <c r="R145" s="181">
        <f t="shared" si="2"/>
        <v>2.4029999999999999E-2</v>
      </c>
      <c r="S145" s="181">
        <v>2.4029999999999999E-2</v>
      </c>
      <c r="T145" s="182">
        <f t="shared" si="3"/>
        <v>2.4029999999999999E-2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83" t="s">
        <v>118</v>
      </c>
      <c r="AT145" s="183" t="s">
        <v>114</v>
      </c>
      <c r="AU145" s="183" t="s">
        <v>79</v>
      </c>
      <c r="AY145" s="13" t="s">
        <v>113</v>
      </c>
      <c r="BE145" s="184">
        <f t="shared" si="4"/>
        <v>0</v>
      </c>
      <c r="BF145" s="184">
        <f t="shared" si="5"/>
        <v>0</v>
      </c>
      <c r="BG145" s="184">
        <f t="shared" si="6"/>
        <v>0</v>
      </c>
      <c r="BH145" s="184">
        <f t="shared" si="7"/>
        <v>0</v>
      </c>
      <c r="BI145" s="184">
        <f t="shared" si="8"/>
        <v>0</v>
      </c>
      <c r="BJ145" s="13" t="s">
        <v>79</v>
      </c>
      <c r="BK145" s="184">
        <f t="shared" si="9"/>
        <v>0</v>
      </c>
      <c r="BL145" s="13" t="s">
        <v>118</v>
      </c>
      <c r="BM145" s="183" t="s">
        <v>180</v>
      </c>
    </row>
    <row r="146" spans="1:65" s="2" customFormat="1" ht="16.5" customHeight="1">
      <c r="A146" s="30"/>
      <c r="B146" s="31"/>
      <c r="C146" s="171" t="s">
        <v>149</v>
      </c>
      <c r="D146" s="171" t="s">
        <v>114</v>
      </c>
      <c r="E146" s="172" t="s">
        <v>181</v>
      </c>
      <c r="F146" s="173" t="s">
        <v>182</v>
      </c>
      <c r="G146" s="174" t="s">
        <v>148</v>
      </c>
      <c r="H146" s="175">
        <v>1</v>
      </c>
      <c r="I146" s="176"/>
      <c r="J146" s="177">
        <f t="shared" si="0"/>
        <v>0</v>
      </c>
      <c r="K146" s="178"/>
      <c r="L146" s="35"/>
      <c r="M146" s="179" t="s">
        <v>1</v>
      </c>
      <c r="N146" s="180" t="s">
        <v>37</v>
      </c>
      <c r="O146" s="67"/>
      <c r="P146" s="181">
        <f t="shared" si="1"/>
        <v>0</v>
      </c>
      <c r="Q146" s="181">
        <v>3.7429999999999998E-2</v>
      </c>
      <c r="R146" s="181">
        <f t="shared" si="2"/>
        <v>3.7429999999999998E-2</v>
      </c>
      <c r="S146" s="181">
        <v>3.7429999999999998E-2</v>
      </c>
      <c r="T146" s="182">
        <f t="shared" si="3"/>
        <v>3.7429999999999998E-2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83" t="s">
        <v>118</v>
      </c>
      <c r="AT146" s="183" t="s">
        <v>114</v>
      </c>
      <c r="AU146" s="183" t="s">
        <v>79</v>
      </c>
      <c r="AY146" s="13" t="s">
        <v>113</v>
      </c>
      <c r="BE146" s="184">
        <f t="shared" si="4"/>
        <v>0</v>
      </c>
      <c r="BF146" s="184">
        <f t="shared" si="5"/>
        <v>0</v>
      </c>
      <c r="BG146" s="184">
        <f t="shared" si="6"/>
        <v>0</v>
      </c>
      <c r="BH146" s="184">
        <f t="shared" si="7"/>
        <v>0</v>
      </c>
      <c r="BI146" s="184">
        <f t="shared" si="8"/>
        <v>0</v>
      </c>
      <c r="BJ146" s="13" t="s">
        <v>79</v>
      </c>
      <c r="BK146" s="184">
        <f t="shared" si="9"/>
        <v>0</v>
      </c>
      <c r="BL146" s="13" t="s">
        <v>118</v>
      </c>
      <c r="BM146" s="183" t="s">
        <v>183</v>
      </c>
    </row>
    <row r="147" spans="1:65" s="2" customFormat="1" ht="16.5" customHeight="1">
      <c r="A147" s="30"/>
      <c r="B147" s="31"/>
      <c r="C147" s="171" t="s">
        <v>7</v>
      </c>
      <c r="D147" s="171" t="s">
        <v>114</v>
      </c>
      <c r="E147" s="172" t="s">
        <v>184</v>
      </c>
      <c r="F147" s="173" t="s">
        <v>185</v>
      </c>
      <c r="G147" s="174" t="s">
        <v>117</v>
      </c>
      <c r="H147" s="175">
        <v>10</v>
      </c>
      <c r="I147" s="176"/>
      <c r="J147" s="177">
        <f t="shared" si="0"/>
        <v>0</v>
      </c>
      <c r="K147" s="178"/>
      <c r="L147" s="35"/>
      <c r="M147" s="179" t="s">
        <v>1</v>
      </c>
      <c r="N147" s="180" t="s">
        <v>37</v>
      </c>
      <c r="O147" s="67"/>
      <c r="P147" s="181">
        <f t="shared" si="1"/>
        <v>0</v>
      </c>
      <c r="Q147" s="181">
        <v>0</v>
      </c>
      <c r="R147" s="181">
        <f t="shared" si="2"/>
        <v>0</v>
      </c>
      <c r="S147" s="181">
        <v>0</v>
      </c>
      <c r="T147" s="182">
        <f t="shared" si="3"/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83" t="s">
        <v>118</v>
      </c>
      <c r="AT147" s="183" t="s">
        <v>114</v>
      </c>
      <c r="AU147" s="183" t="s">
        <v>79</v>
      </c>
      <c r="AY147" s="13" t="s">
        <v>113</v>
      </c>
      <c r="BE147" s="184">
        <f t="shared" si="4"/>
        <v>0</v>
      </c>
      <c r="BF147" s="184">
        <f t="shared" si="5"/>
        <v>0</v>
      </c>
      <c r="BG147" s="184">
        <f t="shared" si="6"/>
        <v>0</v>
      </c>
      <c r="BH147" s="184">
        <f t="shared" si="7"/>
        <v>0</v>
      </c>
      <c r="BI147" s="184">
        <f t="shared" si="8"/>
        <v>0</v>
      </c>
      <c r="BJ147" s="13" t="s">
        <v>79</v>
      </c>
      <c r="BK147" s="184">
        <f t="shared" si="9"/>
        <v>0</v>
      </c>
      <c r="BL147" s="13" t="s">
        <v>118</v>
      </c>
      <c r="BM147" s="183" t="s">
        <v>186</v>
      </c>
    </row>
    <row r="148" spans="1:65" s="2" customFormat="1" ht="24.2" customHeight="1">
      <c r="A148" s="30"/>
      <c r="B148" s="31"/>
      <c r="C148" s="171" t="s">
        <v>153</v>
      </c>
      <c r="D148" s="171" t="s">
        <v>114</v>
      </c>
      <c r="E148" s="172" t="s">
        <v>187</v>
      </c>
      <c r="F148" s="173" t="s">
        <v>188</v>
      </c>
      <c r="G148" s="174" t="s">
        <v>148</v>
      </c>
      <c r="H148" s="175">
        <v>1</v>
      </c>
      <c r="I148" s="176"/>
      <c r="J148" s="177">
        <f t="shared" si="0"/>
        <v>0</v>
      </c>
      <c r="K148" s="178"/>
      <c r="L148" s="35"/>
      <c r="M148" s="179" t="s">
        <v>1</v>
      </c>
      <c r="N148" s="180" t="s">
        <v>37</v>
      </c>
      <c r="O148" s="67"/>
      <c r="P148" s="181">
        <f t="shared" si="1"/>
        <v>0</v>
      </c>
      <c r="Q148" s="181">
        <v>0</v>
      </c>
      <c r="R148" s="181">
        <f t="shared" si="2"/>
        <v>0</v>
      </c>
      <c r="S148" s="181">
        <v>0</v>
      </c>
      <c r="T148" s="182">
        <f t="shared" si="3"/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83" t="s">
        <v>118</v>
      </c>
      <c r="AT148" s="183" t="s">
        <v>114</v>
      </c>
      <c r="AU148" s="183" t="s">
        <v>79</v>
      </c>
      <c r="AY148" s="13" t="s">
        <v>113</v>
      </c>
      <c r="BE148" s="184">
        <f t="shared" si="4"/>
        <v>0</v>
      </c>
      <c r="BF148" s="184">
        <f t="shared" si="5"/>
        <v>0</v>
      </c>
      <c r="BG148" s="184">
        <f t="shared" si="6"/>
        <v>0</v>
      </c>
      <c r="BH148" s="184">
        <f t="shared" si="7"/>
        <v>0</v>
      </c>
      <c r="BI148" s="184">
        <f t="shared" si="8"/>
        <v>0</v>
      </c>
      <c r="BJ148" s="13" t="s">
        <v>79</v>
      </c>
      <c r="BK148" s="184">
        <f t="shared" si="9"/>
        <v>0</v>
      </c>
      <c r="BL148" s="13" t="s">
        <v>118</v>
      </c>
      <c r="BM148" s="183" t="s">
        <v>189</v>
      </c>
    </row>
    <row r="149" spans="1:65" s="2" customFormat="1" ht="16.5" customHeight="1">
      <c r="A149" s="30"/>
      <c r="B149" s="31"/>
      <c r="C149" s="171" t="s">
        <v>190</v>
      </c>
      <c r="D149" s="171" t="s">
        <v>114</v>
      </c>
      <c r="E149" s="172" t="s">
        <v>191</v>
      </c>
      <c r="F149" s="173" t="s">
        <v>192</v>
      </c>
      <c r="G149" s="174" t="s">
        <v>148</v>
      </c>
      <c r="H149" s="175">
        <v>1</v>
      </c>
      <c r="I149" s="176"/>
      <c r="J149" s="177">
        <f t="shared" si="0"/>
        <v>0</v>
      </c>
      <c r="K149" s="178"/>
      <c r="L149" s="35"/>
      <c r="M149" s="179" t="s">
        <v>1</v>
      </c>
      <c r="N149" s="180" t="s">
        <v>37</v>
      </c>
      <c r="O149" s="67"/>
      <c r="P149" s="181">
        <f t="shared" si="1"/>
        <v>0</v>
      </c>
      <c r="Q149" s="181">
        <v>0</v>
      </c>
      <c r="R149" s="181">
        <f t="shared" si="2"/>
        <v>0</v>
      </c>
      <c r="S149" s="181">
        <v>0</v>
      </c>
      <c r="T149" s="182">
        <f t="shared" si="3"/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83" t="s">
        <v>118</v>
      </c>
      <c r="AT149" s="183" t="s">
        <v>114</v>
      </c>
      <c r="AU149" s="183" t="s">
        <v>79</v>
      </c>
      <c r="AY149" s="13" t="s">
        <v>113</v>
      </c>
      <c r="BE149" s="184">
        <f t="shared" si="4"/>
        <v>0</v>
      </c>
      <c r="BF149" s="184">
        <f t="shared" si="5"/>
        <v>0</v>
      </c>
      <c r="BG149" s="184">
        <f t="shared" si="6"/>
        <v>0</v>
      </c>
      <c r="BH149" s="184">
        <f t="shared" si="7"/>
        <v>0</v>
      </c>
      <c r="BI149" s="184">
        <f t="shared" si="8"/>
        <v>0</v>
      </c>
      <c r="BJ149" s="13" t="s">
        <v>79</v>
      </c>
      <c r="BK149" s="184">
        <f t="shared" si="9"/>
        <v>0</v>
      </c>
      <c r="BL149" s="13" t="s">
        <v>118</v>
      </c>
      <c r="BM149" s="183" t="s">
        <v>193</v>
      </c>
    </row>
    <row r="150" spans="1:65" s="2" customFormat="1" ht="24.2" customHeight="1">
      <c r="A150" s="30"/>
      <c r="B150" s="31"/>
      <c r="C150" s="171" t="s">
        <v>156</v>
      </c>
      <c r="D150" s="171" t="s">
        <v>114</v>
      </c>
      <c r="E150" s="172" t="s">
        <v>194</v>
      </c>
      <c r="F150" s="173" t="s">
        <v>195</v>
      </c>
      <c r="G150" s="174" t="s">
        <v>196</v>
      </c>
      <c r="H150" s="175">
        <v>0.62</v>
      </c>
      <c r="I150" s="176"/>
      <c r="J150" s="177">
        <f t="shared" si="0"/>
        <v>0</v>
      </c>
      <c r="K150" s="178"/>
      <c r="L150" s="35"/>
      <c r="M150" s="179" t="s">
        <v>1</v>
      </c>
      <c r="N150" s="180" t="s">
        <v>37</v>
      </c>
      <c r="O150" s="67"/>
      <c r="P150" s="181">
        <f t="shared" si="1"/>
        <v>0</v>
      </c>
      <c r="Q150" s="181">
        <v>0</v>
      </c>
      <c r="R150" s="181">
        <f t="shared" si="2"/>
        <v>0</v>
      </c>
      <c r="S150" s="181">
        <v>0</v>
      </c>
      <c r="T150" s="182">
        <f t="shared" si="3"/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83" t="s">
        <v>118</v>
      </c>
      <c r="AT150" s="183" t="s">
        <v>114</v>
      </c>
      <c r="AU150" s="183" t="s">
        <v>79</v>
      </c>
      <c r="AY150" s="13" t="s">
        <v>113</v>
      </c>
      <c r="BE150" s="184">
        <f t="shared" si="4"/>
        <v>0</v>
      </c>
      <c r="BF150" s="184">
        <f t="shared" si="5"/>
        <v>0</v>
      </c>
      <c r="BG150" s="184">
        <f t="shared" si="6"/>
        <v>0</v>
      </c>
      <c r="BH150" s="184">
        <f t="shared" si="7"/>
        <v>0</v>
      </c>
      <c r="BI150" s="184">
        <f t="shared" si="8"/>
        <v>0</v>
      </c>
      <c r="BJ150" s="13" t="s">
        <v>79</v>
      </c>
      <c r="BK150" s="184">
        <f t="shared" si="9"/>
        <v>0</v>
      </c>
      <c r="BL150" s="13" t="s">
        <v>118</v>
      </c>
      <c r="BM150" s="183" t="s">
        <v>197</v>
      </c>
    </row>
    <row r="151" spans="1:65" s="11" customFormat="1" ht="25.9" customHeight="1">
      <c r="B151" s="157"/>
      <c r="C151" s="158"/>
      <c r="D151" s="159" t="s">
        <v>71</v>
      </c>
      <c r="E151" s="160" t="s">
        <v>198</v>
      </c>
      <c r="F151" s="160" t="s">
        <v>199</v>
      </c>
      <c r="G151" s="158"/>
      <c r="H151" s="158"/>
      <c r="I151" s="161"/>
      <c r="J151" s="162">
        <f>BK151</f>
        <v>0</v>
      </c>
      <c r="K151" s="158"/>
      <c r="L151" s="163"/>
      <c r="M151" s="164"/>
      <c r="N151" s="165"/>
      <c r="O151" s="165"/>
      <c r="P151" s="166">
        <f>SUM(P152:P186)</f>
        <v>0</v>
      </c>
      <c r="Q151" s="165"/>
      <c r="R151" s="166">
        <f>SUM(R152:R186)</f>
        <v>0.49006</v>
      </c>
      <c r="S151" s="165"/>
      <c r="T151" s="167">
        <f>SUM(T152:T186)</f>
        <v>2.8400000000000001E-3</v>
      </c>
      <c r="AR151" s="168" t="s">
        <v>79</v>
      </c>
      <c r="AT151" s="169" t="s">
        <v>71</v>
      </c>
      <c r="AU151" s="169" t="s">
        <v>72</v>
      </c>
      <c r="AY151" s="168" t="s">
        <v>113</v>
      </c>
      <c r="BK151" s="170">
        <f>SUM(BK152:BK186)</f>
        <v>0</v>
      </c>
    </row>
    <row r="152" spans="1:65" s="2" customFormat="1" ht="24.2" customHeight="1">
      <c r="A152" s="30"/>
      <c r="B152" s="31"/>
      <c r="C152" s="171" t="s">
        <v>200</v>
      </c>
      <c r="D152" s="171" t="s">
        <v>114</v>
      </c>
      <c r="E152" s="172" t="s">
        <v>201</v>
      </c>
      <c r="F152" s="173" t="s">
        <v>202</v>
      </c>
      <c r="G152" s="174" t="s">
        <v>117</v>
      </c>
      <c r="H152" s="175">
        <v>80</v>
      </c>
      <c r="I152" s="176"/>
      <c r="J152" s="177">
        <f t="shared" ref="J152:J186" si="10">ROUND(I152*H152,2)</f>
        <v>0</v>
      </c>
      <c r="K152" s="178"/>
      <c r="L152" s="35"/>
      <c r="M152" s="179" t="s">
        <v>1</v>
      </c>
      <c r="N152" s="180" t="s">
        <v>37</v>
      </c>
      <c r="O152" s="67"/>
      <c r="P152" s="181">
        <f t="shared" ref="P152:P186" si="11">O152*H152</f>
        <v>0</v>
      </c>
      <c r="Q152" s="181">
        <v>9.7999999999999997E-4</v>
      </c>
      <c r="R152" s="181">
        <f t="shared" ref="R152:R186" si="12">Q152*H152</f>
        <v>7.8399999999999997E-2</v>
      </c>
      <c r="S152" s="181">
        <v>0</v>
      </c>
      <c r="T152" s="182">
        <f t="shared" ref="T152:T186" si="13"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83" t="s">
        <v>121</v>
      </c>
      <c r="AT152" s="183" t="s">
        <v>114</v>
      </c>
      <c r="AU152" s="183" t="s">
        <v>79</v>
      </c>
      <c r="AY152" s="13" t="s">
        <v>113</v>
      </c>
      <c r="BE152" s="184">
        <f t="shared" ref="BE152:BE186" si="14">IF(N152="základní",J152,0)</f>
        <v>0</v>
      </c>
      <c r="BF152" s="184">
        <f t="shared" ref="BF152:BF186" si="15">IF(N152="snížená",J152,0)</f>
        <v>0</v>
      </c>
      <c r="BG152" s="184">
        <f t="shared" ref="BG152:BG186" si="16">IF(N152="zákl. přenesená",J152,0)</f>
        <v>0</v>
      </c>
      <c r="BH152" s="184">
        <f t="shared" ref="BH152:BH186" si="17">IF(N152="sníž. přenesená",J152,0)</f>
        <v>0</v>
      </c>
      <c r="BI152" s="184">
        <f t="shared" ref="BI152:BI186" si="18">IF(N152="nulová",J152,0)</f>
        <v>0</v>
      </c>
      <c r="BJ152" s="13" t="s">
        <v>79</v>
      </c>
      <c r="BK152" s="184">
        <f t="shared" ref="BK152:BK186" si="19">ROUND(I152*H152,2)</f>
        <v>0</v>
      </c>
      <c r="BL152" s="13" t="s">
        <v>121</v>
      </c>
      <c r="BM152" s="183" t="s">
        <v>203</v>
      </c>
    </row>
    <row r="153" spans="1:65" s="2" customFormat="1" ht="24.2" customHeight="1">
      <c r="A153" s="30"/>
      <c r="B153" s="31"/>
      <c r="C153" s="171" t="s">
        <v>160</v>
      </c>
      <c r="D153" s="171" t="s">
        <v>114</v>
      </c>
      <c r="E153" s="172" t="s">
        <v>204</v>
      </c>
      <c r="F153" s="173" t="s">
        <v>205</v>
      </c>
      <c r="G153" s="174" t="s">
        <v>117</v>
      </c>
      <c r="H153" s="175">
        <v>100</v>
      </c>
      <c r="I153" s="176"/>
      <c r="J153" s="177">
        <f t="shared" si="10"/>
        <v>0</v>
      </c>
      <c r="K153" s="178"/>
      <c r="L153" s="35"/>
      <c r="M153" s="179" t="s">
        <v>1</v>
      </c>
      <c r="N153" s="180" t="s">
        <v>37</v>
      </c>
      <c r="O153" s="67"/>
      <c r="P153" s="181">
        <f t="shared" si="11"/>
        <v>0</v>
      </c>
      <c r="Q153" s="181">
        <v>1.2600000000000001E-3</v>
      </c>
      <c r="R153" s="181">
        <f t="shared" si="12"/>
        <v>0.126</v>
      </c>
      <c r="S153" s="181">
        <v>0</v>
      </c>
      <c r="T153" s="182">
        <f t="shared" si="13"/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83" t="s">
        <v>121</v>
      </c>
      <c r="AT153" s="183" t="s">
        <v>114</v>
      </c>
      <c r="AU153" s="183" t="s">
        <v>79</v>
      </c>
      <c r="AY153" s="13" t="s">
        <v>113</v>
      </c>
      <c r="BE153" s="184">
        <f t="shared" si="14"/>
        <v>0</v>
      </c>
      <c r="BF153" s="184">
        <f t="shared" si="15"/>
        <v>0</v>
      </c>
      <c r="BG153" s="184">
        <f t="shared" si="16"/>
        <v>0</v>
      </c>
      <c r="BH153" s="184">
        <f t="shared" si="17"/>
        <v>0</v>
      </c>
      <c r="BI153" s="184">
        <f t="shared" si="18"/>
        <v>0</v>
      </c>
      <c r="BJ153" s="13" t="s">
        <v>79</v>
      </c>
      <c r="BK153" s="184">
        <f t="shared" si="19"/>
        <v>0</v>
      </c>
      <c r="BL153" s="13" t="s">
        <v>121</v>
      </c>
      <c r="BM153" s="183" t="s">
        <v>206</v>
      </c>
    </row>
    <row r="154" spans="1:65" s="2" customFormat="1" ht="24.2" customHeight="1">
      <c r="A154" s="30"/>
      <c r="B154" s="31"/>
      <c r="C154" s="171" t="s">
        <v>207</v>
      </c>
      <c r="D154" s="171" t="s">
        <v>114</v>
      </c>
      <c r="E154" s="172" t="s">
        <v>208</v>
      </c>
      <c r="F154" s="173" t="s">
        <v>209</v>
      </c>
      <c r="G154" s="174" t="s">
        <v>117</v>
      </c>
      <c r="H154" s="175">
        <v>20</v>
      </c>
      <c r="I154" s="176"/>
      <c r="J154" s="177">
        <f t="shared" si="10"/>
        <v>0</v>
      </c>
      <c r="K154" s="178"/>
      <c r="L154" s="35"/>
      <c r="M154" s="179" t="s">
        <v>1</v>
      </c>
      <c r="N154" s="180" t="s">
        <v>37</v>
      </c>
      <c r="O154" s="67"/>
      <c r="P154" s="181">
        <f t="shared" si="11"/>
        <v>0</v>
      </c>
      <c r="Q154" s="181">
        <v>1.5299999999999999E-3</v>
      </c>
      <c r="R154" s="181">
        <f t="shared" si="12"/>
        <v>3.0599999999999999E-2</v>
      </c>
      <c r="S154" s="181">
        <v>0</v>
      </c>
      <c r="T154" s="182">
        <f t="shared" si="13"/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83" t="s">
        <v>121</v>
      </c>
      <c r="AT154" s="183" t="s">
        <v>114</v>
      </c>
      <c r="AU154" s="183" t="s">
        <v>79</v>
      </c>
      <c r="AY154" s="13" t="s">
        <v>113</v>
      </c>
      <c r="BE154" s="184">
        <f t="shared" si="14"/>
        <v>0</v>
      </c>
      <c r="BF154" s="184">
        <f t="shared" si="15"/>
        <v>0</v>
      </c>
      <c r="BG154" s="184">
        <f t="shared" si="16"/>
        <v>0</v>
      </c>
      <c r="BH154" s="184">
        <f t="shared" si="17"/>
        <v>0</v>
      </c>
      <c r="BI154" s="184">
        <f t="shared" si="18"/>
        <v>0</v>
      </c>
      <c r="BJ154" s="13" t="s">
        <v>79</v>
      </c>
      <c r="BK154" s="184">
        <f t="shared" si="19"/>
        <v>0</v>
      </c>
      <c r="BL154" s="13" t="s">
        <v>121</v>
      </c>
      <c r="BM154" s="183" t="s">
        <v>210</v>
      </c>
    </row>
    <row r="155" spans="1:65" s="2" customFormat="1" ht="24.2" customHeight="1">
      <c r="A155" s="30"/>
      <c r="B155" s="31"/>
      <c r="C155" s="171" t="s">
        <v>163</v>
      </c>
      <c r="D155" s="171" t="s">
        <v>114</v>
      </c>
      <c r="E155" s="172" t="s">
        <v>211</v>
      </c>
      <c r="F155" s="173" t="s">
        <v>212</v>
      </c>
      <c r="G155" s="174" t="s">
        <v>117</v>
      </c>
      <c r="H155" s="175">
        <v>22</v>
      </c>
      <c r="I155" s="176"/>
      <c r="J155" s="177">
        <f t="shared" si="10"/>
        <v>0</v>
      </c>
      <c r="K155" s="178"/>
      <c r="L155" s="35"/>
      <c r="M155" s="179" t="s">
        <v>1</v>
      </c>
      <c r="N155" s="180" t="s">
        <v>37</v>
      </c>
      <c r="O155" s="67"/>
      <c r="P155" s="181">
        <f t="shared" si="11"/>
        <v>0</v>
      </c>
      <c r="Q155" s="181">
        <v>2.8400000000000001E-3</v>
      </c>
      <c r="R155" s="181">
        <f t="shared" si="12"/>
        <v>6.2480000000000001E-2</v>
      </c>
      <c r="S155" s="181">
        <v>0</v>
      </c>
      <c r="T155" s="182">
        <f t="shared" si="13"/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83" t="s">
        <v>121</v>
      </c>
      <c r="AT155" s="183" t="s">
        <v>114</v>
      </c>
      <c r="AU155" s="183" t="s">
        <v>79</v>
      </c>
      <c r="AY155" s="13" t="s">
        <v>113</v>
      </c>
      <c r="BE155" s="184">
        <f t="shared" si="14"/>
        <v>0</v>
      </c>
      <c r="BF155" s="184">
        <f t="shared" si="15"/>
        <v>0</v>
      </c>
      <c r="BG155" s="184">
        <f t="shared" si="16"/>
        <v>0</v>
      </c>
      <c r="BH155" s="184">
        <f t="shared" si="17"/>
        <v>0</v>
      </c>
      <c r="BI155" s="184">
        <f t="shared" si="18"/>
        <v>0</v>
      </c>
      <c r="BJ155" s="13" t="s">
        <v>79</v>
      </c>
      <c r="BK155" s="184">
        <f t="shared" si="19"/>
        <v>0</v>
      </c>
      <c r="BL155" s="13" t="s">
        <v>121</v>
      </c>
      <c r="BM155" s="183" t="s">
        <v>213</v>
      </c>
    </row>
    <row r="156" spans="1:65" s="2" customFormat="1" ht="24.2" customHeight="1">
      <c r="A156" s="30"/>
      <c r="B156" s="31"/>
      <c r="C156" s="171" t="s">
        <v>214</v>
      </c>
      <c r="D156" s="171" t="s">
        <v>114</v>
      </c>
      <c r="E156" s="172" t="s">
        <v>215</v>
      </c>
      <c r="F156" s="173" t="s">
        <v>216</v>
      </c>
      <c r="G156" s="174" t="s">
        <v>117</v>
      </c>
      <c r="H156" s="175">
        <v>22</v>
      </c>
      <c r="I156" s="176"/>
      <c r="J156" s="177">
        <f t="shared" si="10"/>
        <v>0</v>
      </c>
      <c r="K156" s="178"/>
      <c r="L156" s="35"/>
      <c r="M156" s="179" t="s">
        <v>1</v>
      </c>
      <c r="N156" s="180" t="s">
        <v>37</v>
      </c>
      <c r="O156" s="67"/>
      <c r="P156" s="181">
        <f t="shared" si="11"/>
        <v>0</v>
      </c>
      <c r="Q156" s="181">
        <v>3.7299999999999998E-3</v>
      </c>
      <c r="R156" s="181">
        <f t="shared" si="12"/>
        <v>8.2059999999999994E-2</v>
      </c>
      <c r="S156" s="181">
        <v>0</v>
      </c>
      <c r="T156" s="182">
        <f t="shared" si="13"/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83" t="s">
        <v>121</v>
      </c>
      <c r="AT156" s="183" t="s">
        <v>114</v>
      </c>
      <c r="AU156" s="183" t="s">
        <v>79</v>
      </c>
      <c r="AY156" s="13" t="s">
        <v>113</v>
      </c>
      <c r="BE156" s="184">
        <f t="shared" si="14"/>
        <v>0</v>
      </c>
      <c r="BF156" s="184">
        <f t="shared" si="15"/>
        <v>0</v>
      </c>
      <c r="BG156" s="184">
        <f t="shared" si="16"/>
        <v>0</v>
      </c>
      <c r="BH156" s="184">
        <f t="shared" si="17"/>
        <v>0</v>
      </c>
      <c r="BI156" s="184">
        <f t="shared" si="18"/>
        <v>0</v>
      </c>
      <c r="BJ156" s="13" t="s">
        <v>79</v>
      </c>
      <c r="BK156" s="184">
        <f t="shared" si="19"/>
        <v>0</v>
      </c>
      <c r="BL156" s="13" t="s">
        <v>121</v>
      </c>
      <c r="BM156" s="183" t="s">
        <v>217</v>
      </c>
    </row>
    <row r="157" spans="1:65" s="2" customFormat="1" ht="24.2" customHeight="1">
      <c r="A157" s="30"/>
      <c r="B157" s="31"/>
      <c r="C157" s="171" t="s">
        <v>166</v>
      </c>
      <c r="D157" s="171" t="s">
        <v>114</v>
      </c>
      <c r="E157" s="172" t="s">
        <v>218</v>
      </c>
      <c r="F157" s="173" t="s">
        <v>219</v>
      </c>
      <c r="G157" s="174" t="s">
        <v>117</v>
      </c>
      <c r="H157" s="175">
        <v>56</v>
      </c>
      <c r="I157" s="176"/>
      <c r="J157" s="177">
        <f t="shared" si="10"/>
        <v>0</v>
      </c>
      <c r="K157" s="178"/>
      <c r="L157" s="35"/>
      <c r="M157" s="179" t="s">
        <v>1</v>
      </c>
      <c r="N157" s="180" t="s">
        <v>37</v>
      </c>
      <c r="O157" s="67"/>
      <c r="P157" s="181">
        <f t="shared" si="11"/>
        <v>0</v>
      </c>
      <c r="Q157" s="181">
        <v>0</v>
      </c>
      <c r="R157" s="181">
        <f t="shared" si="12"/>
        <v>0</v>
      </c>
      <c r="S157" s="181">
        <v>0</v>
      </c>
      <c r="T157" s="182">
        <f t="shared" si="13"/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83" t="s">
        <v>121</v>
      </c>
      <c r="AT157" s="183" t="s">
        <v>114</v>
      </c>
      <c r="AU157" s="183" t="s">
        <v>79</v>
      </c>
      <c r="AY157" s="13" t="s">
        <v>113</v>
      </c>
      <c r="BE157" s="184">
        <f t="shared" si="14"/>
        <v>0</v>
      </c>
      <c r="BF157" s="184">
        <f t="shared" si="15"/>
        <v>0</v>
      </c>
      <c r="BG157" s="184">
        <f t="shared" si="16"/>
        <v>0</v>
      </c>
      <c r="BH157" s="184">
        <f t="shared" si="17"/>
        <v>0</v>
      </c>
      <c r="BI157" s="184">
        <f t="shared" si="18"/>
        <v>0</v>
      </c>
      <c r="BJ157" s="13" t="s">
        <v>79</v>
      </c>
      <c r="BK157" s="184">
        <f t="shared" si="19"/>
        <v>0</v>
      </c>
      <c r="BL157" s="13" t="s">
        <v>121</v>
      </c>
      <c r="BM157" s="183" t="s">
        <v>220</v>
      </c>
    </row>
    <row r="158" spans="1:65" s="2" customFormat="1" ht="16.5" customHeight="1">
      <c r="A158" s="30"/>
      <c r="B158" s="31"/>
      <c r="C158" s="171" t="s">
        <v>221</v>
      </c>
      <c r="D158" s="171" t="s">
        <v>114</v>
      </c>
      <c r="E158" s="172" t="s">
        <v>222</v>
      </c>
      <c r="F158" s="173" t="s">
        <v>223</v>
      </c>
      <c r="G158" s="174" t="s">
        <v>117</v>
      </c>
      <c r="H158" s="175">
        <v>16</v>
      </c>
      <c r="I158" s="176"/>
      <c r="J158" s="177">
        <f t="shared" si="10"/>
        <v>0</v>
      </c>
      <c r="K158" s="178"/>
      <c r="L158" s="35"/>
      <c r="M158" s="179" t="s">
        <v>1</v>
      </c>
      <c r="N158" s="180" t="s">
        <v>37</v>
      </c>
      <c r="O158" s="67"/>
      <c r="P158" s="181">
        <f t="shared" si="11"/>
        <v>0</v>
      </c>
      <c r="Q158" s="181">
        <v>1.9000000000000001E-4</v>
      </c>
      <c r="R158" s="181">
        <f t="shared" si="12"/>
        <v>3.0400000000000002E-3</v>
      </c>
      <c r="S158" s="181">
        <v>0</v>
      </c>
      <c r="T158" s="182">
        <f t="shared" si="13"/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83" t="s">
        <v>121</v>
      </c>
      <c r="AT158" s="183" t="s">
        <v>114</v>
      </c>
      <c r="AU158" s="183" t="s">
        <v>79</v>
      </c>
      <c r="AY158" s="13" t="s">
        <v>113</v>
      </c>
      <c r="BE158" s="184">
        <f t="shared" si="14"/>
        <v>0</v>
      </c>
      <c r="BF158" s="184">
        <f t="shared" si="15"/>
        <v>0</v>
      </c>
      <c r="BG158" s="184">
        <f t="shared" si="16"/>
        <v>0</v>
      </c>
      <c r="BH158" s="184">
        <f t="shared" si="17"/>
        <v>0</v>
      </c>
      <c r="BI158" s="184">
        <f t="shared" si="18"/>
        <v>0</v>
      </c>
      <c r="BJ158" s="13" t="s">
        <v>79</v>
      </c>
      <c r="BK158" s="184">
        <f t="shared" si="19"/>
        <v>0</v>
      </c>
      <c r="BL158" s="13" t="s">
        <v>121</v>
      </c>
      <c r="BM158" s="183" t="s">
        <v>224</v>
      </c>
    </row>
    <row r="159" spans="1:65" s="2" customFormat="1" ht="16.5" customHeight="1">
      <c r="A159" s="30"/>
      <c r="B159" s="31"/>
      <c r="C159" s="171" t="s">
        <v>169</v>
      </c>
      <c r="D159" s="171" t="s">
        <v>114</v>
      </c>
      <c r="E159" s="172" t="s">
        <v>225</v>
      </c>
      <c r="F159" s="173" t="s">
        <v>226</v>
      </c>
      <c r="G159" s="174" t="s">
        <v>117</v>
      </c>
      <c r="H159" s="175">
        <v>32</v>
      </c>
      <c r="I159" s="176"/>
      <c r="J159" s="177">
        <f t="shared" si="10"/>
        <v>0</v>
      </c>
      <c r="K159" s="178"/>
      <c r="L159" s="35"/>
      <c r="M159" s="179" t="s">
        <v>1</v>
      </c>
      <c r="N159" s="180" t="s">
        <v>37</v>
      </c>
      <c r="O159" s="67"/>
      <c r="P159" s="181">
        <f t="shared" si="11"/>
        <v>0</v>
      </c>
      <c r="Q159" s="181">
        <v>2.5000000000000001E-4</v>
      </c>
      <c r="R159" s="181">
        <f t="shared" si="12"/>
        <v>8.0000000000000002E-3</v>
      </c>
      <c r="S159" s="181">
        <v>0</v>
      </c>
      <c r="T159" s="182">
        <f t="shared" si="13"/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83" t="s">
        <v>121</v>
      </c>
      <c r="AT159" s="183" t="s">
        <v>114</v>
      </c>
      <c r="AU159" s="183" t="s">
        <v>79</v>
      </c>
      <c r="AY159" s="13" t="s">
        <v>113</v>
      </c>
      <c r="BE159" s="184">
        <f t="shared" si="14"/>
        <v>0</v>
      </c>
      <c r="BF159" s="184">
        <f t="shared" si="15"/>
        <v>0</v>
      </c>
      <c r="BG159" s="184">
        <f t="shared" si="16"/>
        <v>0</v>
      </c>
      <c r="BH159" s="184">
        <f t="shared" si="17"/>
        <v>0</v>
      </c>
      <c r="BI159" s="184">
        <f t="shared" si="18"/>
        <v>0</v>
      </c>
      <c r="BJ159" s="13" t="s">
        <v>79</v>
      </c>
      <c r="BK159" s="184">
        <f t="shared" si="19"/>
        <v>0</v>
      </c>
      <c r="BL159" s="13" t="s">
        <v>121</v>
      </c>
      <c r="BM159" s="183" t="s">
        <v>227</v>
      </c>
    </row>
    <row r="160" spans="1:65" s="2" customFormat="1" ht="16.5" customHeight="1">
      <c r="A160" s="30"/>
      <c r="B160" s="31"/>
      <c r="C160" s="171" t="s">
        <v>228</v>
      </c>
      <c r="D160" s="171" t="s">
        <v>114</v>
      </c>
      <c r="E160" s="172" t="s">
        <v>229</v>
      </c>
      <c r="F160" s="173" t="s">
        <v>230</v>
      </c>
      <c r="G160" s="174" t="s">
        <v>117</v>
      </c>
      <c r="H160" s="175">
        <v>20</v>
      </c>
      <c r="I160" s="176"/>
      <c r="J160" s="177">
        <f t="shared" si="10"/>
        <v>0</v>
      </c>
      <c r="K160" s="178"/>
      <c r="L160" s="35"/>
      <c r="M160" s="179" t="s">
        <v>1</v>
      </c>
      <c r="N160" s="180" t="s">
        <v>37</v>
      </c>
      <c r="O160" s="67"/>
      <c r="P160" s="181">
        <f t="shared" si="11"/>
        <v>0</v>
      </c>
      <c r="Q160" s="181">
        <v>2.5999999999999998E-4</v>
      </c>
      <c r="R160" s="181">
        <f t="shared" si="12"/>
        <v>5.1999999999999998E-3</v>
      </c>
      <c r="S160" s="181">
        <v>0</v>
      </c>
      <c r="T160" s="182">
        <f t="shared" si="13"/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83" t="s">
        <v>121</v>
      </c>
      <c r="AT160" s="183" t="s">
        <v>114</v>
      </c>
      <c r="AU160" s="183" t="s">
        <v>79</v>
      </c>
      <c r="AY160" s="13" t="s">
        <v>113</v>
      </c>
      <c r="BE160" s="184">
        <f t="shared" si="14"/>
        <v>0</v>
      </c>
      <c r="BF160" s="184">
        <f t="shared" si="15"/>
        <v>0</v>
      </c>
      <c r="BG160" s="184">
        <f t="shared" si="16"/>
        <v>0</v>
      </c>
      <c r="BH160" s="184">
        <f t="shared" si="17"/>
        <v>0</v>
      </c>
      <c r="BI160" s="184">
        <f t="shared" si="18"/>
        <v>0</v>
      </c>
      <c r="BJ160" s="13" t="s">
        <v>79</v>
      </c>
      <c r="BK160" s="184">
        <f t="shared" si="19"/>
        <v>0</v>
      </c>
      <c r="BL160" s="13" t="s">
        <v>121</v>
      </c>
      <c r="BM160" s="183" t="s">
        <v>231</v>
      </c>
    </row>
    <row r="161" spans="1:65" s="2" customFormat="1" ht="16.5" customHeight="1">
      <c r="A161" s="30"/>
      <c r="B161" s="31"/>
      <c r="C161" s="171" t="s">
        <v>173</v>
      </c>
      <c r="D161" s="171" t="s">
        <v>114</v>
      </c>
      <c r="E161" s="172" t="s">
        <v>232</v>
      </c>
      <c r="F161" s="173" t="s">
        <v>233</v>
      </c>
      <c r="G161" s="174" t="s">
        <v>117</v>
      </c>
      <c r="H161" s="175">
        <v>22</v>
      </c>
      <c r="I161" s="176"/>
      <c r="J161" s="177">
        <f t="shared" si="10"/>
        <v>0</v>
      </c>
      <c r="K161" s="178"/>
      <c r="L161" s="35"/>
      <c r="M161" s="179" t="s">
        <v>1</v>
      </c>
      <c r="N161" s="180" t="s">
        <v>37</v>
      </c>
      <c r="O161" s="67"/>
      <c r="P161" s="181">
        <f t="shared" si="11"/>
        <v>0</v>
      </c>
      <c r="Q161" s="181">
        <v>2.7E-4</v>
      </c>
      <c r="R161" s="181">
        <f t="shared" si="12"/>
        <v>5.94E-3</v>
      </c>
      <c r="S161" s="181">
        <v>0</v>
      </c>
      <c r="T161" s="182">
        <f t="shared" si="13"/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83" t="s">
        <v>121</v>
      </c>
      <c r="AT161" s="183" t="s">
        <v>114</v>
      </c>
      <c r="AU161" s="183" t="s">
        <v>79</v>
      </c>
      <c r="AY161" s="13" t="s">
        <v>113</v>
      </c>
      <c r="BE161" s="184">
        <f t="shared" si="14"/>
        <v>0</v>
      </c>
      <c r="BF161" s="184">
        <f t="shared" si="15"/>
        <v>0</v>
      </c>
      <c r="BG161" s="184">
        <f t="shared" si="16"/>
        <v>0</v>
      </c>
      <c r="BH161" s="184">
        <f t="shared" si="17"/>
        <v>0</v>
      </c>
      <c r="BI161" s="184">
        <f t="shared" si="18"/>
        <v>0</v>
      </c>
      <c r="BJ161" s="13" t="s">
        <v>79</v>
      </c>
      <c r="BK161" s="184">
        <f t="shared" si="19"/>
        <v>0</v>
      </c>
      <c r="BL161" s="13" t="s">
        <v>121</v>
      </c>
      <c r="BM161" s="183" t="s">
        <v>234</v>
      </c>
    </row>
    <row r="162" spans="1:65" s="2" customFormat="1" ht="16.5" customHeight="1">
      <c r="A162" s="30"/>
      <c r="B162" s="31"/>
      <c r="C162" s="171" t="s">
        <v>235</v>
      </c>
      <c r="D162" s="171" t="s">
        <v>114</v>
      </c>
      <c r="E162" s="172" t="s">
        <v>236</v>
      </c>
      <c r="F162" s="173" t="s">
        <v>237</v>
      </c>
      <c r="G162" s="174" t="s">
        <v>117</v>
      </c>
      <c r="H162" s="175">
        <v>22</v>
      </c>
      <c r="I162" s="176"/>
      <c r="J162" s="177">
        <f t="shared" si="10"/>
        <v>0</v>
      </c>
      <c r="K162" s="178"/>
      <c r="L162" s="35"/>
      <c r="M162" s="179" t="s">
        <v>1</v>
      </c>
      <c r="N162" s="180" t="s">
        <v>37</v>
      </c>
      <c r="O162" s="67"/>
      <c r="P162" s="181">
        <f t="shared" si="11"/>
        <v>0</v>
      </c>
      <c r="Q162" s="181">
        <v>2.9999999999999997E-4</v>
      </c>
      <c r="R162" s="181">
        <f t="shared" si="12"/>
        <v>6.5999999999999991E-3</v>
      </c>
      <c r="S162" s="181">
        <v>0</v>
      </c>
      <c r="T162" s="182">
        <f t="shared" si="13"/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83" t="s">
        <v>121</v>
      </c>
      <c r="AT162" s="183" t="s">
        <v>114</v>
      </c>
      <c r="AU162" s="183" t="s">
        <v>79</v>
      </c>
      <c r="AY162" s="13" t="s">
        <v>113</v>
      </c>
      <c r="BE162" s="184">
        <f t="shared" si="14"/>
        <v>0</v>
      </c>
      <c r="BF162" s="184">
        <f t="shared" si="15"/>
        <v>0</v>
      </c>
      <c r="BG162" s="184">
        <f t="shared" si="16"/>
        <v>0</v>
      </c>
      <c r="BH162" s="184">
        <f t="shared" si="17"/>
        <v>0</v>
      </c>
      <c r="BI162" s="184">
        <f t="shared" si="18"/>
        <v>0</v>
      </c>
      <c r="BJ162" s="13" t="s">
        <v>79</v>
      </c>
      <c r="BK162" s="184">
        <f t="shared" si="19"/>
        <v>0</v>
      </c>
      <c r="BL162" s="13" t="s">
        <v>121</v>
      </c>
      <c r="BM162" s="183" t="s">
        <v>238</v>
      </c>
    </row>
    <row r="163" spans="1:65" s="2" customFormat="1" ht="37.9" customHeight="1">
      <c r="A163" s="30"/>
      <c r="B163" s="31"/>
      <c r="C163" s="171" t="s">
        <v>176</v>
      </c>
      <c r="D163" s="171" t="s">
        <v>114</v>
      </c>
      <c r="E163" s="172" t="s">
        <v>239</v>
      </c>
      <c r="F163" s="173" t="s">
        <v>240</v>
      </c>
      <c r="G163" s="174" t="s">
        <v>117</v>
      </c>
      <c r="H163" s="175">
        <v>80</v>
      </c>
      <c r="I163" s="176"/>
      <c r="J163" s="177">
        <f t="shared" si="10"/>
        <v>0</v>
      </c>
      <c r="K163" s="178"/>
      <c r="L163" s="35"/>
      <c r="M163" s="179" t="s">
        <v>1</v>
      </c>
      <c r="N163" s="180" t="s">
        <v>37</v>
      </c>
      <c r="O163" s="67"/>
      <c r="P163" s="181">
        <f t="shared" si="11"/>
        <v>0</v>
      </c>
      <c r="Q163" s="181">
        <v>6.9999999999999994E-5</v>
      </c>
      <c r="R163" s="181">
        <f t="shared" si="12"/>
        <v>5.5999999999999991E-3</v>
      </c>
      <c r="S163" s="181">
        <v>0</v>
      </c>
      <c r="T163" s="182">
        <f t="shared" si="13"/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83" t="s">
        <v>121</v>
      </c>
      <c r="AT163" s="183" t="s">
        <v>114</v>
      </c>
      <c r="AU163" s="183" t="s">
        <v>79</v>
      </c>
      <c r="AY163" s="13" t="s">
        <v>113</v>
      </c>
      <c r="BE163" s="184">
        <f t="shared" si="14"/>
        <v>0</v>
      </c>
      <c r="BF163" s="184">
        <f t="shared" si="15"/>
        <v>0</v>
      </c>
      <c r="BG163" s="184">
        <f t="shared" si="16"/>
        <v>0</v>
      </c>
      <c r="BH163" s="184">
        <f t="shared" si="17"/>
        <v>0</v>
      </c>
      <c r="BI163" s="184">
        <f t="shared" si="18"/>
        <v>0</v>
      </c>
      <c r="BJ163" s="13" t="s">
        <v>79</v>
      </c>
      <c r="BK163" s="184">
        <f t="shared" si="19"/>
        <v>0</v>
      </c>
      <c r="BL163" s="13" t="s">
        <v>121</v>
      </c>
      <c r="BM163" s="183" t="s">
        <v>241</v>
      </c>
    </row>
    <row r="164" spans="1:65" s="2" customFormat="1" ht="37.9" customHeight="1">
      <c r="A164" s="30"/>
      <c r="B164" s="31"/>
      <c r="C164" s="171" t="s">
        <v>242</v>
      </c>
      <c r="D164" s="171" t="s">
        <v>114</v>
      </c>
      <c r="E164" s="172" t="s">
        <v>243</v>
      </c>
      <c r="F164" s="173" t="s">
        <v>244</v>
      </c>
      <c r="G164" s="174" t="s">
        <v>117</v>
      </c>
      <c r="H164" s="175">
        <v>100</v>
      </c>
      <c r="I164" s="176"/>
      <c r="J164" s="177">
        <f t="shared" si="10"/>
        <v>0</v>
      </c>
      <c r="K164" s="178"/>
      <c r="L164" s="35"/>
      <c r="M164" s="179" t="s">
        <v>1</v>
      </c>
      <c r="N164" s="180" t="s">
        <v>37</v>
      </c>
      <c r="O164" s="67"/>
      <c r="P164" s="181">
        <f t="shared" si="11"/>
        <v>0</v>
      </c>
      <c r="Q164" s="181">
        <v>9.0000000000000006E-5</v>
      </c>
      <c r="R164" s="181">
        <f t="shared" si="12"/>
        <v>9.0000000000000011E-3</v>
      </c>
      <c r="S164" s="181">
        <v>0</v>
      </c>
      <c r="T164" s="182">
        <f t="shared" si="13"/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83" t="s">
        <v>121</v>
      </c>
      <c r="AT164" s="183" t="s">
        <v>114</v>
      </c>
      <c r="AU164" s="183" t="s">
        <v>79</v>
      </c>
      <c r="AY164" s="13" t="s">
        <v>113</v>
      </c>
      <c r="BE164" s="184">
        <f t="shared" si="14"/>
        <v>0</v>
      </c>
      <c r="BF164" s="184">
        <f t="shared" si="15"/>
        <v>0</v>
      </c>
      <c r="BG164" s="184">
        <f t="shared" si="16"/>
        <v>0</v>
      </c>
      <c r="BH164" s="184">
        <f t="shared" si="17"/>
        <v>0</v>
      </c>
      <c r="BI164" s="184">
        <f t="shared" si="18"/>
        <v>0</v>
      </c>
      <c r="BJ164" s="13" t="s">
        <v>79</v>
      </c>
      <c r="BK164" s="184">
        <f t="shared" si="19"/>
        <v>0</v>
      </c>
      <c r="BL164" s="13" t="s">
        <v>121</v>
      </c>
      <c r="BM164" s="183" t="s">
        <v>245</v>
      </c>
    </row>
    <row r="165" spans="1:65" s="2" customFormat="1" ht="37.9" customHeight="1">
      <c r="A165" s="30"/>
      <c r="B165" s="31"/>
      <c r="C165" s="171" t="s">
        <v>180</v>
      </c>
      <c r="D165" s="171" t="s">
        <v>114</v>
      </c>
      <c r="E165" s="172" t="s">
        <v>246</v>
      </c>
      <c r="F165" s="173" t="s">
        <v>247</v>
      </c>
      <c r="G165" s="174" t="s">
        <v>117</v>
      </c>
      <c r="H165" s="175">
        <v>62</v>
      </c>
      <c r="I165" s="176"/>
      <c r="J165" s="177">
        <f t="shared" si="10"/>
        <v>0</v>
      </c>
      <c r="K165" s="178"/>
      <c r="L165" s="35"/>
      <c r="M165" s="179" t="s">
        <v>1</v>
      </c>
      <c r="N165" s="180" t="s">
        <v>37</v>
      </c>
      <c r="O165" s="67"/>
      <c r="P165" s="181">
        <f t="shared" si="11"/>
        <v>0</v>
      </c>
      <c r="Q165" s="181">
        <v>1.6000000000000001E-4</v>
      </c>
      <c r="R165" s="181">
        <f t="shared" si="12"/>
        <v>9.92E-3</v>
      </c>
      <c r="S165" s="181">
        <v>0</v>
      </c>
      <c r="T165" s="182">
        <f t="shared" si="1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83" t="s">
        <v>121</v>
      </c>
      <c r="AT165" s="183" t="s">
        <v>114</v>
      </c>
      <c r="AU165" s="183" t="s">
        <v>79</v>
      </c>
      <c r="AY165" s="13" t="s">
        <v>113</v>
      </c>
      <c r="BE165" s="184">
        <f t="shared" si="14"/>
        <v>0</v>
      </c>
      <c r="BF165" s="184">
        <f t="shared" si="15"/>
        <v>0</v>
      </c>
      <c r="BG165" s="184">
        <f t="shared" si="16"/>
        <v>0</v>
      </c>
      <c r="BH165" s="184">
        <f t="shared" si="17"/>
        <v>0</v>
      </c>
      <c r="BI165" s="184">
        <f t="shared" si="18"/>
        <v>0</v>
      </c>
      <c r="BJ165" s="13" t="s">
        <v>79</v>
      </c>
      <c r="BK165" s="184">
        <f t="shared" si="19"/>
        <v>0</v>
      </c>
      <c r="BL165" s="13" t="s">
        <v>121</v>
      </c>
      <c r="BM165" s="183" t="s">
        <v>248</v>
      </c>
    </row>
    <row r="166" spans="1:65" s="2" customFormat="1" ht="16.5" customHeight="1">
      <c r="A166" s="30"/>
      <c r="B166" s="31"/>
      <c r="C166" s="171" t="s">
        <v>249</v>
      </c>
      <c r="D166" s="171" t="s">
        <v>114</v>
      </c>
      <c r="E166" s="172" t="s">
        <v>250</v>
      </c>
      <c r="F166" s="173" t="s">
        <v>251</v>
      </c>
      <c r="G166" s="174" t="s">
        <v>148</v>
      </c>
      <c r="H166" s="175">
        <v>30</v>
      </c>
      <c r="I166" s="176"/>
      <c r="J166" s="177">
        <f t="shared" si="10"/>
        <v>0</v>
      </c>
      <c r="K166" s="178"/>
      <c r="L166" s="35"/>
      <c r="M166" s="179" t="s">
        <v>1</v>
      </c>
      <c r="N166" s="180" t="s">
        <v>37</v>
      </c>
      <c r="O166" s="67"/>
      <c r="P166" s="181">
        <f t="shared" si="11"/>
        <v>0</v>
      </c>
      <c r="Q166" s="181">
        <v>0</v>
      </c>
      <c r="R166" s="181">
        <f t="shared" si="12"/>
        <v>0</v>
      </c>
      <c r="S166" s="181">
        <v>0</v>
      </c>
      <c r="T166" s="182">
        <f t="shared" si="1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83" t="s">
        <v>121</v>
      </c>
      <c r="AT166" s="183" t="s">
        <v>114</v>
      </c>
      <c r="AU166" s="183" t="s">
        <v>79</v>
      </c>
      <c r="AY166" s="13" t="s">
        <v>113</v>
      </c>
      <c r="BE166" s="184">
        <f t="shared" si="14"/>
        <v>0</v>
      </c>
      <c r="BF166" s="184">
        <f t="shared" si="15"/>
        <v>0</v>
      </c>
      <c r="BG166" s="184">
        <f t="shared" si="16"/>
        <v>0</v>
      </c>
      <c r="BH166" s="184">
        <f t="shared" si="17"/>
        <v>0</v>
      </c>
      <c r="BI166" s="184">
        <f t="shared" si="18"/>
        <v>0</v>
      </c>
      <c r="BJ166" s="13" t="s">
        <v>79</v>
      </c>
      <c r="BK166" s="184">
        <f t="shared" si="19"/>
        <v>0</v>
      </c>
      <c r="BL166" s="13" t="s">
        <v>121</v>
      </c>
      <c r="BM166" s="183" t="s">
        <v>252</v>
      </c>
    </row>
    <row r="167" spans="1:65" s="2" customFormat="1" ht="24.2" customHeight="1">
      <c r="A167" s="30"/>
      <c r="B167" s="31"/>
      <c r="C167" s="171" t="s">
        <v>183</v>
      </c>
      <c r="D167" s="171" t="s">
        <v>114</v>
      </c>
      <c r="E167" s="172" t="s">
        <v>253</v>
      </c>
      <c r="F167" s="173" t="s">
        <v>254</v>
      </c>
      <c r="G167" s="174" t="s">
        <v>148</v>
      </c>
      <c r="H167" s="175">
        <v>3</v>
      </c>
      <c r="I167" s="176"/>
      <c r="J167" s="177">
        <f t="shared" si="10"/>
        <v>0</v>
      </c>
      <c r="K167" s="178"/>
      <c r="L167" s="35"/>
      <c r="M167" s="179" t="s">
        <v>1</v>
      </c>
      <c r="N167" s="180" t="s">
        <v>37</v>
      </c>
      <c r="O167" s="67"/>
      <c r="P167" s="181">
        <f t="shared" si="11"/>
        <v>0</v>
      </c>
      <c r="Q167" s="181">
        <v>2.2000000000000001E-4</v>
      </c>
      <c r="R167" s="181">
        <f t="shared" si="12"/>
        <v>6.6E-4</v>
      </c>
      <c r="S167" s="181">
        <v>0</v>
      </c>
      <c r="T167" s="182">
        <f t="shared" si="1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83" t="s">
        <v>121</v>
      </c>
      <c r="AT167" s="183" t="s">
        <v>114</v>
      </c>
      <c r="AU167" s="183" t="s">
        <v>79</v>
      </c>
      <c r="AY167" s="13" t="s">
        <v>113</v>
      </c>
      <c r="BE167" s="184">
        <f t="shared" si="14"/>
        <v>0</v>
      </c>
      <c r="BF167" s="184">
        <f t="shared" si="15"/>
        <v>0</v>
      </c>
      <c r="BG167" s="184">
        <f t="shared" si="16"/>
        <v>0</v>
      </c>
      <c r="BH167" s="184">
        <f t="shared" si="17"/>
        <v>0</v>
      </c>
      <c r="BI167" s="184">
        <f t="shared" si="18"/>
        <v>0</v>
      </c>
      <c r="BJ167" s="13" t="s">
        <v>79</v>
      </c>
      <c r="BK167" s="184">
        <f t="shared" si="19"/>
        <v>0</v>
      </c>
      <c r="BL167" s="13" t="s">
        <v>121</v>
      </c>
      <c r="BM167" s="183" t="s">
        <v>255</v>
      </c>
    </row>
    <row r="168" spans="1:65" s="2" customFormat="1" ht="16.5" customHeight="1">
      <c r="A168" s="30"/>
      <c r="B168" s="31"/>
      <c r="C168" s="171" t="s">
        <v>256</v>
      </c>
      <c r="D168" s="171" t="s">
        <v>114</v>
      </c>
      <c r="E168" s="172" t="s">
        <v>257</v>
      </c>
      <c r="F168" s="173" t="s">
        <v>258</v>
      </c>
      <c r="G168" s="174" t="s">
        <v>148</v>
      </c>
      <c r="H168" s="175">
        <v>1</v>
      </c>
      <c r="I168" s="176"/>
      <c r="J168" s="177">
        <f t="shared" si="10"/>
        <v>0</v>
      </c>
      <c r="K168" s="178"/>
      <c r="L168" s="35"/>
      <c r="M168" s="179" t="s">
        <v>1</v>
      </c>
      <c r="N168" s="180" t="s">
        <v>37</v>
      </c>
      <c r="O168" s="67"/>
      <c r="P168" s="181">
        <f t="shared" si="11"/>
        <v>0</v>
      </c>
      <c r="Q168" s="181">
        <v>9.7000000000000005E-4</v>
      </c>
      <c r="R168" s="181">
        <f t="shared" si="12"/>
        <v>9.7000000000000005E-4</v>
      </c>
      <c r="S168" s="181">
        <v>0</v>
      </c>
      <c r="T168" s="182">
        <f t="shared" si="1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83" t="s">
        <v>121</v>
      </c>
      <c r="AT168" s="183" t="s">
        <v>114</v>
      </c>
      <c r="AU168" s="183" t="s">
        <v>79</v>
      </c>
      <c r="AY168" s="13" t="s">
        <v>113</v>
      </c>
      <c r="BE168" s="184">
        <f t="shared" si="14"/>
        <v>0</v>
      </c>
      <c r="BF168" s="184">
        <f t="shared" si="15"/>
        <v>0</v>
      </c>
      <c r="BG168" s="184">
        <f t="shared" si="16"/>
        <v>0</v>
      </c>
      <c r="BH168" s="184">
        <f t="shared" si="17"/>
        <v>0</v>
      </c>
      <c r="BI168" s="184">
        <f t="shared" si="18"/>
        <v>0</v>
      </c>
      <c r="BJ168" s="13" t="s">
        <v>79</v>
      </c>
      <c r="BK168" s="184">
        <f t="shared" si="19"/>
        <v>0</v>
      </c>
      <c r="BL168" s="13" t="s">
        <v>121</v>
      </c>
      <c r="BM168" s="183" t="s">
        <v>259</v>
      </c>
    </row>
    <row r="169" spans="1:65" s="2" customFormat="1" ht="16.5" customHeight="1">
      <c r="A169" s="30"/>
      <c r="B169" s="31"/>
      <c r="C169" s="171" t="s">
        <v>186</v>
      </c>
      <c r="D169" s="171" t="s">
        <v>114</v>
      </c>
      <c r="E169" s="172" t="s">
        <v>260</v>
      </c>
      <c r="F169" s="173" t="s">
        <v>261</v>
      </c>
      <c r="G169" s="174" t="s">
        <v>148</v>
      </c>
      <c r="H169" s="175">
        <v>2</v>
      </c>
      <c r="I169" s="176"/>
      <c r="J169" s="177">
        <f t="shared" si="10"/>
        <v>0</v>
      </c>
      <c r="K169" s="178"/>
      <c r="L169" s="35"/>
      <c r="M169" s="179" t="s">
        <v>1</v>
      </c>
      <c r="N169" s="180" t="s">
        <v>37</v>
      </c>
      <c r="O169" s="67"/>
      <c r="P169" s="181">
        <f t="shared" si="11"/>
        <v>0</v>
      </c>
      <c r="Q169" s="181">
        <v>1.23E-3</v>
      </c>
      <c r="R169" s="181">
        <f t="shared" si="12"/>
        <v>2.4599999999999999E-3</v>
      </c>
      <c r="S169" s="181">
        <v>0</v>
      </c>
      <c r="T169" s="182">
        <f t="shared" si="1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83" t="s">
        <v>121</v>
      </c>
      <c r="AT169" s="183" t="s">
        <v>114</v>
      </c>
      <c r="AU169" s="183" t="s">
        <v>79</v>
      </c>
      <c r="AY169" s="13" t="s">
        <v>113</v>
      </c>
      <c r="BE169" s="184">
        <f t="shared" si="14"/>
        <v>0</v>
      </c>
      <c r="BF169" s="184">
        <f t="shared" si="15"/>
        <v>0</v>
      </c>
      <c r="BG169" s="184">
        <f t="shared" si="16"/>
        <v>0</v>
      </c>
      <c r="BH169" s="184">
        <f t="shared" si="17"/>
        <v>0</v>
      </c>
      <c r="BI169" s="184">
        <f t="shared" si="18"/>
        <v>0</v>
      </c>
      <c r="BJ169" s="13" t="s">
        <v>79</v>
      </c>
      <c r="BK169" s="184">
        <f t="shared" si="19"/>
        <v>0</v>
      </c>
      <c r="BL169" s="13" t="s">
        <v>121</v>
      </c>
      <c r="BM169" s="183" t="s">
        <v>262</v>
      </c>
    </row>
    <row r="170" spans="1:65" s="2" customFormat="1" ht="16.5" customHeight="1">
      <c r="A170" s="30"/>
      <c r="B170" s="31"/>
      <c r="C170" s="171" t="s">
        <v>263</v>
      </c>
      <c r="D170" s="171" t="s">
        <v>114</v>
      </c>
      <c r="E170" s="172" t="s">
        <v>264</v>
      </c>
      <c r="F170" s="173" t="s">
        <v>265</v>
      </c>
      <c r="G170" s="174" t="s">
        <v>148</v>
      </c>
      <c r="H170" s="175">
        <v>1</v>
      </c>
      <c r="I170" s="176"/>
      <c r="J170" s="177">
        <f t="shared" si="10"/>
        <v>0</v>
      </c>
      <c r="K170" s="178"/>
      <c r="L170" s="35"/>
      <c r="M170" s="179" t="s">
        <v>1</v>
      </c>
      <c r="N170" s="180" t="s">
        <v>37</v>
      </c>
      <c r="O170" s="67"/>
      <c r="P170" s="181">
        <f t="shared" si="11"/>
        <v>0</v>
      </c>
      <c r="Q170" s="181">
        <v>1.7600000000000001E-3</v>
      </c>
      <c r="R170" s="181">
        <f t="shared" si="12"/>
        <v>1.7600000000000001E-3</v>
      </c>
      <c r="S170" s="181">
        <v>0</v>
      </c>
      <c r="T170" s="182">
        <f t="shared" si="1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83" t="s">
        <v>121</v>
      </c>
      <c r="AT170" s="183" t="s">
        <v>114</v>
      </c>
      <c r="AU170" s="183" t="s">
        <v>79</v>
      </c>
      <c r="AY170" s="13" t="s">
        <v>113</v>
      </c>
      <c r="BE170" s="184">
        <f t="shared" si="14"/>
        <v>0</v>
      </c>
      <c r="BF170" s="184">
        <f t="shared" si="15"/>
        <v>0</v>
      </c>
      <c r="BG170" s="184">
        <f t="shared" si="16"/>
        <v>0</v>
      </c>
      <c r="BH170" s="184">
        <f t="shared" si="17"/>
        <v>0</v>
      </c>
      <c r="BI170" s="184">
        <f t="shared" si="18"/>
        <v>0</v>
      </c>
      <c r="BJ170" s="13" t="s">
        <v>79</v>
      </c>
      <c r="BK170" s="184">
        <f t="shared" si="19"/>
        <v>0</v>
      </c>
      <c r="BL170" s="13" t="s">
        <v>121</v>
      </c>
      <c r="BM170" s="183" t="s">
        <v>266</v>
      </c>
    </row>
    <row r="171" spans="1:65" s="2" customFormat="1" ht="16.5" customHeight="1">
      <c r="A171" s="30"/>
      <c r="B171" s="31"/>
      <c r="C171" s="171" t="s">
        <v>189</v>
      </c>
      <c r="D171" s="171" t="s">
        <v>114</v>
      </c>
      <c r="E171" s="172" t="s">
        <v>267</v>
      </c>
      <c r="F171" s="173" t="s">
        <v>268</v>
      </c>
      <c r="G171" s="174" t="s">
        <v>148</v>
      </c>
      <c r="H171" s="175">
        <v>1</v>
      </c>
      <c r="I171" s="176"/>
      <c r="J171" s="177">
        <f t="shared" si="10"/>
        <v>0</v>
      </c>
      <c r="K171" s="178"/>
      <c r="L171" s="35"/>
      <c r="M171" s="179" t="s">
        <v>1</v>
      </c>
      <c r="N171" s="180" t="s">
        <v>37</v>
      </c>
      <c r="O171" s="67"/>
      <c r="P171" s="181">
        <f t="shared" si="11"/>
        <v>0</v>
      </c>
      <c r="Q171" s="181">
        <v>2.3800000000000002E-3</v>
      </c>
      <c r="R171" s="181">
        <f t="shared" si="12"/>
        <v>2.3800000000000002E-3</v>
      </c>
      <c r="S171" s="181">
        <v>0</v>
      </c>
      <c r="T171" s="182">
        <f t="shared" si="1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83" t="s">
        <v>121</v>
      </c>
      <c r="AT171" s="183" t="s">
        <v>114</v>
      </c>
      <c r="AU171" s="183" t="s">
        <v>79</v>
      </c>
      <c r="AY171" s="13" t="s">
        <v>113</v>
      </c>
      <c r="BE171" s="184">
        <f t="shared" si="14"/>
        <v>0</v>
      </c>
      <c r="BF171" s="184">
        <f t="shared" si="15"/>
        <v>0</v>
      </c>
      <c r="BG171" s="184">
        <f t="shared" si="16"/>
        <v>0</v>
      </c>
      <c r="BH171" s="184">
        <f t="shared" si="17"/>
        <v>0</v>
      </c>
      <c r="BI171" s="184">
        <f t="shared" si="18"/>
        <v>0</v>
      </c>
      <c r="BJ171" s="13" t="s">
        <v>79</v>
      </c>
      <c r="BK171" s="184">
        <f t="shared" si="19"/>
        <v>0</v>
      </c>
      <c r="BL171" s="13" t="s">
        <v>121</v>
      </c>
      <c r="BM171" s="183" t="s">
        <v>269</v>
      </c>
    </row>
    <row r="172" spans="1:65" s="2" customFormat="1" ht="24.2" customHeight="1">
      <c r="A172" s="30"/>
      <c r="B172" s="31"/>
      <c r="C172" s="171" t="s">
        <v>270</v>
      </c>
      <c r="D172" s="171" t="s">
        <v>114</v>
      </c>
      <c r="E172" s="172" t="s">
        <v>271</v>
      </c>
      <c r="F172" s="173" t="s">
        <v>272</v>
      </c>
      <c r="G172" s="174" t="s">
        <v>117</v>
      </c>
      <c r="H172" s="175">
        <v>244</v>
      </c>
      <c r="I172" s="176"/>
      <c r="J172" s="177">
        <f t="shared" si="10"/>
        <v>0</v>
      </c>
      <c r="K172" s="178"/>
      <c r="L172" s="35"/>
      <c r="M172" s="179" t="s">
        <v>1</v>
      </c>
      <c r="N172" s="180" t="s">
        <v>37</v>
      </c>
      <c r="O172" s="67"/>
      <c r="P172" s="181">
        <f t="shared" si="11"/>
        <v>0</v>
      </c>
      <c r="Q172" s="181">
        <v>1.9000000000000001E-4</v>
      </c>
      <c r="R172" s="181">
        <f t="shared" si="12"/>
        <v>4.6360000000000005E-2</v>
      </c>
      <c r="S172" s="181">
        <v>0</v>
      </c>
      <c r="T172" s="182">
        <f t="shared" si="1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83" t="s">
        <v>121</v>
      </c>
      <c r="AT172" s="183" t="s">
        <v>114</v>
      </c>
      <c r="AU172" s="183" t="s">
        <v>79</v>
      </c>
      <c r="AY172" s="13" t="s">
        <v>113</v>
      </c>
      <c r="BE172" s="184">
        <f t="shared" si="14"/>
        <v>0</v>
      </c>
      <c r="BF172" s="184">
        <f t="shared" si="15"/>
        <v>0</v>
      </c>
      <c r="BG172" s="184">
        <f t="shared" si="16"/>
        <v>0</v>
      </c>
      <c r="BH172" s="184">
        <f t="shared" si="17"/>
        <v>0</v>
      </c>
      <c r="BI172" s="184">
        <f t="shared" si="18"/>
        <v>0</v>
      </c>
      <c r="BJ172" s="13" t="s">
        <v>79</v>
      </c>
      <c r="BK172" s="184">
        <f t="shared" si="19"/>
        <v>0</v>
      </c>
      <c r="BL172" s="13" t="s">
        <v>121</v>
      </c>
      <c r="BM172" s="183" t="s">
        <v>273</v>
      </c>
    </row>
    <row r="173" spans="1:65" s="2" customFormat="1" ht="21.75" customHeight="1">
      <c r="A173" s="30"/>
      <c r="B173" s="31"/>
      <c r="C173" s="171" t="s">
        <v>193</v>
      </c>
      <c r="D173" s="171" t="s">
        <v>114</v>
      </c>
      <c r="E173" s="172" t="s">
        <v>274</v>
      </c>
      <c r="F173" s="173" t="s">
        <v>275</v>
      </c>
      <c r="G173" s="174" t="s">
        <v>117</v>
      </c>
      <c r="H173" s="175">
        <v>244</v>
      </c>
      <c r="I173" s="176"/>
      <c r="J173" s="177">
        <f t="shared" si="10"/>
        <v>0</v>
      </c>
      <c r="K173" s="178"/>
      <c r="L173" s="35"/>
      <c r="M173" s="179" t="s">
        <v>1</v>
      </c>
      <c r="N173" s="180" t="s">
        <v>37</v>
      </c>
      <c r="O173" s="67"/>
      <c r="P173" s="181">
        <f t="shared" si="11"/>
        <v>0</v>
      </c>
      <c r="Q173" s="181">
        <v>1.0000000000000001E-5</v>
      </c>
      <c r="R173" s="181">
        <f t="shared" si="12"/>
        <v>2.4400000000000003E-3</v>
      </c>
      <c r="S173" s="181">
        <v>0</v>
      </c>
      <c r="T173" s="182">
        <f t="shared" si="1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83" t="s">
        <v>121</v>
      </c>
      <c r="AT173" s="183" t="s">
        <v>114</v>
      </c>
      <c r="AU173" s="183" t="s">
        <v>79</v>
      </c>
      <c r="AY173" s="13" t="s">
        <v>113</v>
      </c>
      <c r="BE173" s="184">
        <f t="shared" si="14"/>
        <v>0</v>
      </c>
      <c r="BF173" s="184">
        <f t="shared" si="15"/>
        <v>0</v>
      </c>
      <c r="BG173" s="184">
        <f t="shared" si="16"/>
        <v>0</v>
      </c>
      <c r="BH173" s="184">
        <f t="shared" si="17"/>
        <v>0</v>
      </c>
      <c r="BI173" s="184">
        <f t="shared" si="18"/>
        <v>0</v>
      </c>
      <c r="BJ173" s="13" t="s">
        <v>79</v>
      </c>
      <c r="BK173" s="184">
        <f t="shared" si="19"/>
        <v>0</v>
      </c>
      <c r="BL173" s="13" t="s">
        <v>121</v>
      </c>
      <c r="BM173" s="183" t="s">
        <v>276</v>
      </c>
    </row>
    <row r="174" spans="1:65" s="2" customFormat="1" ht="21.75" customHeight="1">
      <c r="A174" s="30"/>
      <c r="B174" s="31"/>
      <c r="C174" s="171" t="s">
        <v>277</v>
      </c>
      <c r="D174" s="171" t="s">
        <v>114</v>
      </c>
      <c r="E174" s="172" t="s">
        <v>278</v>
      </c>
      <c r="F174" s="173" t="s">
        <v>279</v>
      </c>
      <c r="G174" s="174" t="s">
        <v>148</v>
      </c>
      <c r="H174" s="175">
        <v>1</v>
      </c>
      <c r="I174" s="176"/>
      <c r="J174" s="177">
        <f t="shared" si="10"/>
        <v>0</v>
      </c>
      <c r="K174" s="178"/>
      <c r="L174" s="35"/>
      <c r="M174" s="179" t="s">
        <v>1</v>
      </c>
      <c r="N174" s="180" t="s">
        <v>37</v>
      </c>
      <c r="O174" s="67"/>
      <c r="P174" s="181">
        <f t="shared" si="11"/>
        <v>0</v>
      </c>
      <c r="Q174" s="181">
        <v>2.0000000000000002E-5</v>
      </c>
      <c r="R174" s="181">
        <f t="shared" si="12"/>
        <v>2.0000000000000002E-5</v>
      </c>
      <c r="S174" s="181">
        <v>0</v>
      </c>
      <c r="T174" s="182">
        <f t="shared" si="13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83" t="s">
        <v>121</v>
      </c>
      <c r="AT174" s="183" t="s">
        <v>114</v>
      </c>
      <c r="AU174" s="183" t="s">
        <v>79</v>
      </c>
      <c r="AY174" s="13" t="s">
        <v>113</v>
      </c>
      <c r="BE174" s="184">
        <f t="shared" si="14"/>
        <v>0</v>
      </c>
      <c r="BF174" s="184">
        <f t="shared" si="15"/>
        <v>0</v>
      </c>
      <c r="BG174" s="184">
        <f t="shared" si="16"/>
        <v>0</v>
      </c>
      <c r="BH174" s="184">
        <f t="shared" si="17"/>
        <v>0</v>
      </c>
      <c r="BI174" s="184">
        <f t="shared" si="18"/>
        <v>0</v>
      </c>
      <c r="BJ174" s="13" t="s">
        <v>79</v>
      </c>
      <c r="BK174" s="184">
        <f t="shared" si="19"/>
        <v>0</v>
      </c>
      <c r="BL174" s="13" t="s">
        <v>121</v>
      </c>
      <c r="BM174" s="183" t="s">
        <v>280</v>
      </c>
    </row>
    <row r="175" spans="1:65" s="2" customFormat="1" ht="24.2" customHeight="1">
      <c r="A175" s="30"/>
      <c r="B175" s="31"/>
      <c r="C175" s="171" t="s">
        <v>197</v>
      </c>
      <c r="D175" s="171" t="s">
        <v>114</v>
      </c>
      <c r="E175" s="172" t="s">
        <v>281</v>
      </c>
      <c r="F175" s="173" t="s">
        <v>282</v>
      </c>
      <c r="G175" s="174" t="s">
        <v>196</v>
      </c>
      <c r="H175" s="175">
        <v>0.49</v>
      </c>
      <c r="I175" s="176"/>
      <c r="J175" s="177">
        <f t="shared" si="10"/>
        <v>0</v>
      </c>
      <c r="K175" s="178"/>
      <c r="L175" s="35"/>
      <c r="M175" s="179" t="s">
        <v>1</v>
      </c>
      <c r="N175" s="180" t="s">
        <v>37</v>
      </c>
      <c r="O175" s="67"/>
      <c r="P175" s="181">
        <f t="shared" si="11"/>
        <v>0</v>
      </c>
      <c r="Q175" s="181">
        <v>0</v>
      </c>
      <c r="R175" s="181">
        <f t="shared" si="12"/>
        <v>0</v>
      </c>
      <c r="S175" s="181">
        <v>0</v>
      </c>
      <c r="T175" s="182">
        <f t="shared" si="13"/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83" t="s">
        <v>121</v>
      </c>
      <c r="AT175" s="183" t="s">
        <v>114</v>
      </c>
      <c r="AU175" s="183" t="s">
        <v>79</v>
      </c>
      <c r="AY175" s="13" t="s">
        <v>113</v>
      </c>
      <c r="BE175" s="184">
        <f t="shared" si="14"/>
        <v>0</v>
      </c>
      <c r="BF175" s="184">
        <f t="shared" si="15"/>
        <v>0</v>
      </c>
      <c r="BG175" s="184">
        <f t="shared" si="16"/>
        <v>0</v>
      </c>
      <c r="BH175" s="184">
        <f t="shared" si="17"/>
        <v>0</v>
      </c>
      <c r="BI175" s="184">
        <f t="shared" si="18"/>
        <v>0</v>
      </c>
      <c r="BJ175" s="13" t="s">
        <v>79</v>
      </c>
      <c r="BK175" s="184">
        <f t="shared" si="19"/>
        <v>0</v>
      </c>
      <c r="BL175" s="13" t="s">
        <v>121</v>
      </c>
      <c r="BM175" s="183" t="s">
        <v>283</v>
      </c>
    </row>
    <row r="176" spans="1:65" s="2" customFormat="1" ht="16.5" customHeight="1">
      <c r="A176" s="30"/>
      <c r="B176" s="31"/>
      <c r="C176" s="171" t="s">
        <v>284</v>
      </c>
      <c r="D176" s="171" t="s">
        <v>114</v>
      </c>
      <c r="E176" s="172" t="s">
        <v>285</v>
      </c>
      <c r="F176" s="173" t="s">
        <v>286</v>
      </c>
      <c r="G176" s="174" t="s">
        <v>148</v>
      </c>
      <c r="H176" s="175">
        <v>1</v>
      </c>
      <c r="I176" s="176"/>
      <c r="J176" s="177">
        <f t="shared" si="10"/>
        <v>0</v>
      </c>
      <c r="K176" s="178"/>
      <c r="L176" s="35"/>
      <c r="M176" s="179" t="s">
        <v>1</v>
      </c>
      <c r="N176" s="180" t="s">
        <v>37</v>
      </c>
      <c r="O176" s="67"/>
      <c r="P176" s="181">
        <f t="shared" si="11"/>
        <v>0</v>
      </c>
      <c r="Q176" s="181">
        <v>0</v>
      </c>
      <c r="R176" s="181">
        <f t="shared" si="12"/>
        <v>0</v>
      </c>
      <c r="S176" s="181">
        <v>0</v>
      </c>
      <c r="T176" s="182">
        <f t="shared" si="13"/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83" t="s">
        <v>121</v>
      </c>
      <c r="AT176" s="183" t="s">
        <v>114</v>
      </c>
      <c r="AU176" s="183" t="s">
        <v>79</v>
      </c>
      <c r="AY176" s="13" t="s">
        <v>113</v>
      </c>
      <c r="BE176" s="184">
        <f t="shared" si="14"/>
        <v>0</v>
      </c>
      <c r="BF176" s="184">
        <f t="shared" si="15"/>
        <v>0</v>
      </c>
      <c r="BG176" s="184">
        <f t="shared" si="16"/>
        <v>0</v>
      </c>
      <c r="BH176" s="184">
        <f t="shared" si="17"/>
        <v>0</v>
      </c>
      <c r="BI176" s="184">
        <f t="shared" si="18"/>
        <v>0</v>
      </c>
      <c r="BJ176" s="13" t="s">
        <v>79</v>
      </c>
      <c r="BK176" s="184">
        <f t="shared" si="19"/>
        <v>0</v>
      </c>
      <c r="BL176" s="13" t="s">
        <v>121</v>
      </c>
      <c r="BM176" s="183" t="s">
        <v>287</v>
      </c>
    </row>
    <row r="177" spans="1:65" s="2" customFormat="1" ht="16.5" customHeight="1">
      <c r="A177" s="30"/>
      <c r="B177" s="31"/>
      <c r="C177" s="171" t="s">
        <v>203</v>
      </c>
      <c r="D177" s="171" t="s">
        <v>114</v>
      </c>
      <c r="E177" s="172" t="s">
        <v>288</v>
      </c>
      <c r="F177" s="173" t="s">
        <v>289</v>
      </c>
      <c r="G177" s="174" t="s">
        <v>148</v>
      </c>
      <c r="H177" s="175">
        <v>1</v>
      </c>
      <c r="I177" s="176"/>
      <c r="J177" s="177">
        <f t="shared" si="10"/>
        <v>0</v>
      </c>
      <c r="K177" s="178"/>
      <c r="L177" s="35"/>
      <c r="M177" s="179" t="s">
        <v>1</v>
      </c>
      <c r="N177" s="180" t="s">
        <v>37</v>
      </c>
      <c r="O177" s="67"/>
      <c r="P177" s="181">
        <f t="shared" si="11"/>
        <v>0</v>
      </c>
      <c r="Q177" s="181">
        <v>0</v>
      </c>
      <c r="R177" s="181">
        <f t="shared" si="12"/>
        <v>0</v>
      </c>
      <c r="S177" s="181">
        <v>0</v>
      </c>
      <c r="T177" s="182">
        <f t="shared" si="13"/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83" t="s">
        <v>121</v>
      </c>
      <c r="AT177" s="183" t="s">
        <v>114</v>
      </c>
      <c r="AU177" s="183" t="s">
        <v>79</v>
      </c>
      <c r="AY177" s="13" t="s">
        <v>113</v>
      </c>
      <c r="BE177" s="184">
        <f t="shared" si="14"/>
        <v>0</v>
      </c>
      <c r="BF177" s="184">
        <f t="shared" si="15"/>
        <v>0</v>
      </c>
      <c r="BG177" s="184">
        <f t="shared" si="16"/>
        <v>0</v>
      </c>
      <c r="BH177" s="184">
        <f t="shared" si="17"/>
        <v>0</v>
      </c>
      <c r="BI177" s="184">
        <f t="shared" si="18"/>
        <v>0</v>
      </c>
      <c r="BJ177" s="13" t="s">
        <v>79</v>
      </c>
      <c r="BK177" s="184">
        <f t="shared" si="19"/>
        <v>0</v>
      </c>
      <c r="BL177" s="13" t="s">
        <v>121</v>
      </c>
      <c r="BM177" s="183" t="s">
        <v>290</v>
      </c>
    </row>
    <row r="178" spans="1:65" s="2" customFormat="1" ht="24.2" customHeight="1">
      <c r="A178" s="30"/>
      <c r="B178" s="31"/>
      <c r="C178" s="171" t="s">
        <v>291</v>
      </c>
      <c r="D178" s="171" t="s">
        <v>114</v>
      </c>
      <c r="E178" s="172" t="s">
        <v>292</v>
      </c>
      <c r="F178" s="173" t="s">
        <v>293</v>
      </c>
      <c r="G178" s="174" t="s">
        <v>148</v>
      </c>
      <c r="H178" s="175">
        <v>1</v>
      </c>
      <c r="I178" s="176"/>
      <c r="J178" s="177">
        <f t="shared" si="10"/>
        <v>0</v>
      </c>
      <c r="K178" s="178"/>
      <c r="L178" s="35"/>
      <c r="M178" s="179" t="s">
        <v>1</v>
      </c>
      <c r="N178" s="180" t="s">
        <v>37</v>
      </c>
      <c r="O178" s="67"/>
      <c r="P178" s="181">
        <f t="shared" si="11"/>
        <v>0</v>
      </c>
      <c r="Q178" s="181">
        <v>0</v>
      </c>
      <c r="R178" s="181">
        <f t="shared" si="12"/>
        <v>0</v>
      </c>
      <c r="S178" s="181">
        <v>0</v>
      </c>
      <c r="T178" s="182">
        <f t="shared" si="13"/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83" t="s">
        <v>121</v>
      </c>
      <c r="AT178" s="183" t="s">
        <v>114</v>
      </c>
      <c r="AU178" s="183" t="s">
        <v>79</v>
      </c>
      <c r="AY178" s="13" t="s">
        <v>113</v>
      </c>
      <c r="BE178" s="184">
        <f t="shared" si="14"/>
        <v>0</v>
      </c>
      <c r="BF178" s="184">
        <f t="shared" si="15"/>
        <v>0</v>
      </c>
      <c r="BG178" s="184">
        <f t="shared" si="16"/>
        <v>0</v>
      </c>
      <c r="BH178" s="184">
        <f t="shared" si="17"/>
        <v>0</v>
      </c>
      <c r="BI178" s="184">
        <f t="shared" si="18"/>
        <v>0</v>
      </c>
      <c r="BJ178" s="13" t="s">
        <v>79</v>
      </c>
      <c r="BK178" s="184">
        <f t="shared" si="19"/>
        <v>0</v>
      </c>
      <c r="BL178" s="13" t="s">
        <v>121</v>
      </c>
      <c r="BM178" s="183" t="s">
        <v>294</v>
      </c>
    </row>
    <row r="179" spans="1:65" s="2" customFormat="1" ht="16.5" customHeight="1">
      <c r="A179" s="30"/>
      <c r="B179" s="31"/>
      <c r="C179" s="171" t="s">
        <v>206</v>
      </c>
      <c r="D179" s="171" t="s">
        <v>114</v>
      </c>
      <c r="E179" s="172" t="s">
        <v>295</v>
      </c>
      <c r="F179" s="173" t="s">
        <v>296</v>
      </c>
      <c r="G179" s="174" t="s">
        <v>148</v>
      </c>
      <c r="H179" s="175">
        <v>1</v>
      </c>
      <c r="I179" s="176"/>
      <c r="J179" s="177">
        <f t="shared" si="10"/>
        <v>0</v>
      </c>
      <c r="K179" s="178"/>
      <c r="L179" s="35"/>
      <c r="M179" s="179" t="s">
        <v>1</v>
      </c>
      <c r="N179" s="180" t="s">
        <v>37</v>
      </c>
      <c r="O179" s="67"/>
      <c r="P179" s="181">
        <f t="shared" si="11"/>
        <v>0</v>
      </c>
      <c r="Q179" s="181">
        <v>0</v>
      </c>
      <c r="R179" s="181">
        <f t="shared" si="12"/>
        <v>0</v>
      </c>
      <c r="S179" s="181">
        <v>0</v>
      </c>
      <c r="T179" s="182">
        <f t="shared" si="13"/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83" t="s">
        <v>121</v>
      </c>
      <c r="AT179" s="183" t="s">
        <v>114</v>
      </c>
      <c r="AU179" s="183" t="s">
        <v>79</v>
      </c>
      <c r="AY179" s="13" t="s">
        <v>113</v>
      </c>
      <c r="BE179" s="184">
        <f t="shared" si="14"/>
        <v>0</v>
      </c>
      <c r="BF179" s="184">
        <f t="shared" si="15"/>
        <v>0</v>
      </c>
      <c r="BG179" s="184">
        <f t="shared" si="16"/>
        <v>0</v>
      </c>
      <c r="BH179" s="184">
        <f t="shared" si="17"/>
        <v>0</v>
      </c>
      <c r="BI179" s="184">
        <f t="shared" si="18"/>
        <v>0</v>
      </c>
      <c r="BJ179" s="13" t="s">
        <v>79</v>
      </c>
      <c r="BK179" s="184">
        <f t="shared" si="19"/>
        <v>0</v>
      </c>
      <c r="BL179" s="13" t="s">
        <v>121</v>
      </c>
      <c r="BM179" s="183" t="s">
        <v>297</v>
      </c>
    </row>
    <row r="180" spans="1:65" s="2" customFormat="1" ht="24.2" customHeight="1">
      <c r="A180" s="30"/>
      <c r="B180" s="31"/>
      <c r="C180" s="171" t="s">
        <v>298</v>
      </c>
      <c r="D180" s="171" t="s">
        <v>114</v>
      </c>
      <c r="E180" s="172" t="s">
        <v>299</v>
      </c>
      <c r="F180" s="173" t="s">
        <v>300</v>
      </c>
      <c r="G180" s="174" t="s">
        <v>148</v>
      </c>
      <c r="H180" s="175">
        <v>1</v>
      </c>
      <c r="I180" s="176"/>
      <c r="J180" s="177">
        <f t="shared" si="10"/>
        <v>0</v>
      </c>
      <c r="K180" s="178"/>
      <c r="L180" s="35"/>
      <c r="M180" s="179" t="s">
        <v>1</v>
      </c>
      <c r="N180" s="180" t="s">
        <v>37</v>
      </c>
      <c r="O180" s="67"/>
      <c r="P180" s="181">
        <f t="shared" si="11"/>
        <v>0</v>
      </c>
      <c r="Q180" s="181">
        <v>0</v>
      </c>
      <c r="R180" s="181">
        <f t="shared" si="12"/>
        <v>0</v>
      </c>
      <c r="S180" s="181">
        <v>0</v>
      </c>
      <c r="T180" s="182">
        <f t="shared" si="13"/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83" t="s">
        <v>121</v>
      </c>
      <c r="AT180" s="183" t="s">
        <v>114</v>
      </c>
      <c r="AU180" s="183" t="s">
        <v>79</v>
      </c>
      <c r="AY180" s="13" t="s">
        <v>113</v>
      </c>
      <c r="BE180" s="184">
        <f t="shared" si="14"/>
        <v>0</v>
      </c>
      <c r="BF180" s="184">
        <f t="shared" si="15"/>
        <v>0</v>
      </c>
      <c r="BG180" s="184">
        <f t="shared" si="16"/>
        <v>0</v>
      </c>
      <c r="BH180" s="184">
        <f t="shared" si="17"/>
        <v>0</v>
      </c>
      <c r="BI180" s="184">
        <f t="shared" si="18"/>
        <v>0</v>
      </c>
      <c r="BJ180" s="13" t="s">
        <v>79</v>
      </c>
      <c r="BK180" s="184">
        <f t="shared" si="19"/>
        <v>0</v>
      </c>
      <c r="BL180" s="13" t="s">
        <v>121</v>
      </c>
      <c r="BM180" s="183" t="s">
        <v>301</v>
      </c>
    </row>
    <row r="181" spans="1:65" s="2" customFormat="1" ht="16.5" customHeight="1">
      <c r="A181" s="30"/>
      <c r="B181" s="31"/>
      <c r="C181" s="171" t="s">
        <v>210</v>
      </c>
      <c r="D181" s="171" t="s">
        <v>114</v>
      </c>
      <c r="E181" s="172" t="s">
        <v>302</v>
      </c>
      <c r="F181" s="173" t="s">
        <v>303</v>
      </c>
      <c r="G181" s="174" t="s">
        <v>148</v>
      </c>
      <c r="H181" s="175">
        <v>1</v>
      </c>
      <c r="I181" s="176"/>
      <c r="J181" s="177">
        <f t="shared" si="10"/>
        <v>0</v>
      </c>
      <c r="K181" s="178"/>
      <c r="L181" s="35"/>
      <c r="M181" s="179" t="s">
        <v>1</v>
      </c>
      <c r="N181" s="180" t="s">
        <v>37</v>
      </c>
      <c r="O181" s="67"/>
      <c r="P181" s="181">
        <f t="shared" si="11"/>
        <v>0</v>
      </c>
      <c r="Q181" s="181">
        <v>0</v>
      </c>
      <c r="R181" s="181">
        <f t="shared" si="12"/>
        <v>0</v>
      </c>
      <c r="S181" s="181">
        <v>0</v>
      </c>
      <c r="T181" s="182">
        <f t="shared" si="13"/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83" t="s">
        <v>121</v>
      </c>
      <c r="AT181" s="183" t="s">
        <v>114</v>
      </c>
      <c r="AU181" s="183" t="s">
        <v>79</v>
      </c>
      <c r="AY181" s="13" t="s">
        <v>113</v>
      </c>
      <c r="BE181" s="184">
        <f t="shared" si="14"/>
        <v>0</v>
      </c>
      <c r="BF181" s="184">
        <f t="shared" si="15"/>
        <v>0</v>
      </c>
      <c r="BG181" s="184">
        <f t="shared" si="16"/>
        <v>0</v>
      </c>
      <c r="BH181" s="184">
        <f t="shared" si="17"/>
        <v>0</v>
      </c>
      <c r="BI181" s="184">
        <f t="shared" si="18"/>
        <v>0</v>
      </c>
      <c r="BJ181" s="13" t="s">
        <v>79</v>
      </c>
      <c r="BK181" s="184">
        <f t="shared" si="19"/>
        <v>0</v>
      </c>
      <c r="BL181" s="13" t="s">
        <v>121</v>
      </c>
      <c r="BM181" s="183" t="s">
        <v>304</v>
      </c>
    </row>
    <row r="182" spans="1:65" s="2" customFormat="1" ht="21.75" customHeight="1">
      <c r="A182" s="30"/>
      <c r="B182" s="31"/>
      <c r="C182" s="171" t="s">
        <v>305</v>
      </c>
      <c r="D182" s="171" t="s">
        <v>114</v>
      </c>
      <c r="E182" s="172" t="s">
        <v>306</v>
      </c>
      <c r="F182" s="173" t="s">
        <v>307</v>
      </c>
      <c r="G182" s="174" t="s">
        <v>148</v>
      </c>
      <c r="H182" s="175">
        <v>1</v>
      </c>
      <c r="I182" s="176"/>
      <c r="J182" s="177">
        <f t="shared" si="10"/>
        <v>0</v>
      </c>
      <c r="K182" s="178"/>
      <c r="L182" s="35"/>
      <c r="M182" s="179" t="s">
        <v>1</v>
      </c>
      <c r="N182" s="180" t="s">
        <v>37</v>
      </c>
      <c r="O182" s="67"/>
      <c r="P182" s="181">
        <f t="shared" si="11"/>
        <v>0</v>
      </c>
      <c r="Q182" s="181">
        <v>0</v>
      </c>
      <c r="R182" s="181">
        <f t="shared" si="12"/>
        <v>0</v>
      </c>
      <c r="S182" s="181">
        <v>0</v>
      </c>
      <c r="T182" s="182">
        <f t="shared" si="13"/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83" t="s">
        <v>121</v>
      </c>
      <c r="AT182" s="183" t="s">
        <v>114</v>
      </c>
      <c r="AU182" s="183" t="s">
        <v>79</v>
      </c>
      <c r="AY182" s="13" t="s">
        <v>113</v>
      </c>
      <c r="BE182" s="184">
        <f t="shared" si="14"/>
        <v>0</v>
      </c>
      <c r="BF182" s="184">
        <f t="shared" si="15"/>
        <v>0</v>
      </c>
      <c r="BG182" s="184">
        <f t="shared" si="16"/>
        <v>0</v>
      </c>
      <c r="BH182" s="184">
        <f t="shared" si="17"/>
        <v>0</v>
      </c>
      <c r="BI182" s="184">
        <f t="shared" si="18"/>
        <v>0</v>
      </c>
      <c r="BJ182" s="13" t="s">
        <v>79</v>
      </c>
      <c r="BK182" s="184">
        <f t="shared" si="19"/>
        <v>0</v>
      </c>
      <c r="BL182" s="13" t="s">
        <v>121</v>
      </c>
      <c r="BM182" s="183" t="s">
        <v>308</v>
      </c>
    </row>
    <row r="183" spans="1:65" s="2" customFormat="1" ht="24.2" customHeight="1">
      <c r="A183" s="30"/>
      <c r="B183" s="31"/>
      <c r="C183" s="171" t="s">
        <v>213</v>
      </c>
      <c r="D183" s="171" t="s">
        <v>114</v>
      </c>
      <c r="E183" s="172" t="s">
        <v>309</v>
      </c>
      <c r="F183" s="173" t="s">
        <v>310</v>
      </c>
      <c r="G183" s="174" t="s">
        <v>311</v>
      </c>
      <c r="H183" s="175">
        <v>6</v>
      </c>
      <c r="I183" s="176"/>
      <c r="J183" s="177">
        <f t="shared" si="10"/>
        <v>0</v>
      </c>
      <c r="K183" s="178"/>
      <c r="L183" s="35"/>
      <c r="M183" s="179" t="s">
        <v>1</v>
      </c>
      <c r="N183" s="180" t="s">
        <v>37</v>
      </c>
      <c r="O183" s="67"/>
      <c r="P183" s="181">
        <f t="shared" si="11"/>
        <v>0</v>
      </c>
      <c r="Q183" s="181">
        <v>0</v>
      </c>
      <c r="R183" s="181">
        <f t="shared" si="12"/>
        <v>0</v>
      </c>
      <c r="S183" s="181">
        <v>0</v>
      </c>
      <c r="T183" s="182">
        <f t="shared" si="13"/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83" t="s">
        <v>121</v>
      </c>
      <c r="AT183" s="183" t="s">
        <v>114</v>
      </c>
      <c r="AU183" s="183" t="s">
        <v>79</v>
      </c>
      <c r="AY183" s="13" t="s">
        <v>113</v>
      </c>
      <c r="BE183" s="184">
        <f t="shared" si="14"/>
        <v>0</v>
      </c>
      <c r="BF183" s="184">
        <f t="shared" si="15"/>
        <v>0</v>
      </c>
      <c r="BG183" s="184">
        <f t="shared" si="16"/>
        <v>0</v>
      </c>
      <c r="BH183" s="184">
        <f t="shared" si="17"/>
        <v>0</v>
      </c>
      <c r="BI183" s="184">
        <f t="shared" si="18"/>
        <v>0</v>
      </c>
      <c r="BJ183" s="13" t="s">
        <v>79</v>
      </c>
      <c r="BK183" s="184">
        <f t="shared" si="19"/>
        <v>0</v>
      </c>
      <c r="BL183" s="13" t="s">
        <v>121</v>
      </c>
      <c r="BM183" s="183" t="s">
        <v>312</v>
      </c>
    </row>
    <row r="184" spans="1:65" s="2" customFormat="1" ht="24.2" customHeight="1">
      <c r="A184" s="30"/>
      <c r="B184" s="31"/>
      <c r="C184" s="171" t="s">
        <v>313</v>
      </c>
      <c r="D184" s="171" t="s">
        <v>114</v>
      </c>
      <c r="E184" s="172" t="s">
        <v>314</v>
      </c>
      <c r="F184" s="173" t="s">
        <v>315</v>
      </c>
      <c r="G184" s="174" t="s">
        <v>148</v>
      </c>
      <c r="H184" s="175">
        <v>6</v>
      </c>
      <c r="I184" s="176"/>
      <c r="J184" s="177">
        <f t="shared" si="10"/>
        <v>0</v>
      </c>
      <c r="K184" s="178"/>
      <c r="L184" s="35"/>
      <c r="M184" s="179" t="s">
        <v>1</v>
      </c>
      <c r="N184" s="180" t="s">
        <v>37</v>
      </c>
      <c r="O184" s="67"/>
      <c r="P184" s="181">
        <f t="shared" si="11"/>
        <v>0</v>
      </c>
      <c r="Q184" s="181">
        <v>0</v>
      </c>
      <c r="R184" s="181">
        <f t="shared" si="12"/>
        <v>0</v>
      </c>
      <c r="S184" s="181">
        <v>0</v>
      </c>
      <c r="T184" s="182">
        <f t="shared" si="13"/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83" t="s">
        <v>121</v>
      </c>
      <c r="AT184" s="183" t="s">
        <v>114</v>
      </c>
      <c r="AU184" s="183" t="s">
        <v>79</v>
      </c>
      <c r="AY184" s="13" t="s">
        <v>113</v>
      </c>
      <c r="BE184" s="184">
        <f t="shared" si="14"/>
        <v>0</v>
      </c>
      <c r="BF184" s="184">
        <f t="shared" si="15"/>
        <v>0</v>
      </c>
      <c r="BG184" s="184">
        <f t="shared" si="16"/>
        <v>0</v>
      </c>
      <c r="BH184" s="184">
        <f t="shared" si="17"/>
        <v>0</v>
      </c>
      <c r="BI184" s="184">
        <f t="shared" si="18"/>
        <v>0</v>
      </c>
      <c r="BJ184" s="13" t="s">
        <v>79</v>
      </c>
      <c r="BK184" s="184">
        <f t="shared" si="19"/>
        <v>0</v>
      </c>
      <c r="BL184" s="13" t="s">
        <v>121</v>
      </c>
      <c r="BM184" s="183" t="s">
        <v>316</v>
      </c>
    </row>
    <row r="185" spans="1:65" s="2" customFormat="1" ht="24.2" customHeight="1">
      <c r="A185" s="30"/>
      <c r="B185" s="31"/>
      <c r="C185" s="171" t="s">
        <v>217</v>
      </c>
      <c r="D185" s="171" t="s">
        <v>114</v>
      </c>
      <c r="E185" s="172" t="s">
        <v>317</v>
      </c>
      <c r="F185" s="173" t="s">
        <v>318</v>
      </c>
      <c r="G185" s="174" t="s">
        <v>148</v>
      </c>
      <c r="H185" s="175">
        <v>1</v>
      </c>
      <c r="I185" s="176"/>
      <c r="J185" s="177">
        <f t="shared" si="10"/>
        <v>0</v>
      </c>
      <c r="K185" s="178"/>
      <c r="L185" s="35"/>
      <c r="M185" s="179" t="s">
        <v>1</v>
      </c>
      <c r="N185" s="180" t="s">
        <v>37</v>
      </c>
      <c r="O185" s="67"/>
      <c r="P185" s="181">
        <f t="shared" si="11"/>
        <v>0</v>
      </c>
      <c r="Q185" s="181">
        <v>5.0000000000000002E-5</v>
      </c>
      <c r="R185" s="181">
        <f t="shared" si="12"/>
        <v>5.0000000000000002E-5</v>
      </c>
      <c r="S185" s="181">
        <v>6.6E-4</v>
      </c>
      <c r="T185" s="182">
        <f t="shared" si="13"/>
        <v>6.6E-4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83" t="s">
        <v>121</v>
      </c>
      <c r="AT185" s="183" t="s">
        <v>114</v>
      </c>
      <c r="AU185" s="183" t="s">
        <v>79</v>
      </c>
      <c r="AY185" s="13" t="s">
        <v>113</v>
      </c>
      <c r="BE185" s="184">
        <f t="shared" si="14"/>
        <v>0</v>
      </c>
      <c r="BF185" s="184">
        <f t="shared" si="15"/>
        <v>0</v>
      </c>
      <c r="BG185" s="184">
        <f t="shared" si="16"/>
        <v>0</v>
      </c>
      <c r="BH185" s="184">
        <f t="shared" si="17"/>
        <v>0</v>
      </c>
      <c r="BI185" s="184">
        <f t="shared" si="18"/>
        <v>0</v>
      </c>
      <c r="BJ185" s="13" t="s">
        <v>79</v>
      </c>
      <c r="BK185" s="184">
        <f t="shared" si="19"/>
        <v>0</v>
      </c>
      <c r="BL185" s="13" t="s">
        <v>121</v>
      </c>
      <c r="BM185" s="183" t="s">
        <v>319</v>
      </c>
    </row>
    <row r="186" spans="1:65" s="2" customFormat="1" ht="24.2" customHeight="1">
      <c r="A186" s="30"/>
      <c r="B186" s="31"/>
      <c r="C186" s="171" t="s">
        <v>320</v>
      </c>
      <c r="D186" s="171" t="s">
        <v>114</v>
      </c>
      <c r="E186" s="172" t="s">
        <v>321</v>
      </c>
      <c r="F186" s="173" t="s">
        <v>322</v>
      </c>
      <c r="G186" s="174" t="s">
        <v>148</v>
      </c>
      <c r="H186" s="175">
        <v>2</v>
      </c>
      <c r="I186" s="176"/>
      <c r="J186" s="177">
        <f t="shared" si="10"/>
        <v>0</v>
      </c>
      <c r="K186" s="178"/>
      <c r="L186" s="35"/>
      <c r="M186" s="179" t="s">
        <v>1</v>
      </c>
      <c r="N186" s="180" t="s">
        <v>37</v>
      </c>
      <c r="O186" s="67"/>
      <c r="P186" s="181">
        <f t="shared" si="11"/>
        <v>0</v>
      </c>
      <c r="Q186" s="181">
        <v>6.0000000000000002E-5</v>
      </c>
      <c r="R186" s="181">
        <f t="shared" si="12"/>
        <v>1.2E-4</v>
      </c>
      <c r="S186" s="181">
        <v>1.09E-3</v>
      </c>
      <c r="T186" s="182">
        <f t="shared" si="13"/>
        <v>2.1800000000000001E-3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83" t="s">
        <v>121</v>
      </c>
      <c r="AT186" s="183" t="s">
        <v>114</v>
      </c>
      <c r="AU186" s="183" t="s">
        <v>79</v>
      </c>
      <c r="AY186" s="13" t="s">
        <v>113</v>
      </c>
      <c r="BE186" s="184">
        <f t="shared" si="14"/>
        <v>0</v>
      </c>
      <c r="BF186" s="184">
        <f t="shared" si="15"/>
        <v>0</v>
      </c>
      <c r="BG186" s="184">
        <f t="shared" si="16"/>
        <v>0</v>
      </c>
      <c r="BH186" s="184">
        <f t="shared" si="17"/>
        <v>0</v>
      </c>
      <c r="BI186" s="184">
        <f t="shared" si="18"/>
        <v>0</v>
      </c>
      <c r="BJ186" s="13" t="s">
        <v>79</v>
      </c>
      <c r="BK186" s="184">
        <f t="shared" si="19"/>
        <v>0</v>
      </c>
      <c r="BL186" s="13" t="s">
        <v>121</v>
      </c>
      <c r="BM186" s="183" t="s">
        <v>323</v>
      </c>
    </row>
    <row r="187" spans="1:65" s="11" customFormat="1" ht="25.9" customHeight="1">
      <c r="B187" s="157"/>
      <c r="C187" s="158"/>
      <c r="D187" s="159" t="s">
        <v>71</v>
      </c>
      <c r="E187" s="160" t="s">
        <v>324</v>
      </c>
      <c r="F187" s="160" t="s">
        <v>325</v>
      </c>
      <c r="G187" s="158"/>
      <c r="H187" s="158"/>
      <c r="I187" s="161"/>
      <c r="J187" s="162">
        <f>BK187</f>
        <v>0</v>
      </c>
      <c r="K187" s="158"/>
      <c r="L187" s="163"/>
      <c r="M187" s="164"/>
      <c r="N187" s="165"/>
      <c r="O187" s="165"/>
      <c r="P187" s="166">
        <f>SUM(P188:P198)</f>
        <v>0</v>
      </c>
      <c r="Q187" s="165"/>
      <c r="R187" s="166">
        <f>SUM(R188:R198)</f>
        <v>2.1129999999999996E-2</v>
      </c>
      <c r="S187" s="165"/>
      <c r="T187" s="167">
        <f>SUM(T188:T198)</f>
        <v>0</v>
      </c>
      <c r="AR187" s="168" t="s">
        <v>79</v>
      </c>
      <c r="AT187" s="169" t="s">
        <v>71</v>
      </c>
      <c r="AU187" s="169" t="s">
        <v>72</v>
      </c>
      <c r="AY187" s="168" t="s">
        <v>113</v>
      </c>
      <c r="BK187" s="170">
        <f>SUM(BK188:BK198)</f>
        <v>0</v>
      </c>
    </row>
    <row r="188" spans="1:65" s="2" customFormat="1" ht="24.2" customHeight="1">
      <c r="A188" s="30"/>
      <c r="B188" s="31"/>
      <c r="C188" s="171" t="s">
        <v>220</v>
      </c>
      <c r="D188" s="171" t="s">
        <v>114</v>
      </c>
      <c r="E188" s="172" t="s">
        <v>326</v>
      </c>
      <c r="F188" s="173" t="s">
        <v>327</v>
      </c>
      <c r="G188" s="174" t="s">
        <v>148</v>
      </c>
      <c r="H188" s="175">
        <v>1</v>
      </c>
      <c r="I188" s="176"/>
      <c r="J188" s="177">
        <f t="shared" ref="J188:J198" si="20">ROUND(I188*H188,2)</f>
        <v>0</v>
      </c>
      <c r="K188" s="178"/>
      <c r="L188" s="35"/>
      <c r="M188" s="179" t="s">
        <v>1</v>
      </c>
      <c r="N188" s="180" t="s">
        <v>37</v>
      </c>
      <c r="O188" s="67"/>
      <c r="P188" s="181">
        <f t="shared" ref="P188:P198" si="21">O188*H188</f>
        <v>0</v>
      </c>
      <c r="Q188" s="181">
        <v>1.4749999999999999E-2</v>
      </c>
      <c r="R188" s="181">
        <f t="shared" ref="R188:R198" si="22">Q188*H188</f>
        <v>1.4749999999999999E-2</v>
      </c>
      <c r="S188" s="181">
        <v>0</v>
      </c>
      <c r="T188" s="182">
        <f t="shared" ref="T188:T198" si="23">S188*H188</f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83" t="s">
        <v>121</v>
      </c>
      <c r="AT188" s="183" t="s">
        <v>114</v>
      </c>
      <c r="AU188" s="183" t="s">
        <v>79</v>
      </c>
      <c r="AY188" s="13" t="s">
        <v>113</v>
      </c>
      <c r="BE188" s="184">
        <f t="shared" ref="BE188:BE198" si="24">IF(N188="základní",J188,0)</f>
        <v>0</v>
      </c>
      <c r="BF188" s="184">
        <f t="shared" ref="BF188:BF198" si="25">IF(N188="snížená",J188,0)</f>
        <v>0</v>
      </c>
      <c r="BG188" s="184">
        <f t="shared" ref="BG188:BG198" si="26">IF(N188="zákl. přenesená",J188,0)</f>
        <v>0</v>
      </c>
      <c r="BH188" s="184">
        <f t="shared" ref="BH188:BH198" si="27">IF(N188="sníž. přenesená",J188,0)</f>
        <v>0</v>
      </c>
      <c r="BI188" s="184">
        <f t="shared" ref="BI188:BI198" si="28">IF(N188="nulová",J188,0)</f>
        <v>0</v>
      </c>
      <c r="BJ188" s="13" t="s">
        <v>79</v>
      </c>
      <c r="BK188" s="184">
        <f t="shared" ref="BK188:BK198" si="29">ROUND(I188*H188,2)</f>
        <v>0</v>
      </c>
      <c r="BL188" s="13" t="s">
        <v>121</v>
      </c>
      <c r="BM188" s="183" t="s">
        <v>328</v>
      </c>
    </row>
    <row r="189" spans="1:65" s="2" customFormat="1" ht="24.2" customHeight="1">
      <c r="A189" s="30"/>
      <c r="B189" s="31"/>
      <c r="C189" s="171" t="s">
        <v>329</v>
      </c>
      <c r="D189" s="171" t="s">
        <v>114</v>
      </c>
      <c r="E189" s="172" t="s">
        <v>330</v>
      </c>
      <c r="F189" s="173" t="s">
        <v>331</v>
      </c>
      <c r="G189" s="174" t="s">
        <v>148</v>
      </c>
      <c r="H189" s="175">
        <v>1</v>
      </c>
      <c r="I189" s="176"/>
      <c r="J189" s="177">
        <f t="shared" si="20"/>
        <v>0</v>
      </c>
      <c r="K189" s="178"/>
      <c r="L189" s="35"/>
      <c r="M189" s="179" t="s">
        <v>1</v>
      </c>
      <c r="N189" s="180" t="s">
        <v>37</v>
      </c>
      <c r="O189" s="67"/>
      <c r="P189" s="181">
        <f t="shared" si="21"/>
        <v>0</v>
      </c>
      <c r="Q189" s="181">
        <v>3.7599999999999999E-3</v>
      </c>
      <c r="R189" s="181">
        <f t="shared" si="22"/>
        <v>3.7599999999999999E-3</v>
      </c>
      <c r="S189" s="181">
        <v>0</v>
      </c>
      <c r="T189" s="182">
        <f t="shared" si="23"/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83" t="s">
        <v>121</v>
      </c>
      <c r="AT189" s="183" t="s">
        <v>114</v>
      </c>
      <c r="AU189" s="183" t="s">
        <v>79</v>
      </c>
      <c r="AY189" s="13" t="s">
        <v>113</v>
      </c>
      <c r="BE189" s="184">
        <f t="shared" si="24"/>
        <v>0</v>
      </c>
      <c r="BF189" s="184">
        <f t="shared" si="25"/>
        <v>0</v>
      </c>
      <c r="BG189" s="184">
        <f t="shared" si="26"/>
        <v>0</v>
      </c>
      <c r="BH189" s="184">
        <f t="shared" si="27"/>
        <v>0</v>
      </c>
      <c r="BI189" s="184">
        <f t="shared" si="28"/>
        <v>0</v>
      </c>
      <c r="BJ189" s="13" t="s">
        <v>79</v>
      </c>
      <c r="BK189" s="184">
        <f t="shared" si="29"/>
        <v>0</v>
      </c>
      <c r="BL189" s="13" t="s">
        <v>121</v>
      </c>
      <c r="BM189" s="183" t="s">
        <v>332</v>
      </c>
    </row>
    <row r="190" spans="1:65" s="2" customFormat="1" ht="21.75" customHeight="1">
      <c r="A190" s="30"/>
      <c r="B190" s="31"/>
      <c r="C190" s="171" t="s">
        <v>224</v>
      </c>
      <c r="D190" s="171" t="s">
        <v>114</v>
      </c>
      <c r="E190" s="172" t="s">
        <v>333</v>
      </c>
      <c r="F190" s="173" t="s">
        <v>334</v>
      </c>
      <c r="G190" s="174" t="s">
        <v>148</v>
      </c>
      <c r="H190" s="175">
        <v>1</v>
      </c>
      <c r="I190" s="176"/>
      <c r="J190" s="177">
        <f t="shared" si="20"/>
        <v>0</v>
      </c>
      <c r="K190" s="178"/>
      <c r="L190" s="35"/>
      <c r="M190" s="179" t="s">
        <v>1</v>
      </c>
      <c r="N190" s="180" t="s">
        <v>37</v>
      </c>
      <c r="O190" s="67"/>
      <c r="P190" s="181">
        <f t="shared" si="21"/>
        <v>0</v>
      </c>
      <c r="Q190" s="181">
        <v>1.73E-3</v>
      </c>
      <c r="R190" s="181">
        <f t="shared" si="22"/>
        <v>1.73E-3</v>
      </c>
      <c r="S190" s="181">
        <v>0</v>
      </c>
      <c r="T190" s="182">
        <f t="shared" si="23"/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83" t="s">
        <v>121</v>
      </c>
      <c r="AT190" s="183" t="s">
        <v>114</v>
      </c>
      <c r="AU190" s="183" t="s">
        <v>79</v>
      </c>
      <c r="AY190" s="13" t="s">
        <v>113</v>
      </c>
      <c r="BE190" s="184">
        <f t="shared" si="24"/>
        <v>0</v>
      </c>
      <c r="BF190" s="184">
        <f t="shared" si="25"/>
        <v>0</v>
      </c>
      <c r="BG190" s="184">
        <f t="shared" si="26"/>
        <v>0</v>
      </c>
      <c r="BH190" s="184">
        <f t="shared" si="27"/>
        <v>0</v>
      </c>
      <c r="BI190" s="184">
        <f t="shared" si="28"/>
        <v>0</v>
      </c>
      <c r="BJ190" s="13" t="s">
        <v>79</v>
      </c>
      <c r="BK190" s="184">
        <f t="shared" si="29"/>
        <v>0</v>
      </c>
      <c r="BL190" s="13" t="s">
        <v>121</v>
      </c>
      <c r="BM190" s="183" t="s">
        <v>335</v>
      </c>
    </row>
    <row r="191" spans="1:65" s="2" customFormat="1" ht="37.9" customHeight="1">
      <c r="A191" s="30"/>
      <c r="B191" s="31"/>
      <c r="C191" s="171" t="s">
        <v>336</v>
      </c>
      <c r="D191" s="171" t="s">
        <v>114</v>
      </c>
      <c r="E191" s="172" t="s">
        <v>337</v>
      </c>
      <c r="F191" s="173" t="s">
        <v>338</v>
      </c>
      <c r="G191" s="174" t="s">
        <v>148</v>
      </c>
      <c r="H191" s="175">
        <v>1</v>
      </c>
      <c r="I191" s="176"/>
      <c r="J191" s="177">
        <f t="shared" si="20"/>
        <v>0</v>
      </c>
      <c r="K191" s="178"/>
      <c r="L191" s="35"/>
      <c r="M191" s="179" t="s">
        <v>1</v>
      </c>
      <c r="N191" s="180" t="s">
        <v>37</v>
      </c>
      <c r="O191" s="67"/>
      <c r="P191" s="181">
        <f t="shared" si="21"/>
        <v>0</v>
      </c>
      <c r="Q191" s="181">
        <v>0</v>
      </c>
      <c r="R191" s="181">
        <f t="shared" si="22"/>
        <v>0</v>
      </c>
      <c r="S191" s="181">
        <v>0</v>
      </c>
      <c r="T191" s="182">
        <f t="shared" si="23"/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83" t="s">
        <v>121</v>
      </c>
      <c r="AT191" s="183" t="s">
        <v>114</v>
      </c>
      <c r="AU191" s="183" t="s">
        <v>79</v>
      </c>
      <c r="AY191" s="13" t="s">
        <v>113</v>
      </c>
      <c r="BE191" s="184">
        <f t="shared" si="24"/>
        <v>0</v>
      </c>
      <c r="BF191" s="184">
        <f t="shared" si="25"/>
        <v>0</v>
      </c>
      <c r="BG191" s="184">
        <f t="shared" si="26"/>
        <v>0</v>
      </c>
      <c r="BH191" s="184">
        <f t="shared" si="27"/>
        <v>0</v>
      </c>
      <c r="BI191" s="184">
        <f t="shared" si="28"/>
        <v>0</v>
      </c>
      <c r="BJ191" s="13" t="s">
        <v>79</v>
      </c>
      <c r="BK191" s="184">
        <f t="shared" si="29"/>
        <v>0</v>
      </c>
      <c r="BL191" s="13" t="s">
        <v>121</v>
      </c>
      <c r="BM191" s="183" t="s">
        <v>339</v>
      </c>
    </row>
    <row r="192" spans="1:65" s="2" customFormat="1" ht="21.75" customHeight="1">
      <c r="A192" s="30"/>
      <c r="B192" s="31"/>
      <c r="C192" s="171" t="s">
        <v>227</v>
      </c>
      <c r="D192" s="171" t="s">
        <v>114</v>
      </c>
      <c r="E192" s="172" t="s">
        <v>340</v>
      </c>
      <c r="F192" s="173" t="s">
        <v>341</v>
      </c>
      <c r="G192" s="174" t="s">
        <v>148</v>
      </c>
      <c r="H192" s="175">
        <v>9</v>
      </c>
      <c r="I192" s="176"/>
      <c r="J192" s="177">
        <f t="shared" si="20"/>
        <v>0</v>
      </c>
      <c r="K192" s="178"/>
      <c r="L192" s="35"/>
      <c r="M192" s="179" t="s">
        <v>1</v>
      </c>
      <c r="N192" s="180" t="s">
        <v>37</v>
      </c>
      <c r="O192" s="67"/>
      <c r="P192" s="181">
        <f t="shared" si="21"/>
        <v>0</v>
      </c>
      <c r="Q192" s="181">
        <v>9.0000000000000006E-5</v>
      </c>
      <c r="R192" s="181">
        <f t="shared" si="22"/>
        <v>8.1000000000000006E-4</v>
      </c>
      <c r="S192" s="181">
        <v>0</v>
      </c>
      <c r="T192" s="182">
        <f t="shared" si="23"/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83" t="s">
        <v>121</v>
      </c>
      <c r="AT192" s="183" t="s">
        <v>114</v>
      </c>
      <c r="AU192" s="183" t="s">
        <v>79</v>
      </c>
      <c r="AY192" s="13" t="s">
        <v>113</v>
      </c>
      <c r="BE192" s="184">
        <f t="shared" si="24"/>
        <v>0</v>
      </c>
      <c r="BF192" s="184">
        <f t="shared" si="25"/>
        <v>0</v>
      </c>
      <c r="BG192" s="184">
        <f t="shared" si="26"/>
        <v>0</v>
      </c>
      <c r="BH192" s="184">
        <f t="shared" si="27"/>
        <v>0</v>
      </c>
      <c r="BI192" s="184">
        <f t="shared" si="28"/>
        <v>0</v>
      </c>
      <c r="BJ192" s="13" t="s">
        <v>79</v>
      </c>
      <c r="BK192" s="184">
        <f t="shared" si="29"/>
        <v>0</v>
      </c>
      <c r="BL192" s="13" t="s">
        <v>121</v>
      </c>
      <c r="BM192" s="183" t="s">
        <v>342</v>
      </c>
    </row>
    <row r="193" spans="1:65" s="2" customFormat="1" ht="16.5" customHeight="1">
      <c r="A193" s="30"/>
      <c r="B193" s="31"/>
      <c r="C193" s="171" t="s">
        <v>343</v>
      </c>
      <c r="D193" s="171" t="s">
        <v>114</v>
      </c>
      <c r="E193" s="172" t="s">
        <v>344</v>
      </c>
      <c r="F193" s="173" t="s">
        <v>345</v>
      </c>
      <c r="G193" s="174" t="s">
        <v>148</v>
      </c>
      <c r="H193" s="175">
        <v>9</v>
      </c>
      <c r="I193" s="176"/>
      <c r="J193" s="177">
        <f t="shared" si="20"/>
        <v>0</v>
      </c>
      <c r="K193" s="178"/>
      <c r="L193" s="35"/>
      <c r="M193" s="179" t="s">
        <v>1</v>
      </c>
      <c r="N193" s="180" t="s">
        <v>37</v>
      </c>
      <c r="O193" s="67"/>
      <c r="P193" s="181">
        <f t="shared" si="21"/>
        <v>0</v>
      </c>
      <c r="Q193" s="181">
        <v>0</v>
      </c>
      <c r="R193" s="181">
        <f t="shared" si="22"/>
        <v>0</v>
      </c>
      <c r="S193" s="181">
        <v>0</v>
      </c>
      <c r="T193" s="182">
        <f t="shared" si="23"/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83" t="s">
        <v>121</v>
      </c>
      <c r="AT193" s="183" t="s">
        <v>114</v>
      </c>
      <c r="AU193" s="183" t="s">
        <v>79</v>
      </c>
      <c r="AY193" s="13" t="s">
        <v>113</v>
      </c>
      <c r="BE193" s="184">
        <f t="shared" si="24"/>
        <v>0</v>
      </c>
      <c r="BF193" s="184">
        <f t="shared" si="25"/>
        <v>0</v>
      </c>
      <c r="BG193" s="184">
        <f t="shared" si="26"/>
        <v>0</v>
      </c>
      <c r="BH193" s="184">
        <f t="shared" si="27"/>
        <v>0</v>
      </c>
      <c r="BI193" s="184">
        <f t="shared" si="28"/>
        <v>0</v>
      </c>
      <c r="BJ193" s="13" t="s">
        <v>79</v>
      </c>
      <c r="BK193" s="184">
        <f t="shared" si="29"/>
        <v>0</v>
      </c>
      <c r="BL193" s="13" t="s">
        <v>121</v>
      </c>
      <c r="BM193" s="183" t="s">
        <v>346</v>
      </c>
    </row>
    <row r="194" spans="1:65" s="2" customFormat="1" ht="24.2" customHeight="1">
      <c r="A194" s="30"/>
      <c r="B194" s="31"/>
      <c r="C194" s="171" t="s">
        <v>231</v>
      </c>
      <c r="D194" s="171" t="s">
        <v>114</v>
      </c>
      <c r="E194" s="172" t="s">
        <v>347</v>
      </c>
      <c r="F194" s="173" t="s">
        <v>348</v>
      </c>
      <c r="G194" s="174" t="s">
        <v>148</v>
      </c>
      <c r="H194" s="175">
        <v>1</v>
      </c>
      <c r="I194" s="176"/>
      <c r="J194" s="177">
        <f t="shared" si="20"/>
        <v>0</v>
      </c>
      <c r="K194" s="178"/>
      <c r="L194" s="35"/>
      <c r="M194" s="179" t="s">
        <v>1</v>
      </c>
      <c r="N194" s="180" t="s">
        <v>37</v>
      </c>
      <c r="O194" s="67"/>
      <c r="P194" s="181">
        <f t="shared" si="21"/>
        <v>0</v>
      </c>
      <c r="Q194" s="181">
        <v>4.0000000000000003E-5</v>
      </c>
      <c r="R194" s="181">
        <f t="shared" si="22"/>
        <v>4.0000000000000003E-5</v>
      </c>
      <c r="S194" s="181">
        <v>0</v>
      </c>
      <c r="T194" s="182">
        <f t="shared" si="23"/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83" t="s">
        <v>121</v>
      </c>
      <c r="AT194" s="183" t="s">
        <v>114</v>
      </c>
      <c r="AU194" s="183" t="s">
        <v>79</v>
      </c>
      <c r="AY194" s="13" t="s">
        <v>113</v>
      </c>
      <c r="BE194" s="184">
        <f t="shared" si="24"/>
        <v>0</v>
      </c>
      <c r="BF194" s="184">
        <f t="shared" si="25"/>
        <v>0</v>
      </c>
      <c r="BG194" s="184">
        <f t="shared" si="26"/>
        <v>0</v>
      </c>
      <c r="BH194" s="184">
        <f t="shared" si="27"/>
        <v>0</v>
      </c>
      <c r="BI194" s="184">
        <f t="shared" si="28"/>
        <v>0</v>
      </c>
      <c r="BJ194" s="13" t="s">
        <v>79</v>
      </c>
      <c r="BK194" s="184">
        <f t="shared" si="29"/>
        <v>0</v>
      </c>
      <c r="BL194" s="13" t="s">
        <v>121</v>
      </c>
      <c r="BM194" s="183" t="s">
        <v>349</v>
      </c>
    </row>
    <row r="195" spans="1:65" s="2" customFormat="1" ht="24.2" customHeight="1">
      <c r="A195" s="30"/>
      <c r="B195" s="31"/>
      <c r="C195" s="171" t="s">
        <v>350</v>
      </c>
      <c r="D195" s="171" t="s">
        <v>114</v>
      </c>
      <c r="E195" s="172" t="s">
        <v>351</v>
      </c>
      <c r="F195" s="173" t="s">
        <v>352</v>
      </c>
      <c r="G195" s="174" t="s">
        <v>148</v>
      </c>
      <c r="H195" s="175">
        <v>1</v>
      </c>
      <c r="I195" s="176"/>
      <c r="J195" s="177">
        <f t="shared" si="20"/>
        <v>0</v>
      </c>
      <c r="K195" s="178"/>
      <c r="L195" s="35"/>
      <c r="M195" s="179" t="s">
        <v>1</v>
      </c>
      <c r="N195" s="180" t="s">
        <v>37</v>
      </c>
      <c r="O195" s="67"/>
      <c r="P195" s="181">
        <f t="shared" si="21"/>
        <v>0</v>
      </c>
      <c r="Q195" s="181">
        <v>0</v>
      </c>
      <c r="R195" s="181">
        <f t="shared" si="22"/>
        <v>0</v>
      </c>
      <c r="S195" s="181">
        <v>0</v>
      </c>
      <c r="T195" s="182">
        <f t="shared" si="23"/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83" t="s">
        <v>121</v>
      </c>
      <c r="AT195" s="183" t="s">
        <v>114</v>
      </c>
      <c r="AU195" s="183" t="s">
        <v>79</v>
      </c>
      <c r="AY195" s="13" t="s">
        <v>113</v>
      </c>
      <c r="BE195" s="184">
        <f t="shared" si="24"/>
        <v>0</v>
      </c>
      <c r="BF195" s="184">
        <f t="shared" si="25"/>
        <v>0</v>
      </c>
      <c r="BG195" s="184">
        <f t="shared" si="26"/>
        <v>0</v>
      </c>
      <c r="BH195" s="184">
        <f t="shared" si="27"/>
        <v>0</v>
      </c>
      <c r="BI195" s="184">
        <f t="shared" si="28"/>
        <v>0</v>
      </c>
      <c r="BJ195" s="13" t="s">
        <v>79</v>
      </c>
      <c r="BK195" s="184">
        <f t="shared" si="29"/>
        <v>0</v>
      </c>
      <c r="BL195" s="13" t="s">
        <v>121</v>
      </c>
      <c r="BM195" s="183" t="s">
        <v>353</v>
      </c>
    </row>
    <row r="196" spans="1:65" s="2" customFormat="1" ht="16.5" customHeight="1">
      <c r="A196" s="30"/>
      <c r="B196" s="31"/>
      <c r="C196" s="171" t="s">
        <v>234</v>
      </c>
      <c r="D196" s="171" t="s">
        <v>114</v>
      </c>
      <c r="E196" s="172" t="s">
        <v>354</v>
      </c>
      <c r="F196" s="173" t="s">
        <v>355</v>
      </c>
      <c r="G196" s="174" t="s">
        <v>148</v>
      </c>
      <c r="H196" s="175">
        <v>1</v>
      </c>
      <c r="I196" s="176"/>
      <c r="J196" s="177">
        <f t="shared" si="20"/>
        <v>0</v>
      </c>
      <c r="K196" s="178"/>
      <c r="L196" s="35"/>
      <c r="M196" s="179" t="s">
        <v>1</v>
      </c>
      <c r="N196" s="180" t="s">
        <v>37</v>
      </c>
      <c r="O196" s="67"/>
      <c r="P196" s="181">
        <f t="shared" si="21"/>
        <v>0</v>
      </c>
      <c r="Q196" s="181">
        <v>4.0000000000000003E-5</v>
      </c>
      <c r="R196" s="181">
        <f t="shared" si="22"/>
        <v>4.0000000000000003E-5</v>
      </c>
      <c r="S196" s="181">
        <v>0</v>
      </c>
      <c r="T196" s="182">
        <f t="shared" si="23"/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83" t="s">
        <v>121</v>
      </c>
      <c r="AT196" s="183" t="s">
        <v>114</v>
      </c>
      <c r="AU196" s="183" t="s">
        <v>79</v>
      </c>
      <c r="AY196" s="13" t="s">
        <v>113</v>
      </c>
      <c r="BE196" s="184">
        <f t="shared" si="24"/>
        <v>0</v>
      </c>
      <c r="BF196" s="184">
        <f t="shared" si="25"/>
        <v>0</v>
      </c>
      <c r="BG196" s="184">
        <f t="shared" si="26"/>
        <v>0</v>
      </c>
      <c r="BH196" s="184">
        <f t="shared" si="27"/>
        <v>0</v>
      </c>
      <c r="BI196" s="184">
        <f t="shared" si="28"/>
        <v>0</v>
      </c>
      <c r="BJ196" s="13" t="s">
        <v>79</v>
      </c>
      <c r="BK196" s="184">
        <f t="shared" si="29"/>
        <v>0</v>
      </c>
      <c r="BL196" s="13" t="s">
        <v>121</v>
      </c>
      <c r="BM196" s="183" t="s">
        <v>356</v>
      </c>
    </row>
    <row r="197" spans="1:65" s="2" customFormat="1" ht="24.2" customHeight="1">
      <c r="A197" s="30"/>
      <c r="B197" s="31"/>
      <c r="C197" s="171" t="s">
        <v>357</v>
      </c>
      <c r="D197" s="171" t="s">
        <v>114</v>
      </c>
      <c r="E197" s="172" t="s">
        <v>358</v>
      </c>
      <c r="F197" s="173" t="s">
        <v>359</v>
      </c>
      <c r="G197" s="174" t="s">
        <v>148</v>
      </c>
      <c r="H197" s="175">
        <v>1</v>
      </c>
      <c r="I197" s="176"/>
      <c r="J197" s="177">
        <f t="shared" si="20"/>
        <v>0</v>
      </c>
      <c r="K197" s="178"/>
      <c r="L197" s="35"/>
      <c r="M197" s="179" t="s">
        <v>1</v>
      </c>
      <c r="N197" s="180" t="s">
        <v>37</v>
      </c>
      <c r="O197" s="67"/>
      <c r="P197" s="181">
        <f t="shared" si="21"/>
        <v>0</v>
      </c>
      <c r="Q197" s="181">
        <v>0</v>
      </c>
      <c r="R197" s="181">
        <f t="shared" si="22"/>
        <v>0</v>
      </c>
      <c r="S197" s="181">
        <v>0</v>
      </c>
      <c r="T197" s="182">
        <f t="shared" si="23"/>
        <v>0</v>
      </c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R197" s="183" t="s">
        <v>121</v>
      </c>
      <c r="AT197" s="183" t="s">
        <v>114</v>
      </c>
      <c r="AU197" s="183" t="s">
        <v>79</v>
      </c>
      <c r="AY197" s="13" t="s">
        <v>113</v>
      </c>
      <c r="BE197" s="184">
        <f t="shared" si="24"/>
        <v>0</v>
      </c>
      <c r="BF197" s="184">
        <f t="shared" si="25"/>
        <v>0</v>
      </c>
      <c r="BG197" s="184">
        <f t="shared" si="26"/>
        <v>0</v>
      </c>
      <c r="BH197" s="184">
        <f t="shared" si="27"/>
        <v>0</v>
      </c>
      <c r="BI197" s="184">
        <f t="shared" si="28"/>
        <v>0</v>
      </c>
      <c r="BJ197" s="13" t="s">
        <v>79</v>
      </c>
      <c r="BK197" s="184">
        <f t="shared" si="29"/>
        <v>0</v>
      </c>
      <c r="BL197" s="13" t="s">
        <v>121</v>
      </c>
      <c r="BM197" s="183" t="s">
        <v>360</v>
      </c>
    </row>
    <row r="198" spans="1:65" s="2" customFormat="1" ht="24.2" customHeight="1">
      <c r="A198" s="30"/>
      <c r="B198" s="31"/>
      <c r="C198" s="171" t="s">
        <v>238</v>
      </c>
      <c r="D198" s="171" t="s">
        <v>114</v>
      </c>
      <c r="E198" s="172" t="s">
        <v>361</v>
      </c>
      <c r="F198" s="173" t="s">
        <v>362</v>
      </c>
      <c r="G198" s="174" t="s">
        <v>196</v>
      </c>
      <c r="H198" s="175">
        <v>2.1999999999999999E-2</v>
      </c>
      <c r="I198" s="176"/>
      <c r="J198" s="177">
        <f t="shared" si="20"/>
        <v>0</v>
      </c>
      <c r="K198" s="178"/>
      <c r="L198" s="35"/>
      <c r="M198" s="179" t="s">
        <v>1</v>
      </c>
      <c r="N198" s="180" t="s">
        <v>37</v>
      </c>
      <c r="O198" s="67"/>
      <c r="P198" s="181">
        <f t="shared" si="21"/>
        <v>0</v>
      </c>
      <c r="Q198" s="181">
        <v>0</v>
      </c>
      <c r="R198" s="181">
        <f t="shared" si="22"/>
        <v>0</v>
      </c>
      <c r="S198" s="181">
        <v>0</v>
      </c>
      <c r="T198" s="182">
        <f t="shared" si="23"/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83" t="s">
        <v>121</v>
      </c>
      <c r="AT198" s="183" t="s">
        <v>114</v>
      </c>
      <c r="AU198" s="183" t="s">
        <v>79</v>
      </c>
      <c r="AY198" s="13" t="s">
        <v>113</v>
      </c>
      <c r="BE198" s="184">
        <f t="shared" si="24"/>
        <v>0</v>
      </c>
      <c r="BF198" s="184">
        <f t="shared" si="25"/>
        <v>0</v>
      </c>
      <c r="BG198" s="184">
        <f t="shared" si="26"/>
        <v>0</v>
      </c>
      <c r="BH198" s="184">
        <f t="shared" si="27"/>
        <v>0</v>
      </c>
      <c r="BI198" s="184">
        <f t="shared" si="28"/>
        <v>0</v>
      </c>
      <c r="BJ198" s="13" t="s">
        <v>79</v>
      </c>
      <c r="BK198" s="184">
        <f t="shared" si="29"/>
        <v>0</v>
      </c>
      <c r="BL198" s="13" t="s">
        <v>121</v>
      </c>
      <c r="BM198" s="183" t="s">
        <v>363</v>
      </c>
    </row>
    <row r="199" spans="1:65" s="11" customFormat="1" ht="25.9" customHeight="1">
      <c r="B199" s="157"/>
      <c r="C199" s="158"/>
      <c r="D199" s="159" t="s">
        <v>71</v>
      </c>
      <c r="E199" s="160" t="s">
        <v>364</v>
      </c>
      <c r="F199" s="160" t="s">
        <v>365</v>
      </c>
      <c r="G199" s="158"/>
      <c r="H199" s="158"/>
      <c r="I199" s="161"/>
      <c r="J199" s="162">
        <f>BK199</f>
        <v>0</v>
      </c>
      <c r="K199" s="158"/>
      <c r="L199" s="163"/>
      <c r="M199" s="164"/>
      <c r="N199" s="165"/>
      <c r="O199" s="165"/>
      <c r="P199" s="166">
        <f>SUM(P200:P218)</f>
        <v>0</v>
      </c>
      <c r="Q199" s="165"/>
      <c r="R199" s="166">
        <f>SUM(R200:R218)</f>
        <v>0.13739000000000001</v>
      </c>
      <c r="S199" s="165"/>
      <c r="T199" s="167">
        <f>SUM(T200:T218)</f>
        <v>0</v>
      </c>
      <c r="AR199" s="168" t="s">
        <v>79</v>
      </c>
      <c r="AT199" s="169" t="s">
        <v>71</v>
      </c>
      <c r="AU199" s="169" t="s">
        <v>72</v>
      </c>
      <c r="AY199" s="168" t="s">
        <v>113</v>
      </c>
      <c r="BK199" s="170">
        <f>SUM(BK200:BK218)</f>
        <v>0</v>
      </c>
    </row>
    <row r="200" spans="1:65" s="2" customFormat="1" ht="21.75" customHeight="1">
      <c r="A200" s="30"/>
      <c r="B200" s="31"/>
      <c r="C200" s="171" t="s">
        <v>366</v>
      </c>
      <c r="D200" s="171" t="s">
        <v>114</v>
      </c>
      <c r="E200" s="172" t="s">
        <v>367</v>
      </c>
      <c r="F200" s="173" t="s">
        <v>368</v>
      </c>
      <c r="G200" s="174" t="s">
        <v>117</v>
      </c>
      <c r="H200" s="175">
        <v>10</v>
      </c>
      <c r="I200" s="176"/>
      <c r="J200" s="177">
        <f t="shared" ref="J200:J218" si="30">ROUND(I200*H200,2)</f>
        <v>0</v>
      </c>
      <c r="K200" s="178"/>
      <c r="L200" s="35"/>
      <c r="M200" s="179" t="s">
        <v>1</v>
      </c>
      <c r="N200" s="180" t="s">
        <v>37</v>
      </c>
      <c r="O200" s="67"/>
      <c r="P200" s="181">
        <f t="shared" ref="P200:P218" si="31">O200*H200</f>
        <v>0</v>
      </c>
      <c r="Q200" s="181">
        <v>7.1000000000000002E-4</v>
      </c>
      <c r="R200" s="181">
        <f t="shared" ref="R200:R218" si="32">Q200*H200</f>
        <v>7.1000000000000004E-3</v>
      </c>
      <c r="S200" s="181">
        <v>0</v>
      </c>
      <c r="T200" s="182">
        <f t="shared" ref="T200:T218" si="33">S200*H200</f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183" t="s">
        <v>121</v>
      </c>
      <c r="AT200" s="183" t="s">
        <v>114</v>
      </c>
      <c r="AU200" s="183" t="s">
        <v>79</v>
      </c>
      <c r="AY200" s="13" t="s">
        <v>113</v>
      </c>
      <c r="BE200" s="184">
        <f t="shared" ref="BE200:BE218" si="34">IF(N200="základní",J200,0)</f>
        <v>0</v>
      </c>
      <c r="BF200" s="184">
        <f t="shared" ref="BF200:BF218" si="35">IF(N200="snížená",J200,0)</f>
        <v>0</v>
      </c>
      <c r="BG200" s="184">
        <f t="shared" ref="BG200:BG218" si="36">IF(N200="zákl. přenesená",J200,0)</f>
        <v>0</v>
      </c>
      <c r="BH200" s="184">
        <f t="shared" ref="BH200:BH218" si="37">IF(N200="sníž. přenesená",J200,0)</f>
        <v>0</v>
      </c>
      <c r="BI200" s="184">
        <f t="shared" ref="BI200:BI218" si="38">IF(N200="nulová",J200,0)</f>
        <v>0</v>
      </c>
      <c r="BJ200" s="13" t="s">
        <v>79</v>
      </c>
      <c r="BK200" s="184">
        <f t="shared" ref="BK200:BK218" si="39">ROUND(I200*H200,2)</f>
        <v>0</v>
      </c>
      <c r="BL200" s="13" t="s">
        <v>121</v>
      </c>
      <c r="BM200" s="183" t="s">
        <v>369</v>
      </c>
    </row>
    <row r="201" spans="1:65" s="2" customFormat="1" ht="24.2" customHeight="1">
      <c r="A201" s="30"/>
      <c r="B201" s="31"/>
      <c r="C201" s="171" t="s">
        <v>241</v>
      </c>
      <c r="D201" s="171" t="s">
        <v>114</v>
      </c>
      <c r="E201" s="172" t="s">
        <v>370</v>
      </c>
      <c r="F201" s="173" t="s">
        <v>371</v>
      </c>
      <c r="G201" s="174" t="s">
        <v>117</v>
      </c>
      <c r="H201" s="175">
        <v>2</v>
      </c>
      <c r="I201" s="176"/>
      <c r="J201" s="177">
        <f t="shared" si="30"/>
        <v>0</v>
      </c>
      <c r="K201" s="178"/>
      <c r="L201" s="35"/>
      <c r="M201" s="179" t="s">
        <v>1</v>
      </c>
      <c r="N201" s="180" t="s">
        <v>37</v>
      </c>
      <c r="O201" s="67"/>
      <c r="P201" s="181">
        <f t="shared" si="31"/>
        <v>0</v>
      </c>
      <c r="Q201" s="181">
        <v>1.25E-3</v>
      </c>
      <c r="R201" s="181">
        <f t="shared" si="32"/>
        <v>2.5000000000000001E-3</v>
      </c>
      <c r="S201" s="181">
        <v>0</v>
      </c>
      <c r="T201" s="182">
        <f t="shared" si="33"/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83" t="s">
        <v>121</v>
      </c>
      <c r="AT201" s="183" t="s">
        <v>114</v>
      </c>
      <c r="AU201" s="183" t="s">
        <v>79</v>
      </c>
      <c r="AY201" s="13" t="s">
        <v>113</v>
      </c>
      <c r="BE201" s="184">
        <f t="shared" si="34"/>
        <v>0</v>
      </c>
      <c r="BF201" s="184">
        <f t="shared" si="35"/>
        <v>0</v>
      </c>
      <c r="BG201" s="184">
        <f t="shared" si="36"/>
        <v>0</v>
      </c>
      <c r="BH201" s="184">
        <f t="shared" si="37"/>
        <v>0</v>
      </c>
      <c r="BI201" s="184">
        <f t="shared" si="38"/>
        <v>0</v>
      </c>
      <c r="BJ201" s="13" t="s">
        <v>79</v>
      </c>
      <c r="BK201" s="184">
        <f t="shared" si="39"/>
        <v>0</v>
      </c>
      <c r="BL201" s="13" t="s">
        <v>121</v>
      </c>
      <c r="BM201" s="183" t="s">
        <v>372</v>
      </c>
    </row>
    <row r="202" spans="1:65" s="2" customFormat="1" ht="24.2" customHeight="1">
      <c r="A202" s="30"/>
      <c r="B202" s="31"/>
      <c r="C202" s="171" t="s">
        <v>373</v>
      </c>
      <c r="D202" s="171" t="s">
        <v>114</v>
      </c>
      <c r="E202" s="172" t="s">
        <v>374</v>
      </c>
      <c r="F202" s="173" t="s">
        <v>375</v>
      </c>
      <c r="G202" s="174" t="s">
        <v>117</v>
      </c>
      <c r="H202" s="175">
        <v>6</v>
      </c>
      <c r="I202" s="176"/>
      <c r="J202" s="177">
        <f t="shared" si="30"/>
        <v>0</v>
      </c>
      <c r="K202" s="178"/>
      <c r="L202" s="35"/>
      <c r="M202" s="179" t="s">
        <v>1</v>
      </c>
      <c r="N202" s="180" t="s">
        <v>37</v>
      </c>
      <c r="O202" s="67"/>
      <c r="P202" s="181">
        <f t="shared" si="31"/>
        <v>0</v>
      </c>
      <c r="Q202" s="181">
        <v>1.6199999999999999E-3</v>
      </c>
      <c r="R202" s="181">
        <f t="shared" si="32"/>
        <v>9.7199999999999995E-3</v>
      </c>
      <c r="S202" s="181">
        <v>0</v>
      </c>
      <c r="T202" s="182">
        <f t="shared" si="33"/>
        <v>0</v>
      </c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183" t="s">
        <v>121</v>
      </c>
      <c r="AT202" s="183" t="s">
        <v>114</v>
      </c>
      <c r="AU202" s="183" t="s">
        <v>79</v>
      </c>
      <c r="AY202" s="13" t="s">
        <v>113</v>
      </c>
      <c r="BE202" s="184">
        <f t="shared" si="34"/>
        <v>0</v>
      </c>
      <c r="BF202" s="184">
        <f t="shared" si="35"/>
        <v>0</v>
      </c>
      <c r="BG202" s="184">
        <f t="shared" si="36"/>
        <v>0</v>
      </c>
      <c r="BH202" s="184">
        <f t="shared" si="37"/>
        <v>0</v>
      </c>
      <c r="BI202" s="184">
        <f t="shared" si="38"/>
        <v>0</v>
      </c>
      <c r="BJ202" s="13" t="s">
        <v>79</v>
      </c>
      <c r="BK202" s="184">
        <f t="shared" si="39"/>
        <v>0</v>
      </c>
      <c r="BL202" s="13" t="s">
        <v>121</v>
      </c>
      <c r="BM202" s="183" t="s">
        <v>376</v>
      </c>
    </row>
    <row r="203" spans="1:65" s="2" customFormat="1" ht="21.75" customHeight="1">
      <c r="A203" s="30"/>
      <c r="B203" s="31"/>
      <c r="C203" s="171" t="s">
        <v>245</v>
      </c>
      <c r="D203" s="171" t="s">
        <v>114</v>
      </c>
      <c r="E203" s="172" t="s">
        <v>377</v>
      </c>
      <c r="F203" s="173" t="s">
        <v>378</v>
      </c>
      <c r="G203" s="174" t="s">
        <v>117</v>
      </c>
      <c r="H203" s="175">
        <v>26</v>
      </c>
      <c r="I203" s="176"/>
      <c r="J203" s="177">
        <f t="shared" si="30"/>
        <v>0</v>
      </c>
      <c r="K203" s="178"/>
      <c r="L203" s="35"/>
      <c r="M203" s="179" t="s">
        <v>1</v>
      </c>
      <c r="N203" s="180" t="s">
        <v>37</v>
      </c>
      <c r="O203" s="67"/>
      <c r="P203" s="181">
        <f t="shared" si="31"/>
        <v>0</v>
      </c>
      <c r="Q203" s="181">
        <v>3.4499999999999999E-3</v>
      </c>
      <c r="R203" s="181">
        <f t="shared" si="32"/>
        <v>8.9700000000000002E-2</v>
      </c>
      <c r="S203" s="181">
        <v>0</v>
      </c>
      <c r="T203" s="182">
        <f t="shared" si="33"/>
        <v>0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183" t="s">
        <v>121</v>
      </c>
      <c r="AT203" s="183" t="s">
        <v>114</v>
      </c>
      <c r="AU203" s="183" t="s">
        <v>79</v>
      </c>
      <c r="AY203" s="13" t="s">
        <v>113</v>
      </c>
      <c r="BE203" s="184">
        <f t="shared" si="34"/>
        <v>0</v>
      </c>
      <c r="BF203" s="184">
        <f t="shared" si="35"/>
        <v>0</v>
      </c>
      <c r="BG203" s="184">
        <f t="shared" si="36"/>
        <v>0</v>
      </c>
      <c r="BH203" s="184">
        <f t="shared" si="37"/>
        <v>0</v>
      </c>
      <c r="BI203" s="184">
        <f t="shared" si="38"/>
        <v>0</v>
      </c>
      <c r="BJ203" s="13" t="s">
        <v>79</v>
      </c>
      <c r="BK203" s="184">
        <f t="shared" si="39"/>
        <v>0</v>
      </c>
      <c r="BL203" s="13" t="s">
        <v>121</v>
      </c>
      <c r="BM203" s="183" t="s">
        <v>379</v>
      </c>
    </row>
    <row r="204" spans="1:65" s="2" customFormat="1" ht="16.5" customHeight="1">
      <c r="A204" s="30"/>
      <c r="B204" s="31"/>
      <c r="C204" s="171" t="s">
        <v>380</v>
      </c>
      <c r="D204" s="171" t="s">
        <v>114</v>
      </c>
      <c r="E204" s="172" t="s">
        <v>381</v>
      </c>
      <c r="F204" s="173" t="s">
        <v>382</v>
      </c>
      <c r="G204" s="174" t="s">
        <v>117</v>
      </c>
      <c r="H204" s="175">
        <v>1</v>
      </c>
      <c r="I204" s="176"/>
      <c r="J204" s="177">
        <f t="shared" si="30"/>
        <v>0</v>
      </c>
      <c r="K204" s="178"/>
      <c r="L204" s="35"/>
      <c r="M204" s="179" t="s">
        <v>1</v>
      </c>
      <c r="N204" s="180" t="s">
        <v>37</v>
      </c>
      <c r="O204" s="67"/>
      <c r="P204" s="181">
        <f t="shared" si="31"/>
        <v>0</v>
      </c>
      <c r="Q204" s="181">
        <v>0</v>
      </c>
      <c r="R204" s="181">
        <f t="shared" si="32"/>
        <v>0</v>
      </c>
      <c r="S204" s="181">
        <v>0</v>
      </c>
      <c r="T204" s="182">
        <f t="shared" si="33"/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183" t="s">
        <v>121</v>
      </c>
      <c r="AT204" s="183" t="s">
        <v>114</v>
      </c>
      <c r="AU204" s="183" t="s">
        <v>79</v>
      </c>
      <c r="AY204" s="13" t="s">
        <v>113</v>
      </c>
      <c r="BE204" s="184">
        <f t="shared" si="34"/>
        <v>0</v>
      </c>
      <c r="BF204" s="184">
        <f t="shared" si="35"/>
        <v>0</v>
      </c>
      <c r="BG204" s="184">
        <f t="shared" si="36"/>
        <v>0</v>
      </c>
      <c r="BH204" s="184">
        <f t="shared" si="37"/>
        <v>0</v>
      </c>
      <c r="BI204" s="184">
        <f t="shared" si="38"/>
        <v>0</v>
      </c>
      <c r="BJ204" s="13" t="s">
        <v>79</v>
      </c>
      <c r="BK204" s="184">
        <f t="shared" si="39"/>
        <v>0</v>
      </c>
      <c r="BL204" s="13" t="s">
        <v>121</v>
      </c>
      <c r="BM204" s="183" t="s">
        <v>383</v>
      </c>
    </row>
    <row r="205" spans="1:65" s="2" customFormat="1" ht="24.2" customHeight="1">
      <c r="A205" s="30"/>
      <c r="B205" s="31"/>
      <c r="C205" s="171" t="s">
        <v>248</v>
      </c>
      <c r="D205" s="171" t="s">
        <v>114</v>
      </c>
      <c r="E205" s="172" t="s">
        <v>384</v>
      </c>
      <c r="F205" s="173" t="s">
        <v>385</v>
      </c>
      <c r="G205" s="174" t="s">
        <v>148</v>
      </c>
      <c r="H205" s="175">
        <v>5</v>
      </c>
      <c r="I205" s="176"/>
      <c r="J205" s="177">
        <f t="shared" si="30"/>
        <v>0</v>
      </c>
      <c r="K205" s="178"/>
      <c r="L205" s="35"/>
      <c r="M205" s="179" t="s">
        <v>1</v>
      </c>
      <c r="N205" s="180" t="s">
        <v>37</v>
      </c>
      <c r="O205" s="67"/>
      <c r="P205" s="181">
        <f t="shared" si="31"/>
        <v>0</v>
      </c>
      <c r="Q205" s="181">
        <v>4.28E-3</v>
      </c>
      <c r="R205" s="181">
        <f t="shared" si="32"/>
        <v>2.1399999999999999E-2</v>
      </c>
      <c r="S205" s="181">
        <v>0</v>
      </c>
      <c r="T205" s="182">
        <f t="shared" si="33"/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83" t="s">
        <v>121</v>
      </c>
      <c r="AT205" s="183" t="s">
        <v>114</v>
      </c>
      <c r="AU205" s="183" t="s">
        <v>79</v>
      </c>
      <c r="AY205" s="13" t="s">
        <v>113</v>
      </c>
      <c r="BE205" s="184">
        <f t="shared" si="34"/>
        <v>0</v>
      </c>
      <c r="BF205" s="184">
        <f t="shared" si="35"/>
        <v>0</v>
      </c>
      <c r="BG205" s="184">
        <f t="shared" si="36"/>
        <v>0</v>
      </c>
      <c r="BH205" s="184">
        <f t="shared" si="37"/>
        <v>0</v>
      </c>
      <c r="BI205" s="184">
        <f t="shared" si="38"/>
        <v>0</v>
      </c>
      <c r="BJ205" s="13" t="s">
        <v>79</v>
      </c>
      <c r="BK205" s="184">
        <f t="shared" si="39"/>
        <v>0</v>
      </c>
      <c r="BL205" s="13" t="s">
        <v>121</v>
      </c>
      <c r="BM205" s="183" t="s">
        <v>386</v>
      </c>
    </row>
    <row r="206" spans="1:65" s="2" customFormat="1" ht="24.2" customHeight="1">
      <c r="A206" s="30"/>
      <c r="B206" s="31"/>
      <c r="C206" s="171" t="s">
        <v>387</v>
      </c>
      <c r="D206" s="171" t="s">
        <v>114</v>
      </c>
      <c r="E206" s="172" t="s">
        <v>388</v>
      </c>
      <c r="F206" s="173" t="s">
        <v>389</v>
      </c>
      <c r="G206" s="174" t="s">
        <v>148</v>
      </c>
      <c r="H206" s="175">
        <v>5</v>
      </c>
      <c r="I206" s="176"/>
      <c r="J206" s="177">
        <f t="shared" si="30"/>
        <v>0</v>
      </c>
      <c r="K206" s="178"/>
      <c r="L206" s="35"/>
      <c r="M206" s="179" t="s">
        <v>1</v>
      </c>
      <c r="N206" s="180" t="s">
        <v>37</v>
      </c>
      <c r="O206" s="67"/>
      <c r="P206" s="181">
        <f t="shared" si="31"/>
        <v>0</v>
      </c>
      <c r="Q206" s="181">
        <v>3.8000000000000002E-4</v>
      </c>
      <c r="R206" s="181">
        <f t="shared" si="32"/>
        <v>1.9000000000000002E-3</v>
      </c>
      <c r="S206" s="181">
        <v>0</v>
      </c>
      <c r="T206" s="182">
        <f t="shared" si="33"/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83" t="s">
        <v>121</v>
      </c>
      <c r="AT206" s="183" t="s">
        <v>114</v>
      </c>
      <c r="AU206" s="183" t="s">
        <v>79</v>
      </c>
      <c r="AY206" s="13" t="s">
        <v>113</v>
      </c>
      <c r="BE206" s="184">
        <f t="shared" si="34"/>
        <v>0</v>
      </c>
      <c r="BF206" s="184">
        <f t="shared" si="35"/>
        <v>0</v>
      </c>
      <c r="BG206" s="184">
        <f t="shared" si="36"/>
        <v>0</v>
      </c>
      <c r="BH206" s="184">
        <f t="shared" si="37"/>
        <v>0</v>
      </c>
      <c r="BI206" s="184">
        <f t="shared" si="38"/>
        <v>0</v>
      </c>
      <c r="BJ206" s="13" t="s">
        <v>79</v>
      </c>
      <c r="BK206" s="184">
        <f t="shared" si="39"/>
        <v>0</v>
      </c>
      <c r="BL206" s="13" t="s">
        <v>121</v>
      </c>
      <c r="BM206" s="183" t="s">
        <v>390</v>
      </c>
    </row>
    <row r="207" spans="1:65" s="2" customFormat="1" ht="24.2" customHeight="1">
      <c r="A207" s="30"/>
      <c r="B207" s="31"/>
      <c r="C207" s="171" t="s">
        <v>252</v>
      </c>
      <c r="D207" s="171" t="s">
        <v>114</v>
      </c>
      <c r="E207" s="172" t="s">
        <v>391</v>
      </c>
      <c r="F207" s="173" t="s">
        <v>392</v>
      </c>
      <c r="G207" s="174" t="s">
        <v>148</v>
      </c>
      <c r="H207" s="175">
        <v>2</v>
      </c>
      <c r="I207" s="176"/>
      <c r="J207" s="177">
        <f t="shared" si="30"/>
        <v>0</v>
      </c>
      <c r="K207" s="178"/>
      <c r="L207" s="35"/>
      <c r="M207" s="179" t="s">
        <v>1</v>
      </c>
      <c r="N207" s="180" t="s">
        <v>37</v>
      </c>
      <c r="O207" s="67"/>
      <c r="P207" s="181">
        <f t="shared" si="31"/>
        <v>0</v>
      </c>
      <c r="Q207" s="181">
        <v>6.0999999999999997E-4</v>
      </c>
      <c r="R207" s="181">
        <f t="shared" si="32"/>
        <v>1.2199999999999999E-3</v>
      </c>
      <c r="S207" s="181">
        <v>0</v>
      </c>
      <c r="T207" s="182">
        <f t="shared" si="33"/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83" t="s">
        <v>121</v>
      </c>
      <c r="AT207" s="183" t="s">
        <v>114</v>
      </c>
      <c r="AU207" s="183" t="s">
        <v>79</v>
      </c>
      <c r="AY207" s="13" t="s">
        <v>113</v>
      </c>
      <c r="BE207" s="184">
        <f t="shared" si="34"/>
        <v>0</v>
      </c>
      <c r="BF207" s="184">
        <f t="shared" si="35"/>
        <v>0</v>
      </c>
      <c r="BG207" s="184">
        <f t="shared" si="36"/>
        <v>0</v>
      </c>
      <c r="BH207" s="184">
        <f t="shared" si="37"/>
        <v>0</v>
      </c>
      <c r="BI207" s="184">
        <f t="shared" si="38"/>
        <v>0</v>
      </c>
      <c r="BJ207" s="13" t="s">
        <v>79</v>
      </c>
      <c r="BK207" s="184">
        <f t="shared" si="39"/>
        <v>0</v>
      </c>
      <c r="BL207" s="13" t="s">
        <v>121</v>
      </c>
      <c r="BM207" s="183" t="s">
        <v>393</v>
      </c>
    </row>
    <row r="208" spans="1:65" s="2" customFormat="1" ht="24.2" customHeight="1">
      <c r="A208" s="30"/>
      <c r="B208" s="31"/>
      <c r="C208" s="171" t="s">
        <v>394</v>
      </c>
      <c r="D208" s="171" t="s">
        <v>114</v>
      </c>
      <c r="E208" s="172" t="s">
        <v>395</v>
      </c>
      <c r="F208" s="173" t="s">
        <v>396</v>
      </c>
      <c r="G208" s="174" t="s">
        <v>148</v>
      </c>
      <c r="H208" s="175">
        <v>2</v>
      </c>
      <c r="I208" s="176"/>
      <c r="J208" s="177">
        <f t="shared" si="30"/>
        <v>0</v>
      </c>
      <c r="K208" s="178"/>
      <c r="L208" s="35"/>
      <c r="M208" s="179" t="s">
        <v>1</v>
      </c>
      <c r="N208" s="180" t="s">
        <v>37</v>
      </c>
      <c r="O208" s="67"/>
      <c r="P208" s="181">
        <f t="shared" si="31"/>
        <v>0</v>
      </c>
      <c r="Q208" s="181">
        <v>0</v>
      </c>
      <c r="R208" s="181">
        <f t="shared" si="32"/>
        <v>0</v>
      </c>
      <c r="S208" s="181">
        <v>0</v>
      </c>
      <c r="T208" s="182">
        <f t="shared" si="33"/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83" t="s">
        <v>121</v>
      </c>
      <c r="AT208" s="183" t="s">
        <v>114</v>
      </c>
      <c r="AU208" s="183" t="s">
        <v>79</v>
      </c>
      <c r="AY208" s="13" t="s">
        <v>113</v>
      </c>
      <c r="BE208" s="184">
        <f t="shared" si="34"/>
        <v>0</v>
      </c>
      <c r="BF208" s="184">
        <f t="shared" si="35"/>
        <v>0</v>
      </c>
      <c r="BG208" s="184">
        <f t="shared" si="36"/>
        <v>0</v>
      </c>
      <c r="BH208" s="184">
        <f t="shared" si="37"/>
        <v>0</v>
      </c>
      <c r="BI208" s="184">
        <f t="shared" si="38"/>
        <v>0</v>
      </c>
      <c r="BJ208" s="13" t="s">
        <v>79</v>
      </c>
      <c r="BK208" s="184">
        <f t="shared" si="39"/>
        <v>0</v>
      </c>
      <c r="BL208" s="13" t="s">
        <v>121</v>
      </c>
      <c r="BM208" s="183" t="s">
        <v>397</v>
      </c>
    </row>
    <row r="209" spans="1:65" s="2" customFormat="1" ht="16.5" customHeight="1">
      <c r="A209" s="30"/>
      <c r="B209" s="31"/>
      <c r="C209" s="171" t="s">
        <v>255</v>
      </c>
      <c r="D209" s="171" t="s">
        <v>114</v>
      </c>
      <c r="E209" s="172" t="s">
        <v>398</v>
      </c>
      <c r="F209" s="173" t="s">
        <v>399</v>
      </c>
      <c r="G209" s="174" t="s">
        <v>148</v>
      </c>
      <c r="H209" s="175">
        <v>1</v>
      </c>
      <c r="I209" s="176"/>
      <c r="J209" s="177">
        <f t="shared" si="30"/>
        <v>0</v>
      </c>
      <c r="K209" s="178"/>
      <c r="L209" s="35"/>
      <c r="M209" s="179" t="s">
        <v>1</v>
      </c>
      <c r="N209" s="180" t="s">
        <v>37</v>
      </c>
      <c r="O209" s="67"/>
      <c r="P209" s="181">
        <f t="shared" si="31"/>
        <v>0</v>
      </c>
      <c r="Q209" s="181">
        <v>3.3800000000000002E-3</v>
      </c>
      <c r="R209" s="181">
        <f t="shared" si="32"/>
        <v>3.3800000000000002E-3</v>
      </c>
      <c r="S209" s="181">
        <v>0</v>
      </c>
      <c r="T209" s="182">
        <f t="shared" si="33"/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83" t="s">
        <v>121</v>
      </c>
      <c r="AT209" s="183" t="s">
        <v>114</v>
      </c>
      <c r="AU209" s="183" t="s">
        <v>79</v>
      </c>
      <c r="AY209" s="13" t="s">
        <v>113</v>
      </c>
      <c r="BE209" s="184">
        <f t="shared" si="34"/>
        <v>0</v>
      </c>
      <c r="BF209" s="184">
        <f t="shared" si="35"/>
        <v>0</v>
      </c>
      <c r="BG209" s="184">
        <f t="shared" si="36"/>
        <v>0</v>
      </c>
      <c r="BH209" s="184">
        <f t="shared" si="37"/>
        <v>0</v>
      </c>
      <c r="BI209" s="184">
        <f t="shared" si="38"/>
        <v>0</v>
      </c>
      <c r="BJ209" s="13" t="s">
        <v>79</v>
      </c>
      <c r="BK209" s="184">
        <f t="shared" si="39"/>
        <v>0</v>
      </c>
      <c r="BL209" s="13" t="s">
        <v>121</v>
      </c>
      <c r="BM209" s="183" t="s">
        <v>400</v>
      </c>
    </row>
    <row r="210" spans="1:65" s="2" customFormat="1" ht="16.5" customHeight="1">
      <c r="A210" s="30"/>
      <c r="B210" s="31"/>
      <c r="C210" s="171" t="s">
        <v>401</v>
      </c>
      <c r="D210" s="171" t="s">
        <v>114</v>
      </c>
      <c r="E210" s="172" t="s">
        <v>402</v>
      </c>
      <c r="F210" s="173" t="s">
        <v>403</v>
      </c>
      <c r="G210" s="174" t="s">
        <v>148</v>
      </c>
      <c r="H210" s="175">
        <v>1</v>
      </c>
      <c r="I210" s="176"/>
      <c r="J210" s="177">
        <f t="shared" si="30"/>
        <v>0</v>
      </c>
      <c r="K210" s="178"/>
      <c r="L210" s="35"/>
      <c r="M210" s="179" t="s">
        <v>1</v>
      </c>
      <c r="N210" s="180" t="s">
        <v>37</v>
      </c>
      <c r="O210" s="67"/>
      <c r="P210" s="181">
        <f t="shared" si="31"/>
        <v>0</v>
      </c>
      <c r="Q210" s="181">
        <v>2.2000000000000001E-4</v>
      </c>
      <c r="R210" s="181">
        <f t="shared" si="32"/>
        <v>2.2000000000000001E-4</v>
      </c>
      <c r="S210" s="181">
        <v>0</v>
      </c>
      <c r="T210" s="182">
        <f t="shared" si="33"/>
        <v>0</v>
      </c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R210" s="183" t="s">
        <v>121</v>
      </c>
      <c r="AT210" s="183" t="s">
        <v>114</v>
      </c>
      <c r="AU210" s="183" t="s">
        <v>79</v>
      </c>
      <c r="AY210" s="13" t="s">
        <v>113</v>
      </c>
      <c r="BE210" s="184">
        <f t="shared" si="34"/>
        <v>0</v>
      </c>
      <c r="BF210" s="184">
        <f t="shared" si="35"/>
        <v>0</v>
      </c>
      <c r="BG210" s="184">
        <f t="shared" si="36"/>
        <v>0</v>
      </c>
      <c r="BH210" s="184">
        <f t="shared" si="37"/>
        <v>0</v>
      </c>
      <c r="BI210" s="184">
        <f t="shared" si="38"/>
        <v>0</v>
      </c>
      <c r="BJ210" s="13" t="s">
        <v>79</v>
      </c>
      <c r="BK210" s="184">
        <f t="shared" si="39"/>
        <v>0</v>
      </c>
      <c r="BL210" s="13" t="s">
        <v>121</v>
      </c>
      <c r="BM210" s="183" t="s">
        <v>404</v>
      </c>
    </row>
    <row r="211" spans="1:65" s="2" customFormat="1" ht="16.5" customHeight="1">
      <c r="A211" s="30"/>
      <c r="B211" s="31"/>
      <c r="C211" s="171" t="s">
        <v>259</v>
      </c>
      <c r="D211" s="171" t="s">
        <v>114</v>
      </c>
      <c r="E211" s="172" t="s">
        <v>405</v>
      </c>
      <c r="F211" s="173" t="s">
        <v>406</v>
      </c>
      <c r="G211" s="174" t="s">
        <v>117</v>
      </c>
      <c r="H211" s="175">
        <v>7</v>
      </c>
      <c r="I211" s="176"/>
      <c r="J211" s="177">
        <f t="shared" si="30"/>
        <v>0</v>
      </c>
      <c r="K211" s="178"/>
      <c r="L211" s="35"/>
      <c r="M211" s="179" t="s">
        <v>1</v>
      </c>
      <c r="N211" s="180" t="s">
        <v>37</v>
      </c>
      <c r="O211" s="67"/>
      <c r="P211" s="181">
        <f t="shared" si="31"/>
        <v>0</v>
      </c>
      <c r="Q211" s="181">
        <v>0</v>
      </c>
      <c r="R211" s="181">
        <f t="shared" si="32"/>
        <v>0</v>
      </c>
      <c r="S211" s="181">
        <v>0</v>
      </c>
      <c r="T211" s="182">
        <f t="shared" si="33"/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83" t="s">
        <v>121</v>
      </c>
      <c r="AT211" s="183" t="s">
        <v>114</v>
      </c>
      <c r="AU211" s="183" t="s">
        <v>79</v>
      </c>
      <c r="AY211" s="13" t="s">
        <v>113</v>
      </c>
      <c r="BE211" s="184">
        <f t="shared" si="34"/>
        <v>0</v>
      </c>
      <c r="BF211" s="184">
        <f t="shared" si="35"/>
        <v>0</v>
      </c>
      <c r="BG211" s="184">
        <f t="shared" si="36"/>
        <v>0</v>
      </c>
      <c r="BH211" s="184">
        <f t="shared" si="37"/>
        <v>0</v>
      </c>
      <c r="BI211" s="184">
        <f t="shared" si="38"/>
        <v>0</v>
      </c>
      <c r="BJ211" s="13" t="s">
        <v>79</v>
      </c>
      <c r="BK211" s="184">
        <f t="shared" si="39"/>
        <v>0</v>
      </c>
      <c r="BL211" s="13" t="s">
        <v>121</v>
      </c>
      <c r="BM211" s="183" t="s">
        <v>407</v>
      </c>
    </row>
    <row r="212" spans="1:65" s="2" customFormat="1" ht="24.2" customHeight="1">
      <c r="A212" s="30"/>
      <c r="B212" s="31"/>
      <c r="C212" s="171" t="s">
        <v>408</v>
      </c>
      <c r="D212" s="171" t="s">
        <v>114</v>
      </c>
      <c r="E212" s="172" t="s">
        <v>409</v>
      </c>
      <c r="F212" s="173" t="s">
        <v>410</v>
      </c>
      <c r="G212" s="174" t="s">
        <v>148</v>
      </c>
      <c r="H212" s="175">
        <v>1</v>
      </c>
      <c r="I212" s="176"/>
      <c r="J212" s="177">
        <f t="shared" si="30"/>
        <v>0</v>
      </c>
      <c r="K212" s="178"/>
      <c r="L212" s="35"/>
      <c r="M212" s="179" t="s">
        <v>1</v>
      </c>
      <c r="N212" s="180" t="s">
        <v>37</v>
      </c>
      <c r="O212" s="67"/>
      <c r="P212" s="181">
        <f t="shared" si="31"/>
        <v>0</v>
      </c>
      <c r="Q212" s="181">
        <v>0</v>
      </c>
      <c r="R212" s="181">
        <f t="shared" si="32"/>
        <v>0</v>
      </c>
      <c r="S212" s="181">
        <v>0</v>
      </c>
      <c r="T212" s="182">
        <f t="shared" si="33"/>
        <v>0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183" t="s">
        <v>121</v>
      </c>
      <c r="AT212" s="183" t="s">
        <v>114</v>
      </c>
      <c r="AU212" s="183" t="s">
        <v>79</v>
      </c>
      <c r="AY212" s="13" t="s">
        <v>113</v>
      </c>
      <c r="BE212" s="184">
        <f t="shared" si="34"/>
        <v>0</v>
      </c>
      <c r="BF212" s="184">
        <f t="shared" si="35"/>
        <v>0</v>
      </c>
      <c r="BG212" s="184">
        <f t="shared" si="36"/>
        <v>0</v>
      </c>
      <c r="BH212" s="184">
        <f t="shared" si="37"/>
        <v>0</v>
      </c>
      <c r="BI212" s="184">
        <f t="shared" si="38"/>
        <v>0</v>
      </c>
      <c r="BJ212" s="13" t="s">
        <v>79</v>
      </c>
      <c r="BK212" s="184">
        <f t="shared" si="39"/>
        <v>0</v>
      </c>
      <c r="BL212" s="13" t="s">
        <v>121</v>
      </c>
      <c r="BM212" s="183" t="s">
        <v>411</v>
      </c>
    </row>
    <row r="213" spans="1:65" s="2" customFormat="1" ht="16.5" customHeight="1">
      <c r="A213" s="30"/>
      <c r="B213" s="31"/>
      <c r="C213" s="171" t="s">
        <v>262</v>
      </c>
      <c r="D213" s="171" t="s">
        <v>114</v>
      </c>
      <c r="E213" s="172" t="s">
        <v>412</v>
      </c>
      <c r="F213" s="173" t="s">
        <v>413</v>
      </c>
      <c r="G213" s="174" t="s">
        <v>148</v>
      </c>
      <c r="H213" s="175">
        <v>2</v>
      </c>
      <c r="I213" s="176"/>
      <c r="J213" s="177">
        <f t="shared" si="30"/>
        <v>0</v>
      </c>
      <c r="K213" s="178"/>
      <c r="L213" s="35"/>
      <c r="M213" s="179" t="s">
        <v>1</v>
      </c>
      <c r="N213" s="180" t="s">
        <v>37</v>
      </c>
      <c r="O213" s="67"/>
      <c r="P213" s="181">
        <f t="shared" si="31"/>
        <v>0</v>
      </c>
      <c r="Q213" s="181">
        <v>0</v>
      </c>
      <c r="R213" s="181">
        <f t="shared" si="32"/>
        <v>0</v>
      </c>
      <c r="S213" s="181">
        <v>0</v>
      </c>
      <c r="T213" s="182">
        <f t="shared" si="33"/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83" t="s">
        <v>121</v>
      </c>
      <c r="AT213" s="183" t="s">
        <v>114</v>
      </c>
      <c r="AU213" s="183" t="s">
        <v>79</v>
      </c>
      <c r="AY213" s="13" t="s">
        <v>113</v>
      </c>
      <c r="BE213" s="184">
        <f t="shared" si="34"/>
        <v>0</v>
      </c>
      <c r="BF213" s="184">
        <f t="shared" si="35"/>
        <v>0</v>
      </c>
      <c r="BG213" s="184">
        <f t="shared" si="36"/>
        <v>0</v>
      </c>
      <c r="BH213" s="184">
        <f t="shared" si="37"/>
        <v>0</v>
      </c>
      <c r="BI213" s="184">
        <f t="shared" si="38"/>
        <v>0</v>
      </c>
      <c r="BJ213" s="13" t="s">
        <v>79</v>
      </c>
      <c r="BK213" s="184">
        <f t="shared" si="39"/>
        <v>0</v>
      </c>
      <c r="BL213" s="13" t="s">
        <v>121</v>
      </c>
      <c r="BM213" s="183" t="s">
        <v>414</v>
      </c>
    </row>
    <row r="214" spans="1:65" s="2" customFormat="1" ht="16.5" customHeight="1">
      <c r="A214" s="30"/>
      <c r="B214" s="31"/>
      <c r="C214" s="171" t="s">
        <v>415</v>
      </c>
      <c r="D214" s="171" t="s">
        <v>114</v>
      </c>
      <c r="E214" s="172" t="s">
        <v>416</v>
      </c>
      <c r="F214" s="173" t="s">
        <v>417</v>
      </c>
      <c r="G214" s="174" t="s">
        <v>148</v>
      </c>
      <c r="H214" s="175">
        <v>1</v>
      </c>
      <c r="I214" s="176"/>
      <c r="J214" s="177">
        <f t="shared" si="30"/>
        <v>0</v>
      </c>
      <c r="K214" s="178"/>
      <c r="L214" s="35"/>
      <c r="M214" s="179" t="s">
        <v>1</v>
      </c>
      <c r="N214" s="180" t="s">
        <v>37</v>
      </c>
      <c r="O214" s="67"/>
      <c r="P214" s="181">
        <f t="shared" si="31"/>
        <v>0</v>
      </c>
      <c r="Q214" s="181">
        <v>2.5000000000000001E-4</v>
      </c>
      <c r="R214" s="181">
        <f t="shared" si="32"/>
        <v>2.5000000000000001E-4</v>
      </c>
      <c r="S214" s="181">
        <v>0</v>
      </c>
      <c r="T214" s="182">
        <f t="shared" si="33"/>
        <v>0</v>
      </c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R214" s="183" t="s">
        <v>121</v>
      </c>
      <c r="AT214" s="183" t="s">
        <v>114</v>
      </c>
      <c r="AU214" s="183" t="s">
        <v>79</v>
      </c>
      <c r="AY214" s="13" t="s">
        <v>113</v>
      </c>
      <c r="BE214" s="184">
        <f t="shared" si="34"/>
        <v>0</v>
      </c>
      <c r="BF214" s="184">
        <f t="shared" si="35"/>
        <v>0</v>
      </c>
      <c r="BG214" s="184">
        <f t="shared" si="36"/>
        <v>0</v>
      </c>
      <c r="BH214" s="184">
        <f t="shared" si="37"/>
        <v>0</v>
      </c>
      <c r="BI214" s="184">
        <f t="shared" si="38"/>
        <v>0</v>
      </c>
      <c r="BJ214" s="13" t="s">
        <v>79</v>
      </c>
      <c r="BK214" s="184">
        <f t="shared" si="39"/>
        <v>0</v>
      </c>
      <c r="BL214" s="13" t="s">
        <v>121</v>
      </c>
      <c r="BM214" s="183" t="s">
        <v>418</v>
      </c>
    </row>
    <row r="215" spans="1:65" s="2" customFormat="1" ht="16.5" customHeight="1">
      <c r="A215" s="30"/>
      <c r="B215" s="31"/>
      <c r="C215" s="171" t="s">
        <v>266</v>
      </c>
      <c r="D215" s="171" t="s">
        <v>114</v>
      </c>
      <c r="E215" s="172" t="s">
        <v>419</v>
      </c>
      <c r="F215" s="173" t="s">
        <v>420</v>
      </c>
      <c r="G215" s="174" t="s">
        <v>117</v>
      </c>
      <c r="H215" s="175">
        <v>44</v>
      </c>
      <c r="I215" s="176"/>
      <c r="J215" s="177">
        <f t="shared" si="30"/>
        <v>0</v>
      </c>
      <c r="K215" s="178"/>
      <c r="L215" s="35"/>
      <c r="M215" s="179" t="s">
        <v>1</v>
      </c>
      <c r="N215" s="180" t="s">
        <v>37</v>
      </c>
      <c r="O215" s="67"/>
      <c r="P215" s="181">
        <f t="shared" si="31"/>
        <v>0</v>
      </c>
      <c r="Q215" s="181">
        <v>0</v>
      </c>
      <c r="R215" s="181">
        <f t="shared" si="32"/>
        <v>0</v>
      </c>
      <c r="S215" s="181">
        <v>0</v>
      </c>
      <c r="T215" s="182">
        <f t="shared" si="33"/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83" t="s">
        <v>121</v>
      </c>
      <c r="AT215" s="183" t="s">
        <v>114</v>
      </c>
      <c r="AU215" s="183" t="s">
        <v>79</v>
      </c>
      <c r="AY215" s="13" t="s">
        <v>113</v>
      </c>
      <c r="BE215" s="184">
        <f t="shared" si="34"/>
        <v>0</v>
      </c>
      <c r="BF215" s="184">
        <f t="shared" si="35"/>
        <v>0</v>
      </c>
      <c r="BG215" s="184">
        <f t="shared" si="36"/>
        <v>0</v>
      </c>
      <c r="BH215" s="184">
        <f t="shared" si="37"/>
        <v>0</v>
      </c>
      <c r="BI215" s="184">
        <f t="shared" si="38"/>
        <v>0</v>
      </c>
      <c r="BJ215" s="13" t="s">
        <v>79</v>
      </c>
      <c r="BK215" s="184">
        <f t="shared" si="39"/>
        <v>0</v>
      </c>
      <c r="BL215" s="13" t="s">
        <v>121</v>
      </c>
      <c r="BM215" s="183" t="s">
        <v>421</v>
      </c>
    </row>
    <row r="216" spans="1:65" s="2" customFormat="1" ht="24.2" customHeight="1">
      <c r="A216" s="30"/>
      <c r="B216" s="31"/>
      <c r="C216" s="171" t="s">
        <v>422</v>
      </c>
      <c r="D216" s="171" t="s">
        <v>114</v>
      </c>
      <c r="E216" s="172" t="s">
        <v>423</v>
      </c>
      <c r="F216" s="173" t="s">
        <v>424</v>
      </c>
      <c r="G216" s="174" t="s">
        <v>148</v>
      </c>
      <c r="H216" s="175">
        <v>2</v>
      </c>
      <c r="I216" s="176"/>
      <c r="J216" s="177">
        <f t="shared" si="30"/>
        <v>0</v>
      </c>
      <c r="K216" s="178"/>
      <c r="L216" s="35"/>
      <c r="M216" s="179" t="s">
        <v>1</v>
      </c>
      <c r="N216" s="180" t="s">
        <v>37</v>
      </c>
      <c r="O216" s="67"/>
      <c r="P216" s="181">
        <f t="shared" si="31"/>
        <v>0</v>
      </c>
      <c r="Q216" s="181">
        <v>0</v>
      </c>
      <c r="R216" s="181">
        <f t="shared" si="32"/>
        <v>0</v>
      </c>
      <c r="S216" s="181">
        <v>0</v>
      </c>
      <c r="T216" s="182">
        <f t="shared" si="33"/>
        <v>0</v>
      </c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R216" s="183" t="s">
        <v>121</v>
      </c>
      <c r="AT216" s="183" t="s">
        <v>114</v>
      </c>
      <c r="AU216" s="183" t="s">
        <v>79</v>
      </c>
      <c r="AY216" s="13" t="s">
        <v>113</v>
      </c>
      <c r="BE216" s="184">
        <f t="shared" si="34"/>
        <v>0</v>
      </c>
      <c r="BF216" s="184">
        <f t="shared" si="35"/>
        <v>0</v>
      </c>
      <c r="BG216" s="184">
        <f t="shared" si="36"/>
        <v>0</v>
      </c>
      <c r="BH216" s="184">
        <f t="shared" si="37"/>
        <v>0</v>
      </c>
      <c r="BI216" s="184">
        <f t="shared" si="38"/>
        <v>0</v>
      </c>
      <c r="BJ216" s="13" t="s">
        <v>79</v>
      </c>
      <c r="BK216" s="184">
        <f t="shared" si="39"/>
        <v>0</v>
      </c>
      <c r="BL216" s="13" t="s">
        <v>121</v>
      </c>
      <c r="BM216" s="183" t="s">
        <v>425</v>
      </c>
    </row>
    <row r="217" spans="1:65" s="2" customFormat="1" ht="16.5" customHeight="1">
      <c r="A217" s="30"/>
      <c r="B217" s="31"/>
      <c r="C217" s="171" t="s">
        <v>269</v>
      </c>
      <c r="D217" s="171" t="s">
        <v>114</v>
      </c>
      <c r="E217" s="172" t="s">
        <v>426</v>
      </c>
      <c r="F217" s="173" t="s">
        <v>427</v>
      </c>
      <c r="G217" s="174" t="s">
        <v>311</v>
      </c>
      <c r="H217" s="175">
        <v>6</v>
      </c>
      <c r="I217" s="176"/>
      <c r="J217" s="177">
        <f t="shared" si="30"/>
        <v>0</v>
      </c>
      <c r="K217" s="178"/>
      <c r="L217" s="35"/>
      <c r="M217" s="179" t="s">
        <v>1</v>
      </c>
      <c r="N217" s="180" t="s">
        <v>37</v>
      </c>
      <c r="O217" s="67"/>
      <c r="P217" s="181">
        <f t="shared" si="31"/>
        <v>0</v>
      </c>
      <c r="Q217" s="181">
        <v>0</v>
      </c>
      <c r="R217" s="181">
        <f t="shared" si="32"/>
        <v>0</v>
      </c>
      <c r="S217" s="181">
        <v>0</v>
      </c>
      <c r="T217" s="182">
        <f t="shared" si="33"/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183" t="s">
        <v>121</v>
      </c>
      <c r="AT217" s="183" t="s">
        <v>114</v>
      </c>
      <c r="AU217" s="183" t="s">
        <v>79</v>
      </c>
      <c r="AY217" s="13" t="s">
        <v>113</v>
      </c>
      <c r="BE217" s="184">
        <f t="shared" si="34"/>
        <v>0</v>
      </c>
      <c r="BF217" s="184">
        <f t="shared" si="35"/>
        <v>0</v>
      </c>
      <c r="BG217" s="184">
        <f t="shared" si="36"/>
        <v>0</v>
      </c>
      <c r="BH217" s="184">
        <f t="shared" si="37"/>
        <v>0</v>
      </c>
      <c r="BI217" s="184">
        <f t="shared" si="38"/>
        <v>0</v>
      </c>
      <c r="BJ217" s="13" t="s">
        <v>79</v>
      </c>
      <c r="BK217" s="184">
        <f t="shared" si="39"/>
        <v>0</v>
      </c>
      <c r="BL217" s="13" t="s">
        <v>121</v>
      </c>
      <c r="BM217" s="183" t="s">
        <v>428</v>
      </c>
    </row>
    <row r="218" spans="1:65" s="2" customFormat="1" ht="24.2" customHeight="1">
      <c r="A218" s="30"/>
      <c r="B218" s="31"/>
      <c r="C218" s="171" t="s">
        <v>429</v>
      </c>
      <c r="D218" s="171" t="s">
        <v>114</v>
      </c>
      <c r="E218" s="172" t="s">
        <v>430</v>
      </c>
      <c r="F218" s="173" t="s">
        <v>431</v>
      </c>
      <c r="G218" s="174" t="s">
        <v>196</v>
      </c>
      <c r="H218" s="175">
        <v>0.13700000000000001</v>
      </c>
      <c r="I218" s="176"/>
      <c r="J218" s="177">
        <f t="shared" si="30"/>
        <v>0</v>
      </c>
      <c r="K218" s="178"/>
      <c r="L218" s="35"/>
      <c r="M218" s="179" t="s">
        <v>1</v>
      </c>
      <c r="N218" s="180" t="s">
        <v>37</v>
      </c>
      <c r="O218" s="67"/>
      <c r="P218" s="181">
        <f t="shared" si="31"/>
        <v>0</v>
      </c>
      <c r="Q218" s="181">
        <v>0</v>
      </c>
      <c r="R218" s="181">
        <f t="shared" si="32"/>
        <v>0</v>
      </c>
      <c r="S218" s="181">
        <v>0</v>
      </c>
      <c r="T218" s="182">
        <f t="shared" si="33"/>
        <v>0</v>
      </c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R218" s="183" t="s">
        <v>121</v>
      </c>
      <c r="AT218" s="183" t="s">
        <v>114</v>
      </c>
      <c r="AU218" s="183" t="s">
        <v>79</v>
      </c>
      <c r="AY218" s="13" t="s">
        <v>113</v>
      </c>
      <c r="BE218" s="184">
        <f t="shared" si="34"/>
        <v>0</v>
      </c>
      <c r="BF218" s="184">
        <f t="shared" si="35"/>
        <v>0</v>
      </c>
      <c r="BG218" s="184">
        <f t="shared" si="36"/>
        <v>0</v>
      </c>
      <c r="BH218" s="184">
        <f t="shared" si="37"/>
        <v>0</v>
      </c>
      <c r="BI218" s="184">
        <f t="shared" si="38"/>
        <v>0</v>
      </c>
      <c r="BJ218" s="13" t="s">
        <v>79</v>
      </c>
      <c r="BK218" s="184">
        <f t="shared" si="39"/>
        <v>0</v>
      </c>
      <c r="BL218" s="13" t="s">
        <v>121</v>
      </c>
      <c r="BM218" s="183" t="s">
        <v>432</v>
      </c>
    </row>
    <row r="219" spans="1:65" s="11" customFormat="1" ht="25.9" customHeight="1">
      <c r="B219" s="157"/>
      <c r="C219" s="158"/>
      <c r="D219" s="159" t="s">
        <v>71</v>
      </c>
      <c r="E219" s="160" t="s">
        <v>433</v>
      </c>
      <c r="F219" s="160" t="s">
        <v>434</v>
      </c>
      <c r="G219" s="158"/>
      <c r="H219" s="158"/>
      <c r="I219" s="161"/>
      <c r="J219" s="162">
        <f>BK219</f>
        <v>0</v>
      </c>
      <c r="K219" s="158"/>
      <c r="L219" s="163"/>
      <c r="M219" s="164"/>
      <c r="N219" s="165"/>
      <c r="O219" s="165"/>
      <c r="P219" s="166">
        <f>SUM(P220:P231)</f>
        <v>0</v>
      </c>
      <c r="Q219" s="165"/>
      <c r="R219" s="166">
        <f>SUM(R220:R231)</f>
        <v>0.12775999999999998</v>
      </c>
      <c r="S219" s="165"/>
      <c r="T219" s="167">
        <f>SUM(T220:T231)</f>
        <v>0</v>
      </c>
      <c r="AR219" s="168" t="s">
        <v>81</v>
      </c>
      <c r="AT219" s="169" t="s">
        <v>71</v>
      </c>
      <c r="AU219" s="169" t="s">
        <v>72</v>
      </c>
      <c r="AY219" s="168" t="s">
        <v>113</v>
      </c>
      <c r="BK219" s="170">
        <f>SUM(BK220:BK231)</f>
        <v>0</v>
      </c>
    </row>
    <row r="220" spans="1:65" s="2" customFormat="1" ht="24.2" customHeight="1">
      <c r="A220" s="30"/>
      <c r="B220" s="31"/>
      <c r="C220" s="171" t="s">
        <v>273</v>
      </c>
      <c r="D220" s="171" t="s">
        <v>114</v>
      </c>
      <c r="E220" s="172" t="s">
        <v>435</v>
      </c>
      <c r="F220" s="173" t="s">
        <v>436</v>
      </c>
      <c r="G220" s="174" t="s">
        <v>117</v>
      </c>
      <c r="H220" s="175">
        <v>2</v>
      </c>
      <c r="I220" s="176"/>
      <c r="J220" s="177">
        <f t="shared" ref="J220:J231" si="40">ROUND(I220*H220,2)</f>
        <v>0</v>
      </c>
      <c r="K220" s="178"/>
      <c r="L220" s="35"/>
      <c r="M220" s="179" t="s">
        <v>1</v>
      </c>
      <c r="N220" s="180" t="s">
        <v>37</v>
      </c>
      <c r="O220" s="67"/>
      <c r="P220" s="181">
        <f t="shared" ref="P220:P231" si="41">O220*H220</f>
        <v>0</v>
      </c>
      <c r="Q220" s="181">
        <v>1.97E-3</v>
      </c>
      <c r="R220" s="181">
        <f t="shared" ref="R220:R231" si="42">Q220*H220</f>
        <v>3.9399999999999999E-3</v>
      </c>
      <c r="S220" s="181">
        <v>0</v>
      </c>
      <c r="T220" s="182">
        <f t="shared" ref="T220:T231" si="43">S220*H220</f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83" t="s">
        <v>118</v>
      </c>
      <c r="AT220" s="183" t="s">
        <v>114</v>
      </c>
      <c r="AU220" s="183" t="s">
        <v>79</v>
      </c>
      <c r="AY220" s="13" t="s">
        <v>113</v>
      </c>
      <c r="BE220" s="184">
        <f t="shared" ref="BE220:BE231" si="44">IF(N220="základní",J220,0)</f>
        <v>0</v>
      </c>
      <c r="BF220" s="184">
        <f t="shared" ref="BF220:BF231" si="45">IF(N220="snížená",J220,0)</f>
        <v>0</v>
      </c>
      <c r="BG220" s="184">
        <f t="shared" ref="BG220:BG231" si="46">IF(N220="zákl. přenesená",J220,0)</f>
        <v>0</v>
      </c>
      <c r="BH220" s="184">
        <f t="shared" ref="BH220:BH231" si="47">IF(N220="sníž. přenesená",J220,0)</f>
        <v>0</v>
      </c>
      <c r="BI220" s="184">
        <f t="shared" ref="BI220:BI231" si="48">IF(N220="nulová",J220,0)</f>
        <v>0</v>
      </c>
      <c r="BJ220" s="13" t="s">
        <v>79</v>
      </c>
      <c r="BK220" s="184">
        <f t="shared" ref="BK220:BK231" si="49">ROUND(I220*H220,2)</f>
        <v>0</v>
      </c>
      <c r="BL220" s="13" t="s">
        <v>118</v>
      </c>
      <c r="BM220" s="183" t="s">
        <v>437</v>
      </c>
    </row>
    <row r="221" spans="1:65" s="2" customFormat="1" ht="21.75" customHeight="1">
      <c r="A221" s="30"/>
      <c r="B221" s="31"/>
      <c r="C221" s="171" t="s">
        <v>438</v>
      </c>
      <c r="D221" s="171" t="s">
        <v>114</v>
      </c>
      <c r="E221" s="172" t="s">
        <v>439</v>
      </c>
      <c r="F221" s="173" t="s">
        <v>378</v>
      </c>
      <c r="G221" s="174" t="s">
        <v>117</v>
      </c>
      <c r="H221" s="175">
        <v>34</v>
      </c>
      <c r="I221" s="176"/>
      <c r="J221" s="177">
        <f t="shared" si="40"/>
        <v>0</v>
      </c>
      <c r="K221" s="178"/>
      <c r="L221" s="35"/>
      <c r="M221" s="179" t="s">
        <v>1</v>
      </c>
      <c r="N221" s="180" t="s">
        <v>37</v>
      </c>
      <c r="O221" s="67"/>
      <c r="P221" s="181">
        <f t="shared" si="41"/>
        <v>0</v>
      </c>
      <c r="Q221" s="181">
        <v>3.4499999999999999E-3</v>
      </c>
      <c r="R221" s="181">
        <f t="shared" si="42"/>
        <v>0.1173</v>
      </c>
      <c r="S221" s="181">
        <v>0</v>
      </c>
      <c r="T221" s="182">
        <f t="shared" si="43"/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183" t="s">
        <v>118</v>
      </c>
      <c r="AT221" s="183" t="s">
        <v>114</v>
      </c>
      <c r="AU221" s="183" t="s">
        <v>79</v>
      </c>
      <c r="AY221" s="13" t="s">
        <v>113</v>
      </c>
      <c r="BE221" s="184">
        <f t="shared" si="44"/>
        <v>0</v>
      </c>
      <c r="BF221" s="184">
        <f t="shared" si="45"/>
        <v>0</v>
      </c>
      <c r="BG221" s="184">
        <f t="shared" si="46"/>
        <v>0</v>
      </c>
      <c r="BH221" s="184">
        <f t="shared" si="47"/>
        <v>0</v>
      </c>
      <c r="BI221" s="184">
        <f t="shared" si="48"/>
        <v>0</v>
      </c>
      <c r="BJ221" s="13" t="s">
        <v>79</v>
      </c>
      <c r="BK221" s="184">
        <f t="shared" si="49"/>
        <v>0</v>
      </c>
      <c r="BL221" s="13" t="s">
        <v>118</v>
      </c>
      <c r="BM221" s="183" t="s">
        <v>440</v>
      </c>
    </row>
    <row r="222" spans="1:65" s="2" customFormat="1" ht="24.2" customHeight="1">
      <c r="A222" s="30"/>
      <c r="B222" s="31"/>
      <c r="C222" s="171" t="s">
        <v>276</v>
      </c>
      <c r="D222" s="171" t="s">
        <v>114</v>
      </c>
      <c r="E222" s="172" t="s">
        <v>441</v>
      </c>
      <c r="F222" s="173" t="s">
        <v>442</v>
      </c>
      <c r="G222" s="174" t="s">
        <v>117</v>
      </c>
      <c r="H222" s="175">
        <v>36</v>
      </c>
      <c r="I222" s="176"/>
      <c r="J222" s="177">
        <f t="shared" si="40"/>
        <v>0</v>
      </c>
      <c r="K222" s="178"/>
      <c r="L222" s="35"/>
      <c r="M222" s="179" t="s">
        <v>1</v>
      </c>
      <c r="N222" s="180" t="s">
        <v>37</v>
      </c>
      <c r="O222" s="67"/>
      <c r="P222" s="181">
        <f t="shared" si="41"/>
        <v>0</v>
      </c>
      <c r="Q222" s="181">
        <v>0</v>
      </c>
      <c r="R222" s="181">
        <f t="shared" si="42"/>
        <v>0</v>
      </c>
      <c r="S222" s="181">
        <v>0</v>
      </c>
      <c r="T222" s="182">
        <f t="shared" si="43"/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83" t="s">
        <v>118</v>
      </c>
      <c r="AT222" s="183" t="s">
        <v>114</v>
      </c>
      <c r="AU222" s="183" t="s">
        <v>79</v>
      </c>
      <c r="AY222" s="13" t="s">
        <v>113</v>
      </c>
      <c r="BE222" s="184">
        <f t="shared" si="44"/>
        <v>0</v>
      </c>
      <c r="BF222" s="184">
        <f t="shared" si="45"/>
        <v>0</v>
      </c>
      <c r="BG222" s="184">
        <f t="shared" si="46"/>
        <v>0</v>
      </c>
      <c r="BH222" s="184">
        <f t="shared" si="47"/>
        <v>0</v>
      </c>
      <c r="BI222" s="184">
        <f t="shared" si="48"/>
        <v>0</v>
      </c>
      <c r="BJ222" s="13" t="s">
        <v>79</v>
      </c>
      <c r="BK222" s="184">
        <f t="shared" si="49"/>
        <v>0</v>
      </c>
      <c r="BL222" s="13" t="s">
        <v>118</v>
      </c>
      <c r="BM222" s="183" t="s">
        <v>443</v>
      </c>
    </row>
    <row r="223" spans="1:65" s="2" customFormat="1" ht="24.2" customHeight="1">
      <c r="A223" s="30"/>
      <c r="B223" s="31"/>
      <c r="C223" s="171" t="s">
        <v>444</v>
      </c>
      <c r="D223" s="171" t="s">
        <v>114</v>
      </c>
      <c r="E223" s="172" t="s">
        <v>445</v>
      </c>
      <c r="F223" s="173" t="s">
        <v>446</v>
      </c>
      <c r="G223" s="174" t="s">
        <v>148</v>
      </c>
      <c r="H223" s="175">
        <v>1</v>
      </c>
      <c r="I223" s="176"/>
      <c r="J223" s="177">
        <f t="shared" si="40"/>
        <v>0</v>
      </c>
      <c r="K223" s="178"/>
      <c r="L223" s="35"/>
      <c r="M223" s="179" t="s">
        <v>1</v>
      </c>
      <c r="N223" s="180" t="s">
        <v>37</v>
      </c>
      <c r="O223" s="67"/>
      <c r="P223" s="181">
        <f t="shared" si="41"/>
        <v>0</v>
      </c>
      <c r="Q223" s="181">
        <v>0</v>
      </c>
      <c r="R223" s="181">
        <f t="shared" si="42"/>
        <v>0</v>
      </c>
      <c r="S223" s="181">
        <v>0</v>
      </c>
      <c r="T223" s="182">
        <f t="shared" si="43"/>
        <v>0</v>
      </c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R223" s="183" t="s">
        <v>118</v>
      </c>
      <c r="AT223" s="183" t="s">
        <v>114</v>
      </c>
      <c r="AU223" s="183" t="s">
        <v>79</v>
      </c>
      <c r="AY223" s="13" t="s">
        <v>113</v>
      </c>
      <c r="BE223" s="184">
        <f t="shared" si="44"/>
        <v>0</v>
      </c>
      <c r="BF223" s="184">
        <f t="shared" si="45"/>
        <v>0</v>
      </c>
      <c r="BG223" s="184">
        <f t="shared" si="46"/>
        <v>0</v>
      </c>
      <c r="BH223" s="184">
        <f t="shared" si="47"/>
        <v>0</v>
      </c>
      <c r="BI223" s="184">
        <f t="shared" si="48"/>
        <v>0</v>
      </c>
      <c r="BJ223" s="13" t="s">
        <v>79</v>
      </c>
      <c r="BK223" s="184">
        <f t="shared" si="49"/>
        <v>0</v>
      </c>
      <c r="BL223" s="13" t="s">
        <v>118</v>
      </c>
      <c r="BM223" s="183" t="s">
        <v>447</v>
      </c>
    </row>
    <row r="224" spans="1:65" s="2" customFormat="1" ht="24.2" customHeight="1">
      <c r="A224" s="30"/>
      <c r="B224" s="31"/>
      <c r="C224" s="171" t="s">
        <v>280</v>
      </c>
      <c r="D224" s="171" t="s">
        <v>114</v>
      </c>
      <c r="E224" s="172" t="s">
        <v>448</v>
      </c>
      <c r="F224" s="173" t="s">
        <v>449</v>
      </c>
      <c r="G224" s="174" t="s">
        <v>148</v>
      </c>
      <c r="H224" s="175">
        <v>2</v>
      </c>
      <c r="I224" s="176"/>
      <c r="J224" s="177">
        <f t="shared" si="40"/>
        <v>0</v>
      </c>
      <c r="K224" s="178"/>
      <c r="L224" s="35"/>
      <c r="M224" s="179" t="s">
        <v>1</v>
      </c>
      <c r="N224" s="180" t="s">
        <v>37</v>
      </c>
      <c r="O224" s="67"/>
      <c r="P224" s="181">
        <f t="shared" si="41"/>
        <v>0</v>
      </c>
      <c r="Q224" s="181">
        <v>2.2000000000000001E-4</v>
      </c>
      <c r="R224" s="181">
        <f t="shared" si="42"/>
        <v>4.4000000000000002E-4</v>
      </c>
      <c r="S224" s="181">
        <v>0</v>
      </c>
      <c r="T224" s="182">
        <f t="shared" si="43"/>
        <v>0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183" t="s">
        <v>118</v>
      </c>
      <c r="AT224" s="183" t="s">
        <v>114</v>
      </c>
      <c r="AU224" s="183" t="s">
        <v>79</v>
      </c>
      <c r="AY224" s="13" t="s">
        <v>113</v>
      </c>
      <c r="BE224" s="184">
        <f t="shared" si="44"/>
        <v>0</v>
      </c>
      <c r="BF224" s="184">
        <f t="shared" si="45"/>
        <v>0</v>
      </c>
      <c r="BG224" s="184">
        <f t="shared" si="46"/>
        <v>0</v>
      </c>
      <c r="BH224" s="184">
        <f t="shared" si="47"/>
        <v>0</v>
      </c>
      <c r="BI224" s="184">
        <f t="shared" si="48"/>
        <v>0</v>
      </c>
      <c r="BJ224" s="13" t="s">
        <v>79</v>
      </c>
      <c r="BK224" s="184">
        <f t="shared" si="49"/>
        <v>0</v>
      </c>
      <c r="BL224" s="13" t="s">
        <v>118</v>
      </c>
      <c r="BM224" s="183" t="s">
        <v>450</v>
      </c>
    </row>
    <row r="225" spans="1:65" s="2" customFormat="1" ht="21.75" customHeight="1">
      <c r="A225" s="30"/>
      <c r="B225" s="31"/>
      <c r="C225" s="171" t="s">
        <v>451</v>
      </c>
      <c r="D225" s="171" t="s">
        <v>114</v>
      </c>
      <c r="E225" s="172" t="s">
        <v>452</v>
      </c>
      <c r="F225" s="173" t="s">
        <v>453</v>
      </c>
      <c r="G225" s="174" t="s">
        <v>148</v>
      </c>
      <c r="H225" s="175">
        <v>2</v>
      </c>
      <c r="I225" s="176"/>
      <c r="J225" s="177">
        <f t="shared" si="40"/>
        <v>0</v>
      </c>
      <c r="K225" s="178"/>
      <c r="L225" s="35"/>
      <c r="M225" s="179" t="s">
        <v>1</v>
      </c>
      <c r="N225" s="180" t="s">
        <v>37</v>
      </c>
      <c r="O225" s="67"/>
      <c r="P225" s="181">
        <f t="shared" si="41"/>
        <v>0</v>
      </c>
      <c r="Q225" s="181">
        <v>1.6800000000000001E-3</v>
      </c>
      <c r="R225" s="181">
        <f t="shared" si="42"/>
        <v>3.3600000000000001E-3</v>
      </c>
      <c r="S225" s="181">
        <v>0</v>
      </c>
      <c r="T225" s="182">
        <f t="shared" si="43"/>
        <v>0</v>
      </c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R225" s="183" t="s">
        <v>118</v>
      </c>
      <c r="AT225" s="183" t="s">
        <v>114</v>
      </c>
      <c r="AU225" s="183" t="s">
        <v>79</v>
      </c>
      <c r="AY225" s="13" t="s">
        <v>113</v>
      </c>
      <c r="BE225" s="184">
        <f t="shared" si="44"/>
        <v>0</v>
      </c>
      <c r="BF225" s="184">
        <f t="shared" si="45"/>
        <v>0</v>
      </c>
      <c r="BG225" s="184">
        <f t="shared" si="46"/>
        <v>0</v>
      </c>
      <c r="BH225" s="184">
        <f t="shared" si="47"/>
        <v>0</v>
      </c>
      <c r="BI225" s="184">
        <f t="shared" si="48"/>
        <v>0</v>
      </c>
      <c r="BJ225" s="13" t="s">
        <v>79</v>
      </c>
      <c r="BK225" s="184">
        <f t="shared" si="49"/>
        <v>0</v>
      </c>
      <c r="BL225" s="13" t="s">
        <v>118</v>
      </c>
      <c r="BM225" s="183" t="s">
        <v>454</v>
      </c>
    </row>
    <row r="226" spans="1:65" s="2" customFormat="1" ht="24.2" customHeight="1">
      <c r="A226" s="30"/>
      <c r="B226" s="31"/>
      <c r="C226" s="171" t="s">
        <v>287</v>
      </c>
      <c r="D226" s="171" t="s">
        <v>114</v>
      </c>
      <c r="E226" s="172" t="s">
        <v>455</v>
      </c>
      <c r="F226" s="173" t="s">
        <v>456</v>
      </c>
      <c r="G226" s="174" t="s">
        <v>148</v>
      </c>
      <c r="H226" s="175">
        <v>2</v>
      </c>
      <c r="I226" s="176"/>
      <c r="J226" s="177">
        <f t="shared" si="40"/>
        <v>0</v>
      </c>
      <c r="K226" s="178"/>
      <c r="L226" s="35"/>
      <c r="M226" s="179" t="s">
        <v>1</v>
      </c>
      <c r="N226" s="180" t="s">
        <v>37</v>
      </c>
      <c r="O226" s="67"/>
      <c r="P226" s="181">
        <f t="shared" si="41"/>
        <v>0</v>
      </c>
      <c r="Q226" s="181">
        <v>2.4000000000000001E-4</v>
      </c>
      <c r="R226" s="181">
        <f t="shared" si="42"/>
        <v>4.8000000000000001E-4</v>
      </c>
      <c r="S226" s="181">
        <v>0</v>
      </c>
      <c r="T226" s="182">
        <f t="shared" si="43"/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183" t="s">
        <v>118</v>
      </c>
      <c r="AT226" s="183" t="s">
        <v>114</v>
      </c>
      <c r="AU226" s="183" t="s">
        <v>79</v>
      </c>
      <c r="AY226" s="13" t="s">
        <v>113</v>
      </c>
      <c r="BE226" s="184">
        <f t="shared" si="44"/>
        <v>0</v>
      </c>
      <c r="BF226" s="184">
        <f t="shared" si="45"/>
        <v>0</v>
      </c>
      <c r="BG226" s="184">
        <f t="shared" si="46"/>
        <v>0</v>
      </c>
      <c r="BH226" s="184">
        <f t="shared" si="47"/>
        <v>0</v>
      </c>
      <c r="BI226" s="184">
        <f t="shared" si="48"/>
        <v>0</v>
      </c>
      <c r="BJ226" s="13" t="s">
        <v>79</v>
      </c>
      <c r="BK226" s="184">
        <f t="shared" si="49"/>
        <v>0</v>
      </c>
      <c r="BL226" s="13" t="s">
        <v>118</v>
      </c>
      <c r="BM226" s="183" t="s">
        <v>457</v>
      </c>
    </row>
    <row r="227" spans="1:65" s="2" customFormat="1" ht="21.75" customHeight="1">
      <c r="A227" s="30"/>
      <c r="B227" s="31"/>
      <c r="C227" s="171" t="s">
        <v>458</v>
      </c>
      <c r="D227" s="171" t="s">
        <v>114</v>
      </c>
      <c r="E227" s="172" t="s">
        <v>459</v>
      </c>
      <c r="F227" s="173" t="s">
        <v>460</v>
      </c>
      <c r="G227" s="174" t="s">
        <v>148</v>
      </c>
      <c r="H227" s="175">
        <v>2</v>
      </c>
      <c r="I227" s="176"/>
      <c r="J227" s="177">
        <f t="shared" si="40"/>
        <v>0</v>
      </c>
      <c r="K227" s="178"/>
      <c r="L227" s="35"/>
      <c r="M227" s="179" t="s">
        <v>1</v>
      </c>
      <c r="N227" s="180" t="s">
        <v>37</v>
      </c>
      <c r="O227" s="67"/>
      <c r="P227" s="181">
        <f t="shared" si="41"/>
        <v>0</v>
      </c>
      <c r="Q227" s="181">
        <v>0</v>
      </c>
      <c r="R227" s="181">
        <f t="shared" si="42"/>
        <v>0</v>
      </c>
      <c r="S227" s="181">
        <v>0</v>
      </c>
      <c r="T227" s="182">
        <f t="shared" si="43"/>
        <v>0</v>
      </c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R227" s="183" t="s">
        <v>118</v>
      </c>
      <c r="AT227" s="183" t="s">
        <v>114</v>
      </c>
      <c r="AU227" s="183" t="s">
        <v>79</v>
      </c>
      <c r="AY227" s="13" t="s">
        <v>113</v>
      </c>
      <c r="BE227" s="184">
        <f t="shared" si="44"/>
        <v>0</v>
      </c>
      <c r="BF227" s="184">
        <f t="shared" si="45"/>
        <v>0</v>
      </c>
      <c r="BG227" s="184">
        <f t="shared" si="46"/>
        <v>0</v>
      </c>
      <c r="BH227" s="184">
        <f t="shared" si="47"/>
        <v>0</v>
      </c>
      <c r="BI227" s="184">
        <f t="shared" si="48"/>
        <v>0</v>
      </c>
      <c r="BJ227" s="13" t="s">
        <v>79</v>
      </c>
      <c r="BK227" s="184">
        <f t="shared" si="49"/>
        <v>0</v>
      </c>
      <c r="BL227" s="13" t="s">
        <v>118</v>
      </c>
      <c r="BM227" s="183" t="s">
        <v>461</v>
      </c>
    </row>
    <row r="228" spans="1:65" s="2" customFormat="1" ht="16.5" customHeight="1">
      <c r="A228" s="30"/>
      <c r="B228" s="31"/>
      <c r="C228" s="171" t="s">
        <v>290</v>
      </c>
      <c r="D228" s="171" t="s">
        <v>114</v>
      </c>
      <c r="E228" s="172" t="s">
        <v>462</v>
      </c>
      <c r="F228" s="173" t="s">
        <v>463</v>
      </c>
      <c r="G228" s="174" t="s">
        <v>148</v>
      </c>
      <c r="H228" s="175">
        <v>2</v>
      </c>
      <c r="I228" s="176"/>
      <c r="J228" s="177">
        <f t="shared" si="40"/>
        <v>0</v>
      </c>
      <c r="K228" s="178"/>
      <c r="L228" s="35"/>
      <c r="M228" s="179" t="s">
        <v>1</v>
      </c>
      <c r="N228" s="180" t="s">
        <v>37</v>
      </c>
      <c r="O228" s="67"/>
      <c r="P228" s="181">
        <f t="shared" si="41"/>
        <v>0</v>
      </c>
      <c r="Q228" s="181">
        <v>0</v>
      </c>
      <c r="R228" s="181">
        <f t="shared" si="42"/>
        <v>0</v>
      </c>
      <c r="S228" s="181">
        <v>0</v>
      </c>
      <c r="T228" s="182">
        <f t="shared" si="43"/>
        <v>0</v>
      </c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R228" s="183" t="s">
        <v>118</v>
      </c>
      <c r="AT228" s="183" t="s">
        <v>114</v>
      </c>
      <c r="AU228" s="183" t="s">
        <v>79</v>
      </c>
      <c r="AY228" s="13" t="s">
        <v>113</v>
      </c>
      <c r="BE228" s="184">
        <f t="shared" si="44"/>
        <v>0</v>
      </c>
      <c r="BF228" s="184">
        <f t="shared" si="45"/>
        <v>0</v>
      </c>
      <c r="BG228" s="184">
        <f t="shared" si="46"/>
        <v>0</v>
      </c>
      <c r="BH228" s="184">
        <f t="shared" si="47"/>
        <v>0</v>
      </c>
      <c r="BI228" s="184">
        <f t="shared" si="48"/>
        <v>0</v>
      </c>
      <c r="BJ228" s="13" t="s">
        <v>79</v>
      </c>
      <c r="BK228" s="184">
        <f t="shared" si="49"/>
        <v>0</v>
      </c>
      <c r="BL228" s="13" t="s">
        <v>118</v>
      </c>
      <c r="BM228" s="183" t="s">
        <v>464</v>
      </c>
    </row>
    <row r="229" spans="1:65" s="2" customFormat="1" ht="21.75" customHeight="1">
      <c r="A229" s="30"/>
      <c r="B229" s="31"/>
      <c r="C229" s="171" t="s">
        <v>465</v>
      </c>
      <c r="D229" s="171" t="s">
        <v>114</v>
      </c>
      <c r="E229" s="172" t="s">
        <v>466</v>
      </c>
      <c r="F229" s="173" t="s">
        <v>467</v>
      </c>
      <c r="G229" s="174" t="s">
        <v>148</v>
      </c>
      <c r="H229" s="175">
        <v>2</v>
      </c>
      <c r="I229" s="176"/>
      <c r="J229" s="177">
        <f t="shared" si="40"/>
        <v>0</v>
      </c>
      <c r="K229" s="178"/>
      <c r="L229" s="35"/>
      <c r="M229" s="179" t="s">
        <v>1</v>
      </c>
      <c r="N229" s="180" t="s">
        <v>37</v>
      </c>
      <c r="O229" s="67"/>
      <c r="P229" s="181">
        <f t="shared" si="41"/>
        <v>0</v>
      </c>
      <c r="Q229" s="181">
        <v>1.1199999999999999E-3</v>
      </c>
      <c r="R229" s="181">
        <f t="shared" si="42"/>
        <v>2.2399999999999998E-3</v>
      </c>
      <c r="S229" s="181">
        <v>0</v>
      </c>
      <c r="T229" s="182">
        <f t="shared" si="43"/>
        <v>0</v>
      </c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R229" s="183" t="s">
        <v>118</v>
      </c>
      <c r="AT229" s="183" t="s">
        <v>114</v>
      </c>
      <c r="AU229" s="183" t="s">
        <v>79</v>
      </c>
      <c r="AY229" s="13" t="s">
        <v>113</v>
      </c>
      <c r="BE229" s="184">
        <f t="shared" si="44"/>
        <v>0</v>
      </c>
      <c r="BF229" s="184">
        <f t="shared" si="45"/>
        <v>0</v>
      </c>
      <c r="BG229" s="184">
        <f t="shared" si="46"/>
        <v>0</v>
      </c>
      <c r="BH229" s="184">
        <f t="shared" si="47"/>
        <v>0</v>
      </c>
      <c r="BI229" s="184">
        <f t="shared" si="48"/>
        <v>0</v>
      </c>
      <c r="BJ229" s="13" t="s">
        <v>79</v>
      </c>
      <c r="BK229" s="184">
        <f t="shared" si="49"/>
        <v>0</v>
      </c>
      <c r="BL229" s="13" t="s">
        <v>118</v>
      </c>
      <c r="BM229" s="183" t="s">
        <v>468</v>
      </c>
    </row>
    <row r="230" spans="1:65" s="2" customFormat="1" ht="16.5" customHeight="1">
      <c r="A230" s="30"/>
      <c r="B230" s="31"/>
      <c r="C230" s="171" t="s">
        <v>294</v>
      </c>
      <c r="D230" s="171" t="s">
        <v>114</v>
      </c>
      <c r="E230" s="172" t="s">
        <v>469</v>
      </c>
      <c r="F230" s="173" t="s">
        <v>470</v>
      </c>
      <c r="G230" s="174" t="s">
        <v>311</v>
      </c>
      <c r="H230" s="175">
        <v>24</v>
      </c>
      <c r="I230" s="176"/>
      <c r="J230" s="177">
        <f t="shared" si="40"/>
        <v>0</v>
      </c>
      <c r="K230" s="178"/>
      <c r="L230" s="35"/>
      <c r="M230" s="179" t="s">
        <v>1</v>
      </c>
      <c r="N230" s="180" t="s">
        <v>37</v>
      </c>
      <c r="O230" s="67"/>
      <c r="P230" s="181">
        <f t="shared" si="41"/>
        <v>0</v>
      </c>
      <c r="Q230" s="181">
        <v>0</v>
      </c>
      <c r="R230" s="181">
        <f t="shared" si="42"/>
        <v>0</v>
      </c>
      <c r="S230" s="181">
        <v>0</v>
      </c>
      <c r="T230" s="182">
        <f t="shared" si="43"/>
        <v>0</v>
      </c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R230" s="183" t="s">
        <v>118</v>
      </c>
      <c r="AT230" s="183" t="s">
        <v>114</v>
      </c>
      <c r="AU230" s="183" t="s">
        <v>79</v>
      </c>
      <c r="AY230" s="13" t="s">
        <v>113</v>
      </c>
      <c r="BE230" s="184">
        <f t="shared" si="44"/>
        <v>0</v>
      </c>
      <c r="BF230" s="184">
        <f t="shared" si="45"/>
        <v>0</v>
      </c>
      <c r="BG230" s="184">
        <f t="shared" si="46"/>
        <v>0</v>
      </c>
      <c r="BH230" s="184">
        <f t="shared" si="47"/>
        <v>0</v>
      </c>
      <c r="BI230" s="184">
        <f t="shared" si="48"/>
        <v>0</v>
      </c>
      <c r="BJ230" s="13" t="s">
        <v>79</v>
      </c>
      <c r="BK230" s="184">
        <f t="shared" si="49"/>
        <v>0</v>
      </c>
      <c r="BL230" s="13" t="s">
        <v>118</v>
      </c>
      <c r="BM230" s="183" t="s">
        <v>471</v>
      </c>
    </row>
    <row r="231" spans="1:65" s="2" customFormat="1" ht="24.2" customHeight="1">
      <c r="A231" s="30"/>
      <c r="B231" s="31"/>
      <c r="C231" s="171" t="s">
        <v>472</v>
      </c>
      <c r="D231" s="171" t="s">
        <v>114</v>
      </c>
      <c r="E231" s="172" t="s">
        <v>473</v>
      </c>
      <c r="F231" s="173" t="s">
        <v>474</v>
      </c>
      <c r="G231" s="174" t="s">
        <v>196</v>
      </c>
      <c r="H231" s="175">
        <v>0.128</v>
      </c>
      <c r="I231" s="176"/>
      <c r="J231" s="177">
        <f t="shared" si="40"/>
        <v>0</v>
      </c>
      <c r="K231" s="178"/>
      <c r="L231" s="35"/>
      <c r="M231" s="179" t="s">
        <v>1</v>
      </c>
      <c r="N231" s="180" t="s">
        <v>37</v>
      </c>
      <c r="O231" s="67"/>
      <c r="P231" s="181">
        <f t="shared" si="41"/>
        <v>0</v>
      </c>
      <c r="Q231" s="181">
        <v>0</v>
      </c>
      <c r="R231" s="181">
        <f t="shared" si="42"/>
        <v>0</v>
      </c>
      <c r="S231" s="181">
        <v>0</v>
      </c>
      <c r="T231" s="182">
        <f t="shared" si="43"/>
        <v>0</v>
      </c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R231" s="183" t="s">
        <v>118</v>
      </c>
      <c r="AT231" s="183" t="s">
        <v>114</v>
      </c>
      <c r="AU231" s="183" t="s">
        <v>79</v>
      </c>
      <c r="AY231" s="13" t="s">
        <v>113</v>
      </c>
      <c r="BE231" s="184">
        <f t="shared" si="44"/>
        <v>0</v>
      </c>
      <c r="BF231" s="184">
        <f t="shared" si="45"/>
        <v>0</v>
      </c>
      <c r="BG231" s="184">
        <f t="shared" si="46"/>
        <v>0</v>
      </c>
      <c r="BH231" s="184">
        <f t="shared" si="47"/>
        <v>0</v>
      </c>
      <c r="BI231" s="184">
        <f t="shared" si="48"/>
        <v>0</v>
      </c>
      <c r="BJ231" s="13" t="s">
        <v>79</v>
      </c>
      <c r="BK231" s="184">
        <f t="shared" si="49"/>
        <v>0</v>
      </c>
      <c r="BL231" s="13" t="s">
        <v>118</v>
      </c>
      <c r="BM231" s="183" t="s">
        <v>475</v>
      </c>
    </row>
    <row r="232" spans="1:65" s="11" customFormat="1" ht="25.9" customHeight="1">
      <c r="B232" s="157"/>
      <c r="C232" s="158"/>
      <c r="D232" s="159" t="s">
        <v>71</v>
      </c>
      <c r="E232" s="160" t="s">
        <v>476</v>
      </c>
      <c r="F232" s="160" t="s">
        <v>477</v>
      </c>
      <c r="G232" s="158"/>
      <c r="H232" s="158"/>
      <c r="I232" s="161"/>
      <c r="J232" s="162">
        <f>BK232</f>
        <v>0</v>
      </c>
      <c r="K232" s="158"/>
      <c r="L232" s="163"/>
      <c r="M232" s="164"/>
      <c r="N232" s="165"/>
      <c r="O232" s="165"/>
      <c r="P232" s="166">
        <f>SUM(P233:P234)</f>
        <v>0</v>
      </c>
      <c r="Q232" s="165"/>
      <c r="R232" s="166">
        <f>SUM(R233:R234)</f>
        <v>2.2000000000000001E-3</v>
      </c>
      <c r="S232" s="165"/>
      <c r="T232" s="167">
        <f>SUM(T233:T234)</f>
        <v>0</v>
      </c>
      <c r="AR232" s="168" t="s">
        <v>81</v>
      </c>
      <c r="AT232" s="169" t="s">
        <v>71</v>
      </c>
      <c r="AU232" s="169" t="s">
        <v>72</v>
      </c>
      <c r="AY232" s="168" t="s">
        <v>113</v>
      </c>
      <c r="BK232" s="170">
        <f>SUM(BK233:BK234)</f>
        <v>0</v>
      </c>
    </row>
    <row r="233" spans="1:65" s="2" customFormat="1" ht="24.2" customHeight="1">
      <c r="A233" s="30"/>
      <c r="B233" s="31"/>
      <c r="C233" s="171" t="s">
        <v>297</v>
      </c>
      <c r="D233" s="171" t="s">
        <v>114</v>
      </c>
      <c r="E233" s="172" t="s">
        <v>478</v>
      </c>
      <c r="F233" s="173" t="s">
        <v>479</v>
      </c>
      <c r="G233" s="174" t="s">
        <v>117</v>
      </c>
      <c r="H233" s="175">
        <v>44</v>
      </c>
      <c r="I233" s="176"/>
      <c r="J233" s="177">
        <f>ROUND(I233*H233,2)</f>
        <v>0</v>
      </c>
      <c r="K233" s="178"/>
      <c r="L233" s="35"/>
      <c r="M233" s="179" t="s">
        <v>1</v>
      </c>
      <c r="N233" s="180" t="s">
        <v>37</v>
      </c>
      <c r="O233" s="67"/>
      <c r="P233" s="181">
        <f>O233*H233</f>
        <v>0</v>
      </c>
      <c r="Q233" s="181">
        <v>2.0000000000000002E-5</v>
      </c>
      <c r="R233" s="181">
        <f>Q233*H233</f>
        <v>8.8000000000000003E-4</v>
      </c>
      <c r="S233" s="181">
        <v>0</v>
      </c>
      <c r="T233" s="182">
        <f>S233*H233</f>
        <v>0</v>
      </c>
      <c r="U233" s="30"/>
      <c r="V233" s="30"/>
      <c r="W233" s="30"/>
      <c r="X233" s="30"/>
      <c r="Y233" s="30"/>
      <c r="Z233" s="30"/>
      <c r="AA233" s="30"/>
      <c r="AB233" s="30"/>
      <c r="AC233" s="30"/>
      <c r="AD233" s="30"/>
      <c r="AE233" s="30"/>
      <c r="AR233" s="183" t="s">
        <v>118</v>
      </c>
      <c r="AT233" s="183" t="s">
        <v>114</v>
      </c>
      <c r="AU233" s="183" t="s">
        <v>79</v>
      </c>
      <c r="AY233" s="13" t="s">
        <v>113</v>
      </c>
      <c r="BE233" s="184">
        <f>IF(N233="základní",J233,0)</f>
        <v>0</v>
      </c>
      <c r="BF233" s="184">
        <f>IF(N233="snížená",J233,0)</f>
        <v>0</v>
      </c>
      <c r="BG233" s="184">
        <f>IF(N233="zákl. přenesená",J233,0)</f>
        <v>0</v>
      </c>
      <c r="BH233" s="184">
        <f>IF(N233="sníž. přenesená",J233,0)</f>
        <v>0</v>
      </c>
      <c r="BI233" s="184">
        <f>IF(N233="nulová",J233,0)</f>
        <v>0</v>
      </c>
      <c r="BJ233" s="13" t="s">
        <v>79</v>
      </c>
      <c r="BK233" s="184">
        <f>ROUND(I233*H233,2)</f>
        <v>0</v>
      </c>
      <c r="BL233" s="13" t="s">
        <v>118</v>
      </c>
      <c r="BM233" s="183" t="s">
        <v>480</v>
      </c>
    </row>
    <row r="234" spans="1:65" s="2" customFormat="1" ht="24.2" customHeight="1">
      <c r="A234" s="30"/>
      <c r="B234" s="31"/>
      <c r="C234" s="171" t="s">
        <v>481</v>
      </c>
      <c r="D234" s="171" t="s">
        <v>114</v>
      </c>
      <c r="E234" s="172" t="s">
        <v>482</v>
      </c>
      <c r="F234" s="173" t="s">
        <v>483</v>
      </c>
      <c r="G234" s="174" t="s">
        <v>117</v>
      </c>
      <c r="H234" s="175">
        <v>44</v>
      </c>
      <c r="I234" s="176"/>
      <c r="J234" s="177">
        <f>ROUND(I234*H234,2)</f>
        <v>0</v>
      </c>
      <c r="K234" s="178"/>
      <c r="L234" s="35"/>
      <c r="M234" s="179" t="s">
        <v>1</v>
      </c>
      <c r="N234" s="180" t="s">
        <v>37</v>
      </c>
      <c r="O234" s="67"/>
      <c r="P234" s="181">
        <f>O234*H234</f>
        <v>0</v>
      </c>
      <c r="Q234" s="181">
        <v>3.0000000000000001E-5</v>
      </c>
      <c r="R234" s="181">
        <f>Q234*H234</f>
        <v>1.32E-3</v>
      </c>
      <c r="S234" s="181">
        <v>0</v>
      </c>
      <c r="T234" s="182">
        <f>S234*H234</f>
        <v>0</v>
      </c>
      <c r="U234" s="30"/>
      <c r="V234" s="30"/>
      <c r="W234" s="30"/>
      <c r="X234" s="30"/>
      <c r="Y234" s="30"/>
      <c r="Z234" s="30"/>
      <c r="AA234" s="30"/>
      <c r="AB234" s="30"/>
      <c r="AC234" s="30"/>
      <c r="AD234" s="30"/>
      <c r="AE234" s="30"/>
      <c r="AR234" s="183" t="s">
        <v>118</v>
      </c>
      <c r="AT234" s="183" t="s">
        <v>114</v>
      </c>
      <c r="AU234" s="183" t="s">
        <v>79</v>
      </c>
      <c r="AY234" s="13" t="s">
        <v>113</v>
      </c>
      <c r="BE234" s="184">
        <f>IF(N234="základní",J234,0)</f>
        <v>0</v>
      </c>
      <c r="BF234" s="184">
        <f>IF(N234="snížená",J234,0)</f>
        <v>0</v>
      </c>
      <c r="BG234" s="184">
        <f>IF(N234="zákl. přenesená",J234,0)</f>
        <v>0</v>
      </c>
      <c r="BH234" s="184">
        <f>IF(N234="sníž. přenesená",J234,0)</f>
        <v>0</v>
      </c>
      <c r="BI234" s="184">
        <f>IF(N234="nulová",J234,0)</f>
        <v>0</v>
      </c>
      <c r="BJ234" s="13" t="s">
        <v>79</v>
      </c>
      <c r="BK234" s="184">
        <f>ROUND(I234*H234,2)</f>
        <v>0</v>
      </c>
      <c r="BL234" s="13" t="s">
        <v>118</v>
      </c>
      <c r="BM234" s="183" t="s">
        <v>484</v>
      </c>
    </row>
    <row r="235" spans="1:65" s="11" customFormat="1" ht="25.9" customHeight="1">
      <c r="B235" s="157"/>
      <c r="C235" s="158"/>
      <c r="D235" s="159" t="s">
        <v>71</v>
      </c>
      <c r="E235" s="160" t="s">
        <v>485</v>
      </c>
      <c r="F235" s="160" t="s">
        <v>486</v>
      </c>
      <c r="G235" s="158"/>
      <c r="H235" s="158"/>
      <c r="I235" s="161"/>
      <c r="J235" s="162">
        <f>BK235</f>
        <v>0</v>
      </c>
      <c r="K235" s="158"/>
      <c r="L235" s="163"/>
      <c r="M235" s="164"/>
      <c r="N235" s="165"/>
      <c r="O235" s="165"/>
      <c r="P235" s="166">
        <f>SUM(P236:P239)</f>
        <v>0</v>
      </c>
      <c r="Q235" s="165"/>
      <c r="R235" s="166">
        <f>SUM(R236:R239)</f>
        <v>0</v>
      </c>
      <c r="S235" s="165"/>
      <c r="T235" s="167">
        <f>SUM(T236:T239)</f>
        <v>0</v>
      </c>
      <c r="AR235" s="168" t="s">
        <v>81</v>
      </c>
      <c r="AT235" s="169" t="s">
        <v>71</v>
      </c>
      <c r="AU235" s="169" t="s">
        <v>72</v>
      </c>
      <c r="AY235" s="168" t="s">
        <v>113</v>
      </c>
      <c r="BK235" s="170">
        <f>SUM(BK236:BK239)</f>
        <v>0</v>
      </c>
    </row>
    <row r="236" spans="1:65" s="2" customFormat="1" ht="24.2" customHeight="1">
      <c r="A236" s="30"/>
      <c r="B236" s="31"/>
      <c r="C236" s="171" t="s">
        <v>301</v>
      </c>
      <c r="D236" s="171" t="s">
        <v>114</v>
      </c>
      <c r="E236" s="172" t="s">
        <v>487</v>
      </c>
      <c r="F236" s="173" t="s">
        <v>488</v>
      </c>
      <c r="G236" s="174" t="s">
        <v>117</v>
      </c>
      <c r="H236" s="175">
        <v>36</v>
      </c>
      <c r="I236" s="176"/>
      <c r="J236" s="177">
        <f>ROUND(I236*H236,2)</f>
        <v>0</v>
      </c>
      <c r="K236" s="178"/>
      <c r="L236" s="35"/>
      <c r="M236" s="179" t="s">
        <v>1</v>
      </c>
      <c r="N236" s="180" t="s">
        <v>37</v>
      </c>
      <c r="O236" s="67"/>
      <c r="P236" s="181">
        <f>O236*H236</f>
        <v>0</v>
      </c>
      <c r="Q236" s="181">
        <v>0</v>
      </c>
      <c r="R236" s="181">
        <f>Q236*H236</f>
        <v>0</v>
      </c>
      <c r="S236" s="181">
        <v>0</v>
      </c>
      <c r="T236" s="182">
        <f>S236*H236</f>
        <v>0</v>
      </c>
      <c r="U236" s="30"/>
      <c r="V236" s="30"/>
      <c r="W236" s="30"/>
      <c r="X236" s="30"/>
      <c r="Y236" s="30"/>
      <c r="Z236" s="30"/>
      <c r="AA236" s="30"/>
      <c r="AB236" s="30"/>
      <c r="AC236" s="30"/>
      <c r="AD236" s="30"/>
      <c r="AE236" s="30"/>
      <c r="AR236" s="183" t="s">
        <v>118</v>
      </c>
      <c r="AT236" s="183" t="s">
        <v>114</v>
      </c>
      <c r="AU236" s="183" t="s">
        <v>79</v>
      </c>
      <c r="AY236" s="13" t="s">
        <v>113</v>
      </c>
      <c r="BE236" s="184">
        <f>IF(N236="základní",J236,0)</f>
        <v>0</v>
      </c>
      <c r="BF236" s="184">
        <f>IF(N236="snížená",J236,0)</f>
        <v>0</v>
      </c>
      <c r="BG236" s="184">
        <f>IF(N236="zákl. přenesená",J236,0)</f>
        <v>0</v>
      </c>
      <c r="BH236" s="184">
        <f>IF(N236="sníž. přenesená",J236,0)</f>
        <v>0</v>
      </c>
      <c r="BI236" s="184">
        <f>IF(N236="nulová",J236,0)</f>
        <v>0</v>
      </c>
      <c r="BJ236" s="13" t="s">
        <v>79</v>
      </c>
      <c r="BK236" s="184">
        <f>ROUND(I236*H236,2)</f>
        <v>0</v>
      </c>
      <c r="BL236" s="13" t="s">
        <v>118</v>
      </c>
      <c r="BM236" s="183" t="s">
        <v>489</v>
      </c>
    </row>
    <row r="237" spans="1:65" s="2" customFormat="1" ht="33" customHeight="1">
      <c r="A237" s="30"/>
      <c r="B237" s="31"/>
      <c r="C237" s="171" t="s">
        <v>490</v>
      </c>
      <c r="D237" s="171" t="s">
        <v>114</v>
      </c>
      <c r="E237" s="172" t="s">
        <v>491</v>
      </c>
      <c r="F237" s="173" t="s">
        <v>492</v>
      </c>
      <c r="G237" s="174" t="s">
        <v>117</v>
      </c>
      <c r="H237" s="175">
        <v>2</v>
      </c>
      <c r="I237" s="176"/>
      <c r="J237" s="177">
        <f>ROUND(I237*H237,2)</f>
        <v>0</v>
      </c>
      <c r="K237" s="178"/>
      <c r="L237" s="35"/>
      <c r="M237" s="179" t="s">
        <v>1</v>
      </c>
      <c r="N237" s="180" t="s">
        <v>37</v>
      </c>
      <c r="O237" s="67"/>
      <c r="P237" s="181">
        <f>O237*H237</f>
        <v>0</v>
      </c>
      <c r="Q237" s="181">
        <v>0</v>
      </c>
      <c r="R237" s="181">
        <f>Q237*H237</f>
        <v>0</v>
      </c>
      <c r="S237" s="181">
        <v>0</v>
      </c>
      <c r="T237" s="182">
        <f>S237*H237</f>
        <v>0</v>
      </c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R237" s="183" t="s">
        <v>118</v>
      </c>
      <c r="AT237" s="183" t="s">
        <v>114</v>
      </c>
      <c r="AU237" s="183" t="s">
        <v>79</v>
      </c>
      <c r="AY237" s="13" t="s">
        <v>113</v>
      </c>
      <c r="BE237" s="184">
        <f>IF(N237="základní",J237,0)</f>
        <v>0</v>
      </c>
      <c r="BF237" s="184">
        <f>IF(N237="snížená",J237,0)</f>
        <v>0</v>
      </c>
      <c r="BG237" s="184">
        <f>IF(N237="zákl. přenesená",J237,0)</f>
        <v>0</v>
      </c>
      <c r="BH237" s="184">
        <f>IF(N237="sníž. přenesená",J237,0)</f>
        <v>0</v>
      </c>
      <c r="BI237" s="184">
        <f>IF(N237="nulová",J237,0)</f>
        <v>0</v>
      </c>
      <c r="BJ237" s="13" t="s">
        <v>79</v>
      </c>
      <c r="BK237" s="184">
        <f>ROUND(I237*H237,2)</f>
        <v>0</v>
      </c>
      <c r="BL237" s="13" t="s">
        <v>118</v>
      </c>
      <c r="BM237" s="183" t="s">
        <v>493</v>
      </c>
    </row>
    <row r="238" spans="1:65" s="2" customFormat="1" ht="33" customHeight="1">
      <c r="A238" s="30"/>
      <c r="B238" s="31"/>
      <c r="C238" s="171" t="s">
        <v>304</v>
      </c>
      <c r="D238" s="171" t="s">
        <v>114</v>
      </c>
      <c r="E238" s="172" t="s">
        <v>494</v>
      </c>
      <c r="F238" s="173" t="s">
        <v>495</v>
      </c>
      <c r="G238" s="174" t="s">
        <v>117</v>
      </c>
      <c r="H238" s="175">
        <v>34</v>
      </c>
      <c r="I238" s="176"/>
      <c r="J238" s="177">
        <f>ROUND(I238*H238,2)</f>
        <v>0</v>
      </c>
      <c r="K238" s="178"/>
      <c r="L238" s="35"/>
      <c r="M238" s="179" t="s">
        <v>1</v>
      </c>
      <c r="N238" s="180" t="s">
        <v>37</v>
      </c>
      <c r="O238" s="67"/>
      <c r="P238" s="181">
        <f>O238*H238</f>
        <v>0</v>
      </c>
      <c r="Q238" s="181">
        <v>0</v>
      </c>
      <c r="R238" s="181">
        <f>Q238*H238</f>
        <v>0</v>
      </c>
      <c r="S238" s="181">
        <v>0</v>
      </c>
      <c r="T238" s="182">
        <f>S238*H238</f>
        <v>0</v>
      </c>
      <c r="U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0"/>
      <c r="AR238" s="183" t="s">
        <v>118</v>
      </c>
      <c r="AT238" s="183" t="s">
        <v>114</v>
      </c>
      <c r="AU238" s="183" t="s">
        <v>79</v>
      </c>
      <c r="AY238" s="13" t="s">
        <v>113</v>
      </c>
      <c r="BE238" s="184">
        <f>IF(N238="základní",J238,0)</f>
        <v>0</v>
      </c>
      <c r="BF238" s="184">
        <f>IF(N238="snížená",J238,0)</f>
        <v>0</v>
      </c>
      <c r="BG238" s="184">
        <f>IF(N238="zákl. přenesená",J238,0)</f>
        <v>0</v>
      </c>
      <c r="BH238" s="184">
        <f>IF(N238="sníž. přenesená",J238,0)</f>
        <v>0</v>
      </c>
      <c r="BI238" s="184">
        <f>IF(N238="nulová",J238,0)</f>
        <v>0</v>
      </c>
      <c r="BJ238" s="13" t="s">
        <v>79</v>
      </c>
      <c r="BK238" s="184">
        <f>ROUND(I238*H238,2)</f>
        <v>0</v>
      </c>
      <c r="BL238" s="13" t="s">
        <v>118</v>
      </c>
      <c r="BM238" s="183" t="s">
        <v>496</v>
      </c>
    </row>
    <row r="239" spans="1:65" s="2" customFormat="1" ht="24.2" customHeight="1">
      <c r="A239" s="30"/>
      <c r="B239" s="31"/>
      <c r="C239" s="171" t="s">
        <v>497</v>
      </c>
      <c r="D239" s="171" t="s">
        <v>114</v>
      </c>
      <c r="E239" s="172" t="s">
        <v>498</v>
      </c>
      <c r="F239" s="173" t="s">
        <v>499</v>
      </c>
      <c r="G239" s="174" t="s">
        <v>196</v>
      </c>
      <c r="H239" s="175">
        <v>0.13700000000000001</v>
      </c>
      <c r="I239" s="176"/>
      <c r="J239" s="177">
        <f>ROUND(I239*H239,2)</f>
        <v>0</v>
      </c>
      <c r="K239" s="178"/>
      <c r="L239" s="35"/>
      <c r="M239" s="179" t="s">
        <v>1</v>
      </c>
      <c r="N239" s="180" t="s">
        <v>37</v>
      </c>
      <c r="O239" s="67"/>
      <c r="P239" s="181">
        <f>O239*H239</f>
        <v>0</v>
      </c>
      <c r="Q239" s="181">
        <v>0</v>
      </c>
      <c r="R239" s="181">
        <f>Q239*H239</f>
        <v>0</v>
      </c>
      <c r="S239" s="181">
        <v>0</v>
      </c>
      <c r="T239" s="182">
        <f>S239*H239</f>
        <v>0</v>
      </c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R239" s="183" t="s">
        <v>118</v>
      </c>
      <c r="AT239" s="183" t="s">
        <v>114</v>
      </c>
      <c r="AU239" s="183" t="s">
        <v>79</v>
      </c>
      <c r="AY239" s="13" t="s">
        <v>113</v>
      </c>
      <c r="BE239" s="184">
        <f>IF(N239="základní",J239,0)</f>
        <v>0</v>
      </c>
      <c r="BF239" s="184">
        <f>IF(N239="snížená",J239,0)</f>
        <v>0</v>
      </c>
      <c r="BG239" s="184">
        <f>IF(N239="zákl. přenesená",J239,0)</f>
        <v>0</v>
      </c>
      <c r="BH239" s="184">
        <f>IF(N239="sníž. přenesená",J239,0)</f>
        <v>0</v>
      </c>
      <c r="BI239" s="184">
        <f>IF(N239="nulová",J239,0)</f>
        <v>0</v>
      </c>
      <c r="BJ239" s="13" t="s">
        <v>79</v>
      </c>
      <c r="BK239" s="184">
        <f>ROUND(I239*H239,2)</f>
        <v>0</v>
      </c>
      <c r="BL239" s="13" t="s">
        <v>118</v>
      </c>
      <c r="BM239" s="183" t="s">
        <v>500</v>
      </c>
    </row>
    <row r="240" spans="1:65" s="11" customFormat="1" ht="25.9" customHeight="1">
      <c r="B240" s="157"/>
      <c r="C240" s="158"/>
      <c r="D240" s="159" t="s">
        <v>71</v>
      </c>
      <c r="E240" s="160" t="s">
        <v>501</v>
      </c>
      <c r="F240" s="160" t="s">
        <v>502</v>
      </c>
      <c r="G240" s="158"/>
      <c r="H240" s="158"/>
      <c r="I240" s="161"/>
      <c r="J240" s="162">
        <f>BK240</f>
        <v>0</v>
      </c>
      <c r="K240" s="158"/>
      <c r="L240" s="163"/>
      <c r="M240" s="164"/>
      <c r="N240" s="165"/>
      <c r="O240" s="165"/>
      <c r="P240" s="166">
        <f>SUM(P241:P254)</f>
        <v>0</v>
      </c>
      <c r="Q240" s="165"/>
      <c r="R240" s="166">
        <f>SUM(R241:R254)</f>
        <v>4.2200000000000007E-3</v>
      </c>
      <c r="S240" s="165"/>
      <c r="T240" s="167">
        <f>SUM(T241:T254)</f>
        <v>2.5405500000000005</v>
      </c>
      <c r="AR240" s="168" t="s">
        <v>79</v>
      </c>
      <c r="AT240" s="169" t="s">
        <v>71</v>
      </c>
      <c r="AU240" s="169" t="s">
        <v>72</v>
      </c>
      <c r="AY240" s="168" t="s">
        <v>113</v>
      </c>
      <c r="BK240" s="170">
        <f>SUM(BK241:BK254)</f>
        <v>0</v>
      </c>
    </row>
    <row r="241" spans="1:65" s="2" customFormat="1" ht="16.5" customHeight="1">
      <c r="A241" s="30"/>
      <c r="B241" s="31"/>
      <c r="C241" s="171" t="s">
        <v>308</v>
      </c>
      <c r="D241" s="171" t="s">
        <v>114</v>
      </c>
      <c r="E241" s="172" t="s">
        <v>503</v>
      </c>
      <c r="F241" s="173" t="s">
        <v>504</v>
      </c>
      <c r="G241" s="174" t="s">
        <v>148</v>
      </c>
      <c r="H241" s="175">
        <v>1</v>
      </c>
      <c r="I241" s="176"/>
      <c r="J241" s="177">
        <f t="shared" ref="J241:J254" si="50">ROUND(I241*H241,2)</f>
        <v>0</v>
      </c>
      <c r="K241" s="178"/>
      <c r="L241" s="35"/>
      <c r="M241" s="179" t="s">
        <v>1</v>
      </c>
      <c r="N241" s="180" t="s">
        <v>37</v>
      </c>
      <c r="O241" s="67"/>
      <c r="P241" s="181">
        <f t="shared" ref="P241:P254" si="51">O241*H241</f>
        <v>0</v>
      </c>
      <c r="Q241" s="181">
        <v>0</v>
      </c>
      <c r="R241" s="181">
        <f t="shared" ref="R241:R254" si="52">Q241*H241</f>
        <v>0</v>
      </c>
      <c r="S241" s="181">
        <v>1.933E-2</v>
      </c>
      <c r="T241" s="182">
        <f t="shared" ref="T241:T254" si="53">S241*H241</f>
        <v>1.933E-2</v>
      </c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R241" s="183" t="s">
        <v>121</v>
      </c>
      <c r="AT241" s="183" t="s">
        <v>114</v>
      </c>
      <c r="AU241" s="183" t="s">
        <v>79</v>
      </c>
      <c r="AY241" s="13" t="s">
        <v>113</v>
      </c>
      <c r="BE241" s="184">
        <f t="shared" ref="BE241:BE254" si="54">IF(N241="základní",J241,0)</f>
        <v>0</v>
      </c>
      <c r="BF241" s="184">
        <f t="shared" ref="BF241:BF254" si="55">IF(N241="snížená",J241,0)</f>
        <v>0</v>
      </c>
      <c r="BG241" s="184">
        <f t="shared" ref="BG241:BG254" si="56">IF(N241="zákl. přenesená",J241,0)</f>
        <v>0</v>
      </c>
      <c r="BH241" s="184">
        <f t="shared" ref="BH241:BH254" si="57">IF(N241="sníž. přenesená",J241,0)</f>
        <v>0</v>
      </c>
      <c r="BI241" s="184">
        <f t="shared" ref="BI241:BI254" si="58">IF(N241="nulová",J241,0)</f>
        <v>0</v>
      </c>
      <c r="BJ241" s="13" t="s">
        <v>79</v>
      </c>
      <c r="BK241" s="184">
        <f t="shared" ref="BK241:BK254" si="59">ROUND(I241*H241,2)</f>
        <v>0</v>
      </c>
      <c r="BL241" s="13" t="s">
        <v>121</v>
      </c>
      <c r="BM241" s="183" t="s">
        <v>505</v>
      </c>
    </row>
    <row r="242" spans="1:65" s="2" customFormat="1" ht="16.5" customHeight="1">
      <c r="A242" s="30"/>
      <c r="B242" s="31"/>
      <c r="C242" s="171" t="s">
        <v>506</v>
      </c>
      <c r="D242" s="171" t="s">
        <v>114</v>
      </c>
      <c r="E242" s="172" t="s">
        <v>507</v>
      </c>
      <c r="F242" s="173" t="s">
        <v>508</v>
      </c>
      <c r="G242" s="174" t="s">
        <v>148</v>
      </c>
      <c r="H242" s="175">
        <v>1</v>
      </c>
      <c r="I242" s="176"/>
      <c r="J242" s="177">
        <f t="shared" si="50"/>
        <v>0</v>
      </c>
      <c r="K242" s="178"/>
      <c r="L242" s="35"/>
      <c r="M242" s="179" t="s">
        <v>1</v>
      </c>
      <c r="N242" s="180" t="s">
        <v>37</v>
      </c>
      <c r="O242" s="67"/>
      <c r="P242" s="181">
        <f t="shared" si="51"/>
        <v>0</v>
      </c>
      <c r="Q242" s="181">
        <v>0</v>
      </c>
      <c r="R242" s="181">
        <f t="shared" si="52"/>
        <v>0</v>
      </c>
      <c r="S242" s="181">
        <v>1.9460000000000002E-2</v>
      </c>
      <c r="T242" s="182">
        <f t="shared" si="53"/>
        <v>1.9460000000000002E-2</v>
      </c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R242" s="183" t="s">
        <v>121</v>
      </c>
      <c r="AT242" s="183" t="s">
        <v>114</v>
      </c>
      <c r="AU242" s="183" t="s">
        <v>79</v>
      </c>
      <c r="AY242" s="13" t="s">
        <v>113</v>
      </c>
      <c r="BE242" s="184">
        <f t="shared" si="54"/>
        <v>0</v>
      </c>
      <c r="BF242" s="184">
        <f t="shared" si="55"/>
        <v>0</v>
      </c>
      <c r="BG242" s="184">
        <f t="shared" si="56"/>
        <v>0</v>
      </c>
      <c r="BH242" s="184">
        <f t="shared" si="57"/>
        <v>0</v>
      </c>
      <c r="BI242" s="184">
        <f t="shared" si="58"/>
        <v>0</v>
      </c>
      <c r="BJ242" s="13" t="s">
        <v>79</v>
      </c>
      <c r="BK242" s="184">
        <f t="shared" si="59"/>
        <v>0</v>
      </c>
      <c r="BL242" s="13" t="s">
        <v>121</v>
      </c>
      <c r="BM242" s="183" t="s">
        <v>509</v>
      </c>
    </row>
    <row r="243" spans="1:65" s="2" customFormat="1" ht="24.2" customHeight="1">
      <c r="A243" s="30"/>
      <c r="B243" s="31"/>
      <c r="C243" s="171" t="s">
        <v>312</v>
      </c>
      <c r="D243" s="171" t="s">
        <v>114</v>
      </c>
      <c r="E243" s="172" t="s">
        <v>510</v>
      </c>
      <c r="F243" s="173" t="s">
        <v>511</v>
      </c>
      <c r="G243" s="174" t="s">
        <v>148</v>
      </c>
      <c r="H243" s="175">
        <v>1</v>
      </c>
      <c r="I243" s="176"/>
      <c r="J243" s="177">
        <f t="shared" si="50"/>
        <v>0</v>
      </c>
      <c r="K243" s="178"/>
      <c r="L243" s="35"/>
      <c r="M243" s="179" t="s">
        <v>1</v>
      </c>
      <c r="N243" s="180" t="s">
        <v>37</v>
      </c>
      <c r="O243" s="67"/>
      <c r="P243" s="181">
        <f t="shared" si="51"/>
        <v>0</v>
      </c>
      <c r="Q243" s="181">
        <v>0</v>
      </c>
      <c r="R243" s="181">
        <f t="shared" si="52"/>
        <v>0</v>
      </c>
      <c r="S243" s="181">
        <v>9.1999999999999998E-3</v>
      </c>
      <c r="T243" s="182">
        <f t="shared" si="53"/>
        <v>9.1999999999999998E-3</v>
      </c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R243" s="183" t="s">
        <v>121</v>
      </c>
      <c r="AT243" s="183" t="s">
        <v>114</v>
      </c>
      <c r="AU243" s="183" t="s">
        <v>79</v>
      </c>
      <c r="AY243" s="13" t="s">
        <v>113</v>
      </c>
      <c r="BE243" s="184">
        <f t="shared" si="54"/>
        <v>0</v>
      </c>
      <c r="BF243" s="184">
        <f t="shared" si="55"/>
        <v>0</v>
      </c>
      <c r="BG243" s="184">
        <f t="shared" si="56"/>
        <v>0</v>
      </c>
      <c r="BH243" s="184">
        <f t="shared" si="57"/>
        <v>0</v>
      </c>
      <c r="BI243" s="184">
        <f t="shared" si="58"/>
        <v>0</v>
      </c>
      <c r="BJ243" s="13" t="s">
        <v>79</v>
      </c>
      <c r="BK243" s="184">
        <f t="shared" si="59"/>
        <v>0</v>
      </c>
      <c r="BL243" s="13" t="s">
        <v>121</v>
      </c>
      <c r="BM243" s="183" t="s">
        <v>512</v>
      </c>
    </row>
    <row r="244" spans="1:65" s="2" customFormat="1" ht="16.5" customHeight="1">
      <c r="A244" s="30"/>
      <c r="B244" s="31"/>
      <c r="C244" s="171" t="s">
        <v>513</v>
      </c>
      <c r="D244" s="171" t="s">
        <v>114</v>
      </c>
      <c r="E244" s="172" t="s">
        <v>514</v>
      </c>
      <c r="F244" s="173" t="s">
        <v>515</v>
      </c>
      <c r="G244" s="174" t="s">
        <v>148</v>
      </c>
      <c r="H244" s="175">
        <v>2</v>
      </c>
      <c r="I244" s="176"/>
      <c r="J244" s="177">
        <f t="shared" si="50"/>
        <v>0</v>
      </c>
      <c r="K244" s="178"/>
      <c r="L244" s="35"/>
      <c r="M244" s="179" t="s">
        <v>1</v>
      </c>
      <c r="N244" s="180" t="s">
        <v>37</v>
      </c>
      <c r="O244" s="67"/>
      <c r="P244" s="181">
        <f t="shared" si="51"/>
        <v>0</v>
      </c>
      <c r="Q244" s="181">
        <v>0</v>
      </c>
      <c r="R244" s="181">
        <f t="shared" si="52"/>
        <v>0</v>
      </c>
      <c r="S244" s="181">
        <v>1.56E-3</v>
      </c>
      <c r="T244" s="182">
        <f t="shared" si="53"/>
        <v>3.1199999999999999E-3</v>
      </c>
      <c r="U244" s="30"/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  <c r="AR244" s="183" t="s">
        <v>121</v>
      </c>
      <c r="AT244" s="183" t="s">
        <v>114</v>
      </c>
      <c r="AU244" s="183" t="s">
        <v>79</v>
      </c>
      <c r="AY244" s="13" t="s">
        <v>113</v>
      </c>
      <c r="BE244" s="184">
        <f t="shared" si="54"/>
        <v>0</v>
      </c>
      <c r="BF244" s="184">
        <f t="shared" si="55"/>
        <v>0</v>
      </c>
      <c r="BG244" s="184">
        <f t="shared" si="56"/>
        <v>0</v>
      </c>
      <c r="BH244" s="184">
        <f t="shared" si="57"/>
        <v>0</v>
      </c>
      <c r="BI244" s="184">
        <f t="shared" si="58"/>
        <v>0</v>
      </c>
      <c r="BJ244" s="13" t="s">
        <v>79</v>
      </c>
      <c r="BK244" s="184">
        <f t="shared" si="59"/>
        <v>0</v>
      </c>
      <c r="BL244" s="13" t="s">
        <v>121</v>
      </c>
      <c r="BM244" s="183" t="s">
        <v>516</v>
      </c>
    </row>
    <row r="245" spans="1:65" s="2" customFormat="1" ht="24.2" customHeight="1">
      <c r="A245" s="30"/>
      <c r="B245" s="31"/>
      <c r="C245" s="171" t="s">
        <v>316</v>
      </c>
      <c r="D245" s="171" t="s">
        <v>114</v>
      </c>
      <c r="E245" s="172" t="s">
        <v>517</v>
      </c>
      <c r="F245" s="173" t="s">
        <v>518</v>
      </c>
      <c r="G245" s="174" t="s">
        <v>148</v>
      </c>
      <c r="H245" s="175">
        <v>8</v>
      </c>
      <c r="I245" s="176"/>
      <c r="J245" s="177">
        <f t="shared" si="50"/>
        <v>0</v>
      </c>
      <c r="K245" s="178"/>
      <c r="L245" s="35"/>
      <c r="M245" s="179" t="s">
        <v>1</v>
      </c>
      <c r="N245" s="180" t="s">
        <v>37</v>
      </c>
      <c r="O245" s="67"/>
      <c r="P245" s="181">
        <f t="shared" si="51"/>
        <v>0</v>
      </c>
      <c r="Q245" s="181">
        <v>0</v>
      </c>
      <c r="R245" s="181">
        <f t="shared" si="52"/>
        <v>0</v>
      </c>
      <c r="S245" s="181">
        <v>6.8999999999999997E-4</v>
      </c>
      <c r="T245" s="182">
        <f t="shared" si="53"/>
        <v>5.5199999999999997E-3</v>
      </c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R245" s="183" t="s">
        <v>121</v>
      </c>
      <c r="AT245" s="183" t="s">
        <v>114</v>
      </c>
      <c r="AU245" s="183" t="s">
        <v>79</v>
      </c>
      <c r="AY245" s="13" t="s">
        <v>113</v>
      </c>
      <c r="BE245" s="184">
        <f t="shared" si="54"/>
        <v>0</v>
      </c>
      <c r="BF245" s="184">
        <f t="shared" si="55"/>
        <v>0</v>
      </c>
      <c r="BG245" s="184">
        <f t="shared" si="56"/>
        <v>0</v>
      </c>
      <c r="BH245" s="184">
        <f t="shared" si="57"/>
        <v>0</v>
      </c>
      <c r="BI245" s="184">
        <f t="shared" si="58"/>
        <v>0</v>
      </c>
      <c r="BJ245" s="13" t="s">
        <v>79</v>
      </c>
      <c r="BK245" s="184">
        <f t="shared" si="59"/>
        <v>0</v>
      </c>
      <c r="BL245" s="13" t="s">
        <v>121</v>
      </c>
      <c r="BM245" s="183" t="s">
        <v>519</v>
      </c>
    </row>
    <row r="246" spans="1:65" s="2" customFormat="1" ht="24.2" customHeight="1">
      <c r="A246" s="30"/>
      <c r="B246" s="31"/>
      <c r="C246" s="171" t="s">
        <v>520</v>
      </c>
      <c r="D246" s="171" t="s">
        <v>114</v>
      </c>
      <c r="E246" s="172" t="s">
        <v>521</v>
      </c>
      <c r="F246" s="173" t="s">
        <v>522</v>
      </c>
      <c r="G246" s="174" t="s">
        <v>148</v>
      </c>
      <c r="H246" s="175">
        <v>2</v>
      </c>
      <c r="I246" s="176"/>
      <c r="J246" s="177">
        <f t="shared" si="50"/>
        <v>0</v>
      </c>
      <c r="K246" s="178"/>
      <c r="L246" s="35"/>
      <c r="M246" s="179" t="s">
        <v>1</v>
      </c>
      <c r="N246" s="180" t="s">
        <v>37</v>
      </c>
      <c r="O246" s="67"/>
      <c r="P246" s="181">
        <f t="shared" si="51"/>
        <v>0</v>
      </c>
      <c r="Q246" s="181">
        <v>0</v>
      </c>
      <c r="R246" s="181">
        <f t="shared" si="52"/>
        <v>0</v>
      </c>
      <c r="S246" s="181">
        <v>1.23E-3</v>
      </c>
      <c r="T246" s="182">
        <f t="shared" si="53"/>
        <v>2.4599999999999999E-3</v>
      </c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R246" s="183" t="s">
        <v>121</v>
      </c>
      <c r="AT246" s="183" t="s">
        <v>114</v>
      </c>
      <c r="AU246" s="183" t="s">
        <v>79</v>
      </c>
      <c r="AY246" s="13" t="s">
        <v>113</v>
      </c>
      <c r="BE246" s="184">
        <f t="shared" si="54"/>
        <v>0</v>
      </c>
      <c r="BF246" s="184">
        <f t="shared" si="55"/>
        <v>0</v>
      </c>
      <c r="BG246" s="184">
        <f t="shared" si="56"/>
        <v>0</v>
      </c>
      <c r="BH246" s="184">
        <f t="shared" si="57"/>
        <v>0</v>
      </c>
      <c r="BI246" s="184">
        <f t="shared" si="58"/>
        <v>0</v>
      </c>
      <c r="BJ246" s="13" t="s">
        <v>79</v>
      </c>
      <c r="BK246" s="184">
        <f t="shared" si="59"/>
        <v>0</v>
      </c>
      <c r="BL246" s="13" t="s">
        <v>121</v>
      </c>
      <c r="BM246" s="183" t="s">
        <v>523</v>
      </c>
    </row>
    <row r="247" spans="1:65" s="2" customFormat="1" ht="16.5" customHeight="1">
      <c r="A247" s="30"/>
      <c r="B247" s="31"/>
      <c r="C247" s="171" t="s">
        <v>319</v>
      </c>
      <c r="D247" s="171" t="s">
        <v>114</v>
      </c>
      <c r="E247" s="172" t="s">
        <v>524</v>
      </c>
      <c r="F247" s="173" t="s">
        <v>525</v>
      </c>
      <c r="G247" s="174" t="s">
        <v>117</v>
      </c>
      <c r="H247" s="175">
        <v>70</v>
      </c>
      <c r="I247" s="176"/>
      <c r="J247" s="177">
        <f t="shared" si="50"/>
        <v>0</v>
      </c>
      <c r="K247" s="178"/>
      <c r="L247" s="35"/>
      <c r="M247" s="179" t="s">
        <v>1</v>
      </c>
      <c r="N247" s="180" t="s">
        <v>37</v>
      </c>
      <c r="O247" s="67"/>
      <c r="P247" s="181">
        <f t="shared" si="51"/>
        <v>0</v>
      </c>
      <c r="Q247" s="181">
        <v>0</v>
      </c>
      <c r="R247" s="181">
        <f t="shared" si="52"/>
        <v>0</v>
      </c>
      <c r="S247" s="181">
        <v>3.065E-2</v>
      </c>
      <c r="T247" s="182">
        <f t="shared" si="53"/>
        <v>2.1455000000000002</v>
      </c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  <c r="AR247" s="183" t="s">
        <v>121</v>
      </c>
      <c r="AT247" s="183" t="s">
        <v>114</v>
      </c>
      <c r="AU247" s="183" t="s">
        <v>79</v>
      </c>
      <c r="AY247" s="13" t="s">
        <v>113</v>
      </c>
      <c r="BE247" s="184">
        <f t="shared" si="54"/>
        <v>0</v>
      </c>
      <c r="BF247" s="184">
        <f t="shared" si="55"/>
        <v>0</v>
      </c>
      <c r="BG247" s="184">
        <f t="shared" si="56"/>
        <v>0</v>
      </c>
      <c r="BH247" s="184">
        <f t="shared" si="57"/>
        <v>0</v>
      </c>
      <c r="BI247" s="184">
        <f t="shared" si="58"/>
        <v>0</v>
      </c>
      <c r="BJ247" s="13" t="s">
        <v>79</v>
      </c>
      <c r="BK247" s="184">
        <f t="shared" si="59"/>
        <v>0</v>
      </c>
      <c r="BL247" s="13" t="s">
        <v>121</v>
      </c>
      <c r="BM247" s="183" t="s">
        <v>526</v>
      </c>
    </row>
    <row r="248" spans="1:65" s="2" customFormat="1" ht="24.2" customHeight="1">
      <c r="A248" s="30"/>
      <c r="B248" s="31"/>
      <c r="C248" s="171" t="s">
        <v>527</v>
      </c>
      <c r="D248" s="171" t="s">
        <v>114</v>
      </c>
      <c r="E248" s="172" t="s">
        <v>528</v>
      </c>
      <c r="F248" s="173" t="s">
        <v>529</v>
      </c>
      <c r="G248" s="174" t="s">
        <v>117</v>
      </c>
      <c r="H248" s="175">
        <v>22</v>
      </c>
      <c r="I248" s="176"/>
      <c r="J248" s="177">
        <f t="shared" si="50"/>
        <v>0</v>
      </c>
      <c r="K248" s="178"/>
      <c r="L248" s="35"/>
      <c r="M248" s="179" t="s">
        <v>1</v>
      </c>
      <c r="N248" s="180" t="s">
        <v>37</v>
      </c>
      <c r="O248" s="67"/>
      <c r="P248" s="181">
        <f t="shared" si="51"/>
        <v>0</v>
      </c>
      <c r="Q248" s="181">
        <v>0</v>
      </c>
      <c r="R248" s="181">
        <f t="shared" si="52"/>
        <v>0</v>
      </c>
      <c r="S248" s="181">
        <v>2.1299999999999999E-3</v>
      </c>
      <c r="T248" s="182">
        <f t="shared" si="53"/>
        <v>4.6859999999999999E-2</v>
      </c>
      <c r="U248" s="30"/>
      <c r="V248" s="30"/>
      <c r="W248" s="30"/>
      <c r="X248" s="30"/>
      <c r="Y248" s="30"/>
      <c r="Z248" s="30"/>
      <c r="AA248" s="30"/>
      <c r="AB248" s="30"/>
      <c r="AC248" s="30"/>
      <c r="AD248" s="30"/>
      <c r="AE248" s="30"/>
      <c r="AR248" s="183" t="s">
        <v>121</v>
      </c>
      <c r="AT248" s="183" t="s">
        <v>114</v>
      </c>
      <c r="AU248" s="183" t="s">
        <v>79</v>
      </c>
      <c r="AY248" s="13" t="s">
        <v>113</v>
      </c>
      <c r="BE248" s="184">
        <f t="shared" si="54"/>
        <v>0</v>
      </c>
      <c r="BF248" s="184">
        <f t="shared" si="55"/>
        <v>0</v>
      </c>
      <c r="BG248" s="184">
        <f t="shared" si="56"/>
        <v>0</v>
      </c>
      <c r="BH248" s="184">
        <f t="shared" si="57"/>
        <v>0</v>
      </c>
      <c r="BI248" s="184">
        <f t="shared" si="58"/>
        <v>0</v>
      </c>
      <c r="BJ248" s="13" t="s">
        <v>79</v>
      </c>
      <c r="BK248" s="184">
        <f t="shared" si="59"/>
        <v>0</v>
      </c>
      <c r="BL248" s="13" t="s">
        <v>121</v>
      </c>
      <c r="BM248" s="183" t="s">
        <v>530</v>
      </c>
    </row>
    <row r="249" spans="1:65" s="2" customFormat="1" ht="24.2" customHeight="1">
      <c r="A249" s="30"/>
      <c r="B249" s="31"/>
      <c r="C249" s="171" t="s">
        <v>323</v>
      </c>
      <c r="D249" s="171" t="s">
        <v>114</v>
      </c>
      <c r="E249" s="172" t="s">
        <v>531</v>
      </c>
      <c r="F249" s="173" t="s">
        <v>532</v>
      </c>
      <c r="G249" s="174" t="s">
        <v>117</v>
      </c>
      <c r="H249" s="175">
        <v>22</v>
      </c>
      <c r="I249" s="176"/>
      <c r="J249" s="177">
        <f t="shared" si="50"/>
        <v>0</v>
      </c>
      <c r="K249" s="178"/>
      <c r="L249" s="35"/>
      <c r="M249" s="179" t="s">
        <v>1</v>
      </c>
      <c r="N249" s="180" t="s">
        <v>37</v>
      </c>
      <c r="O249" s="67"/>
      <c r="P249" s="181">
        <f t="shared" si="51"/>
        <v>0</v>
      </c>
      <c r="Q249" s="181">
        <v>1.1E-4</v>
      </c>
      <c r="R249" s="181">
        <f t="shared" si="52"/>
        <v>2.4200000000000003E-3</v>
      </c>
      <c r="S249" s="181">
        <v>2.15E-3</v>
      </c>
      <c r="T249" s="182">
        <f t="shared" si="53"/>
        <v>4.7300000000000002E-2</v>
      </c>
      <c r="U249" s="30"/>
      <c r="V249" s="30"/>
      <c r="W249" s="30"/>
      <c r="X249" s="30"/>
      <c r="Y249" s="30"/>
      <c r="Z249" s="30"/>
      <c r="AA249" s="30"/>
      <c r="AB249" s="30"/>
      <c r="AC249" s="30"/>
      <c r="AD249" s="30"/>
      <c r="AE249" s="30"/>
      <c r="AR249" s="183" t="s">
        <v>121</v>
      </c>
      <c r="AT249" s="183" t="s">
        <v>114</v>
      </c>
      <c r="AU249" s="183" t="s">
        <v>79</v>
      </c>
      <c r="AY249" s="13" t="s">
        <v>113</v>
      </c>
      <c r="BE249" s="184">
        <f t="shared" si="54"/>
        <v>0</v>
      </c>
      <c r="BF249" s="184">
        <f t="shared" si="55"/>
        <v>0</v>
      </c>
      <c r="BG249" s="184">
        <f t="shared" si="56"/>
        <v>0</v>
      </c>
      <c r="BH249" s="184">
        <f t="shared" si="57"/>
        <v>0</v>
      </c>
      <c r="BI249" s="184">
        <f t="shared" si="58"/>
        <v>0</v>
      </c>
      <c r="BJ249" s="13" t="s">
        <v>79</v>
      </c>
      <c r="BK249" s="184">
        <f t="shared" si="59"/>
        <v>0</v>
      </c>
      <c r="BL249" s="13" t="s">
        <v>121</v>
      </c>
      <c r="BM249" s="183" t="s">
        <v>533</v>
      </c>
    </row>
    <row r="250" spans="1:65" s="2" customFormat="1" ht="24.2" customHeight="1">
      <c r="A250" s="30"/>
      <c r="B250" s="31"/>
      <c r="C250" s="171" t="s">
        <v>534</v>
      </c>
      <c r="D250" s="171" t="s">
        <v>114</v>
      </c>
      <c r="E250" s="172" t="s">
        <v>535</v>
      </c>
      <c r="F250" s="173" t="s">
        <v>536</v>
      </c>
      <c r="G250" s="174" t="s">
        <v>148</v>
      </c>
      <c r="H250" s="175">
        <v>1</v>
      </c>
      <c r="I250" s="176"/>
      <c r="J250" s="177">
        <f t="shared" si="50"/>
        <v>0</v>
      </c>
      <c r="K250" s="178"/>
      <c r="L250" s="35"/>
      <c r="M250" s="179" t="s">
        <v>1</v>
      </c>
      <c r="N250" s="180" t="s">
        <v>37</v>
      </c>
      <c r="O250" s="67"/>
      <c r="P250" s="181">
        <f t="shared" si="51"/>
        <v>0</v>
      </c>
      <c r="Q250" s="181">
        <v>0</v>
      </c>
      <c r="R250" s="181">
        <f t="shared" si="52"/>
        <v>0</v>
      </c>
      <c r="S250" s="181">
        <v>2.2200000000000001E-2</v>
      </c>
      <c r="T250" s="182">
        <f t="shared" si="53"/>
        <v>2.2200000000000001E-2</v>
      </c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R250" s="183" t="s">
        <v>121</v>
      </c>
      <c r="AT250" s="183" t="s">
        <v>114</v>
      </c>
      <c r="AU250" s="183" t="s">
        <v>79</v>
      </c>
      <c r="AY250" s="13" t="s">
        <v>113</v>
      </c>
      <c r="BE250" s="184">
        <f t="shared" si="54"/>
        <v>0</v>
      </c>
      <c r="BF250" s="184">
        <f t="shared" si="55"/>
        <v>0</v>
      </c>
      <c r="BG250" s="184">
        <f t="shared" si="56"/>
        <v>0</v>
      </c>
      <c r="BH250" s="184">
        <f t="shared" si="57"/>
        <v>0</v>
      </c>
      <c r="BI250" s="184">
        <f t="shared" si="58"/>
        <v>0</v>
      </c>
      <c r="BJ250" s="13" t="s">
        <v>79</v>
      </c>
      <c r="BK250" s="184">
        <f t="shared" si="59"/>
        <v>0</v>
      </c>
      <c r="BL250" s="13" t="s">
        <v>121</v>
      </c>
      <c r="BM250" s="183" t="s">
        <v>537</v>
      </c>
    </row>
    <row r="251" spans="1:65" s="2" customFormat="1" ht="24.2" customHeight="1">
      <c r="A251" s="30"/>
      <c r="B251" s="31"/>
      <c r="C251" s="171" t="s">
        <v>538</v>
      </c>
      <c r="D251" s="171" t="s">
        <v>114</v>
      </c>
      <c r="E251" s="172" t="s">
        <v>539</v>
      </c>
      <c r="F251" s="173" t="s">
        <v>540</v>
      </c>
      <c r="G251" s="174" t="s">
        <v>148</v>
      </c>
      <c r="H251" s="175">
        <v>1</v>
      </c>
      <c r="I251" s="176"/>
      <c r="J251" s="177">
        <f t="shared" si="50"/>
        <v>0</v>
      </c>
      <c r="K251" s="178"/>
      <c r="L251" s="35"/>
      <c r="M251" s="179" t="s">
        <v>1</v>
      </c>
      <c r="N251" s="180" t="s">
        <v>37</v>
      </c>
      <c r="O251" s="67"/>
      <c r="P251" s="181">
        <f t="shared" si="51"/>
        <v>0</v>
      </c>
      <c r="Q251" s="181">
        <v>0</v>
      </c>
      <c r="R251" s="181">
        <f t="shared" si="52"/>
        <v>0</v>
      </c>
      <c r="S251" s="181">
        <v>4.8000000000000001E-2</v>
      </c>
      <c r="T251" s="182">
        <f t="shared" si="53"/>
        <v>4.8000000000000001E-2</v>
      </c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R251" s="183" t="s">
        <v>121</v>
      </c>
      <c r="AT251" s="183" t="s">
        <v>114</v>
      </c>
      <c r="AU251" s="183" t="s">
        <v>79</v>
      </c>
      <c r="AY251" s="13" t="s">
        <v>113</v>
      </c>
      <c r="BE251" s="184">
        <f t="shared" si="54"/>
        <v>0</v>
      </c>
      <c r="BF251" s="184">
        <f t="shared" si="55"/>
        <v>0</v>
      </c>
      <c r="BG251" s="184">
        <f t="shared" si="56"/>
        <v>0</v>
      </c>
      <c r="BH251" s="184">
        <f t="shared" si="57"/>
        <v>0</v>
      </c>
      <c r="BI251" s="184">
        <f t="shared" si="58"/>
        <v>0</v>
      </c>
      <c r="BJ251" s="13" t="s">
        <v>79</v>
      </c>
      <c r="BK251" s="184">
        <f t="shared" si="59"/>
        <v>0</v>
      </c>
      <c r="BL251" s="13" t="s">
        <v>121</v>
      </c>
      <c r="BM251" s="183" t="s">
        <v>541</v>
      </c>
    </row>
    <row r="252" spans="1:65" s="2" customFormat="1" ht="24.2" customHeight="1">
      <c r="A252" s="30"/>
      <c r="B252" s="31"/>
      <c r="C252" s="171" t="s">
        <v>542</v>
      </c>
      <c r="D252" s="171" t="s">
        <v>114</v>
      </c>
      <c r="E252" s="172" t="s">
        <v>543</v>
      </c>
      <c r="F252" s="173" t="s">
        <v>544</v>
      </c>
      <c r="G252" s="174" t="s">
        <v>117</v>
      </c>
      <c r="H252" s="175">
        <v>20</v>
      </c>
      <c r="I252" s="176"/>
      <c r="J252" s="177">
        <f t="shared" si="50"/>
        <v>0</v>
      </c>
      <c r="K252" s="178"/>
      <c r="L252" s="35"/>
      <c r="M252" s="179" t="s">
        <v>1</v>
      </c>
      <c r="N252" s="180" t="s">
        <v>37</v>
      </c>
      <c r="O252" s="67"/>
      <c r="P252" s="181">
        <f t="shared" si="51"/>
        <v>0</v>
      </c>
      <c r="Q252" s="181">
        <v>9.0000000000000006E-5</v>
      </c>
      <c r="R252" s="181">
        <f t="shared" si="52"/>
        <v>1.8000000000000002E-3</v>
      </c>
      <c r="S252" s="181">
        <v>8.5800000000000008E-3</v>
      </c>
      <c r="T252" s="182">
        <f t="shared" si="53"/>
        <v>0.17160000000000003</v>
      </c>
      <c r="U252" s="30"/>
      <c r="V252" s="30"/>
      <c r="W252" s="30"/>
      <c r="X252" s="30"/>
      <c r="Y252" s="30"/>
      <c r="Z252" s="30"/>
      <c r="AA252" s="30"/>
      <c r="AB252" s="30"/>
      <c r="AC252" s="30"/>
      <c r="AD252" s="30"/>
      <c r="AE252" s="30"/>
      <c r="AR252" s="183" t="s">
        <v>121</v>
      </c>
      <c r="AT252" s="183" t="s">
        <v>114</v>
      </c>
      <c r="AU252" s="183" t="s">
        <v>79</v>
      </c>
      <c r="AY252" s="13" t="s">
        <v>113</v>
      </c>
      <c r="BE252" s="184">
        <f t="shared" si="54"/>
        <v>0</v>
      </c>
      <c r="BF252" s="184">
        <f t="shared" si="55"/>
        <v>0</v>
      </c>
      <c r="BG252" s="184">
        <f t="shared" si="56"/>
        <v>0</v>
      </c>
      <c r="BH252" s="184">
        <f t="shared" si="57"/>
        <v>0</v>
      </c>
      <c r="BI252" s="184">
        <f t="shared" si="58"/>
        <v>0</v>
      </c>
      <c r="BJ252" s="13" t="s">
        <v>79</v>
      </c>
      <c r="BK252" s="184">
        <f t="shared" si="59"/>
        <v>0</v>
      </c>
      <c r="BL252" s="13" t="s">
        <v>121</v>
      </c>
      <c r="BM252" s="183" t="s">
        <v>545</v>
      </c>
    </row>
    <row r="253" spans="1:65" s="2" customFormat="1" ht="16.5" customHeight="1">
      <c r="A253" s="30"/>
      <c r="B253" s="31"/>
      <c r="C253" s="171" t="s">
        <v>328</v>
      </c>
      <c r="D253" s="171" t="s">
        <v>114</v>
      </c>
      <c r="E253" s="172" t="s">
        <v>546</v>
      </c>
      <c r="F253" s="173" t="s">
        <v>547</v>
      </c>
      <c r="G253" s="174" t="s">
        <v>196</v>
      </c>
      <c r="H253" s="175">
        <v>3.09</v>
      </c>
      <c r="I253" s="176"/>
      <c r="J253" s="177">
        <f t="shared" si="50"/>
        <v>0</v>
      </c>
      <c r="K253" s="178"/>
      <c r="L253" s="35"/>
      <c r="M253" s="179" t="s">
        <v>1</v>
      </c>
      <c r="N253" s="180" t="s">
        <v>37</v>
      </c>
      <c r="O253" s="67"/>
      <c r="P253" s="181">
        <f t="shared" si="51"/>
        <v>0</v>
      </c>
      <c r="Q253" s="181">
        <v>0</v>
      </c>
      <c r="R253" s="181">
        <f t="shared" si="52"/>
        <v>0</v>
      </c>
      <c r="S253" s="181">
        <v>0</v>
      </c>
      <c r="T253" s="182">
        <f t="shared" si="53"/>
        <v>0</v>
      </c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R253" s="183" t="s">
        <v>121</v>
      </c>
      <c r="AT253" s="183" t="s">
        <v>114</v>
      </c>
      <c r="AU253" s="183" t="s">
        <v>79</v>
      </c>
      <c r="AY253" s="13" t="s">
        <v>113</v>
      </c>
      <c r="BE253" s="184">
        <f t="shared" si="54"/>
        <v>0</v>
      </c>
      <c r="BF253" s="184">
        <f t="shared" si="55"/>
        <v>0</v>
      </c>
      <c r="BG253" s="184">
        <f t="shared" si="56"/>
        <v>0</v>
      </c>
      <c r="BH253" s="184">
        <f t="shared" si="57"/>
        <v>0</v>
      </c>
      <c r="BI253" s="184">
        <f t="shared" si="58"/>
        <v>0</v>
      </c>
      <c r="BJ253" s="13" t="s">
        <v>79</v>
      </c>
      <c r="BK253" s="184">
        <f t="shared" si="59"/>
        <v>0</v>
      </c>
      <c r="BL253" s="13" t="s">
        <v>121</v>
      </c>
      <c r="BM253" s="183" t="s">
        <v>548</v>
      </c>
    </row>
    <row r="254" spans="1:65" s="2" customFormat="1" ht="66.75" customHeight="1">
      <c r="A254" s="30"/>
      <c r="B254" s="31"/>
      <c r="C254" s="171" t="s">
        <v>549</v>
      </c>
      <c r="D254" s="171" t="s">
        <v>114</v>
      </c>
      <c r="E254" s="172" t="s">
        <v>550</v>
      </c>
      <c r="F254" s="173" t="s">
        <v>551</v>
      </c>
      <c r="G254" s="174" t="s">
        <v>196</v>
      </c>
      <c r="H254" s="175">
        <v>3.09</v>
      </c>
      <c r="I254" s="176"/>
      <c r="J254" s="177">
        <f t="shared" si="50"/>
        <v>0</v>
      </c>
      <c r="K254" s="178"/>
      <c r="L254" s="35"/>
      <c r="M254" s="179" t="s">
        <v>1</v>
      </c>
      <c r="N254" s="180" t="s">
        <v>37</v>
      </c>
      <c r="O254" s="67"/>
      <c r="P254" s="181">
        <f t="shared" si="51"/>
        <v>0</v>
      </c>
      <c r="Q254" s="181">
        <v>0</v>
      </c>
      <c r="R254" s="181">
        <f t="shared" si="52"/>
        <v>0</v>
      </c>
      <c r="S254" s="181">
        <v>0</v>
      </c>
      <c r="T254" s="182">
        <f t="shared" si="53"/>
        <v>0</v>
      </c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R254" s="183" t="s">
        <v>121</v>
      </c>
      <c r="AT254" s="183" t="s">
        <v>114</v>
      </c>
      <c r="AU254" s="183" t="s">
        <v>79</v>
      </c>
      <c r="AY254" s="13" t="s">
        <v>113</v>
      </c>
      <c r="BE254" s="184">
        <f t="shared" si="54"/>
        <v>0</v>
      </c>
      <c r="BF254" s="184">
        <f t="shared" si="55"/>
        <v>0</v>
      </c>
      <c r="BG254" s="184">
        <f t="shared" si="56"/>
        <v>0</v>
      </c>
      <c r="BH254" s="184">
        <f t="shared" si="57"/>
        <v>0</v>
      </c>
      <c r="BI254" s="184">
        <f t="shared" si="58"/>
        <v>0</v>
      </c>
      <c r="BJ254" s="13" t="s">
        <v>79</v>
      </c>
      <c r="BK254" s="184">
        <f t="shared" si="59"/>
        <v>0</v>
      </c>
      <c r="BL254" s="13" t="s">
        <v>121</v>
      </c>
      <c r="BM254" s="183" t="s">
        <v>552</v>
      </c>
    </row>
    <row r="255" spans="1:65" s="11" customFormat="1" ht="25.9" customHeight="1">
      <c r="B255" s="157"/>
      <c r="C255" s="158"/>
      <c r="D255" s="159" t="s">
        <v>71</v>
      </c>
      <c r="E255" s="160" t="s">
        <v>553</v>
      </c>
      <c r="F255" s="160" t="s">
        <v>554</v>
      </c>
      <c r="G255" s="158"/>
      <c r="H255" s="158"/>
      <c r="I255" s="161"/>
      <c r="J255" s="162">
        <f>BK255</f>
        <v>0</v>
      </c>
      <c r="K255" s="158"/>
      <c r="L255" s="163"/>
      <c r="M255" s="164"/>
      <c r="N255" s="165"/>
      <c r="O255" s="165"/>
      <c r="P255" s="166">
        <f>SUM(P256:P258)</f>
        <v>0</v>
      </c>
      <c r="Q255" s="165"/>
      <c r="R255" s="166">
        <f>SUM(R256:R258)</f>
        <v>0</v>
      </c>
      <c r="S255" s="165"/>
      <c r="T255" s="167">
        <f>SUM(T256:T258)</f>
        <v>0.66299999999999992</v>
      </c>
      <c r="AR255" s="168" t="s">
        <v>79</v>
      </c>
      <c r="AT255" s="169" t="s">
        <v>71</v>
      </c>
      <c r="AU255" s="169" t="s">
        <v>72</v>
      </c>
      <c r="AY255" s="168" t="s">
        <v>113</v>
      </c>
      <c r="BK255" s="170">
        <f>SUM(BK256:BK258)</f>
        <v>0</v>
      </c>
    </row>
    <row r="256" spans="1:65" s="2" customFormat="1" ht="33" customHeight="1">
      <c r="A256" s="30"/>
      <c r="B256" s="31"/>
      <c r="C256" s="171" t="s">
        <v>332</v>
      </c>
      <c r="D256" s="171" t="s">
        <v>114</v>
      </c>
      <c r="E256" s="172" t="s">
        <v>555</v>
      </c>
      <c r="F256" s="173" t="s">
        <v>556</v>
      </c>
      <c r="G256" s="174" t="s">
        <v>117</v>
      </c>
      <c r="H256" s="175">
        <v>2</v>
      </c>
      <c r="I256" s="176"/>
      <c r="J256" s="177">
        <f>ROUND(I256*H256,2)</f>
        <v>0</v>
      </c>
      <c r="K256" s="178"/>
      <c r="L256" s="35"/>
      <c r="M256" s="179" t="s">
        <v>1</v>
      </c>
      <c r="N256" s="180" t="s">
        <v>37</v>
      </c>
      <c r="O256" s="67"/>
      <c r="P256" s="181">
        <f>O256*H256</f>
        <v>0</v>
      </c>
      <c r="Q256" s="181">
        <v>0</v>
      </c>
      <c r="R256" s="181">
        <f>Q256*H256</f>
        <v>0</v>
      </c>
      <c r="S256" s="181">
        <v>0</v>
      </c>
      <c r="T256" s="182">
        <f>S256*H256</f>
        <v>0</v>
      </c>
      <c r="U256" s="30"/>
      <c r="V256" s="30"/>
      <c r="W256" s="30"/>
      <c r="X256" s="30"/>
      <c r="Y256" s="30"/>
      <c r="Z256" s="30"/>
      <c r="AA256" s="30"/>
      <c r="AB256" s="30"/>
      <c r="AC256" s="30"/>
      <c r="AD256" s="30"/>
      <c r="AE256" s="30"/>
      <c r="AR256" s="183" t="s">
        <v>121</v>
      </c>
      <c r="AT256" s="183" t="s">
        <v>114</v>
      </c>
      <c r="AU256" s="183" t="s">
        <v>79</v>
      </c>
      <c r="AY256" s="13" t="s">
        <v>113</v>
      </c>
      <c r="BE256" s="184">
        <f>IF(N256="základní",J256,0)</f>
        <v>0</v>
      </c>
      <c r="BF256" s="184">
        <f>IF(N256="snížená",J256,0)</f>
        <v>0</v>
      </c>
      <c r="BG256" s="184">
        <f>IF(N256="zákl. přenesená",J256,0)</f>
        <v>0</v>
      </c>
      <c r="BH256" s="184">
        <f>IF(N256="sníž. přenesená",J256,0)</f>
        <v>0</v>
      </c>
      <c r="BI256" s="184">
        <f>IF(N256="nulová",J256,0)</f>
        <v>0</v>
      </c>
      <c r="BJ256" s="13" t="s">
        <v>79</v>
      </c>
      <c r="BK256" s="184">
        <f>ROUND(I256*H256,2)</f>
        <v>0</v>
      </c>
      <c r="BL256" s="13" t="s">
        <v>121</v>
      </c>
      <c r="BM256" s="183" t="s">
        <v>557</v>
      </c>
    </row>
    <row r="257" spans="1:65" s="2" customFormat="1" ht="33" customHeight="1">
      <c r="A257" s="30"/>
      <c r="B257" s="31"/>
      <c r="C257" s="171" t="s">
        <v>558</v>
      </c>
      <c r="D257" s="171" t="s">
        <v>114</v>
      </c>
      <c r="E257" s="172" t="s">
        <v>559</v>
      </c>
      <c r="F257" s="173" t="s">
        <v>560</v>
      </c>
      <c r="G257" s="174" t="s">
        <v>117</v>
      </c>
      <c r="H257" s="175">
        <v>51</v>
      </c>
      <c r="I257" s="176"/>
      <c r="J257" s="177">
        <f>ROUND(I257*H257,2)</f>
        <v>0</v>
      </c>
      <c r="K257" s="178"/>
      <c r="L257" s="35"/>
      <c r="M257" s="179" t="s">
        <v>1</v>
      </c>
      <c r="N257" s="180" t="s">
        <v>37</v>
      </c>
      <c r="O257" s="67"/>
      <c r="P257" s="181">
        <f>O257*H257</f>
        <v>0</v>
      </c>
      <c r="Q257" s="181">
        <v>0</v>
      </c>
      <c r="R257" s="181">
        <f>Q257*H257</f>
        <v>0</v>
      </c>
      <c r="S257" s="181">
        <v>1.2999999999999999E-2</v>
      </c>
      <c r="T257" s="182">
        <f>S257*H257</f>
        <v>0.66299999999999992</v>
      </c>
      <c r="U257" s="30"/>
      <c r="V257" s="30"/>
      <c r="W257" s="30"/>
      <c r="X257" s="30"/>
      <c r="Y257" s="30"/>
      <c r="Z257" s="30"/>
      <c r="AA257" s="30"/>
      <c r="AB257" s="30"/>
      <c r="AC257" s="30"/>
      <c r="AD257" s="30"/>
      <c r="AE257" s="30"/>
      <c r="AR257" s="183" t="s">
        <v>121</v>
      </c>
      <c r="AT257" s="183" t="s">
        <v>114</v>
      </c>
      <c r="AU257" s="183" t="s">
        <v>79</v>
      </c>
      <c r="AY257" s="13" t="s">
        <v>113</v>
      </c>
      <c r="BE257" s="184">
        <f>IF(N257="základní",J257,0)</f>
        <v>0</v>
      </c>
      <c r="BF257" s="184">
        <f>IF(N257="snížená",J257,0)</f>
        <v>0</v>
      </c>
      <c r="BG257" s="184">
        <f>IF(N257="zákl. přenesená",J257,0)</f>
        <v>0</v>
      </c>
      <c r="BH257" s="184">
        <f>IF(N257="sníž. přenesená",J257,0)</f>
        <v>0</v>
      </c>
      <c r="BI257" s="184">
        <f>IF(N257="nulová",J257,0)</f>
        <v>0</v>
      </c>
      <c r="BJ257" s="13" t="s">
        <v>79</v>
      </c>
      <c r="BK257" s="184">
        <f>ROUND(I257*H257,2)</f>
        <v>0</v>
      </c>
      <c r="BL257" s="13" t="s">
        <v>121</v>
      </c>
      <c r="BM257" s="183" t="s">
        <v>561</v>
      </c>
    </row>
    <row r="258" spans="1:65" s="2" customFormat="1" ht="16.5" customHeight="1">
      <c r="A258" s="30"/>
      <c r="B258" s="31"/>
      <c r="C258" s="171" t="s">
        <v>335</v>
      </c>
      <c r="D258" s="171" t="s">
        <v>114</v>
      </c>
      <c r="E258" s="172" t="s">
        <v>562</v>
      </c>
      <c r="F258" s="173" t="s">
        <v>563</v>
      </c>
      <c r="G258" s="174" t="s">
        <v>564</v>
      </c>
      <c r="H258" s="175">
        <v>5.0999999999999996</v>
      </c>
      <c r="I258" s="176"/>
      <c r="J258" s="177">
        <f>ROUND(I258*H258,2)</f>
        <v>0</v>
      </c>
      <c r="K258" s="178"/>
      <c r="L258" s="35"/>
      <c r="M258" s="185" t="s">
        <v>1</v>
      </c>
      <c r="N258" s="186" t="s">
        <v>37</v>
      </c>
      <c r="O258" s="187"/>
      <c r="P258" s="188">
        <f>O258*H258</f>
        <v>0</v>
      </c>
      <c r="Q258" s="188">
        <v>0</v>
      </c>
      <c r="R258" s="188">
        <f>Q258*H258</f>
        <v>0</v>
      </c>
      <c r="S258" s="188">
        <v>0</v>
      </c>
      <c r="T258" s="189">
        <f>S258*H258</f>
        <v>0</v>
      </c>
      <c r="U258" s="30"/>
      <c r="V258" s="30"/>
      <c r="W258" s="30"/>
      <c r="X258" s="30"/>
      <c r="Y258" s="30"/>
      <c r="Z258" s="30"/>
      <c r="AA258" s="30"/>
      <c r="AB258" s="30"/>
      <c r="AC258" s="30"/>
      <c r="AD258" s="30"/>
      <c r="AE258" s="30"/>
      <c r="AR258" s="183" t="s">
        <v>121</v>
      </c>
      <c r="AT258" s="183" t="s">
        <v>114</v>
      </c>
      <c r="AU258" s="183" t="s">
        <v>79</v>
      </c>
      <c r="AY258" s="13" t="s">
        <v>113</v>
      </c>
      <c r="BE258" s="184">
        <f>IF(N258="základní",J258,0)</f>
        <v>0</v>
      </c>
      <c r="BF258" s="184">
        <f>IF(N258="snížená",J258,0)</f>
        <v>0</v>
      </c>
      <c r="BG258" s="184">
        <f>IF(N258="zákl. přenesená",J258,0)</f>
        <v>0</v>
      </c>
      <c r="BH258" s="184">
        <f>IF(N258="sníž. přenesená",J258,0)</f>
        <v>0</v>
      </c>
      <c r="BI258" s="184">
        <f>IF(N258="nulová",J258,0)</f>
        <v>0</v>
      </c>
      <c r="BJ258" s="13" t="s">
        <v>79</v>
      </c>
      <c r="BK258" s="184">
        <f>ROUND(I258*H258,2)</f>
        <v>0</v>
      </c>
      <c r="BL258" s="13" t="s">
        <v>121</v>
      </c>
      <c r="BM258" s="183" t="s">
        <v>565</v>
      </c>
    </row>
    <row r="259" spans="1:65" s="2" customFormat="1" ht="6.95" customHeight="1">
      <c r="A259" s="30"/>
      <c r="B259" s="50"/>
      <c r="C259" s="51"/>
      <c r="D259" s="51"/>
      <c r="E259" s="51"/>
      <c r="F259" s="51"/>
      <c r="G259" s="51"/>
      <c r="H259" s="51"/>
      <c r="I259" s="51"/>
      <c r="J259" s="51"/>
      <c r="K259" s="51"/>
      <c r="L259" s="35"/>
      <c r="M259" s="30"/>
      <c r="O259" s="30"/>
      <c r="P259" s="30"/>
      <c r="Q259" s="30"/>
      <c r="R259" s="30"/>
      <c r="S259" s="30"/>
      <c r="T259" s="30"/>
      <c r="U259" s="30"/>
      <c r="V259" s="30"/>
      <c r="W259" s="30"/>
      <c r="X259" s="30"/>
      <c r="Y259" s="30"/>
      <c r="Z259" s="30"/>
      <c r="AA259" s="30"/>
      <c r="AB259" s="30"/>
      <c r="AC259" s="30"/>
      <c r="AD259" s="30"/>
      <c r="AE259" s="30"/>
    </row>
  </sheetData>
  <sheetProtection formatColumns="0" formatRows="0" autoFilter="0"/>
  <autoFilter ref="C124:K258" xr:uid="{00000000-0009-0000-0000-000001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ZTI</vt:lpstr>
      <vt:lpstr>'Rekapitulace stavby'!Názvy_tisku</vt:lpstr>
      <vt:lpstr>ZTI!Názvy_tisku</vt:lpstr>
      <vt:lpstr>'Rekapitulace stavby'!Oblast_tisku</vt:lpstr>
      <vt:lpstr>ZTI!Oblast_tisku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Petrušková Táňa</dc:creator>
  <cp:lastModifiedBy>Petrušková Táňa</cp:lastModifiedBy>
  <dcterms:created xsi:type="dcterms:W3CDTF">2023-02-13T12:31:01Z</dcterms:created>
  <dcterms:modified xsi:type="dcterms:W3CDTF">2023-02-13T12:34:25Z</dcterms:modified>
</cp:coreProperties>
</file>