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Pol'!$A$1:$U$128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18" i="12"/>
  <c r="AC118" i="12"/>
  <c r="AD118" i="12"/>
  <c r="BA116" i="12"/>
  <c r="BA114" i="12"/>
  <c r="BA112" i="12"/>
  <c r="BA106" i="12"/>
  <c r="BA103" i="12"/>
  <c r="BA89" i="12"/>
  <c r="BA54" i="12"/>
  <c r="BA45" i="12"/>
  <c r="BA34" i="12"/>
  <c r="BA23" i="12"/>
  <c r="BA16" i="12"/>
  <c r="BA11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2" i="12"/>
  <c r="G12" i="12"/>
  <c r="M12" i="12" s="1"/>
  <c r="I12" i="12"/>
  <c r="K12" i="12"/>
  <c r="O12" i="12"/>
  <c r="Q12" i="12"/>
  <c r="U12" i="12"/>
  <c r="F14" i="12"/>
  <c r="G14" i="12" s="1"/>
  <c r="I14" i="12"/>
  <c r="I13" i="12" s="1"/>
  <c r="K14" i="12"/>
  <c r="K13" i="12" s="1"/>
  <c r="O14" i="12"/>
  <c r="O13" i="12" s="1"/>
  <c r="Q14" i="12"/>
  <c r="Q13" i="12" s="1"/>
  <c r="U14" i="12"/>
  <c r="U13" i="12" s="1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9" i="12"/>
  <c r="G19" i="12"/>
  <c r="M19" i="12" s="1"/>
  <c r="I19" i="12"/>
  <c r="I18" i="12" s="1"/>
  <c r="K19" i="12"/>
  <c r="K18" i="12" s="1"/>
  <c r="O19" i="12"/>
  <c r="O18" i="12" s="1"/>
  <c r="Q19" i="12"/>
  <c r="Q18" i="12" s="1"/>
  <c r="U19" i="12"/>
  <c r="U18" i="12" s="1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8" i="12"/>
  <c r="G28" i="12"/>
  <c r="M28" i="12" s="1"/>
  <c r="M27" i="12" s="1"/>
  <c r="I28" i="12"/>
  <c r="I27" i="12" s="1"/>
  <c r="K28" i="12"/>
  <c r="K27" i="12" s="1"/>
  <c r="O28" i="12"/>
  <c r="O27" i="12" s="1"/>
  <c r="Q28" i="12"/>
  <c r="Q27" i="12" s="1"/>
  <c r="U28" i="12"/>
  <c r="U27" i="12" s="1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3" i="12"/>
  <c r="G33" i="12"/>
  <c r="G32" i="12" s="1"/>
  <c r="I33" i="12"/>
  <c r="I32" i="12" s="1"/>
  <c r="K33" i="12"/>
  <c r="K32" i="12" s="1"/>
  <c r="O33" i="12"/>
  <c r="O32" i="12" s="1"/>
  <c r="Q33" i="12"/>
  <c r="Q32" i="12" s="1"/>
  <c r="U33" i="12"/>
  <c r="U32" i="12" s="1"/>
  <c r="F36" i="12"/>
  <c r="G36" i="12" s="1"/>
  <c r="I36" i="12"/>
  <c r="I35" i="12" s="1"/>
  <c r="K36" i="12"/>
  <c r="K35" i="12" s="1"/>
  <c r="O36" i="12"/>
  <c r="O35" i="12" s="1"/>
  <c r="Q36" i="12"/>
  <c r="Q35" i="12" s="1"/>
  <c r="U36" i="12"/>
  <c r="U35" i="12" s="1"/>
  <c r="F38" i="12"/>
  <c r="G38" i="12"/>
  <c r="M38" i="12" s="1"/>
  <c r="M37" i="12" s="1"/>
  <c r="I38" i="12"/>
  <c r="I37" i="12" s="1"/>
  <c r="K38" i="12"/>
  <c r="K37" i="12" s="1"/>
  <c r="O38" i="12"/>
  <c r="O37" i="12" s="1"/>
  <c r="Q38" i="12"/>
  <c r="Q37" i="12" s="1"/>
  <c r="U38" i="12"/>
  <c r="U37" i="12" s="1"/>
  <c r="F40" i="12"/>
  <c r="G40" i="12"/>
  <c r="M40" i="12" s="1"/>
  <c r="I40" i="12"/>
  <c r="I39" i="12" s="1"/>
  <c r="K40" i="12"/>
  <c r="K39" i="12" s="1"/>
  <c r="O40" i="12"/>
  <c r="O39" i="12" s="1"/>
  <c r="Q40" i="12"/>
  <c r="Q39" i="12" s="1"/>
  <c r="U40" i="12"/>
  <c r="U39" i="12" s="1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7" i="12"/>
  <c r="G47" i="12"/>
  <c r="G46" i="12" s="1"/>
  <c r="I47" i="12"/>
  <c r="I46" i="12" s="1"/>
  <c r="K47" i="12"/>
  <c r="K46" i="12" s="1"/>
  <c r="O47" i="12"/>
  <c r="O46" i="12" s="1"/>
  <c r="Q47" i="12"/>
  <c r="Q46" i="12" s="1"/>
  <c r="U47" i="12"/>
  <c r="U46" i="12" s="1"/>
  <c r="F48" i="12"/>
  <c r="G48" i="12"/>
  <c r="M48" i="12" s="1"/>
  <c r="I48" i="12"/>
  <c r="K48" i="12"/>
  <c r="O48" i="12"/>
  <c r="Q48" i="12"/>
  <c r="U48" i="12"/>
  <c r="F50" i="12"/>
  <c r="G50" i="12" s="1"/>
  <c r="I50" i="12"/>
  <c r="I49" i="12" s="1"/>
  <c r="K50" i="12"/>
  <c r="K49" i="12" s="1"/>
  <c r="O50" i="12"/>
  <c r="O49" i="12" s="1"/>
  <c r="Q50" i="12"/>
  <c r="Q49" i="12" s="1"/>
  <c r="U50" i="12"/>
  <c r="U49" i="12" s="1"/>
  <c r="F52" i="12"/>
  <c r="G52" i="12"/>
  <c r="M52" i="12" s="1"/>
  <c r="M51" i="12" s="1"/>
  <c r="I52" i="12"/>
  <c r="I51" i="12" s="1"/>
  <c r="K52" i="12"/>
  <c r="K51" i="12" s="1"/>
  <c r="O52" i="12"/>
  <c r="O51" i="12" s="1"/>
  <c r="Q52" i="12"/>
  <c r="Q51" i="12" s="1"/>
  <c r="U52" i="12"/>
  <c r="U51" i="12" s="1"/>
  <c r="F53" i="12"/>
  <c r="G53" i="12"/>
  <c r="M53" i="12" s="1"/>
  <c r="I53" i="12"/>
  <c r="K53" i="12"/>
  <c r="O53" i="12"/>
  <c r="Q53" i="12"/>
  <c r="U53" i="12"/>
  <c r="F56" i="12"/>
  <c r="G56" i="12"/>
  <c r="M56" i="12" s="1"/>
  <c r="I56" i="12"/>
  <c r="I55" i="12" s="1"/>
  <c r="K56" i="12"/>
  <c r="K55" i="12" s="1"/>
  <c r="O56" i="12"/>
  <c r="O55" i="12" s="1"/>
  <c r="Q56" i="12"/>
  <c r="Q55" i="12" s="1"/>
  <c r="U56" i="12"/>
  <c r="U55" i="12" s="1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5" i="12"/>
  <c r="G65" i="12"/>
  <c r="G64" i="12" s="1"/>
  <c r="I65" i="12"/>
  <c r="I64" i="12" s="1"/>
  <c r="K65" i="12"/>
  <c r="K64" i="12" s="1"/>
  <c r="O65" i="12"/>
  <c r="O64" i="12" s="1"/>
  <c r="Q65" i="12"/>
  <c r="Q64" i="12" s="1"/>
  <c r="U65" i="12"/>
  <c r="U64" i="12" s="1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3" i="12"/>
  <c r="G73" i="12" s="1"/>
  <c r="I73" i="12"/>
  <c r="I72" i="12" s="1"/>
  <c r="K73" i="12"/>
  <c r="K72" i="12" s="1"/>
  <c r="O73" i="12"/>
  <c r="O72" i="12" s="1"/>
  <c r="Q73" i="12"/>
  <c r="Q72" i="12" s="1"/>
  <c r="U73" i="12"/>
  <c r="U72" i="12" s="1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1" i="12"/>
  <c r="G81" i="12"/>
  <c r="M81" i="12" s="1"/>
  <c r="I81" i="12"/>
  <c r="I80" i="12" s="1"/>
  <c r="K81" i="12"/>
  <c r="K80" i="12" s="1"/>
  <c r="O81" i="12"/>
  <c r="O80" i="12" s="1"/>
  <c r="Q81" i="12"/>
  <c r="Q80" i="12" s="1"/>
  <c r="U81" i="12"/>
  <c r="U80" i="12" s="1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7" i="12"/>
  <c r="G87" i="12"/>
  <c r="M87" i="12" s="1"/>
  <c r="I87" i="12"/>
  <c r="I86" i="12" s="1"/>
  <c r="K87" i="12"/>
  <c r="K86" i="12" s="1"/>
  <c r="O87" i="12"/>
  <c r="O86" i="12" s="1"/>
  <c r="Q87" i="12"/>
  <c r="Q86" i="12" s="1"/>
  <c r="U87" i="12"/>
  <c r="U86" i="12" s="1"/>
  <c r="F88" i="12"/>
  <c r="G88" i="12"/>
  <c r="M88" i="12" s="1"/>
  <c r="I88" i="12"/>
  <c r="K88" i="12"/>
  <c r="O88" i="12"/>
  <c r="Q88" i="12"/>
  <c r="U88" i="12"/>
  <c r="F90" i="12"/>
  <c r="G90" i="12"/>
  <c r="M90" i="12" s="1"/>
  <c r="I90" i="12"/>
  <c r="K90" i="12"/>
  <c r="O90" i="12"/>
  <c r="Q90" i="12"/>
  <c r="U90" i="12"/>
  <c r="F92" i="12"/>
  <c r="G92" i="12" s="1"/>
  <c r="I92" i="12"/>
  <c r="I91" i="12" s="1"/>
  <c r="K92" i="12"/>
  <c r="K91" i="12" s="1"/>
  <c r="O92" i="12"/>
  <c r="O91" i="12" s="1"/>
  <c r="Q92" i="12"/>
  <c r="Q91" i="12" s="1"/>
  <c r="U92" i="12"/>
  <c r="U91" i="12" s="1"/>
  <c r="F93" i="12"/>
  <c r="G93" i="12" s="1"/>
  <c r="M93" i="12" s="1"/>
  <c r="I93" i="12"/>
  <c r="K93" i="12"/>
  <c r="O93" i="12"/>
  <c r="Q93" i="12"/>
  <c r="U93" i="12"/>
  <c r="F95" i="12"/>
  <c r="G95" i="12" s="1"/>
  <c r="I95" i="12"/>
  <c r="I94" i="12" s="1"/>
  <c r="K95" i="12"/>
  <c r="K94" i="12" s="1"/>
  <c r="O95" i="12"/>
  <c r="O94" i="12" s="1"/>
  <c r="Q95" i="12"/>
  <c r="Q94" i="12" s="1"/>
  <c r="U95" i="12"/>
  <c r="U94" i="12" s="1"/>
  <c r="F96" i="12"/>
  <c r="G96" i="12" s="1"/>
  <c r="M96" i="12" s="1"/>
  <c r="I96" i="12"/>
  <c r="K96" i="12"/>
  <c r="O96" i="12"/>
  <c r="Q96" i="12"/>
  <c r="U96" i="12"/>
  <c r="F98" i="12"/>
  <c r="G98" i="12"/>
  <c r="M98" i="12" s="1"/>
  <c r="I98" i="12"/>
  <c r="I97" i="12" s="1"/>
  <c r="K98" i="12"/>
  <c r="K97" i="12" s="1"/>
  <c r="O98" i="12"/>
  <c r="O97" i="12" s="1"/>
  <c r="Q98" i="12"/>
  <c r="Q97" i="12" s="1"/>
  <c r="U98" i="12"/>
  <c r="U97" i="12" s="1"/>
  <c r="F99" i="12"/>
  <c r="G99" i="12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7" i="12"/>
  <c r="G107" i="12"/>
  <c r="M107" i="12" s="1"/>
  <c r="I107" i="12"/>
  <c r="K107" i="12"/>
  <c r="O107" i="12"/>
  <c r="Q107" i="12"/>
  <c r="U107" i="12"/>
  <c r="G108" i="12"/>
  <c r="F109" i="12"/>
  <c r="G109" i="12"/>
  <c r="M109" i="12" s="1"/>
  <c r="M108" i="12" s="1"/>
  <c r="I109" i="12"/>
  <c r="I108" i="12" s="1"/>
  <c r="K109" i="12"/>
  <c r="K108" i="12" s="1"/>
  <c r="O109" i="12"/>
  <c r="O108" i="12" s="1"/>
  <c r="Q109" i="12"/>
  <c r="Q108" i="12" s="1"/>
  <c r="U109" i="12"/>
  <c r="U108" i="12" s="1"/>
  <c r="F111" i="12"/>
  <c r="G111" i="12" s="1"/>
  <c r="I111" i="12"/>
  <c r="I110" i="12" s="1"/>
  <c r="K111" i="12"/>
  <c r="K110" i="12" s="1"/>
  <c r="O111" i="12"/>
  <c r="O110" i="12" s="1"/>
  <c r="Q111" i="12"/>
  <c r="Q110" i="12" s="1"/>
  <c r="U111" i="12"/>
  <c r="U110" i="12" s="1"/>
  <c r="F113" i="12"/>
  <c r="G113" i="12" s="1"/>
  <c r="M113" i="12" s="1"/>
  <c r="I113" i="12"/>
  <c r="K113" i="12"/>
  <c r="O113" i="12"/>
  <c r="Q113" i="12"/>
  <c r="U113" i="12"/>
  <c r="F115" i="12"/>
  <c r="G115" i="12" s="1"/>
  <c r="M115" i="12" s="1"/>
  <c r="I115" i="12"/>
  <c r="K115" i="12"/>
  <c r="O115" i="12"/>
  <c r="Q115" i="12"/>
  <c r="U115" i="12"/>
  <c r="I20" i="1"/>
  <c r="I19" i="1"/>
  <c r="I18" i="1"/>
  <c r="I17" i="1"/>
  <c r="I16" i="1"/>
  <c r="I68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G110" i="12"/>
  <c r="M111" i="12"/>
  <c r="M110" i="12" s="1"/>
  <c r="M36" i="12"/>
  <c r="M35" i="12" s="1"/>
  <c r="G35" i="12"/>
  <c r="M97" i="12"/>
  <c r="M73" i="12"/>
  <c r="M72" i="12" s="1"/>
  <c r="G72" i="12"/>
  <c r="M55" i="12"/>
  <c r="M80" i="12"/>
  <c r="M50" i="12"/>
  <c r="M49" i="12" s="1"/>
  <c r="G49" i="12"/>
  <c r="M39" i="12"/>
  <c r="M14" i="12"/>
  <c r="M13" i="12" s="1"/>
  <c r="G13" i="12"/>
  <c r="M95" i="12"/>
  <c r="M94" i="12" s="1"/>
  <c r="G94" i="12"/>
  <c r="G91" i="12"/>
  <c r="M92" i="12"/>
  <c r="M91" i="12" s="1"/>
  <c r="M86" i="12"/>
  <c r="M18" i="12"/>
  <c r="M65" i="12"/>
  <c r="M64" i="12" s="1"/>
  <c r="M47" i="12"/>
  <c r="M46" i="12" s="1"/>
  <c r="M33" i="12"/>
  <c r="M32" i="12" s="1"/>
  <c r="M9" i="12"/>
  <c r="M8" i="12" s="1"/>
  <c r="G97" i="12"/>
  <c r="G80" i="12"/>
  <c r="G51" i="12"/>
  <c r="G37" i="12"/>
  <c r="G18" i="12"/>
  <c r="G86" i="12"/>
  <c r="G55" i="12"/>
  <c r="G39" i="12"/>
  <c r="G27" i="12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<sst xmlns="http://schemas.openxmlformats.org/spreadsheetml/2006/main" count="589" uniqueCount="298">
  <si>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</si>
  <si>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</si>
  <si>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</si>
  <si>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</si>
  <si>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</si>
  <si>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</si>
  <si>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</si>
  <si>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</si>
  <si>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</si>
  <si>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</si>
  <si>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</si>
  <si>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</si>
  <si>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</si>
  <si>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</si>
  <si>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</si>
  <si>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</si>
  <si>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</si>
  <si>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</si>
  <si>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</si>
  <si>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</si>
  <si>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</si>
  <si>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</si>
  <si>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</si>
  <si>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</si>
  <si>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</si>
  <si>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</si>
  <si>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</si>
  <si>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</si>
  <si>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</si>
  <si>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</si>
  <si>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</si>
  <si>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</si>
  <si>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</si>
  <si>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</si>
  <si>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</si>
  <si>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</si>
  <si>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</si>
  <si>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</si>
  <si>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</si>
  <si>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</si>
  <si>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</si>
  <si>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</si>
  <si>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</si>
  <si>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</si>
  <si>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</si>
  <si>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2018-01 Stavební úpravy sociálního zařízení a zázemí ZŠ MLÁDAŽE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</si>
  <si>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</si>
  <si>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</si>
  <si>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</si>
  <si>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</si>
  <si>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</si>
  <si>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</si>
  <si>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</si>
  <si>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</si>
  <si>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</si>
  <si>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</si>
  <si>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</si>
  <si>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</si>
  <si>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</si>
  <si>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</si>
  <si>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</si>
  <si>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</si>
  <si>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</si>
  <si>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</si>
  <si>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</si>
  <si>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</si>
  <si>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</si>
  <si>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</si>
  <si>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</si>
  <si>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</si>
  <si>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</si>
  <si>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</si>
  <si>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</si>
  <si>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</si>
  <si>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</si>
  <si>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</si>
  <si>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</si>
  <si>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</si>
  <si>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</si>
  <si>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</si>
  <si>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</si>
  <si>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</si>
  <si>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</si>
  <si>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</si>
  <si>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</si>
  <si>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785</t>
  </si>
  <si>
    <t>Tapety</t>
  </si>
  <si>
    <t>D96</t>
  </si>
  <si>
    <t>Přesuny suti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</si>
  <si>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</si>
  <si>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</si>
  <si>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</si>
  <si>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</si>
  <si>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</si>
  <si>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</si>
  <si>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</si>
  <si>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</si>
  <si>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</si>
  <si>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</si>
  <si>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</si>
  <si>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</si>
  <si>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</si>
  <si>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</si>
  <si>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</si>
  <si>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</si>
  <si>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</si>
  <si>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</si>
  <si>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</si>
  <si>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</si>
  <si>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</si>
  <si>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</si>
  <si>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</si>
  <si>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</si>
  <si>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</si>
  <si>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</si>
  <si>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</si>
  <si>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</si>
  <si>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</si>
  <si>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317147501R00</t>
  </si>
  <si>
    <t>Překlady porobetonové nosné délky 1200 mm, výšky 250 mm, šířky 100 mm</t>
  </si>
  <si>
    <t>kus</t>
  </si>
  <si>
    <t>POL1_0</t>
  </si>
  <si>
    <t>342266111RT3</t>
  </si>
  <si>
    <t>Předstěny opláštěné sádrokartonovými deskami obklad stěn sádrokartonem na ocelovou konstrukci z, profilů CW 50 Obklad stěn sádrokartonem na ocelovou konstrukci, desky standard impreg. tl. 12,5 mm,</t>
  </si>
  <si>
    <t>m2</t>
  </si>
  <si>
    <t>Orsil tl. 5 cm</t>
  </si>
  <si>
    <t>POP</t>
  </si>
  <si>
    <t>340200021RAB</t>
  </si>
  <si>
    <t>Zřízení nové příčky ve stávajícím objektu bez omítky cihly děrované, tloušťka 15 cm, vysekání kapes, pro zavázání</t>
  </si>
  <si>
    <t>POL2_0</t>
  </si>
  <si>
    <t>767584642R00</t>
  </si>
  <si>
    <t>Montáž podhledů lamelových a kazetových Montáž podhledů z desek sádrokartonových, dřevovláknitých, apod. montáž desek</t>
  </si>
  <si>
    <t>767586101RU3-v</t>
  </si>
  <si>
    <t>Nosný rošt podhledu, modul 60 x 120 cm, antikorozní profily</t>
  </si>
  <si>
    <t>POL3_0</t>
  </si>
  <si>
    <t>Dodávka a montáž hlavního profilu, příčných profilů, obvodového profilu a zavěšovacího prvku.</t>
  </si>
  <si>
    <t>595959653R-v1</t>
  </si>
  <si>
    <t>Kazeta  60x60x2 cm, pro MŠ a ZŠ</t>
  </si>
  <si>
    <t>610991111R00</t>
  </si>
  <si>
    <t>Zakrývání výplní vnitřních otvorů, předmětů apod. fólií Pe 0,05-0,2 mm</t>
  </si>
  <si>
    <t>612409991RT2</t>
  </si>
  <si>
    <t>Začištění omítek kolem oken, dveří a obkladů apod. s použitím suché maltové směsi</t>
  </si>
  <si>
    <t>m</t>
  </si>
  <si>
    <t>612421637R00</t>
  </si>
  <si>
    <t>Omítky vnitřní stěn vápenné nebo vápenocementové v podlaží i ve schodišti štukové</t>
  </si>
  <si>
    <t>612421421R00</t>
  </si>
  <si>
    <t>Oprava vnitřních vápenných omítek stěn v množství opravované plochy přes 30 do 50 %, hladkých</t>
  </si>
  <si>
    <t>Včetně pomocného pracovního lešení o výšce podlahy do 1900 mm a pro zatížení do 1,5 kPa.</t>
  </si>
  <si>
    <t>612425931RT2</t>
  </si>
  <si>
    <t>Omítka vápenná vnitřního ostění omítkou štukovou</t>
  </si>
  <si>
    <t>612471411R00</t>
  </si>
  <si>
    <t>Tenkovrstvá úprava stěn aktivovaným štukem malta vápenocementová</t>
  </si>
  <si>
    <t>612473181R00</t>
  </si>
  <si>
    <t>Omítky vnitřní zdiva ze suchých směsí hladké</t>
  </si>
  <si>
    <t>632411906R00</t>
  </si>
  <si>
    <t>Potěr ze suchých směsí nátěr velmi savých podkladů penetrační,  ,</t>
  </si>
  <si>
    <t>632415104RT2</t>
  </si>
  <si>
    <t>Potěr ze suchých směsí potěr cementový samonivelační vyrovnávací, tloušťky 4 mm, ruční zpracování</t>
  </si>
  <si>
    <t>632415125RT2</t>
  </si>
  <si>
    <t>Potěr ze suchých směsí potěr cementový samonivelační vyrovnávací, tloušťky 25 mm, ruční zpracování</t>
  </si>
  <si>
    <t>632451421R00</t>
  </si>
  <si>
    <t>Doplnění cementového potěru o ploše jednotlivě do 1 m2, tloušťky přes 10 do 20 mm</t>
  </si>
  <si>
    <t>642942111RU4</t>
  </si>
  <si>
    <t>Osazení zárubní dveřních ocelových bez dveřních křídel, do zdiva včetně kotvení, na jakoukoliv, cementovou maltu, s vybetonováním prahu v zárubni a s osazením špalíků nebo latí pro dřevěný práh</t>
  </si>
  <si>
    <t>včetně dodávky zárubní 80 x 197 x 16 cm</t>
  </si>
  <si>
    <t>941955004R00</t>
  </si>
  <si>
    <t>Lešení lehké pracovní pomocné pomocné, o výšce lešeňové podlahy přes 2,5 do 3,5 m</t>
  </si>
  <si>
    <t>952902110R00</t>
  </si>
  <si>
    <t>Čištění budov zametáním v místnostech, chodbách, na schodišti a na půdě</t>
  </si>
  <si>
    <t>962031133R00</t>
  </si>
  <si>
    <t>Bourání příček z cihel a tvárnic z jakýchkoliv cihel pálených, plných nebo dutých, na jakoukoliv, maltu vápenou nebo vápenocementovou, tloušťky do 150 mm</t>
  </si>
  <si>
    <t>965081713RT2</t>
  </si>
  <si>
    <t>Bourání dlažeb z dlaždic keramických a z xylolitu litého z keramických dlaždic nebo xylolitových,, plochy přes 1 m2</t>
  </si>
  <si>
    <t>968061112R00</t>
  </si>
  <si>
    <t>Vyvěšení nebo zavěšení dřevěných křídel oken, plochy do 1,5 m2</t>
  </si>
  <si>
    <t>968061125R00</t>
  </si>
  <si>
    <t>Vyvěšení nebo zavěšení dřevěných křídel dveří, plochy do 2 m2</t>
  </si>
  <si>
    <t>968072455R00</t>
  </si>
  <si>
    <t>Vybourání a vyjmutí kovových rámů a rolet rámů dveřních zárubní, plochy do 2 m2</t>
  </si>
  <si>
    <t>Včetně pomocného lešení o výšce podlahy do 1900 mm a pro zatížení do 1,5 kPa  (150 kg/m2).</t>
  </si>
  <si>
    <t>978013161R00</t>
  </si>
  <si>
    <t>Otlučení omítek vápenných nebo vápenocementových vnitřních stěn, v rozsahu do 50 %</t>
  </si>
  <si>
    <t>978059531R00</t>
  </si>
  <si>
    <t>Odsekání a odebrání obkladů stěn z obkládaček vnitřních z jakýchkoliv materiálů, plochy přes 2 m2</t>
  </si>
  <si>
    <t>999281111R00</t>
  </si>
  <si>
    <t>Přesun hmot pro opravy a údržbu objektů pro opravy a údržbu dosavadních objektů včetně vnějších, plášťů výšky do 25 m</t>
  </si>
  <si>
    <t>t</t>
  </si>
  <si>
    <t>711212000RT1</t>
  </si>
  <si>
    <t>Izolace proti vlhkosti a tlak. vodě-nátěry, stěrky penetrace a hydroizolační nátěr penetrace savých, podkladů</t>
  </si>
  <si>
    <t>711212002RT1</t>
  </si>
  <si>
    <t>Izolace proti vlhkosti a tlak. vodě-nátěry, stěrky stěrka hydroizolační proti vlhkosti</t>
  </si>
  <si>
    <t>dvouvrstvá</t>
  </si>
  <si>
    <t>766661112R00</t>
  </si>
  <si>
    <t>Montáž dveřních křídel kompletizovaných otevíravých ,  , do ocelové nebo fošnové zárubně,, jednokřídlových, šířky do 800 mm</t>
  </si>
  <si>
    <t>766662811R00</t>
  </si>
  <si>
    <t>Demontáž dveřních křídel prahů dveří jednokřídlových</t>
  </si>
  <si>
    <t>766670021R00</t>
  </si>
  <si>
    <t>Montáž obložkové zárubně a dveřního křídla kliky a štítku</t>
  </si>
  <si>
    <t>766695213R00</t>
  </si>
  <si>
    <t>Ostatní montáž prahů dveří jednokřídlých, šířky přes 100 mm</t>
  </si>
  <si>
    <t>54917035R</t>
  </si>
  <si>
    <t>zavírač dveří hydraulický hmotnost dveří 20 až 38 kg; š. dveří 800 mm; stříbrný</t>
  </si>
  <si>
    <t>61164096RV1</t>
  </si>
  <si>
    <t>Dveře vnitř.prof.plné  1kř. 80x197 bílá</t>
  </si>
  <si>
    <t>61187161R</t>
  </si>
  <si>
    <t>práh dub; š = 150 mm; l = 800,0 mm; tl = 20,0 mm</t>
  </si>
  <si>
    <t>998766103R00</t>
  </si>
  <si>
    <t>Přesun hmot pro konstrukce truhlářské v objektech výšky do 6 m</t>
  </si>
  <si>
    <t>767612151R00</t>
  </si>
  <si>
    <t>Montáž oken jednoduchých, nebo okenních rámů ostatní dokování pákovým uzávěrem</t>
  </si>
  <si>
    <t>767641110R00</t>
  </si>
  <si>
    <t>Montáž dveří dokončení okování dveří osazených do ocelové zárubně, otvíravých, jednokřídlových</t>
  </si>
  <si>
    <t>767896120R00</t>
  </si>
  <si>
    <t>Montáž ostatních kovových doplňků staveb okopových plechů výšky do 50 cm</t>
  </si>
  <si>
    <t>12710102R</t>
  </si>
  <si>
    <t>plech nerezový jakost 1.4301; tl 1,00 mm</t>
  </si>
  <si>
    <t>54914637-V1</t>
  </si>
  <si>
    <t>Kování dveřní WC s ukazatelem BÍLÁ H02</t>
  </si>
  <si>
    <t>549146420R</t>
  </si>
  <si>
    <t>kování bezpečnostní klika - klika; povrch Cr</t>
  </si>
  <si>
    <t>998767103R00</t>
  </si>
  <si>
    <t>Přesun hmot pro kovové stavební doplňk. konstrukce v objektech výšky do 24 m</t>
  </si>
  <si>
    <t>771101210RT2</t>
  </si>
  <si>
    <t>Příprava podkladu pod dlažby penetrace podkladu pod dlažby</t>
  </si>
  <si>
    <t>771575109RT1</t>
  </si>
  <si>
    <t>Montáž podlah z dlaždic keramických 300 x 300 mm, režných nebo glazovaných, hladkých, kladených do, flexibilního tmele</t>
  </si>
  <si>
    <t>771579792R00</t>
  </si>
  <si>
    <t>Příplatky k položkám montáže podlah keramických příplatek za podlahy keramické v omezeném prostoru</t>
  </si>
  <si>
    <t>771579795RT2</t>
  </si>
  <si>
    <t>Příplatky k položkám montáže podlah keramických příplatek za spárování vodotěsnou hmotou - plošně</t>
  </si>
  <si>
    <t>771589791R00</t>
  </si>
  <si>
    <t>Příplatky k položkám za montáž mozaikových lepenců příplatek za plochu do 5 m2 jednotlivě</t>
  </si>
  <si>
    <t>597642032R</t>
  </si>
  <si>
    <t>dlažba keramická š = 300 mm; l = 300 mm; h = 9,0 mm; protiskluzová úprava; pro interiér i exteriér</t>
  </si>
  <si>
    <t>998771103R00</t>
  </si>
  <si>
    <t>Přesun hmot pro podlahy z dlaždic v objektech výšky do 24 m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</si>
  <si>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</si>
  <si>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</si>
  <si>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</si>
  <si>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</si>
  <si>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59760102.AR</t>
  </si>
  <si>
    <t>profil plastový na obklad vnější rohový; rozměr 8 mm; l = 2 500 mm</t>
  </si>
  <si>
    <t>597813700R</t>
  </si>
  <si>
    <t>obklad keramický š = 250 mm; l = 330 mm; h = 7,0 mm; pro interiér; barva bílá; mat</t>
  </si>
  <si>
    <t>998781103R00</t>
  </si>
  <si>
    <t>Přesun hmot pro obklady keramické v objektech výšky do 24 m</t>
  </si>
  <si>
    <t>783112110R00</t>
  </si>
  <si>
    <t>Nátěry ocelových konstrukcí olejové konstrukcí těžkých "A", dvojnásobné</t>
  </si>
  <si>
    <t>783626020R00</t>
  </si>
  <si>
    <t>Nátěry truhlářských výrobků syntetické na vzduchu schnoucí, 2x lakování</t>
  </si>
  <si>
    <t>včetně montáže, dodávkya demontáže lešení.</t>
  </si>
  <si>
    <t>783626028RT1</t>
  </si>
  <si>
    <t>Nátěry truhlářských výrobků syntetické na vzduchu schnoucí, 1x tmelení</t>
  </si>
  <si>
    <t>784442001RT2</t>
  </si>
  <si>
    <t>Malby z malířských směsí se začištěním disperzní, v místnostech do 3,8 m, jednobarevné, dvojnásobné, + 1x penetrace</t>
  </si>
  <si>
    <t>784442021RT2</t>
  </si>
  <si>
    <t>Malby z malířských směsí se začištěním disperzní, v místnostech do 3,8 m, jednobarevné, jednonásobné, + 1x penetrace</t>
  </si>
  <si>
    <t>785411122R00</t>
  </si>
  <si>
    <t>Tapetování povrchů lepením tapetování stěn, výšky do 3,8 m, tapetami vliesovými, se vzorem</t>
  </si>
  <si>
    <t>6246112-v1</t>
  </si>
  <si>
    <t>Tapeta- folie do oken neprůhledná</t>
  </si>
  <si>
    <t>979990110R00</t>
  </si>
  <si>
    <t>Poplatek za skládku sádrokartonové desky</t>
  </si>
  <si>
    <t>979990163R00</t>
  </si>
  <si>
    <t>Poplatek za skládku plast+sklo</t>
  </si>
  <si>
    <t>979012112R00</t>
  </si>
  <si>
    <t>Svislá doprava suti na výšku do 3,5 m</t>
  </si>
  <si>
    <t>979990105R00</t>
  </si>
  <si>
    <t>Poplatek za skládku cihelné výrobky do 30x30 cm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</si>
  <si>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</si>
  <si>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</si>
  <si>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</si>
  <si>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</si>
  <si>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</si>
  <si>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</si>
  <si>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</si>
  <si>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</si>
  <si>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</si>
  <si>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</si>
  <si>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0R-</t>
  </si>
  <si>
    <t>Poznámka uchazeče :</t>
  </si>
  <si>
    <t>Kč</t>
  </si>
  <si>
    <t>005121010R</t>
  </si>
  <si>
    <t>Vybudování zařízení staveniště</t>
  </si>
  <si>
    <t>Soubor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</si>
  <si>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</si>
  <si>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</si>
  <si>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</si>
  <si>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</si>
  <si>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</si>
  <si>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</si>
  <si>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</si>
  <si>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/>
  </si>
  <si>
    <t>SUM</t>
  </si>
  <si>
    <t>Poznámky uchazeče k zadání</t>
  </si>
  <si>
    <t>POPUZIV</t>
  </si>
  <si>
    <t>END</t>
  </si>
  <si>
    <t>ZŠ Mládeže - Budova č.3, část 1 levá, 1NP WC Chlapci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</si>
</sst>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6" xfId="0" applyNumberFormat="1" applyFont="1" applyBorder="1" applyAlignment="1">
      <alignment vertical="top" wrapText="1" shrinkToFit="1"/>
    </xf>
    <xf numFmtId="17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297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SUMIF(F47:F67,A16,I47:I67)+SUMIF(F47:F67,"PSU",I47:I67)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SUMIF(F47:F67,A17,I47:I67)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SUMIF(F47:F67,A18,I47:I67)</f>
        <v>0</v>
      </c>
      <c r="J18" s="82"/>
    </row>
    <row r="19" spans="1:10" ht="23.25" customHeight="1" x14ac:dyDescent="0.2">
      <c r="A19" s="192" t="s">
        <v>90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SUMIF(F47:F67,A19,I47:I67)</f>
        <v>0</v>
      </c>
      <c r="J19" s="82"/>
    </row>
    <row r="20" spans="1:10" ht="23.25" customHeight="1" x14ac:dyDescent="0.2">
      <c r="A20" s="192" t="s">
        <v>89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SUMIF(F47:F67,A20,I47:I67)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45014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Pol'!AC118</f>
        <v>0</v>
      </c>
      <c r="G39" s="147">
        <f>'Rozpočet Pol'!AD118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51</v>
      </c>
      <c r="C47" s="174" t="s">
        <v>52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53</v>
      </c>
      <c r="C48" s="164" t="s">
        <v>54</v>
      </c>
      <c r="D48" s="166"/>
      <c r="E48" s="166"/>
      <c r="F48" s="182" t="s">
        <v>23</v>
      </c>
      <c r="G48" s="183"/>
      <c r="H48" s="183"/>
      <c r="I48" s="184">
        <f>'Rozpočet Pol'!G13</f>
        <v>0</v>
      </c>
      <c r="J48" s="184"/>
    </row>
    <row r="49" spans="1:10" ht="25.5" customHeight="1" x14ac:dyDescent="0.2">
      <c r="A49" s="162"/>
      <c r="B49" s="165" t="s">
        <v>55</v>
      </c>
      <c r="C49" s="164" t="s">
        <v>56</v>
      </c>
      <c r="D49" s="166"/>
      <c r="E49" s="166"/>
      <c r="F49" s="182" t="s">
        <v>23</v>
      </c>
      <c r="G49" s="183"/>
      <c r="H49" s="183"/>
      <c r="I49" s="184">
        <f>'Rozpočet Pol'!G18</f>
        <v>0</v>
      </c>
      <c r="J49" s="184"/>
    </row>
    <row r="50" spans="1:10" ht="25.5" customHeight="1" x14ac:dyDescent="0.2">
      <c r="A50" s="162"/>
      <c r="B50" s="165" t="s">
        <v>57</v>
      </c>
      <c r="C50" s="164" t="s">
        <v>58</v>
      </c>
      <c r="D50" s="166"/>
      <c r="E50" s="166"/>
      <c r="F50" s="182" t="s">
        <v>23</v>
      </c>
      <c r="G50" s="183"/>
      <c r="H50" s="183"/>
      <c r="I50" s="184">
        <f>'Rozpočet Pol'!G27</f>
        <v>0</v>
      </c>
      <c r="J50" s="184"/>
    </row>
    <row r="51" spans="1:10" ht="25.5" customHeight="1" x14ac:dyDescent="0.2">
      <c r="A51" s="162"/>
      <c r="B51" s="165" t="s">
        <v>59</v>
      </c>
      <c r="C51" s="164" t="s">
        <v>60</v>
      </c>
      <c r="D51" s="166"/>
      <c r="E51" s="166"/>
      <c r="F51" s="182" t="s">
        <v>23</v>
      </c>
      <c r="G51" s="183"/>
      <c r="H51" s="183"/>
      <c r="I51" s="184">
        <f>'Rozpočet Pol'!G32</f>
        <v>0</v>
      </c>
      <c r="J51" s="184"/>
    </row>
    <row r="52" spans="1:10" ht="25.5" customHeight="1" x14ac:dyDescent="0.2">
      <c r="A52" s="162"/>
      <c r="B52" s="165" t="s">
        <v>61</v>
      </c>
      <c r="C52" s="164" t="s">
        <v>62</v>
      </c>
      <c r="D52" s="166"/>
      <c r="E52" s="166"/>
      <c r="F52" s="182" t="s">
        <v>23</v>
      </c>
      <c r="G52" s="183"/>
      <c r="H52" s="183"/>
      <c r="I52" s="184">
        <f>'Rozpočet Pol'!G35</f>
        <v>0</v>
      </c>
      <c r="J52" s="184"/>
    </row>
    <row r="53" spans="1:10" ht="25.5" customHeight="1" x14ac:dyDescent="0.2">
      <c r="A53" s="162"/>
      <c r="B53" s="165" t="s">
        <v>63</v>
      </c>
      <c r="C53" s="164" t="s">
        <v>64</v>
      </c>
      <c r="D53" s="166"/>
      <c r="E53" s="166"/>
      <c r="F53" s="182" t="s">
        <v>23</v>
      </c>
      <c r="G53" s="183"/>
      <c r="H53" s="183"/>
      <c r="I53" s="184">
        <f>'Rozpočet Pol'!G37</f>
        <v>0</v>
      </c>
      <c r="J53" s="184"/>
    </row>
    <row r="54" spans="1:10" ht="25.5" customHeight="1" x14ac:dyDescent="0.2">
      <c r="A54" s="162"/>
      <c r="B54" s="165" t="s">
        <v>65</v>
      </c>
      <c r="C54" s="164" t="s">
        <v>66</v>
      </c>
      <c r="D54" s="166"/>
      <c r="E54" s="166"/>
      <c r="F54" s="182" t="s">
        <v>23</v>
      </c>
      <c r="G54" s="183"/>
      <c r="H54" s="183"/>
      <c r="I54" s="184">
        <f>'Rozpočet Pol'!G39</f>
        <v>0</v>
      </c>
      <c r="J54" s="184"/>
    </row>
    <row r="55" spans="1:10" ht="25.5" customHeight="1" x14ac:dyDescent="0.2">
      <c r="A55" s="162"/>
      <c r="B55" s="165" t="s">
        <v>67</v>
      </c>
      <c r="C55" s="164" t="s">
        <v>68</v>
      </c>
      <c r="D55" s="166"/>
      <c r="E55" s="166"/>
      <c r="F55" s="182" t="s">
        <v>23</v>
      </c>
      <c r="G55" s="183"/>
      <c r="H55" s="183"/>
      <c r="I55" s="184">
        <f>'Rozpočet Pol'!G46</f>
        <v>0</v>
      </c>
      <c r="J55" s="184"/>
    </row>
    <row r="56" spans="1:10" ht="25.5" customHeight="1" x14ac:dyDescent="0.2">
      <c r="A56" s="162"/>
      <c r="B56" s="165" t="s">
        <v>69</v>
      </c>
      <c r="C56" s="164" t="s">
        <v>70</v>
      </c>
      <c r="D56" s="166"/>
      <c r="E56" s="166"/>
      <c r="F56" s="182" t="s">
        <v>23</v>
      </c>
      <c r="G56" s="183"/>
      <c r="H56" s="183"/>
      <c r="I56" s="184">
        <f>'Rozpočet Pol'!G49</f>
        <v>0</v>
      </c>
      <c r="J56" s="184"/>
    </row>
    <row r="57" spans="1:10" ht="25.5" customHeight="1" x14ac:dyDescent="0.2">
      <c r="A57" s="162"/>
      <c r="B57" s="165" t="s">
        <v>71</v>
      </c>
      <c r="C57" s="164" t="s">
        <v>72</v>
      </c>
      <c r="D57" s="166"/>
      <c r="E57" s="166"/>
      <c r="F57" s="182" t="s">
        <v>24</v>
      </c>
      <c r="G57" s="183"/>
      <c r="H57" s="183"/>
      <c r="I57" s="184">
        <f>'Rozpočet Pol'!G51</f>
        <v>0</v>
      </c>
      <c r="J57" s="184"/>
    </row>
    <row r="58" spans="1:10" ht="25.5" customHeight="1" x14ac:dyDescent="0.2">
      <c r="A58" s="162"/>
      <c r="B58" s="165" t="s">
        <v>73</v>
      </c>
      <c r="C58" s="164" t="s">
        <v>74</v>
      </c>
      <c r="D58" s="166"/>
      <c r="E58" s="166"/>
      <c r="F58" s="182" t="s">
        <v>24</v>
      </c>
      <c r="G58" s="183"/>
      <c r="H58" s="183"/>
      <c r="I58" s="184">
        <f>'Rozpočet Pol'!G55</f>
        <v>0</v>
      </c>
      <c r="J58" s="184"/>
    </row>
    <row r="59" spans="1:10" ht="25.5" customHeight="1" x14ac:dyDescent="0.2">
      <c r="A59" s="162"/>
      <c r="B59" s="165" t="s">
        <v>75</v>
      </c>
      <c r="C59" s="164" t="s">
        <v>76</v>
      </c>
      <c r="D59" s="166"/>
      <c r="E59" s="166"/>
      <c r="F59" s="182" t="s">
        <v>24</v>
      </c>
      <c r="G59" s="183"/>
      <c r="H59" s="183"/>
      <c r="I59" s="184">
        <f>'Rozpočet Pol'!G64</f>
        <v>0</v>
      </c>
      <c r="J59" s="184"/>
    </row>
    <row r="60" spans="1:10" ht="25.5" customHeight="1" x14ac:dyDescent="0.2">
      <c r="A60" s="162"/>
      <c r="B60" s="165" t="s">
        <v>77</v>
      </c>
      <c r="C60" s="164" t="s">
        <v>78</v>
      </c>
      <c r="D60" s="166"/>
      <c r="E60" s="166"/>
      <c r="F60" s="182" t="s">
        <v>24</v>
      </c>
      <c r="G60" s="183"/>
      <c r="H60" s="183"/>
      <c r="I60" s="184">
        <f>'Rozpočet Pol'!G72</f>
        <v>0</v>
      </c>
      <c r="J60" s="184"/>
    </row>
    <row r="61" spans="1:10" ht="25.5" customHeight="1" x14ac:dyDescent="0.2">
      <c r="A61" s="162"/>
      <c r="B61" s="165" t="s">
        <v>79</v>
      </c>
      <c r="C61" s="164" t="s">
        <v>80</v>
      </c>
      <c r="D61" s="166"/>
      <c r="E61" s="166"/>
      <c r="F61" s="182" t="s">
        <v>24</v>
      </c>
      <c r="G61" s="183"/>
      <c r="H61" s="183"/>
      <c r="I61" s="184">
        <f>'Rozpočet Pol'!G80</f>
        <v>0</v>
      </c>
      <c r="J61" s="184"/>
    </row>
    <row r="62" spans="1:10" ht="25.5" customHeight="1" x14ac:dyDescent="0.2">
      <c r="A62" s="162"/>
      <c r="B62" s="165" t="s">
        <v>81</v>
      </c>
      <c r="C62" s="164" t="s">
        <v>82</v>
      </c>
      <c r="D62" s="166"/>
      <c r="E62" s="166"/>
      <c r="F62" s="182" t="s">
        <v>24</v>
      </c>
      <c r="G62" s="183"/>
      <c r="H62" s="183"/>
      <c r="I62" s="184">
        <f>'Rozpočet Pol'!G86</f>
        <v>0</v>
      </c>
      <c r="J62" s="184"/>
    </row>
    <row r="63" spans="1:10" ht="25.5" customHeight="1" x14ac:dyDescent="0.2">
      <c r="A63" s="162"/>
      <c r="B63" s="165" t="s">
        <v>83</v>
      </c>
      <c r="C63" s="164" t="s">
        <v>84</v>
      </c>
      <c r="D63" s="166"/>
      <c r="E63" s="166"/>
      <c r="F63" s="182" t="s">
        <v>24</v>
      </c>
      <c r="G63" s="183"/>
      <c r="H63" s="183"/>
      <c r="I63" s="184">
        <f>'Rozpočet Pol'!G91</f>
        <v>0</v>
      </c>
      <c r="J63" s="184"/>
    </row>
    <row r="64" spans="1:10" ht="25.5" customHeight="1" x14ac:dyDescent="0.2">
      <c r="A64" s="162"/>
      <c r="B64" s="165" t="s">
        <v>85</v>
      </c>
      <c r="C64" s="164" t="s">
        <v>86</v>
      </c>
      <c r="D64" s="166"/>
      <c r="E64" s="166"/>
      <c r="F64" s="182" t="s">
        <v>24</v>
      </c>
      <c r="G64" s="183"/>
      <c r="H64" s="183"/>
      <c r="I64" s="184">
        <f>'Rozpočet Pol'!G94</f>
        <v>0</v>
      </c>
      <c r="J64" s="184"/>
    </row>
    <row r="65" spans="1:10" ht="25.5" customHeight="1" x14ac:dyDescent="0.2">
      <c r="A65" s="162"/>
      <c r="B65" s="165" t="s">
        <v>87</v>
      </c>
      <c r="C65" s="164" t="s">
        <v>88</v>
      </c>
      <c r="D65" s="166"/>
      <c r="E65" s="166"/>
      <c r="F65" s="182" t="s">
        <v>25</v>
      </c>
      <c r="G65" s="183"/>
      <c r="H65" s="183"/>
      <c r="I65" s="184">
        <f>'Rozpočet Pol'!G97</f>
        <v>0</v>
      </c>
      <c r="J65" s="184"/>
    </row>
    <row r="66" spans="1:10" ht="25.5" customHeight="1" x14ac:dyDescent="0.2">
      <c r="A66" s="162"/>
      <c r="B66" s="165" t="s">
        <v>89</v>
      </c>
      <c r="C66" s="164" t="s">
        <v>27</v>
      </c>
      <c r="D66" s="166"/>
      <c r="E66" s="166"/>
      <c r="F66" s="182" t="s">
        <v>23</v>
      </c>
      <c r="G66" s="183"/>
      <c r="H66" s="183"/>
      <c r="I66" s="184">
        <f>'Rozpočet Pol'!G108</f>
        <v>0</v>
      </c>
      <c r="J66" s="184"/>
    </row>
    <row r="67" spans="1:10" ht="25.5" customHeight="1" x14ac:dyDescent="0.2">
      <c r="A67" s="162"/>
      <c r="B67" s="176" t="s">
        <v>90</v>
      </c>
      <c r="C67" s="177" t="s">
        <v>26</v>
      </c>
      <c r="D67" s="178"/>
      <c r="E67" s="178"/>
      <c r="F67" s="185" t="s">
        <v>23</v>
      </c>
      <c r="G67" s="186"/>
      <c r="H67" s="186"/>
      <c r="I67" s="187">
        <f>'Rozpočet Pol'!G110</f>
        <v>0</v>
      </c>
      <c r="J67" s="187"/>
    </row>
    <row r="68" spans="1:10" ht="25.5" customHeight="1" x14ac:dyDescent="0.2">
      <c r="A68" s="163"/>
      <c r="B68" s="169" t="s">
        <v>1</v>
      </c>
      <c r="C68" s="169"/>
      <c r="D68" s="170"/>
      <c r="E68" s="170"/>
      <c r="F68" s="188"/>
      <c r="G68" s="189"/>
      <c r="H68" s="189"/>
      <c r="I68" s="190">
        <f>SUM(I47:I67)</f>
        <v>0</v>
      </c>
      <c r="J68" s="190"/>
    </row>
    <row r="69" spans="1:10" x14ac:dyDescent="0.2">
      <c r="F69" s="191"/>
      <c r="G69" s="129"/>
      <c r="H69" s="191"/>
      <c r="I69" s="129"/>
      <c r="J69" s="129"/>
    </row>
    <row r="70" spans="1:10" x14ac:dyDescent="0.2">
      <c r="F70" s="191"/>
      <c r="G70" s="129"/>
      <c r="H70" s="191"/>
      <c r="I70" s="129"/>
      <c r="J70" s="129"/>
    </row>
    <row r="71" spans="1:10" x14ac:dyDescent="0.2">
      <c r="F71" s="191"/>
      <c r="G71" s="129"/>
      <c r="H71" s="191"/>
      <c r="I71" s="129"/>
      <c r="J7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I66:J66"/>
    <mergeCell ref="C66:E66"/>
    <mergeCell ref="I67:J67"/>
    <mergeCell ref="C67:E67"/>
    <mergeCell ref="I68:J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92</v>
      </c>
    </row>
    <row r="2" spans="1:60" ht="24.95" customHeight="1" x14ac:dyDescent="0.2">
      <c r="A2" s="201" t="s">
        <v>91</v>
      </c>
      <c r="B2" s="195"/>
      <c r="C2" s="196" t="s">
        <v>45</v>
      </c>
      <c r="D2" s="197"/>
      <c r="E2" s="197"/>
      <c r="F2" s="197"/>
      <c r="G2" s="203"/>
      <c r="AE2" t="s">
        <v>93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94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95</v>
      </c>
    </row>
    <row r="5" spans="1:60" hidden="1" x14ac:dyDescent="0.2">
      <c r="A5" s="205" t="s">
        <v>96</v>
      </c>
      <c r="B5" s="206"/>
      <c r="C5" s="207"/>
      <c r="D5" s="208"/>
      <c r="E5" s="208"/>
      <c r="F5" s="208"/>
      <c r="G5" s="209"/>
      <c r="AE5" t="s">
        <v>97</v>
      </c>
    </row>
    <row r="7" spans="1:60" ht="38.25" x14ac:dyDescent="0.2">
      <c r="A7" s="215" t="s">
        <v>98</v>
      </c>
      <c r="B7" s="216" t="s">
        <v>99</v>
      </c>
      <c r="C7" s="216" t="s">
        <v>100</v>
      </c>
      <c r="D7" s="215" t="s">
        <v>101</v>
      </c>
      <c r="E7" s="215" t="s">
        <v>102</v>
      </c>
      <c r="F7" s="210" t="s">
        <v>103</v>
      </c>
      <c r="G7" s="234" t="s">
        <v>28</v>
      </c>
      <c r="H7" s="235" t="s">
        <v>29</v>
      </c>
      <c r="I7" s="235" t="s">
        <v>104</v>
      </c>
      <c r="J7" s="235" t="s">
        <v>30</v>
      </c>
      <c r="K7" s="235" t="s">
        <v>105</v>
      </c>
      <c r="L7" s="235" t="s">
        <v>106</v>
      </c>
      <c r="M7" s="235" t="s">
        <v>107</v>
      </c>
      <c r="N7" s="235" t="s">
        <v>108</v>
      </c>
      <c r="O7" s="235" t="s">
        <v>109</v>
      </c>
      <c r="P7" s="235" t="s">
        <v>110</v>
      </c>
      <c r="Q7" s="235" t="s">
        <v>111</v>
      </c>
      <c r="R7" s="235" t="s">
        <v>112</v>
      </c>
      <c r="S7" s="235" t="s">
        <v>113</v>
      </c>
      <c r="T7" s="235" t="s">
        <v>114</v>
      </c>
      <c r="U7" s="218" t="s">
        <v>115</v>
      </c>
    </row>
    <row r="8" spans="1:60" x14ac:dyDescent="0.2">
      <c r="A8" s="236" t="s">
        <v>116</v>
      </c>
      <c r="B8" s="237" t="s">
        <v>51</v>
      </c>
      <c r="C8" s="238" t="s">
        <v>52</v>
      </c>
      <c r="D8" s="217"/>
      <c r="E8" s="239"/>
      <c r="F8" s="240"/>
      <c r="G8" s="240">
        <f>SUMIF(AE9:AE12,"&lt;&gt;NOR",G9:G12)</f>
        <v>0</v>
      </c>
      <c r="H8" s="240"/>
      <c r="I8" s="240">
        <f>SUM(I9:I12)</f>
        <v>0</v>
      </c>
      <c r="J8" s="240"/>
      <c r="K8" s="240">
        <f>SUM(K9:K12)</f>
        <v>0</v>
      </c>
      <c r="L8" s="240"/>
      <c r="M8" s="240">
        <f>SUM(M9:M12)</f>
        <v>0</v>
      </c>
      <c r="N8" s="217"/>
      <c r="O8" s="217">
        <f>SUM(O9:O12)</f>
        <v>4.4264100000000006</v>
      </c>
      <c r="P8" s="217"/>
      <c r="Q8" s="217">
        <f>SUM(Q9:Q12)</f>
        <v>0.11736000000000001</v>
      </c>
      <c r="R8" s="217"/>
      <c r="S8" s="217"/>
      <c r="T8" s="236"/>
      <c r="U8" s="217">
        <f>SUM(U9:U12)</f>
        <v>33.42</v>
      </c>
      <c r="AE8" t="s">
        <v>117</v>
      </c>
    </row>
    <row r="9" spans="1:60" ht="22.5" outlineLevel="1" x14ac:dyDescent="0.2">
      <c r="A9" s="212">
        <v>1</v>
      </c>
      <c r="B9" s="219" t="s">
        <v>118</v>
      </c>
      <c r="C9" s="264" t="s">
        <v>119</v>
      </c>
      <c r="D9" s="221" t="s">
        <v>120</v>
      </c>
      <c r="E9" s="226">
        <v>2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6.0539999999999997E-2</v>
      </c>
      <c r="O9" s="221">
        <f>ROUND(E9*N9,5)</f>
        <v>0.12107999999999999</v>
      </c>
      <c r="P9" s="221">
        <v>0</v>
      </c>
      <c r="Q9" s="221">
        <f>ROUND(E9*P9,5)</f>
        <v>0</v>
      </c>
      <c r="R9" s="221"/>
      <c r="S9" s="221"/>
      <c r="T9" s="222">
        <v>0.26</v>
      </c>
      <c r="U9" s="221">
        <f>ROUND(E9*T9,2)</f>
        <v>0.52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121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56.25" outlineLevel="1" x14ac:dyDescent="0.2">
      <c r="A10" s="212">
        <v>2</v>
      </c>
      <c r="B10" s="219" t="s">
        <v>122</v>
      </c>
      <c r="C10" s="264" t="s">
        <v>123</v>
      </c>
      <c r="D10" s="221" t="s">
        <v>124</v>
      </c>
      <c r="E10" s="226">
        <v>1.4850000000000001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1.7819999999999999E-2</v>
      </c>
      <c r="O10" s="221">
        <f>ROUND(E10*N10,5)</f>
        <v>2.6460000000000001E-2</v>
      </c>
      <c r="P10" s="221">
        <v>0</v>
      </c>
      <c r="Q10" s="221">
        <f>ROUND(E10*P10,5)</f>
        <v>0</v>
      </c>
      <c r="R10" s="221"/>
      <c r="S10" s="221"/>
      <c r="T10" s="222">
        <v>0.92700000000000005</v>
      </c>
      <c r="U10" s="221">
        <f>ROUND(E10*T10,2)</f>
        <v>1.38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121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19"/>
      <c r="C11" s="265" t="s">
        <v>125</v>
      </c>
      <c r="D11" s="223"/>
      <c r="E11" s="227"/>
      <c r="F11" s="231"/>
      <c r="G11" s="232"/>
      <c r="H11" s="230"/>
      <c r="I11" s="230"/>
      <c r="J11" s="230"/>
      <c r="K11" s="230"/>
      <c r="L11" s="230"/>
      <c r="M11" s="230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126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Orsil tl. 5 cm</v>
      </c>
      <c r="BB11" s="211"/>
      <c r="BC11" s="211"/>
      <c r="BD11" s="211"/>
      <c r="BE11" s="211"/>
      <c r="BF11" s="211"/>
      <c r="BG11" s="211"/>
      <c r="BH11" s="211"/>
    </row>
    <row r="12" spans="1:60" ht="33.75" outlineLevel="1" x14ac:dyDescent="0.2">
      <c r="A12" s="212">
        <v>3</v>
      </c>
      <c r="B12" s="219" t="s">
        <v>127</v>
      </c>
      <c r="C12" s="264" t="s">
        <v>128</v>
      </c>
      <c r="D12" s="221" t="s">
        <v>124</v>
      </c>
      <c r="E12" s="226">
        <v>21.7334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0.19688</v>
      </c>
      <c r="O12" s="221">
        <f>ROUND(E12*N12,5)</f>
        <v>4.2788700000000004</v>
      </c>
      <c r="P12" s="221">
        <v>5.4000000000000003E-3</v>
      </c>
      <c r="Q12" s="221">
        <f>ROUND(E12*P12,5)</f>
        <v>0.11736000000000001</v>
      </c>
      <c r="R12" s="221"/>
      <c r="S12" s="221"/>
      <c r="T12" s="222">
        <v>1.4503699999999999</v>
      </c>
      <c r="U12" s="221">
        <f>ROUND(E12*T12,2)</f>
        <v>31.52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129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x14ac:dyDescent="0.2">
      <c r="A13" s="213" t="s">
        <v>116</v>
      </c>
      <c r="B13" s="220" t="s">
        <v>53</v>
      </c>
      <c r="C13" s="266" t="s">
        <v>54</v>
      </c>
      <c r="D13" s="224"/>
      <c r="E13" s="228"/>
      <c r="F13" s="233"/>
      <c r="G13" s="233">
        <f>SUMIF(AE14:AE17,"&lt;&gt;NOR",G14:G17)</f>
        <v>0</v>
      </c>
      <c r="H13" s="233"/>
      <c r="I13" s="233">
        <f>SUM(I14:I17)</f>
        <v>0</v>
      </c>
      <c r="J13" s="233"/>
      <c r="K13" s="233">
        <f>SUM(K14:K17)</f>
        <v>0</v>
      </c>
      <c r="L13" s="233"/>
      <c r="M13" s="233">
        <f>SUM(M14:M17)</f>
        <v>0</v>
      </c>
      <c r="N13" s="224"/>
      <c r="O13" s="224">
        <f>SUM(O14:O17)</f>
        <v>9.4579999999999997E-2</v>
      </c>
      <c r="P13" s="224"/>
      <c r="Q13" s="224">
        <f>SUM(Q14:Q17)</f>
        <v>0</v>
      </c>
      <c r="R13" s="224"/>
      <c r="S13" s="224"/>
      <c r="T13" s="225"/>
      <c r="U13" s="224">
        <f>SUM(U14:U17)</f>
        <v>8.24</v>
      </c>
      <c r="AE13" t="s">
        <v>117</v>
      </c>
    </row>
    <row r="14" spans="1:60" ht="33.75" outlineLevel="1" x14ac:dyDescent="0.2">
      <c r="A14" s="212">
        <v>4</v>
      </c>
      <c r="B14" s="219" t="s">
        <v>130</v>
      </c>
      <c r="C14" s="264" t="s">
        <v>131</v>
      </c>
      <c r="D14" s="221" t="s">
        <v>124</v>
      </c>
      <c r="E14" s="226">
        <v>16.98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2.0000000000000002E-5</v>
      </c>
      <c r="O14" s="221">
        <f>ROUND(E14*N14,5)</f>
        <v>3.4000000000000002E-4</v>
      </c>
      <c r="P14" s="221">
        <v>0</v>
      </c>
      <c r="Q14" s="221">
        <f>ROUND(E14*P14,5)</f>
        <v>0</v>
      </c>
      <c r="R14" s="221"/>
      <c r="S14" s="221"/>
      <c r="T14" s="222">
        <v>0.48499999999999999</v>
      </c>
      <c r="U14" s="221">
        <f>ROUND(E14*T14,2)</f>
        <v>8.24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121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>
        <v>5</v>
      </c>
      <c r="B15" s="219" t="s">
        <v>132</v>
      </c>
      <c r="C15" s="264" t="s">
        <v>133</v>
      </c>
      <c r="D15" s="221" t="s">
        <v>124</v>
      </c>
      <c r="E15" s="226">
        <v>16.98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2.65E-3</v>
      </c>
      <c r="O15" s="221">
        <f>ROUND(E15*N15,5)</f>
        <v>4.4999999999999998E-2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134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9"/>
      <c r="C16" s="265" t="s">
        <v>135</v>
      </c>
      <c r="D16" s="223"/>
      <c r="E16" s="227"/>
      <c r="F16" s="231"/>
      <c r="G16" s="232"/>
      <c r="H16" s="230"/>
      <c r="I16" s="230"/>
      <c r="J16" s="230"/>
      <c r="K16" s="230"/>
      <c r="L16" s="230"/>
      <c r="M16" s="230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126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4" t="str">
        <f>C16</f>
        <v>Dodávka a montáž hlavního profilu, příčných profilů, obvodového profilu a zavěšovacího prvku.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6</v>
      </c>
      <c r="B17" s="219" t="s">
        <v>136</v>
      </c>
      <c r="C17" s="264" t="s">
        <v>137</v>
      </c>
      <c r="D17" s="221" t="s">
        <v>124</v>
      </c>
      <c r="E17" s="226">
        <v>16.98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2.8999999999999998E-3</v>
      </c>
      <c r="O17" s="221">
        <f>ROUND(E17*N17,5)</f>
        <v>4.9239999999999999E-2</v>
      </c>
      <c r="P17" s="221">
        <v>0</v>
      </c>
      <c r="Q17" s="221">
        <f>ROUND(E17*P17,5)</f>
        <v>0</v>
      </c>
      <c r="R17" s="221"/>
      <c r="S17" s="221"/>
      <c r="T17" s="222">
        <v>0</v>
      </c>
      <c r="U17" s="221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134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13" t="s">
        <v>116</v>
      </c>
      <c r="B18" s="220" t="s">
        <v>55</v>
      </c>
      <c r="C18" s="266" t="s">
        <v>56</v>
      </c>
      <c r="D18" s="224"/>
      <c r="E18" s="228"/>
      <c r="F18" s="233"/>
      <c r="G18" s="233">
        <f>SUMIF(AE19:AE26,"&lt;&gt;NOR",G19:G26)</f>
        <v>0</v>
      </c>
      <c r="H18" s="233"/>
      <c r="I18" s="233">
        <f>SUM(I19:I26)</f>
        <v>0</v>
      </c>
      <c r="J18" s="233"/>
      <c r="K18" s="233">
        <f>SUM(K19:K26)</f>
        <v>0</v>
      </c>
      <c r="L18" s="233"/>
      <c r="M18" s="233">
        <f>SUM(M19:M26)</f>
        <v>0</v>
      </c>
      <c r="N18" s="224"/>
      <c r="O18" s="224">
        <f>SUM(O19:O26)</f>
        <v>3.7064599999999999</v>
      </c>
      <c r="P18" s="224"/>
      <c r="Q18" s="224">
        <f>SUM(Q19:Q26)</f>
        <v>0</v>
      </c>
      <c r="R18" s="224"/>
      <c r="S18" s="224"/>
      <c r="T18" s="225"/>
      <c r="U18" s="224">
        <f>SUM(U19:U26)</f>
        <v>79.72</v>
      </c>
      <c r="AE18" t="s">
        <v>117</v>
      </c>
    </row>
    <row r="19" spans="1:60" ht="22.5" outlineLevel="1" x14ac:dyDescent="0.2">
      <c r="A19" s="212">
        <v>7</v>
      </c>
      <c r="B19" s="219" t="s">
        <v>138</v>
      </c>
      <c r="C19" s="264" t="s">
        <v>139</v>
      </c>
      <c r="D19" s="221" t="s">
        <v>124</v>
      </c>
      <c r="E19" s="226">
        <v>6.0476999999999999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4.0000000000000003E-5</v>
      </c>
      <c r="O19" s="221">
        <f>ROUND(E19*N19,5)</f>
        <v>2.4000000000000001E-4</v>
      </c>
      <c r="P19" s="221">
        <v>0</v>
      </c>
      <c r="Q19" s="221">
        <f>ROUND(E19*P19,5)</f>
        <v>0</v>
      </c>
      <c r="R19" s="221"/>
      <c r="S19" s="221"/>
      <c r="T19" s="222">
        <v>7.8E-2</v>
      </c>
      <c r="U19" s="221">
        <f>ROUND(E19*T19,2)</f>
        <v>0.47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121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8</v>
      </c>
      <c r="B20" s="219" t="s">
        <v>140</v>
      </c>
      <c r="C20" s="264" t="s">
        <v>141</v>
      </c>
      <c r="D20" s="221" t="s">
        <v>142</v>
      </c>
      <c r="E20" s="226">
        <v>20.6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2.3800000000000002E-3</v>
      </c>
      <c r="O20" s="221">
        <f>ROUND(E20*N20,5)</f>
        <v>4.9029999999999997E-2</v>
      </c>
      <c r="P20" s="221">
        <v>0</v>
      </c>
      <c r="Q20" s="221">
        <f>ROUND(E20*P20,5)</f>
        <v>0</v>
      </c>
      <c r="R20" s="221"/>
      <c r="S20" s="221"/>
      <c r="T20" s="222">
        <v>0.18232999999999999</v>
      </c>
      <c r="U20" s="221">
        <f>ROUND(E20*T20,2)</f>
        <v>3.76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121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9</v>
      </c>
      <c r="B21" s="219" t="s">
        <v>143</v>
      </c>
      <c r="C21" s="264" t="s">
        <v>144</v>
      </c>
      <c r="D21" s="221" t="s">
        <v>124</v>
      </c>
      <c r="E21" s="226">
        <v>25.375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21</v>
      </c>
      <c r="M21" s="230">
        <f>G21*(1+L21/100)</f>
        <v>0</v>
      </c>
      <c r="N21" s="221">
        <v>4.7660000000000001E-2</v>
      </c>
      <c r="O21" s="221">
        <f>ROUND(E21*N21,5)</f>
        <v>1.2093700000000001</v>
      </c>
      <c r="P21" s="221">
        <v>0</v>
      </c>
      <c r="Q21" s="221">
        <f>ROUND(E21*P21,5)</f>
        <v>0</v>
      </c>
      <c r="R21" s="221"/>
      <c r="S21" s="221"/>
      <c r="T21" s="222">
        <v>0.84</v>
      </c>
      <c r="U21" s="221">
        <f>ROUND(E21*T21,2)</f>
        <v>21.32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121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2">
        <v>10</v>
      </c>
      <c r="B22" s="219" t="s">
        <v>145</v>
      </c>
      <c r="C22" s="264" t="s">
        <v>146</v>
      </c>
      <c r="D22" s="221" t="s">
        <v>124</v>
      </c>
      <c r="E22" s="226">
        <v>64.078749999999999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2.46E-2</v>
      </c>
      <c r="O22" s="221">
        <f>ROUND(E22*N22,5)</f>
        <v>1.5763400000000001</v>
      </c>
      <c r="P22" s="221">
        <v>0</v>
      </c>
      <c r="Q22" s="221">
        <f>ROUND(E22*P22,5)</f>
        <v>0</v>
      </c>
      <c r="R22" s="221"/>
      <c r="S22" s="221"/>
      <c r="T22" s="222">
        <v>0.42759999999999998</v>
      </c>
      <c r="U22" s="221">
        <f>ROUND(E22*T22,2)</f>
        <v>27.4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121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9"/>
      <c r="C23" s="265" t="s">
        <v>147</v>
      </c>
      <c r="D23" s="223"/>
      <c r="E23" s="227"/>
      <c r="F23" s="231"/>
      <c r="G23" s="232"/>
      <c r="H23" s="230"/>
      <c r="I23" s="230"/>
      <c r="J23" s="230"/>
      <c r="K23" s="230"/>
      <c r="L23" s="230"/>
      <c r="M23" s="230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126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4" t="str">
        <f>C23</f>
        <v>Včetně pomocného pracovního lešení o výšce podlahy do 1900 mm a pro zatížení do 1,5 kPa.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11</v>
      </c>
      <c r="B24" s="219" t="s">
        <v>148</v>
      </c>
      <c r="C24" s="264" t="s">
        <v>149</v>
      </c>
      <c r="D24" s="221" t="s">
        <v>124</v>
      </c>
      <c r="E24" s="226">
        <v>6.72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3.3709999999999997E-2</v>
      </c>
      <c r="O24" s="221">
        <f>ROUND(E24*N24,5)</f>
        <v>0.22653000000000001</v>
      </c>
      <c r="P24" s="221">
        <v>0</v>
      </c>
      <c r="Q24" s="221">
        <f>ROUND(E24*P24,5)</f>
        <v>0</v>
      </c>
      <c r="R24" s="221"/>
      <c r="S24" s="221"/>
      <c r="T24" s="222">
        <v>1.1841699999999999</v>
      </c>
      <c r="U24" s="221">
        <f>ROUND(E24*T24,2)</f>
        <v>7.96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121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2">
        <v>12</v>
      </c>
      <c r="B25" s="219" t="s">
        <v>150</v>
      </c>
      <c r="C25" s="264" t="s">
        <v>151</v>
      </c>
      <c r="D25" s="221" t="s">
        <v>124</v>
      </c>
      <c r="E25" s="226">
        <v>35.559249999999999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6.3499999999999997E-3</v>
      </c>
      <c r="O25" s="221">
        <f>ROUND(E25*N25,5)</f>
        <v>0.2258</v>
      </c>
      <c r="P25" s="221">
        <v>0</v>
      </c>
      <c r="Q25" s="221">
        <f>ROUND(E25*P25,5)</f>
        <v>0</v>
      </c>
      <c r="R25" s="221"/>
      <c r="S25" s="221"/>
      <c r="T25" s="222">
        <v>0.31900000000000001</v>
      </c>
      <c r="U25" s="221">
        <f>ROUND(E25*T25,2)</f>
        <v>11.34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121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13</v>
      </c>
      <c r="B26" s="219" t="s">
        <v>152</v>
      </c>
      <c r="C26" s="264" t="s">
        <v>153</v>
      </c>
      <c r="D26" s="221" t="s">
        <v>124</v>
      </c>
      <c r="E26" s="226">
        <v>20.2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2.0750000000000001E-2</v>
      </c>
      <c r="O26" s="221">
        <f>ROUND(E26*N26,5)</f>
        <v>0.41915000000000002</v>
      </c>
      <c r="P26" s="221">
        <v>0</v>
      </c>
      <c r="Q26" s="221">
        <f>ROUND(E26*P26,5)</f>
        <v>0</v>
      </c>
      <c r="R26" s="221"/>
      <c r="S26" s="221"/>
      <c r="T26" s="222">
        <v>0.37</v>
      </c>
      <c r="U26" s="221">
        <f>ROUND(E26*T26,2)</f>
        <v>7.47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121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13" t="s">
        <v>116</v>
      </c>
      <c r="B27" s="220" t="s">
        <v>57</v>
      </c>
      <c r="C27" s="266" t="s">
        <v>58</v>
      </c>
      <c r="D27" s="224"/>
      <c r="E27" s="228"/>
      <c r="F27" s="233"/>
      <c r="G27" s="233">
        <f>SUMIF(AE28:AE31,"&lt;&gt;NOR",G28:G31)</f>
        <v>0</v>
      </c>
      <c r="H27" s="233"/>
      <c r="I27" s="233">
        <f>SUM(I28:I31)</f>
        <v>0</v>
      </c>
      <c r="J27" s="233"/>
      <c r="K27" s="233">
        <f>SUM(K28:K31)</f>
        <v>0</v>
      </c>
      <c r="L27" s="233"/>
      <c r="M27" s="233">
        <f>SUM(M28:M31)</f>
        <v>0</v>
      </c>
      <c r="N27" s="224"/>
      <c r="O27" s="224">
        <f>SUM(O28:O31)</f>
        <v>0.87832999999999994</v>
      </c>
      <c r="P27" s="224"/>
      <c r="Q27" s="224">
        <f>SUM(Q28:Q31)</f>
        <v>0</v>
      </c>
      <c r="R27" s="224"/>
      <c r="S27" s="224"/>
      <c r="T27" s="225"/>
      <c r="U27" s="224">
        <f>SUM(U28:U31)</f>
        <v>14.74</v>
      </c>
      <c r="AE27" t="s">
        <v>117</v>
      </c>
    </row>
    <row r="28" spans="1:60" ht="22.5" outlineLevel="1" x14ac:dyDescent="0.2">
      <c r="A28" s="212">
        <v>14</v>
      </c>
      <c r="B28" s="219" t="s">
        <v>154</v>
      </c>
      <c r="C28" s="264" t="s">
        <v>155</v>
      </c>
      <c r="D28" s="221" t="s">
        <v>124</v>
      </c>
      <c r="E28" s="226">
        <v>16.98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3.8999999999999999E-4</v>
      </c>
      <c r="O28" s="221">
        <f>ROUND(E28*N28,5)</f>
        <v>6.62E-3</v>
      </c>
      <c r="P28" s="221">
        <v>0</v>
      </c>
      <c r="Q28" s="221">
        <f>ROUND(E28*P28,5)</f>
        <v>0</v>
      </c>
      <c r="R28" s="221"/>
      <c r="S28" s="221"/>
      <c r="T28" s="222">
        <v>0.09</v>
      </c>
      <c r="U28" s="221">
        <f>ROUND(E28*T28,2)</f>
        <v>1.53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121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33.75" outlineLevel="1" x14ac:dyDescent="0.2">
      <c r="A29" s="212">
        <v>15</v>
      </c>
      <c r="B29" s="219" t="s">
        <v>156</v>
      </c>
      <c r="C29" s="264" t="s">
        <v>157</v>
      </c>
      <c r="D29" s="221" t="s">
        <v>124</v>
      </c>
      <c r="E29" s="226">
        <v>16.98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6.9499999999999996E-3</v>
      </c>
      <c r="O29" s="221">
        <f>ROUND(E29*N29,5)</f>
        <v>0.11801</v>
      </c>
      <c r="P29" s="221">
        <v>0</v>
      </c>
      <c r="Q29" s="221">
        <f>ROUND(E29*P29,5)</f>
        <v>0</v>
      </c>
      <c r="R29" s="221"/>
      <c r="S29" s="221"/>
      <c r="T29" s="222">
        <v>0.34399999999999997</v>
      </c>
      <c r="U29" s="221">
        <f>ROUND(E29*T29,2)</f>
        <v>5.84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121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33.75" outlineLevel="1" x14ac:dyDescent="0.2">
      <c r="A30" s="212">
        <v>16</v>
      </c>
      <c r="B30" s="219" t="s">
        <v>158</v>
      </c>
      <c r="C30" s="264" t="s">
        <v>159</v>
      </c>
      <c r="D30" s="221" t="s">
        <v>124</v>
      </c>
      <c r="E30" s="226">
        <v>16.98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4.265E-2</v>
      </c>
      <c r="O30" s="221">
        <f>ROUND(E30*N30,5)</f>
        <v>0.72419999999999995</v>
      </c>
      <c r="P30" s="221">
        <v>0</v>
      </c>
      <c r="Q30" s="221">
        <f>ROUND(E30*P30,5)</f>
        <v>0</v>
      </c>
      <c r="R30" s="221"/>
      <c r="S30" s="221"/>
      <c r="T30" s="222">
        <v>0.41849999999999998</v>
      </c>
      <c r="U30" s="221">
        <f>ROUND(E30*T30,2)</f>
        <v>7.11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121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17</v>
      </c>
      <c r="B31" s="219" t="s">
        <v>160</v>
      </c>
      <c r="C31" s="264" t="s">
        <v>161</v>
      </c>
      <c r="D31" s="221" t="s">
        <v>124</v>
      </c>
      <c r="E31" s="226">
        <v>0.61499999999999999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4.7960000000000003E-2</v>
      </c>
      <c r="O31" s="221">
        <f>ROUND(E31*N31,5)</f>
        <v>2.9499999999999998E-2</v>
      </c>
      <c r="P31" s="221">
        <v>0</v>
      </c>
      <c r="Q31" s="221">
        <f>ROUND(E31*P31,5)</f>
        <v>0</v>
      </c>
      <c r="R31" s="221"/>
      <c r="S31" s="221"/>
      <c r="T31" s="222">
        <v>0.43</v>
      </c>
      <c r="U31" s="221">
        <f>ROUND(E31*T31,2)</f>
        <v>0.26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121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13" t="s">
        <v>116</v>
      </c>
      <c r="B32" s="220" t="s">
        <v>59</v>
      </c>
      <c r="C32" s="266" t="s">
        <v>60</v>
      </c>
      <c r="D32" s="224"/>
      <c r="E32" s="228"/>
      <c r="F32" s="233"/>
      <c r="G32" s="233">
        <f>SUMIF(AE33:AE34,"&lt;&gt;NOR",G33:G34)</f>
        <v>0</v>
      </c>
      <c r="H32" s="233"/>
      <c r="I32" s="233">
        <f>SUM(I33:I34)</f>
        <v>0</v>
      </c>
      <c r="J32" s="233"/>
      <c r="K32" s="233">
        <f>SUM(K33:K34)</f>
        <v>0</v>
      </c>
      <c r="L32" s="233"/>
      <c r="M32" s="233">
        <f>SUM(M33:M34)</f>
        <v>0</v>
      </c>
      <c r="N32" s="224"/>
      <c r="O32" s="224">
        <f>SUM(O33:O34)</f>
        <v>5.7939999999999998E-2</v>
      </c>
      <c r="P32" s="224"/>
      <c r="Q32" s="224">
        <f>SUM(Q33:Q34)</f>
        <v>0</v>
      </c>
      <c r="R32" s="224"/>
      <c r="S32" s="224"/>
      <c r="T32" s="225"/>
      <c r="U32" s="224">
        <f>SUM(U33:U34)</f>
        <v>3.72</v>
      </c>
      <c r="AE32" t="s">
        <v>117</v>
      </c>
    </row>
    <row r="33" spans="1:60" ht="45" outlineLevel="1" x14ac:dyDescent="0.2">
      <c r="A33" s="212">
        <v>18</v>
      </c>
      <c r="B33" s="219" t="s">
        <v>162</v>
      </c>
      <c r="C33" s="264" t="s">
        <v>163</v>
      </c>
      <c r="D33" s="221" t="s">
        <v>120</v>
      </c>
      <c r="E33" s="226">
        <v>2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2.8969999999999999E-2</v>
      </c>
      <c r="O33" s="221">
        <f>ROUND(E33*N33,5)</f>
        <v>5.7939999999999998E-2</v>
      </c>
      <c r="P33" s="221">
        <v>0</v>
      </c>
      <c r="Q33" s="221">
        <f>ROUND(E33*P33,5)</f>
        <v>0</v>
      </c>
      <c r="R33" s="221"/>
      <c r="S33" s="221"/>
      <c r="T33" s="222">
        <v>1.86</v>
      </c>
      <c r="U33" s="221">
        <f>ROUND(E33*T33,2)</f>
        <v>3.72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121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9"/>
      <c r="C34" s="265" t="s">
        <v>164</v>
      </c>
      <c r="D34" s="223"/>
      <c r="E34" s="227"/>
      <c r="F34" s="231"/>
      <c r="G34" s="232"/>
      <c r="H34" s="230"/>
      <c r="I34" s="230"/>
      <c r="J34" s="230"/>
      <c r="K34" s="230"/>
      <c r="L34" s="230"/>
      <c r="M34" s="230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126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4" t="str">
        <f>C34</f>
        <v>včetně dodávky zárubní 80 x 197 x 16 cm</v>
      </c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13" t="s">
        <v>116</v>
      </c>
      <c r="B35" s="220" t="s">
        <v>61</v>
      </c>
      <c r="C35" s="266" t="s">
        <v>62</v>
      </c>
      <c r="D35" s="224"/>
      <c r="E35" s="228"/>
      <c r="F35" s="233"/>
      <c r="G35" s="233">
        <f>SUMIF(AE36:AE36,"&lt;&gt;NOR",G36:G36)</f>
        <v>0</v>
      </c>
      <c r="H35" s="233"/>
      <c r="I35" s="233">
        <f>SUM(I36:I36)</f>
        <v>0</v>
      </c>
      <c r="J35" s="233"/>
      <c r="K35" s="233">
        <f>SUM(K36:K36)</f>
        <v>0</v>
      </c>
      <c r="L35" s="233"/>
      <c r="M35" s="233">
        <f>SUM(M36:M36)</f>
        <v>0</v>
      </c>
      <c r="N35" s="224"/>
      <c r="O35" s="224">
        <f>SUM(O36:O36)</f>
        <v>0.10052</v>
      </c>
      <c r="P35" s="224"/>
      <c r="Q35" s="224">
        <f>SUM(Q36:Q36)</f>
        <v>0</v>
      </c>
      <c r="R35" s="224"/>
      <c r="S35" s="224"/>
      <c r="T35" s="225"/>
      <c r="U35" s="224">
        <f>SUM(U36:U36)</f>
        <v>4.41</v>
      </c>
      <c r="AE35" t="s">
        <v>117</v>
      </c>
    </row>
    <row r="36" spans="1:60" ht="22.5" outlineLevel="1" x14ac:dyDescent="0.2">
      <c r="A36" s="212">
        <v>19</v>
      </c>
      <c r="B36" s="219" t="s">
        <v>165</v>
      </c>
      <c r="C36" s="264" t="s">
        <v>166</v>
      </c>
      <c r="D36" s="221" t="s">
        <v>124</v>
      </c>
      <c r="E36" s="226">
        <v>16.98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21</v>
      </c>
      <c r="M36" s="230">
        <f>G36*(1+L36/100)</f>
        <v>0</v>
      </c>
      <c r="N36" s="221">
        <v>5.9199999999999999E-3</v>
      </c>
      <c r="O36" s="221">
        <f>ROUND(E36*N36,5)</f>
        <v>0.10052</v>
      </c>
      <c r="P36" s="221">
        <v>0</v>
      </c>
      <c r="Q36" s="221">
        <f>ROUND(E36*P36,5)</f>
        <v>0</v>
      </c>
      <c r="R36" s="221"/>
      <c r="S36" s="221"/>
      <c r="T36" s="222">
        <v>0.26</v>
      </c>
      <c r="U36" s="221">
        <f>ROUND(E36*T36,2)</f>
        <v>4.41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121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5.5" x14ac:dyDescent="0.2">
      <c r="A37" s="213" t="s">
        <v>116</v>
      </c>
      <c r="B37" s="220" t="s">
        <v>63</v>
      </c>
      <c r="C37" s="266" t="s">
        <v>64</v>
      </c>
      <c r="D37" s="224"/>
      <c r="E37" s="228"/>
      <c r="F37" s="233"/>
      <c r="G37" s="233">
        <f>SUMIF(AE38:AE38,"&lt;&gt;NOR",G38:G38)</f>
        <v>0</v>
      </c>
      <c r="H37" s="233"/>
      <c r="I37" s="233">
        <f>SUM(I38:I38)</f>
        <v>0</v>
      </c>
      <c r="J37" s="233"/>
      <c r="K37" s="233">
        <f>SUM(K38:K38)</f>
        <v>0</v>
      </c>
      <c r="L37" s="233"/>
      <c r="M37" s="233">
        <f>SUM(M38:M38)</f>
        <v>0</v>
      </c>
      <c r="N37" s="224"/>
      <c r="O37" s="224">
        <f>SUM(O38:O38)</f>
        <v>0</v>
      </c>
      <c r="P37" s="224"/>
      <c r="Q37" s="224">
        <f>SUM(Q38:Q38)</f>
        <v>0</v>
      </c>
      <c r="R37" s="224"/>
      <c r="S37" s="224"/>
      <c r="T37" s="225"/>
      <c r="U37" s="224">
        <f>SUM(U38:U38)</f>
        <v>0.25</v>
      </c>
      <c r="AE37" t="s">
        <v>117</v>
      </c>
    </row>
    <row r="38" spans="1:60" ht="22.5" outlineLevel="1" x14ac:dyDescent="0.2">
      <c r="A38" s="212">
        <v>20</v>
      </c>
      <c r="B38" s="219" t="s">
        <v>167</v>
      </c>
      <c r="C38" s="264" t="s">
        <v>168</v>
      </c>
      <c r="D38" s="221" t="s">
        <v>124</v>
      </c>
      <c r="E38" s="226">
        <v>16.98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1.4999999999999999E-2</v>
      </c>
      <c r="U38" s="221">
        <f>ROUND(E38*T38,2)</f>
        <v>0.25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121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213" t="s">
        <v>116</v>
      </c>
      <c r="B39" s="220" t="s">
        <v>65</v>
      </c>
      <c r="C39" s="266" t="s">
        <v>66</v>
      </c>
      <c r="D39" s="224"/>
      <c r="E39" s="228"/>
      <c r="F39" s="233"/>
      <c r="G39" s="233">
        <f>SUMIF(AE40:AE45,"&lt;&gt;NOR",G40:G45)</f>
        <v>0</v>
      </c>
      <c r="H39" s="233"/>
      <c r="I39" s="233">
        <f>SUM(I40:I45)</f>
        <v>0</v>
      </c>
      <c r="J39" s="233"/>
      <c r="K39" s="233">
        <f>SUM(K40:K45)</f>
        <v>0</v>
      </c>
      <c r="L39" s="233"/>
      <c r="M39" s="233">
        <f>SUM(M40:M45)</f>
        <v>0</v>
      </c>
      <c r="N39" s="224"/>
      <c r="O39" s="224">
        <f>SUM(O40:O45)</f>
        <v>7.6299999999999996E-3</v>
      </c>
      <c r="P39" s="224"/>
      <c r="Q39" s="224">
        <f>SUM(Q40:Q45)</f>
        <v>2.4007100000000001</v>
      </c>
      <c r="R39" s="224"/>
      <c r="S39" s="224"/>
      <c r="T39" s="225"/>
      <c r="U39" s="224">
        <f>SUM(U40:U45)</f>
        <v>5.66</v>
      </c>
      <c r="AE39" t="s">
        <v>117</v>
      </c>
    </row>
    <row r="40" spans="1:60" ht="45" outlineLevel="1" x14ac:dyDescent="0.2">
      <c r="A40" s="212">
        <v>21</v>
      </c>
      <c r="B40" s="219" t="s">
        <v>169</v>
      </c>
      <c r="C40" s="264" t="s">
        <v>170</v>
      </c>
      <c r="D40" s="221" t="s">
        <v>124</v>
      </c>
      <c r="E40" s="226">
        <v>7.1920000000000002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6.7000000000000002E-4</v>
      </c>
      <c r="O40" s="221">
        <f>ROUND(E40*N40,5)</f>
        <v>4.8199999999999996E-3</v>
      </c>
      <c r="P40" s="221">
        <v>0.26100000000000001</v>
      </c>
      <c r="Q40" s="221">
        <f>ROUND(E40*P40,5)</f>
        <v>1.8771100000000001</v>
      </c>
      <c r="R40" s="221"/>
      <c r="S40" s="221"/>
      <c r="T40" s="222">
        <v>0.25800000000000001</v>
      </c>
      <c r="U40" s="221">
        <f>ROUND(E40*T40,2)</f>
        <v>1.86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121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33.75" outlineLevel="1" x14ac:dyDescent="0.2">
      <c r="A41" s="212">
        <v>22</v>
      </c>
      <c r="B41" s="219" t="s">
        <v>171</v>
      </c>
      <c r="C41" s="264" t="s">
        <v>172</v>
      </c>
      <c r="D41" s="221" t="s">
        <v>124</v>
      </c>
      <c r="E41" s="226">
        <v>17.059999999999999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21</v>
      </c>
      <c r="M41" s="230">
        <f>G41*(1+L41/100)</f>
        <v>0</v>
      </c>
      <c r="N41" s="221">
        <v>0</v>
      </c>
      <c r="O41" s="221">
        <f>ROUND(E41*N41,5)</f>
        <v>0</v>
      </c>
      <c r="P41" s="221">
        <v>0.02</v>
      </c>
      <c r="Q41" s="221">
        <f>ROUND(E41*P41,5)</f>
        <v>0.3412</v>
      </c>
      <c r="R41" s="221"/>
      <c r="S41" s="221"/>
      <c r="T41" s="222">
        <v>7.8E-2</v>
      </c>
      <c r="U41" s="221">
        <f>ROUND(E41*T41,2)</f>
        <v>1.33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121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12">
        <v>23</v>
      </c>
      <c r="B42" s="219" t="s">
        <v>173</v>
      </c>
      <c r="C42" s="264" t="s">
        <v>174</v>
      </c>
      <c r="D42" s="221" t="s">
        <v>120</v>
      </c>
      <c r="E42" s="226">
        <v>4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0.03</v>
      </c>
      <c r="U42" s="221">
        <f>ROUND(E42*T42,2)</f>
        <v>0.12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121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12">
        <v>24</v>
      </c>
      <c r="B43" s="219" t="s">
        <v>175</v>
      </c>
      <c r="C43" s="264" t="s">
        <v>176</v>
      </c>
      <c r="D43" s="221" t="s">
        <v>120</v>
      </c>
      <c r="E43" s="226">
        <v>2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21</v>
      </c>
      <c r="M43" s="230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0.05</v>
      </c>
      <c r="U43" s="221">
        <f>ROUND(E43*T43,2)</f>
        <v>0.1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121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12">
        <v>25</v>
      </c>
      <c r="B44" s="219" t="s">
        <v>177</v>
      </c>
      <c r="C44" s="264" t="s">
        <v>178</v>
      </c>
      <c r="D44" s="221" t="s">
        <v>124</v>
      </c>
      <c r="E44" s="226">
        <v>2.4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21</v>
      </c>
      <c r="M44" s="230">
        <f>G44*(1+L44/100)</f>
        <v>0</v>
      </c>
      <c r="N44" s="221">
        <v>1.17E-3</v>
      </c>
      <c r="O44" s="221">
        <f>ROUND(E44*N44,5)</f>
        <v>2.81E-3</v>
      </c>
      <c r="P44" s="221">
        <v>7.5999999999999998E-2</v>
      </c>
      <c r="Q44" s="221">
        <f>ROUND(E44*P44,5)</f>
        <v>0.18240000000000001</v>
      </c>
      <c r="R44" s="221"/>
      <c r="S44" s="221"/>
      <c r="T44" s="222">
        <v>0.93899999999999995</v>
      </c>
      <c r="U44" s="221">
        <f>ROUND(E44*T44,2)</f>
        <v>2.25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121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9"/>
      <c r="C45" s="265" t="s">
        <v>179</v>
      </c>
      <c r="D45" s="223"/>
      <c r="E45" s="227"/>
      <c r="F45" s="231"/>
      <c r="G45" s="232"/>
      <c r="H45" s="230"/>
      <c r="I45" s="230"/>
      <c r="J45" s="230"/>
      <c r="K45" s="230"/>
      <c r="L45" s="230"/>
      <c r="M45" s="230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126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Včetně pomocného lešení o výšce podlahy do 1900 mm a pro zatížení do 1,5 kPa  (150 kg/m2).</v>
      </c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13" t="s">
        <v>116</v>
      </c>
      <c r="B46" s="220" t="s">
        <v>67</v>
      </c>
      <c r="C46" s="266" t="s">
        <v>68</v>
      </c>
      <c r="D46" s="224"/>
      <c r="E46" s="228"/>
      <c r="F46" s="233"/>
      <c r="G46" s="233">
        <f>SUMIF(AE47:AE48,"&lt;&gt;NOR",G47:G48)</f>
        <v>0</v>
      </c>
      <c r="H46" s="233"/>
      <c r="I46" s="233">
        <f>SUM(I47:I48)</f>
        <v>0</v>
      </c>
      <c r="J46" s="233"/>
      <c r="K46" s="233">
        <f>SUM(K47:K48)</f>
        <v>0</v>
      </c>
      <c r="L46" s="233"/>
      <c r="M46" s="233">
        <f>SUM(M47:M48)</f>
        <v>0</v>
      </c>
      <c r="N46" s="224"/>
      <c r="O46" s="224">
        <f>SUM(O47:O48)</f>
        <v>0</v>
      </c>
      <c r="P46" s="224"/>
      <c r="Q46" s="224">
        <f>SUM(Q47:Q48)</f>
        <v>3.3287900000000001</v>
      </c>
      <c r="R46" s="224"/>
      <c r="S46" s="224"/>
      <c r="T46" s="225"/>
      <c r="U46" s="224">
        <f>SUM(U47:U48)</f>
        <v>17.36</v>
      </c>
      <c r="AE46" t="s">
        <v>117</v>
      </c>
    </row>
    <row r="47" spans="1:60" ht="33.75" outlineLevel="1" x14ac:dyDescent="0.2">
      <c r="A47" s="212">
        <v>26</v>
      </c>
      <c r="B47" s="219" t="s">
        <v>180</v>
      </c>
      <c r="C47" s="264" t="s">
        <v>181</v>
      </c>
      <c r="D47" s="221" t="s">
        <v>124</v>
      </c>
      <c r="E47" s="226">
        <v>64.078749999999999</v>
      </c>
      <c r="F47" s="229">
        <f>H47+J47</f>
        <v>0</v>
      </c>
      <c r="G47" s="230">
        <f>ROUND(E47*F47,2)</f>
        <v>0</v>
      </c>
      <c r="H47" s="230"/>
      <c r="I47" s="230">
        <f>ROUND(E47*H47,2)</f>
        <v>0</v>
      </c>
      <c r="J47" s="230"/>
      <c r="K47" s="230">
        <f>ROUND(E47*J47,2)</f>
        <v>0</v>
      </c>
      <c r="L47" s="230">
        <v>21</v>
      </c>
      <c r="M47" s="230">
        <f>G47*(1+L47/100)</f>
        <v>0</v>
      </c>
      <c r="N47" s="221">
        <v>0</v>
      </c>
      <c r="O47" s="221">
        <f>ROUND(E47*N47,5)</f>
        <v>0</v>
      </c>
      <c r="P47" s="221">
        <v>0.02</v>
      </c>
      <c r="Q47" s="221">
        <f>ROUND(E47*P47,5)</f>
        <v>1.2815799999999999</v>
      </c>
      <c r="R47" s="221"/>
      <c r="S47" s="221"/>
      <c r="T47" s="222">
        <v>0.13</v>
      </c>
      <c r="U47" s="221">
        <f>ROUND(E47*T47,2)</f>
        <v>8.33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121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12">
        <v>27</v>
      </c>
      <c r="B48" s="219" t="s">
        <v>182</v>
      </c>
      <c r="C48" s="264" t="s">
        <v>183</v>
      </c>
      <c r="D48" s="221" t="s">
        <v>124</v>
      </c>
      <c r="E48" s="226">
        <v>30.106100000000001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21</v>
      </c>
      <c r="M48" s="230">
        <f>G48*(1+L48/100)</f>
        <v>0</v>
      </c>
      <c r="N48" s="221">
        <v>0</v>
      </c>
      <c r="O48" s="221">
        <f>ROUND(E48*N48,5)</f>
        <v>0</v>
      </c>
      <c r="P48" s="221">
        <v>6.8000000000000005E-2</v>
      </c>
      <c r="Q48" s="221">
        <f>ROUND(E48*P48,5)</f>
        <v>2.0472100000000002</v>
      </c>
      <c r="R48" s="221"/>
      <c r="S48" s="221"/>
      <c r="T48" s="222">
        <v>0.3</v>
      </c>
      <c r="U48" s="221">
        <f>ROUND(E48*T48,2)</f>
        <v>9.0299999999999994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121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x14ac:dyDescent="0.2">
      <c r="A49" s="213" t="s">
        <v>116</v>
      </c>
      <c r="B49" s="220" t="s">
        <v>69</v>
      </c>
      <c r="C49" s="266" t="s">
        <v>70</v>
      </c>
      <c r="D49" s="224"/>
      <c r="E49" s="228"/>
      <c r="F49" s="233"/>
      <c r="G49" s="233">
        <f>SUMIF(AE50:AE50,"&lt;&gt;NOR",G50:G50)</f>
        <v>0</v>
      </c>
      <c r="H49" s="233"/>
      <c r="I49" s="233">
        <f>SUM(I50:I50)</f>
        <v>0</v>
      </c>
      <c r="J49" s="233"/>
      <c r="K49" s="233">
        <f>SUM(K50:K50)</f>
        <v>0</v>
      </c>
      <c r="L49" s="233"/>
      <c r="M49" s="233">
        <f>SUM(M50:M50)</f>
        <v>0</v>
      </c>
      <c r="N49" s="224"/>
      <c r="O49" s="224">
        <f>SUM(O50:O50)</f>
        <v>0</v>
      </c>
      <c r="P49" s="224"/>
      <c r="Q49" s="224">
        <f>SUM(Q50:Q50)</f>
        <v>0</v>
      </c>
      <c r="R49" s="224"/>
      <c r="S49" s="224"/>
      <c r="T49" s="225"/>
      <c r="U49" s="224">
        <f>SUM(U50:U50)</f>
        <v>12.87</v>
      </c>
      <c r="AE49" t="s">
        <v>117</v>
      </c>
    </row>
    <row r="50" spans="1:60" ht="33.75" outlineLevel="1" x14ac:dyDescent="0.2">
      <c r="A50" s="212">
        <v>28</v>
      </c>
      <c r="B50" s="219" t="s">
        <v>184</v>
      </c>
      <c r="C50" s="264" t="s">
        <v>185</v>
      </c>
      <c r="D50" s="221" t="s">
        <v>186</v>
      </c>
      <c r="E50" s="226">
        <v>4.9930000000000003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21</v>
      </c>
      <c r="M50" s="230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2.577</v>
      </c>
      <c r="U50" s="221">
        <f>ROUND(E50*T50,2)</f>
        <v>12.87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121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13" t="s">
        <v>116</v>
      </c>
      <c r="B51" s="220" t="s">
        <v>71</v>
      </c>
      <c r="C51" s="266" t="s">
        <v>72</v>
      </c>
      <c r="D51" s="224"/>
      <c r="E51" s="228"/>
      <c r="F51" s="233"/>
      <c r="G51" s="233">
        <f>SUMIF(AE52:AE54,"&lt;&gt;NOR",G52:G54)</f>
        <v>0</v>
      </c>
      <c r="H51" s="233"/>
      <c r="I51" s="233">
        <f>SUM(I52:I54)</f>
        <v>0</v>
      </c>
      <c r="J51" s="233"/>
      <c r="K51" s="233">
        <f>SUM(K52:K54)</f>
        <v>0</v>
      </c>
      <c r="L51" s="233"/>
      <c r="M51" s="233">
        <f>SUM(M52:M54)</f>
        <v>0</v>
      </c>
      <c r="N51" s="224"/>
      <c r="O51" s="224">
        <f>SUM(O52:O54)</f>
        <v>6.6059999999999994E-2</v>
      </c>
      <c r="P51" s="224"/>
      <c r="Q51" s="224">
        <f>SUM(Q52:Q54)</f>
        <v>0</v>
      </c>
      <c r="R51" s="224"/>
      <c r="S51" s="224"/>
      <c r="T51" s="225"/>
      <c r="U51" s="224">
        <f>SUM(U52:U54)</f>
        <v>8.15</v>
      </c>
      <c r="AE51" t="s">
        <v>117</v>
      </c>
    </row>
    <row r="52" spans="1:60" ht="33.75" outlineLevel="1" x14ac:dyDescent="0.2">
      <c r="A52" s="212">
        <v>29</v>
      </c>
      <c r="B52" s="219" t="s">
        <v>187</v>
      </c>
      <c r="C52" s="264" t="s">
        <v>188</v>
      </c>
      <c r="D52" s="221" t="s">
        <v>124</v>
      </c>
      <c r="E52" s="226">
        <v>16.98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21</v>
      </c>
      <c r="M52" s="230">
        <f>G52*(1+L52/100)</f>
        <v>0</v>
      </c>
      <c r="N52" s="221">
        <v>2.1000000000000001E-4</v>
      </c>
      <c r="O52" s="221">
        <f>ROUND(E52*N52,5)</f>
        <v>3.5699999999999998E-3</v>
      </c>
      <c r="P52" s="221">
        <v>0</v>
      </c>
      <c r="Q52" s="221">
        <f>ROUND(E52*P52,5)</f>
        <v>0</v>
      </c>
      <c r="R52" s="221"/>
      <c r="S52" s="221"/>
      <c r="T52" s="222">
        <v>9.5000000000000001E-2</v>
      </c>
      <c r="U52" s="221">
        <f>ROUND(E52*T52,2)</f>
        <v>1.61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121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12">
        <v>30</v>
      </c>
      <c r="B53" s="219" t="s">
        <v>189</v>
      </c>
      <c r="C53" s="264" t="s">
        <v>190</v>
      </c>
      <c r="D53" s="221" t="s">
        <v>124</v>
      </c>
      <c r="E53" s="226">
        <v>16.98</v>
      </c>
      <c r="F53" s="229">
        <f>H53+J53</f>
        <v>0</v>
      </c>
      <c r="G53" s="230">
        <f>ROUND(E53*F53,2)</f>
        <v>0</v>
      </c>
      <c r="H53" s="230"/>
      <c r="I53" s="230">
        <f>ROUND(E53*H53,2)</f>
        <v>0</v>
      </c>
      <c r="J53" s="230"/>
      <c r="K53" s="230">
        <f>ROUND(E53*J53,2)</f>
        <v>0</v>
      </c>
      <c r="L53" s="230">
        <v>21</v>
      </c>
      <c r="M53" s="230">
        <f>G53*(1+L53/100)</f>
        <v>0</v>
      </c>
      <c r="N53" s="221">
        <v>3.6800000000000001E-3</v>
      </c>
      <c r="O53" s="221">
        <f>ROUND(E53*N53,5)</f>
        <v>6.2489999999999997E-2</v>
      </c>
      <c r="P53" s="221">
        <v>0</v>
      </c>
      <c r="Q53" s="221">
        <f>ROUND(E53*P53,5)</f>
        <v>0</v>
      </c>
      <c r="R53" s="221"/>
      <c r="S53" s="221"/>
      <c r="T53" s="222">
        <v>0.38500000000000001</v>
      </c>
      <c r="U53" s="221">
        <f>ROUND(E53*T53,2)</f>
        <v>6.54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121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9"/>
      <c r="C54" s="265" t="s">
        <v>191</v>
      </c>
      <c r="D54" s="223"/>
      <c r="E54" s="227"/>
      <c r="F54" s="231"/>
      <c r="G54" s="232"/>
      <c r="H54" s="230"/>
      <c r="I54" s="230"/>
      <c r="J54" s="230"/>
      <c r="K54" s="230"/>
      <c r="L54" s="230"/>
      <c r="M54" s="230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126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4" t="str">
        <f>C54</f>
        <v>dvouvrstvá</v>
      </c>
      <c r="BB54" s="211"/>
      <c r="BC54" s="211"/>
      <c r="BD54" s="211"/>
      <c r="BE54" s="211"/>
      <c r="BF54" s="211"/>
      <c r="BG54" s="211"/>
      <c r="BH54" s="211"/>
    </row>
    <row r="55" spans="1:60" x14ac:dyDescent="0.2">
      <c r="A55" s="213" t="s">
        <v>116</v>
      </c>
      <c r="B55" s="220" t="s">
        <v>73</v>
      </c>
      <c r="C55" s="266" t="s">
        <v>74</v>
      </c>
      <c r="D55" s="224"/>
      <c r="E55" s="228"/>
      <c r="F55" s="233"/>
      <c r="G55" s="233">
        <f>SUMIF(AE56:AE63,"&lt;&gt;NOR",G56:G63)</f>
        <v>0</v>
      </c>
      <c r="H55" s="233"/>
      <c r="I55" s="233">
        <f>SUM(I56:I63)</f>
        <v>0</v>
      </c>
      <c r="J55" s="233"/>
      <c r="K55" s="233">
        <f>SUM(K56:K63)</f>
        <v>0</v>
      </c>
      <c r="L55" s="233"/>
      <c r="M55" s="233">
        <f>SUM(M56:M63)</f>
        <v>0</v>
      </c>
      <c r="N55" s="224"/>
      <c r="O55" s="224">
        <f>SUM(O56:O63)</f>
        <v>4.7310000000000005E-2</v>
      </c>
      <c r="P55" s="224"/>
      <c r="Q55" s="224">
        <f>SUM(Q56:Q63)</f>
        <v>5.4000000000000003E-3</v>
      </c>
      <c r="R55" s="224"/>
      <c r="S55" s="224"/>
      <c r="T55" s="225"/>
      <c r="U55" s="224">
        <f>SUM(U56:U63)</f>
        <v>6.5200000000000005</v>
      </c>
      <c r="AE55" t="s">
        <v>117</v>
      </c>
    </row>
    <row r="56" spans="1:60" ht="33.75" outlineLevel="1" x14ac:dyDescent="0.2">
      <c r="A56" s="212">
        <v>31</v>
      </c>
      <c r="B56" s="219" t="s">
        <v>192</v>
      </c>
      <c r="C56" s="264" t="s">
        <v>193</v>
      </c>
      <c r="D56" s="221" t="s">
        <v>120</v>
      </c>
      <c r="E56" s="226">
        <v>2</v>
      </c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21</v>
      </c>
      <c r="M56" s="230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1.45</v>
      </c>
      <c r="U56" s="221">
        <f>ROUND(E56*T56,2)</f>
        <v>2.9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121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2.5" outlineLevel="1" x14ac:dyDescent="0.2">
      <c r="A57" s="212">
        <v>32</v>
      </c>
      <c r="B57" s="219" t="s">
        <v>194</v>
      </c>
      <c r="C57" s="264" t="s">
        <v>195</v>
      </c>
      <c r="D57" s="221" t="s">
        <v>120</v>
      </c>
      <c r="E57" s="226">
        <v>3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0</v>
      </c>
      <c r="O57" s="221">
        <f>ROUND(E57*N57,5)</f>
        <v>0</v>
      </c>
      <c r="P57" s="221">
        <v>1.8E-3</v>
      </c>
      <c r="Q57" s="221">
        <f>ROUND(E57*P57,5)</f>
        <v>5.4000000000000003E-3</v>
      </c>
      <c r="R57" s="221"/>
      <c r="S57" s="221"/>
      <c r="T57" s="222">
        <v>0.11</v>
      </c>
      <c r="U57" s="221">
        <f>ROUND(E57*T57,2)</f>
        <v>0.33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121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12">
        <v>33</v>
      </c>
      <c r="B58" s="219" t="s">
        <v>196</v>
      </c>
      <c r="C58" s="264" t="s">
        <v>197</v>
      </c>
      <c r="D58" s="221" t="s">
        <v>120</v>
      </c>
      <c r="E58" s="226">
        <v>3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21</v>
      </c>
      <c r="M58" s="230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0.77500000000000002</v>
      </c>
      <c r="U58" s="221">
        <f>ROUND(E58*T58,2)</f>
        <v>2.33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121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12">
        <v>34</v>
      </c>
      <c r="B59" s="219" t="s">
        <v>198</v>
      </c>
      <c r="C59" s="264" t="s">
        <v>199</v>
      </c>
      <c r="D59" s="221" t="s">
        <v>120</v>
      </c>
      <c r="E59" s="226">
        <v>3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21</v>
      </c>
      <c r="M59" s="230">
        <f>G59*(1+L59/100)</f>
        <v>0</v>
      </c>
      <c r="N59" s="221">
        <v>1.0000000000000001E-5</v>
      </c>
      <c r="O59" s="221">
        <f>ROUND(E59*N59,5)</f>
        <v>3.0000000000000001E-5</v>
      </c>
      <c r="P59" s="221">
        <v>0</v>
      </c>
      <c r="Q59" s="221">
        <f>ROUND(E59*P59,5)</f>
        <v>0</v>
      </c>
      <c r="R59" s="221"/>
      <c r="S59" s="221"/>
      <c r="T59" s="222">
        <v>0.28000000000000003</v>
      </c>
      <c r="U59" s="221">
        <f>ROUND(E59*T59,2)</f>
        <v>0.84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121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2">
        <v>35</v>
      </c>
      <c r="B60" s="219" t="s">
        <v>200</v>
      </c>
      <c r="C60" s="264" t="s">
        <v>201</v>
      </c>
      <c r="D60" s="221" t="s">
        <v>120</v>
      </c>
      <c r="E60" s="226">
        <v>1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2.4499999999999999E-3</v>
      </c>
      <c r="O60" s="221">
        <f>ROUND(E60*N60,5)</f>
        <v>2.4499999999999999E-3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134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36</v>
      </c>
      <c r="B61" s="219" t="s">
        <v>202</v>
      </c>
      <c r="C61" s="264" t="s">
        <v>203</v>
      </c>
      <c r="D61" s="221" t="s">
        <v>120</v>
      </c>
      <c r="E61" s="226">
        <v>2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21</v>
      </c>
      <c r="M61" s="230">
        <f>G61*(1+L61/100)</f>
        <v>0</v>
      </c>
      <c r="N61" s="221">
        <v>0.02</v>
      </c>
      <c r="O61" s="221">
        <f>ROUND(E61*N61,5)</f>
        <v>0.04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134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37</v>
      </c>
      <c r="B62" s="219" t="s">
        <v>204</v>
      </c>
      <c r="C62" s="264" t="s">
        <v>205</v>
      </c>
      <c r="D62" s="221" t="s">
        <v>120</v>
      </c>
      <c r="E62" s="226">
        <v>3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1.6100000000000001E-3</v>
      </c>
      <c r="O62" s="221">
        <f>ROUND(E62*N62,5)</f>
        <v>4.8300000000000001E-3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134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12">
        <v>38</v>
      </c>
      <c r="B63" s="219" t="s">
        <v>206</v>
      </c>
      <c r="C63" s="264" t="s">
        <v>207</v>
      </c>
      <c r="D63" s="221" t="s">
        <v>186</v>
      </c>
      <c r="E63" s="226">
        <v>4.7309999999999998E-2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21</v>
      </c>
      <c r="M63" s="230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2.4470000000000001</v>
      </c>
      <c r="U63" s="221">
        <f>ROUND(E63*T63,2)</f>
        <v>0.12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121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213" t="s">
        <v>116</v>
      </c>
      <c r="B64" s="220" t="s">
        <v>75</v>
      </c>
      <c r="C64" s="266" t="s">
        <v>76</v>
      </c>
      <c r="D64" s="224"/>
      <c r="E64" s="228"/>
      <c r="F64" s="233"/>
      <c r="G64" s="233">
        <f>SUMIF(AE65:AE71,"&lt;&gt;NOR",G65:G71)</f>
        <v>0</v>
      </c>
      <c r="H64" s="233"/>
      <c r="I64" s="233">
        <f>SUM(I65:I71)</f>
        <v>0</v>
      </c>
      <c r="J64" s="233"/>
      <c r="K64" s="233">
        <f>SUM(K65:K71)</f>
        <v>0</v>
      </c>
      <c r="L64" s="233"/>
      <c r="M64" s="233">
        <f>SUM(M65:M71)</f>
        <v>0</v>
      </c>
      <c r="N64" s="224"/>
      <c r="O64" s="224">
        <f>SUM(O65:O71)</f>
        <v>4.6600000000000001E-3</v>
      </c>
      <c r="P64" s="224"/>
      <c r="Q64" s="224">
        <f>SUM(Q65:Q71)</f>
        <v>0</v>
      </c>
      <c r="R64" s="224"/>
      <c r="S64" s="224"/>
      <c r="T64" s="225"/>
      <c r="U64" s="224">
        <f>SUM(U65:U71)</f>
        <v>3.3</v>
      </c>
      <c r="AE64" t="s">
        <v>117</v>
      </c>
    </row>
    <row r="65" spans="1:60" ht="22.5" outlineLevel="1" x14ac:dyDescent="0.2">
      <c r="A65" s="212">
        <v>39</v>
      </c>
      <c r="B65" s="219" t="s">
        <v>208</v>
      </c>
      <c r="C65" s="264" t="s">
        <v>209</v>
      </c>
      <c r="D65" s="221" t="s">
        <v>120</v>
      </c>
      <c r="E65" s="226">
        <v>1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21</v>
      </c>
      <c r="M65" s="230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0.34</v>
      </c>
      <c r="U65" s="221">
        <f>ROUND(E65*T65,2)</f>
        <v>0.34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121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12">
        <v>40</v>
      </c>
      <c r="B66" s="219" t="s">
        <v>210</v>
      </c>
      <c r="C66" s="264" t="s">
        <v>211</v>
      </c>
      <c r="D66" s="221" t="s">
        <v>120</v>
      </c>
      <c r="E66" s="226">
        <v>3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0.86499999999999999</v>
      </c>
      <c r="U66" s="221">
        <f>ROUND(E66*T66,2)</f>
        <v>2.6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121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12">
        <v>41</v>
      </c>
      <c r="B67" s="219" t="s">
        <v>212</v>
      </c>
      <c r="C67" s="264" t="s">
        <v>213</v>
      </c>
      <c r="D67" s="221" t="s">
        <v>142</v>
      </c>
      <c r="E67" s="226">
        <v>1.6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1.0000000000000001E-5</v>
      </c>
      <c r="O67" s="221">
        <f>ROUND(E67*N67,5)</f>
        <v>2.0000000000000002E-5</v>
      </c>
      <c r="P67" s="221">
        <v>0</v>
      </c>
      <c r="Q67" s="221">
        <f>ROUND(E67*P67,5)</f>
        <v>0</v>
      </c>
      <c r="R67" s="221"/>
      <c r="S67" s="221"/>
      <c r="T67" s="222">
        <v>0.22</v>
      </c>
      <c r="U67" s="221">
        <f>ROUND(E67*T67,2)</f>
        <v>0.35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121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42</v>
      </c>
      <c r="B68" s="219" t="s">
        <v>214</v>
      </c>
      <c r="C68" s="264" t="s">
        <v>215</v>
      </c>
      <c r="D68" s="221" t="s">
        <v>124</v>
      </c>
      <c r="E68" s="226">
        <v>0.48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8.0000000000000002E-3</v>
      </c>
      <c r="O68" s="221">
        <f>ROUND(E68*N68,5)</f>
        <v>3.8400000000000001E-3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134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43</v>
      </c>
      <c r="B69" s="219" t="s">
        <v>216</v>
      </c>
      <c r="C69" s="264" t="s">
        <v>217</v>
      </c>
      <c r="D69" s="221" t="s">
        <v>120</v>
      </c>
      <c r="E69" s="226">
        <v>1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8.0000000000000004E-4</v>
      </c>
      <c r="O69" s="221">
        <f>ROUND(E69*N69,5)</f>
        <v>8.0000000000000004E-4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134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44</v>
      </c>
      <c r="B70" s="219" t="s">
        <v>218</v>
      </c>
      <c r="C70" s="264" t="s">
        <v>219</v>
      </c>
      <c r="D70" s="221" t="s">
        <v>120</v>
      </c>
      <c r="E70" s="226">
        <v>2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134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12">
        <v>45</v>
      </c>
      <c r="B71" s="219" t="s">
        <v>220</v>
      </c>
      <c r="C71" s="264" t="s">
        <v>221</v>
      </c>
      <c r="D71" s="221" t="s">
        <v>186</v>
      </c>
      <c r="E71" s="226">
        <v>4.6600000000000001E-3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21</v>
      </c>
      <c r="M71" s="230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3.016</v>
      </c>
      <c r="U71" s="221">
        <f>ROUND(E71*T71,2)</f>
        <v>0.01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121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213" t="s">
        <v>116</v>
      </c>
      <c r="B72" s="220" t="s">
        <v>77</v>
      </c>
      <c r="C72" s="266" t="s">
        <v>78</v>
      </c>
      <c r="D72" s="224"/>
      <c r="E72" s="228"/>
      <c r="F72" s="233"/>
      <c r="G72" s="233">
        <f>SUMIF(AE73:AE79,"&lt;&gt;NOR",G73:G79)</f>
        <v>0</v>
      </c>
      <c r="H72" s="233"/>
      <c r="I72" s="233">
        <f>SUM(I73:I79)</f>
        <v>0</v>
      </c>
      <c r="J72" s="233"/>
      <c r="K72" s="233">
        <f>SUM(K73:K79)</f>
        <v>0</v>
      </c>
      <c r="L72" s="233"/>
      <c r="M72" s="233">
        <f>SUM(M73:M79)</f>
        <v>0</v>
      </c>
      <c r="N72" s="224"/>
      <c r="O72" s="224">
        <f>SUM(O73:O79)</f>
        <v>0.47102999999999995</v>
      </c>
      <c r="P72" s="224"/>
      <c r="Q72" s="224">
        <f>SUM(Q73:Q79)</f>
        <v>0</v>
      </c>
      <c r="R72" s="224"/>
      <c r="S72" s="224"/>
      <c r="T72" s="225"/>
      <c r="U72" s="224">
        <f>SUM(U73:U79)</f>
        <v>18.59</v>
      </c>
      <c r="AE72" t="s">
        <v>117</v>
      </c>
    </row>
    <row r="73" spans="1:60" ht="22.5" outlineLevel="1" x14ac:dyDescent="0.2">
      <c r="A73" s="212">
        <v>46</v>
      </c>
      <c r="B73" s="219" t="s">
        <v>222</v>
      </c>
      <c r="C73" s="264" t="s">
        <v>223</v>
      </c>
      <c r="D73" s="221" t="s">
        <v>124</v>
      </c>
      <c r="E73" s="226">
        <v>16.98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21</v>
      </c>
      <c r="M73" s="230">
        <f>G73*(1+L73/100)</f>
        <v>0</v>
      </c>
      <c r="N73" s="221">
        <v>1.1E-4</v>
      </c>
      <c r="O73" s="221">
        <f>ROUND(E73*N73,5)</f>
        <v>1.8699999999999999E-3</v>
      </c>
      <c r="P73" s="221">
        <v>0</v>
      </c>
      <c r="Q73" s="221">
        <f>ROUND(E73*P73,5)</f>
        <v>0</v>
      </c>
      <c r="R73" s="221"/>
      <c r="S73" s="221"/>
      <c r="T73" s="222">
        <v>0.05</v>
      </c>
      <c r="U73" s="221">
        <f>ROUND(E73*T73,2)</f>
        <v>0.85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121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33.75" outlineLevel="1" x14ac:dyDescent="0.2">
      <c r="A74" s="212">
        <v>47</v>
      </c>
      <c r="B74" s="219" t="s">
        <v>224</v>
      </c>
      <c r="C74" s="264" t="s">
        <v>225</v>
      </c>
      <c r="D74" s="221" t="s">
        <v>124</v>
      </c>
      <c r="E74" s="226">
        <v>16.98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4.7499999999999999E-3</v>
      </c>
      <c r="O74" s="221">
        <f>ROUND(E74*N74,5)</f>
        <v>8.0659999999999996E-2</v>
      </c>
      <c r="P74" s="221">
        <v>0</v>
      </c>
      <c r="Q74" s="221">
        <f>ROUND(E74*P74,5)</f>
        <v>0</v>
      </c>
      <c r="R74" s="221"/>
      <c r="S74" s="221"/>
      <c r="T74" s="222">
        <v>0.97799999999999998</v>
      </c>
      <c r="U74" s="221">
        <f>ROUND(E74*T74,2)</f>
        <v>16.61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121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33.75" outlineLevel="1" x14ac:dyDescent="0.2">
      <c r="A75" s="212">
        <v>48</v>
      </c>
      <c r="B75" s="219" t="s">
        <v>226</v>
      </c>
      <c r="C75" s="264" t="s">
        <v>227</v>
      </c>
      <c r="D75" s="221" t="s">
        <v>124</v>
      </c>
      <c r="E75" s="226">
        <v>1.77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21</v>
      </c>
      <c r="M75" s="230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0.16600000000000001</v>
      </c>
      <c r="U75" s="221">
        <f>ROUND(E75*T75,2)</f>
        <v>0.28999999999999998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121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12">
        <v>49</v>
      </c>
      <c r="B76" s="219" t="s">
        <v>228</v>
      </c>
      <c r="C76" s="264" t="s">
        <v>229</v>
      </c>
      <c r="D76" s="221" t="s">
        <v>124</v>
      </c>
      <c r="E76" s="226">
        <v>16.98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21</v>
      </c>
      <c r="M76" s="230">
        <f>G76*(1+L76/100)</f>
        <v>0</v>
      </c>
      <c r="N76" s="221">
        <v>8.0000000000000004E-4</v>
      </c>
      <c r="O76" s="221">
        <f>ROUND(E76*N76,5)</f>
        <v>1.358E-2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121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12">
        <v>50</v>
      </c>
      <c r="B77" s="219" t="s">
        <v>230</v>
      </c>
      <c r="C77" s="264" t="s">
        <v>231</v>
      </c>
      <c r="D77" s="221" t="s">
        <v>124</v>
      </c>
      <c r="E77" s="226">
        <v>1.77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21</v>
      </c>
      <c r="M77" s="230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0.13</v>
      </c>
      <c r="U77" s="221">
        <f>ROUND(E77*T77,2)</f>
        <v>0.23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121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ht="22.5" outlineLevel="1" x14ac:dyDescent="0.2">
      <c r="A78" s="212">
        <v>51</v>
      </c>
      <c r="B78" s="219" t="s">
        <v>232</v>
      </c>
      <c r="C78" s="264" t="s">
        <v>233</v>
      </c>
      <c r="D78" s="221" t="s">
        <v>124</v>
      </c>
      <c r="E78" s="226">
        <v>19.527000000000001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21</v>
      </c>
      <c r="M78" s="230">
        <f>G78*(1+L78/100)</f>
        <v>0</v>
      </c>
      <c r="N78" s="221">
        <v>1.9199999999999998E-2</v>
      </c>
      <c r="O78" s="221">
        <f>ROUND(E78*N78,5)</f>
        <v>0.37491999999999998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134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2.5" outlineLevel="1" x14ac:dyDescent="0.2">
      <c r="A79" s="212">
        <v>52</v>
      </c>
      <c r="B79" s="219" t="s">
        <v>234</v>
      </c>
      <c r="C79" s="264" t="s">
        <v>235</v>
      </c>
      <c r="D79" s="221" t="s">
        <v>186</v>
      </c>
      <c r="E79" s="226">
        <v>0.47103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21</v>
      </c>
      <c r="M79" s="230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1.3049999999999999</v>
      </c>
      <c r="U79" s="221">
        <f>ROUND(E79*T79,2)</f>
        <v>0.61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121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x14ac:dyDescent="0.2">
      <c r="A80" s="213" t="s">
        <v>116</v>
      </c>
      <c r="B80" s="220" t="s">
        <v>79</v>
      </c>
      <c r="C80" s="266" t="s">
        <v>80</v>
      </c>
      <c r="D80" s="224"/>
      <c r="E80" s="228"/>
      <c r="F80" s="233"/>
      <c r="G80" s="233">
        <f>SUMIF(AE81:AE85,"&lt;&gt;NOR",G81:G85)</f>
        <v>0</v>
      </c>
      <c r="H80" s="233"/>
      <c r="I80" s="233">
        <f>SUM(I81:I85)</f>
        <v>0</v>
      </c>
      <c r="J80" s="233"/>
      <c r="K80" s="233">
        <f>SUM(K81:K85)</f>
        <v>0</v>
      </c>
      <c r="L80" s="233"/>
      <c r="M80" s="233">
        <f>SUM(M81:M85)</f>
        <v>0</v>
      </c>
      <c r="N80" s="224"/>
      <c r="O80" s="224">
        <f>SUM(O81:O85)</f>
        <v>0.6845500000000001</v>
      </c>
      <c r="P80" s="224"/>
      <c r="Q80" s="224">
        <f>SUM(Q81:Q85)</f>
        <v>0</v>
      </c>
      <c r="R80" s="224"/>
      <c r="S80" s="224"/>
      <c r="T80" s="225"/>
      <c r="U80" s="224">
        <f>SUM(U81:U85)</f>
        <v>51.190000000000005</v>
      </c>
      <c r="AE80" t="s">
        <v>117</v>
      </c>
    </row>
    <row r="81" spans="1:60" ht="22.5" outlineLevel="1" x14ac:dyDescent="0.2">
      <c r="A81" s="212">
        <v>53</v>
      </c>
      <c r="B81" s="219" t="s">
        <v>236</v>
      </c>
      <c r="C81" s="264" t="s">
        <v>237</v>
      </c>
      <c r="D81" s="221" t="s">
        <v>142</v>
      </c>
      <c r="E81" s="226">
        <v>3.5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0.13</v>
      </c>
      <c r="U81" s="221">
        <f>ROUND(E81*T81,2)</f>
        <v>0.46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121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12">
        <v>54</v>
      </c>
      <c r="B82" s="219" t="s">
        <v>238</v>
      </c>
      <c r="C82" s="264" t="s">
        <v>239</v>
      </c>
      <c r="D82" s="221" t="s">
        <v>124</v>
      </c>
      <c r="E82" s="226">
        <v>43.715649999999997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21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1.1399999999999999</v>
      </c>
      <c r="U82" s="221">
        <f>ROUND(E82*T82,2)</f>
        <v>49.84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121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2.5" outlineLevel="1" x14ac:dyDescent="0.2">
      <c r="A83" s="212">
        <v>55</v>
      </c>
      <c r="B83" s="219" t="s">
        <v>240</v>
      </c>
      <c r="C83" s="264" t="s">
        <v>241</v>
      </c>
      <c r="D83" s="221" t="s">
        <v>142</v>
      </c>
      <c r="E83" s="226">
        <v>3.5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2.2000000000000001E-4</v>
      </c>
      <c r="O83" s="221">
        <f>ROUND(E83*N83,5)</f>
        <v>7.6999999999999996E-4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134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12">
        <v>56</v>
      </c>
      <c r="B84" s="219" t="s">
        <v>242</v>
      </c>
      <c r="C84" s="264" t="s">
        <v>243</v>
      </c>
      <c r="D84" s="221" t="s">
        <v>124</v>
      </c>
      <c r="E84" s="226">
        <v>50.277999999999999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21</v>
      </c>
      <c r="M84" s="230">
        <f>G84*(1+L84/100)</f>
        <v>0</v>
      </c>
      <c r="N84" s="221">
        <v>1.3599999999999999E-2</v>
      </c>
      <c r="O84" s="221">
        <f>ROUND(E84*N84,5)</f>
        <v>0.68378000000000005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121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2.5" outlineLevel="1" x14ac:dyDescent="0.2">
      <c r="A85" s="212">
        <v>57</v>
      </c>
      <c r="B85" s="219" t="s">
        <v>244</v>
      </c>
      <c r="C85" s="264" t="s">
        <v>245</v>
      </c>
      <c r="D85" s="221" t="s">
        <v>186</v>
      </c>
      <c r="E85" s="226">
        <v>0.68454999999999999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1.3049999999999999</v>
      </c>
      <c r="U85" s="221">
        <f>ROUND(E85*T85,2)</f>
        <v>0.89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121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x14ac:dyDescent="0.2">
      <c r="A86" s="213" t="s">
        <v>116</v>
      </c>
      <c r="B86" s="220" t="s">
        <v>81</v>
      </c>
      <c r="C86" s="266" t="s">
        <v>82</v>
      </c>
      <c r="D86" s="224"/>
      <c r="E86" s="228"/>
      <c r="F86" s="233"/>
      <c r="G86" s="233">
        <f>SUMIF(AE87:AE90,"&lt;&gt;NOR",G87:G90)</f>
        <v>0</v>
      </c>
      <c r="H86" s="233"/>
      <c r="I86" s="233">
        <f>SUM(I87:I90)</f>
        <v>0</v>
      </c>
      <c r="J86" s="233"/>
      <c r="K86" s="233">
        <f>SUM(K87:K90)</f>
        <v>0</v>
      </c>
      <c r="L86" s="233"/>
      <c r="M86" s="233">
        <f>SUM(M87:M90)</f>
        <v>0</v>
      </c>
      <c r="N86" s="224"/>
      <c r="O86" s="224">
        <f>SUM(O87:O90)</f>
        <v>2.7800000000000004E-3</v>
      </c>
      <c r="P86" s="224"/>
      <c r="Q86" s="224">
        <f>SUM(Q87:Q90)</f>
        <v>0</v>
      </c>
      <c r="R86" s="224"/>
      <c r="S86" s="224"/>
      <c r="T86" s="225"/>
      <c r="U86" s="224">
        <f>SUM(U87:U90)</f>
        <v>2.13</v>
      </c>
      <c r="AE86" t="s">
        <v>117</v>
      </c>
    </row>
    <row r="87" spans="1:60" ht="22.5" outlineLevel="1" x14ac:dyDescent="0.2">
      <c r="A87" s="212">
        <v>58</v>
      </c>
      <c r="B87" s="219" t="s">
        <v>246</v>
      </c>
      <c r="C87" s="264" t="s">
        <v>247</v>
      </c>
      <c r="D87" s="221" t="s">
        <v>124</v>
      </c>
      <c r="E87" s="226">
        <v>6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21</v>
      </c>
      <c r="M87" s="230">
        <f>G87*(1+L87/100)</f>
        <v>0</v>
      </c>
      <c r="N87" s="221">
        <v>2.5000000000000001E-4</v>
      </c>
      <c r="O87" s="221">
        <f>ROUND(E87*N87,5)</f>
        <v>1.5E-3</v>
      </c>
      <c r="P87" s="221">
        <v>0</v>
      </c>
      <c r="Q87" s="221">
        <f>ROUND(E87*P87,5)</f>
        <v>0</v>
      </c>
      <c r="R87" s="221"/>
      <c r="S87" s="221"/>
      <c r="T87" s="222">
        <v>8.8999999999999996E-2</v>
      </c>
      <c r="U87" s="221">
        <f>ROUND(E87*T87,2)</f>
        <v>0.53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121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12">
        <v>59</v>
      </c>
      <c r="B88" s="219" t="s">
        <v>248</v>
      </c>
      <c r="C88" s="264" t="s">
        <v>249</v>
      </c>
      <c r="D88" s="221" t="s">
        <v>124</v>
      </c>
      <c r="E88" s="226">
        <v>3.2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3.4000000000000002E-4</v>
      </c>
      <c r="O88" s="221">
        <f>ROUND(E88*N88,5)</f>
        <v>1.09E-3</v>
      </c>
      <c r="P88" s="221">
        <v>0</v>
      </c>
      <c r="Q88" s="221">
        <f>ROUND(E88*P88,5)</f>
        <v>0</v>
      </c>
      <c r="R88" s="221"/>
      <c r="S88" s="221"/>
      <c r="T88" s="222">
        <v>0.34100000000000003</v>
      </c>
      <c r="U88" s="221">
        <f>ROUND(E88*T88,2)</f>
        <v>1.0900000000000001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121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/>
      <c r="B89" s="219"/>
      <c r="C89" s="265" t="s">
        <v>250</v>
      </c>
      <c r="D89" s="223"/>
      <c r="E89" s="227"/>
      <c r="F89" s="231"/>
      <c r="G89" s="232"/>
      <c r="H89" s="230"/>
      <c r="I89" s="230"/>
      <c r="J89" s="230"/>
      <c r="K89" s="230"/>
      <c r="L89" s="230"/>
      <c r="M89" s="230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126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4" t="str">
        <f>C89</f>
        <v>včetně montáže, dodávkya demontáže lešení.</v>
      </c>
      <c r="BB89" s="211"/>
      <c r="BC89" s="211"/>
      <c r="BD89" s="211"/>
      <c r="BE89" s="211"/>
      <c r="BF89" s="211"/>
      <c r="BG89" s="211"/>
      <c r="BH89" s="211"/>
    </row>
    <row r="90" spans="1:60" ht="22.5" outlineLevel="1" x14ac:dyDescent="0.2">
      <c r="A90" s="212">
        <v>60</v>
      </c>
      <c r="B90" s="219" t="s">
        <v>251</v>
      </c>
      <c r="C90" s="264" t="s">
        <v>252</v>
      </c>
      <c r="D90" s="221" t="s">
        <v>124</v>
      </c>
      <c r="E90" s="226">
        <v>3.2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6.0000000000000002E-5</v>
      </c>
      <c r="O90" s="221">
        <f>ROUND(E90*N90,5)</f>
        <v>1.9000000000000001E-4</v>
      </c>
      <c r="P90" s="221">
        <v>0</v>
      </c>
      <c r="Q90" s="221">
        <f>ROUND(E90*P90,5)</f>
        <v>0</v>
      </c>
      <c r="R90" s="221"/>
      <c r="S90" s="221"/>
      <c r="T90" s="222">
        <v>0.16</v>
      </c>
      <c r="U90" s="221">
        <f>ROUND(E90*T90,2)</f>
        <v>0.51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121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x14ac:dyDescent="0.2">
      <c r="A91" s="213" t="s">
        <v>116</v>
      </c>
      <c r="B91" s="220" t="s">
        <v>83</v>
      </c>
      <c r="C91" s="266" t="s">
        <v>84</v>
      </c>
      <c r="D91" s="224"/>
      <c r="E91" s="228"/>
      <c r="F91" s="233"/>
      <c r="G91" s="233">
        <f>SUMIF(AE92:AE93,"&lt;&gt;NOR",G92:G93)</f>
        <v>0</v>
      </c>
      <c r="H91" s="233"/>
      <c r="I91" s="233">
        <f>SUM(I92:I93)</f>
        <v>0</v>
      </c>
      <c r="J91" s="233"/>
      <c r="K91" s="233">
        <f>SUM(K92:K93)</f>
        <v>0</v>
      </c>
      <c r="L91" s="233"/>
      <c r="M91" s="233">
        <f>SUM(M92:M93)</f>
        <v>0</v>
      </c>
      <c r="N91" s="224"/>
      <c r="O91" s="224">
        <f>SUM(O92:O93)</f>
        <v>5.3219999999999996E-2</v>
      </c>
      <c r="P91" s="224"/>
      <c r="Q91" s="224">
        <f>SUM(Q92:Q93)</f>
        <v>0</v>
      </c>
      <c r="R91" s="224"/>
      <c r="S91" s="224"/>
      <c r="T91" s="225"/>
      <c r="U91" s="224">
        <f>SUM(U92:U93)</f>
        <v>12.319999999999999</v>
      </c>
      <c r="AE91" t="s">
        <v>117</v>
      </c>
    </row>
    <row r="92" spans="1:60" ht="33.75" outlineLevel="1" x14ac:dyDescent="0.2">
      <c r="A92" s="212">
        <v>61</v>
      </c>
      <c r="B92" s="219" t="s">
        <v>253</v>
      </c>
      <c r="C92" s="264" t="s">
        <v>254</v>
      </c>
      <c r="D92" s="221" t="s">
        <v>124</v>
      </c>
      <c r="E92" s="226">
        <v>74.67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6.4000000000000005E-4</v>
      </c>
      <c r="O92" s="221">
        <f>ROUND(E92*N92,5)</f>
        <v>4.7789999999999999E-2</v>
      </c>
      <c r="P92" s="221">
        <v>0</v>
      </c>
      <c r="Q92" s="221">
        <f>ROUND(E92*P92,5)</f>
        <v>0</v>
      </c>
      <c r="R92" s="221"/>
      <c r="S92" s="221"/>
      <c r="T92" s="222">
        <v>0.13439999999999999</v>
      </c>
      <c r="U92" s="221">
        <f>ROUND(E92*T92,2)</f>
        <v>10.039999999999999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121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33.75" outlineLevel="1" x14ac:dyDescent="0.2">
      <c r="A93" s="212">
        <v>62</v>
      </c>
      <c r="B93" s="219" t="s">
        <v>255</v>
      </c>
      <c r="C93" s="264" t="s">
        <v>256</v>
      </c>
      <c r="D93" s="221" t="s">
        <v>124</v>
      </c>
      <c r="E93" s="226">
        <v>16.98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21</v>
      </c>
      <c r="M93" s="230">
        <f>G93*(1+L93/100)</f>
        <v>0</v>
      </c>
      <c r="N93" s="221">
        <v>3.2000000000000003E-4</v>
      </c>
      <c r="O93" s="221">
        <f>ROUND(E93*N93,5)</f>
        <v>5.4299999999999999E-3</v>
      </c>
      <c r="P93" s="221">
        <v>0</v>
      </c>
      <c r="Q93" s="221">
        <f>ROUND(E93*P93,5)</f>
        <v>0</v>
      </c>
      <c r="R93" s="221"/>
      <c r="S93" s="221"/>
      <c r="T93" s="222">
        <v>0.13439999999999999</v>
      </c>
      <c r="U93" s="221">
        <f>ROUND(E93*T93,2)</f>
        <v>2.2799999999999998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121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x14ac:dyDescent="0.2">
      <c r="A94" s="213" t="s">
        <v>116</v>
      </c>
      <c r="B94" s="220" t="s">
        <v>85</v>
      </c>
      <c r="C94" s="266" t="s">
        <v>86</v>
      </c>
      <c r="D94" s="224"/>
      <c r="E94" s="228"/>
      <c r="F94" s="233"/>
      <c r="G94" s="233">
        <f>SUMIF(AE95:AE96,"&lt;&gt;NOR",G95:G96)</f>
        <v>0</v>
      </c>
      <c r="H94" s="233"/>
      <c r="I94" s="233">
        <f>SUM(I95:I96)</f>
        <v>0</v>
      </c>
      <c r="J94" s="233"/>
      <c r="K94" s="233">
        <f>SUM(K95:K96)</f>
        <v>0</v>
      </c>
      <c r="L94" s="233"/>
      <c r="M94" s="233">
        <f>SUM(M95:M96)</f>
        <v>0</v>
      </c>
      <c r="N94" s="224"/>
      <c r="O94" s="224">
        <f>SUM(O95:O96)</f>
        <v>4.1799999999999997E-3</v>
      </c>
      <c r="P94" s="224"/>
      <c r="Q94" s="224">
        <f>SUM(Q95:Q96)</f>
        <v>0</v>
      </c>
      <c r="R94" s="224"/>
      <c r="S94" s="224"/>
      <c r="T94" s="225"/>
      <c r="U94" s="224">
        <f>SUM(U95:U96)</f>
        <v>1.17</v>
      </c>
      <c r="AE94" t="s">
        <v>117</v>
      </c>
    </row>
    <row r="95" spans="1:60" ht="22.5" outlineLevel="1" x14ac:dyDescent="0.2">
      <c r="A95" s="212">
        <v>63</v>
      </c>
      <c r="B95" s="219" t="s">
        <v>257</v>
      </c>
      <c r="C95" s="264" t="s">
        <v>258</v>
      </c>
      <c r="D95" s="221" t="s">
        <v>124</v>
      </c>
      <c r="E95" s="226">
        <v>5.7396000000000003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21</v>
      </c>
      <c r="M95" s="230">
        <f>G95*(1+L95/100)</f>
        <v>0</v>
      </c>
      <c r="N95" s="221">
        <v>1.7000000000000001E-4</v>
      </c>
      <c r="O95" s="221">
        <f>ROUND(E95*N95,5)</f>
        <v>9.7999999999999997E-4</v>
      </c>
      <c r="P95" s="221">
        <v>0</v>
      </c>
      <c r="Q95" s="221">
        <f>ROUND(E95*P95,5)</f>
        <v>0</v>
      </c>
      <c r="R95" s="221"/>
      <c r="S95" s="221"/>
      <c r="T95" s="222">
        <v>0.20300000000000001</v>
      </c>
      <c r="U95" s="221">
        <f>ROUND(E95*T95,2)</f>
        <v>1.17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121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64</v>
      </c>
      <c r="B96" s="219" t="s">
        <v>259</v>
      </c>
      <c r="C96" s="264" t="s">
        <v>260</v>
      </c>
      <c r="D96" s="221" t="s">
        <v>120</v>
      </c>
      <c r="E96" s="226">
        <v>4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8.0000000000000004E-4</v>
      </c>
      <c r="O96" s="221">
        <f>ROUND(E96*N96,5)</f>
        <v>3.2000000000000002E-3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134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13" t="s">
        <v>116</v>
      </c>
      <c r="B97" s="220" t="s">
        <v>87</v>
      </c>
      <c r="C97" s="266" t="s">
        <v>88</v>
      </c>
      <c r="D97" s="224"/>
      <c r="E97" s="228"/>
      <c r="F97" s="233"/>
      <c r="G97" s="233">
        <f>SUMIF(AE98:AE107,"&lt;&gt;NOR",G98:G107)</f>
        <v>0</v>
      </c>
      <c r="H97" s="233"/>
      <c r="I97" s="233">
        <f>SUM(I98:I107)</f>
        <v>0</v>
      </c>
      <c r="J97" s="233"/>
      <c r="K97" s="233">
        <f>SUM(K98:K107)</f>
        <v>0</v>
      </c>
      <c r="L97" s="233"/>
      <c r="M97" s="233">
        <f>SUM(M98:M107)</f>
        <v>0</v>
      </c>
      <c r="N97" s="224"/>
      <c r="O97" s="224">
        <f>SUM(O98:O107)</f>
        <v>0</v>
      </c>
      <c r="P97" s="224"/>
      <c r="Q97" s="224">
        <f>SUM(Q98:Q107)</f>
        <v>0</v>
      </c>
      <c r="R97" s="224"/>
      <c r="S97" s="224"/>
      <c r="T97" s="225"/>
      <c r="U97" s="224">
        <f>SUM(U98:U107)</f>
        <v>15.52</v>
      </c>
      <c r="AE97" t="s">
        <v>117</v>
      </c>
    </row>
    <row r="98" spans="1:60" outlineLevel="1" x14ac:dyDescent="0.2">
      <c r="A98" s="212">
        <v>65</v>
      </c>
      <c r="B98" s="219" t="s">
        <v>261</v>
      </c>
      <c r="C98" s="264" t="s">
        <v>262</v>
      </c>
      <c r="D98" s="221" t="s">
        <v>186</v>
      </c>
      <c r="E98" s="226">
        <v>0.1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21</v>
      </c>
      <c r="M98" s="230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121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66</v>
      </c>
      <c r="B99" s="219" t="s">
        <v>263</v>
      </c>
      <c r="C99" s="264" t="s">
        <v>264</v>
      </c>
      <c r="D99" s="221" t="s">
        <v>186</v>
      </c>
      <c r="E99" s="226">
        <v>0.05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21</v>
      </c>
      <c r="M99" s="230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121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67</v>
      </c>
      <c r="B100" s="219" t="s">
        <v>265</v>
      </c>
      <c r="C100" s="264" t="s">
        <v>266</v>
      </c>
      <c r="D100" s="221" t="s">
        <v>186</v>
      </c>
      <c r="E100" s="226">
        <v>5.7348999999999997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21</v>
      </c>
      <c r="M100" s="230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0.749</v>
      </c>
      <c r="U100" s="221">
        <f>ROUND(E100*T100,2)</f>
        <v>4.3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121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>
        <v>68</v>
      </c>
      <c r="B101" s="219" t="s">
        <v>267</v>
      </c>
      <c r="C101" s="264" t="s">
        <v>268</v>
      </c>
      <c r="D101" s="221" t="s">
        <v>186</v>
      </c>
      <c r="E101" s="226">
        <v>5.7348999999999997</v>
      </c>
      <c r="F101" s="229">
        <f>H101+J101</f>
        <v>0</v>
      </c>
      <c r="G101" s="230">
        <f>ROUND(E101*F101,2)</f>
        <v>0</v>
      </c>
      <c r="H101" s="230"/>
      <c r="I101" s="230">
        <f>ROUND(E101*H101,2)</f>
        <v>0</v>
      </c>
      <c r="J101" s="230"/>
      <c r="K101" s="230">
        <f>ROUND(E101*J101,2)</f>
        <v>0</v>
      </c>
      <c r="L101" s="230">
        <v>21</v>
      </c>
      <c r="M101" s="230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0</v>
      </c>
      <c r="U101" s="221">
        <f>ROUND(E101*T101,2)</f>
        <v>0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121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>
        <v>69</v>
      </c>
      <c r="B102" s="219" t="s">
        <v>269</v>
      </c>
      <c r="C102" s="264" t="s">
        <v>270</v>
      </c>
      <c r="D102" s="221" t="s">
        <v>186</v>
      </c>
      <c r="E102" s="226">
        <v>5.7348999999999997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0</v>
      </c>
      <c r="O102" s="221">
        <f>ROUND(E102*N102,5)</f>
        <v>0</v>
      </c>
      <c r="P102" s="221">
        <v>0</v>
      </c>
      <c r="Q102" s="221">
        <f>ROUND(E102*P102,5)</f>
        <v>0</v>
      </c>
      <c r="R102" s="221"/>
      <c r="S102" s="221"/>
      <c r="T102" s="222">
        <v>0.49</v>
      </c>
      <c r="U102" s="221">
        <f>ROUND(E102*T102,2)</f>
        <v>2.81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121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/>
      <c r="B103" s="219"/>
      <c r="C103" s="265" t="s">
        <v>271</v>
      </c>
      <c r="D103" s="223"/>
      <c r="E103" s="227"/>
      <c r="F103" s="231"/>
      <c r="G103" s="232"/>
      <c r="H103" s="230"/>
      <c r="I103" s="230"/>
      <c r="J103" s="230"/>
      <c r="K103" s="230"/>
      <c r="L103" s="230"/>
      <c r="M103" s="230"/>
      <c r="N103" s="221"/>
      <c r="O103" s="221"/>
      <c r="P103" s="221"/>
      <c r="Q103" s="221"/>
      <c r="R103" s="221"/>
      <c r="S103" s="221"/>
      <c r="T103" s="222"/>
      <c r="U103" s="22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126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4" t="str">
        <f>C103</f>
        <v>Včetně naložení na dopravní prostředek a složení na skládku, bez poplatku za skládku.</v>
      </c>
      <c r="BB103" s="211"/>
      <c r="BC103" s="211"/>
      <c r="BD103" s="211"/>
      <c r="BE103" s="211"/>
      <c r="BF103" s="211"/>
      <c r="BG103" s="211"/>
      <c r="BH103" s="211"/>
    </row>
    <row r="104" spans="1:60" ht="22.5" outlineLevel="1" x14ac:dyDescent="0.2">
      <c r="A104" s="212">
        <v>70</v>
      </c>
      <c r="B104" s="219" t="s">
        <v>272</v>
      </c>
      <c r="C104" s="264" t="s">
        <v>273</v>
      </c>
      <c r="D104" s="221" t="s">
        <v>186</v>
      </c>
      <c r="E104" s="226">
        <v>28.674510000000001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21</v>
      </c>
      <c r="M104" s="230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121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12">
        <v>71</v>
      </c>
      <c r="B105" s="219" t="s">
        <v>274</v>
      </c>
      <c r="C105" s="264" t="s">
        <v>275</v>
      </c>
      <c r="D105" s="221" t="s">
        <v>186</v>
      </c>
      <c r="E105" s="226">
        <v>5.7348999999999997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21</v>
      </c>
      <c r="M105" s="230">
        <f>G105*(1+L105/100)</f>
        <v>0</v>
      </c>
      <c r="N105" s="221">
        <v>0</v>
      </c>
      <c r="O105" s="221">
        <f>ROUND(E105*N105,5)</f>
        <v>0</v>
      </c>
      <c r="P105" s="221">
        <v>0</v>
      </c>
      <c r="Q105" s="221">
        <f>ROUND(E105*P105,5)</f>
        <v>0</v>
      </c>
      <c r="R105" s="221"/>
      <c r="S105" s="221"/>
      <c r="T105" s="222">
        <v>0.94199999999999995</v>
      </c>
      <c r="U105" s="221">
        <f>ROUND(E105*T105,2)</f>
        <v>5.4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121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/>
      <c r="B106" s="219"/>
      <c r="C106" s="265" t="s">
        <v>276</v>
      </c>
      <c r="D106" s="223"/>
      <c r="E106" s="227"/>
      <c r="F106" s="231"/>
      <c r="G106" s="232"/>
      <c r="H106" s="230"/>
      <c r="I106" s="230"/>
      <c r="J106" s="230"/>
      <c r="K106" s="230"/>
      <c r="L106" s="230"/>
      <c r="M106" s="230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126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4" t="str">
        <f>C106</f>
        <v>Včetně případného složení na staveništní deponii.</v>
      </c>
      <c r="BB106" s="211"/>
      <c r="BC106" s="211"/>
      <c r="BD106" s="211"/>
      <c r="BE106" s="211"/>
      <c r="BF106" s="211"/>
      <c r="BG106" s="211"/>
      <c r="BH106" s="211"/>
    </row>
    <row r="107" spans="1:60" ht="22.5" outlineLevel="1" x14ac:dyDescent="0.2">
      <c r="A107" s="212">
        <v>72</v>
      </c>
      <c r="B107" s="219" t="s">
        <v>277</v>
      </c>
      <c r="C107" s="264" t="s">
        <v>278</v>
      </c>
      <c r="D107" s="221" t="s">
        <v>186</v>
      </c>
      <c r="E107" s="226">
        <v>28.674510000000001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21</v>
      </c>
      <c r="M107" s="230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0.105</v>
      </c>
      <c r="U107" s="221">
        <f>ROUND(E107*T107,2)</f>
        <v>3.01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121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213" t="s">
        <v>116</v>
      </c>
      <c r="B108" s="220" t="s">
        <v>89</v>
      </c>
      <c r="C108" s="266" t="s">
        <v>27</v>
      </c>
      <c r="D108" s="224"/>
      <c r="E108" s="228"/>
      <c r="F108" s="233"/>
      <c r="G108" s="233">
        <f>SUMIF(AE109:AE109,"&lt;&gt;NOR",G109:G109)</f>
        <v>0</v>
      </c>
      <c r="H108" s="233"/>
      <c r="I108" s="233">
        <f>SUM(I109:I109)</f>
        <v>0</v>
      </c>
      <c r="J108" s="233"/>
      <c r="K108" s="233">
        <f>SUM(K109:K109)</f>
        <v>0</v>
      </c>
      <c r="L108" s="233"/>
      <c r="M108" s="233">
        <f>SUM(M109:M109)</f>
        <v>0</v>
      </c>
      <c r="N108" s="224"/>
      <c r="O108" s="224">
        <f>SUM(O109:O109)</f>
        <v>0</v>
      </c>
      <c r="P108" s="224"/>
      <c r="Q108" s="224">
        <f>SUM(Q109:Q109)</f>
        <v>0</v>
      </c>
      <c r="R108" s="224"/>
      <c r="S108" s="224"/>
      <c r="T108" s="225"/>
      <c r="U108" s="224">
        <f>SUM(U109:U109)</f>
        <v>0</v>
      </c>
      <c r="AE108" t="s">
        <v>117</v>
      </c>
    </row>
    <row r="109" spans="1:60" outlineLevel="1" x14ac:dyDescent="0.2">
      <c r="A109" s="212">
        <v>73</v>
      </c>
      <c r="B109" s="219" t="s">
        <v>279</v>
      </c>
      <c r="C109" s="264" t="s">
        <v>280</v>
      </c>
      <c r="D109" s="221" t="s">
        <v>281</v>
      </c>
      <c r="E109" s="226">
        <v>0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21</v>
      </c>
      <c r="M109" s="230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134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x14ac:dyDescent="0.2">
      <c r="A110" s="213" t="s">
        <v>116</v>
      </c>
      <c r="B110" s="220" t="s">
        <v>90</v>
      </c>
      <c r="C110" s="266" t="s">
        <v>26</v>
      </c>
      <c r="D110" s="224"/>
      <c r="E110" s="228"/>
      <c r="F110" s="233"/>
      <c r="G110" s="233">
        <f>SUMIF(AE111:AE116,"&lt;&gt;NOR",G111:G116)</f>
        <v>0</v>
      </c>
      <c r="H110" s="233"/>
      <c r="I110" s="233">
        <f>SUM(I111:I116)</f>
        <v>0</v>
      </c>
      <c r="J110" s="233"/>
      <c r="K110" s="233">
        <f>SUM(K111:K116)</f>
        <v>0</v>
      </c>
      <c r="L110" s="233"/>
      <c r="M110" s="233">
        <f>SUM(M111:M116)</f>
        <v>0</v>
      </c>
      <c r="N110" s="224"/>
      <c r="O110" s="224">
        <f>SUM(O111:O116)</f>
        <v>0</v>
      </c>
      <c r="P110" s="224"/>
      <c r="Q110" s="224">
        <f>SUM(Q111:Q116)</f>
        <v>0</v>
      </c>
      <c r="R110" s="224"/>
      <c r="S110" s="224"/>
      <c r="T110" s="225"/>
      <c r="U110" s="224">
        <f>SUM(U111:U116)</f>
        <v>0</v>
      </c>
      <c r="AE110" t="s">
        <v>117</v>
      </c>
    </row>
    <row r="111" spans="1:60" outlineLevel="1" x14ac:dyDescent="0.2">
      <c r="A111" s="212">
        <v>74</v>
      </c>
      <c r="B111" s="219" t="s">
        <v>282</v>
      </c>
      <c r="C111" s="264" t="s">
        <v>283</v>
      </c>
      <c r="D111" s="221" t="s">
        <v>284</v>
      </c>
      <c r="E111" s="226">
        <v>1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121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45" outlineLevel="1" x14ac:dyDescent="0.2">
      <c r="A112" s="212"/>
      <c r="B112" s="219"/>
      <c r="C112" s="265" t="s">
        <v>285</v>
      </c>
      <c r="D112" s="223"/>
      <c r="E112" s="227"/>
      <c r="F112" s="231"/>
      <c r="G112" s="232"/>
      <c r="H112" s="230"/>
      <c r="I112" s="230"/>
      <c r="J112" s="230"/>
      <c r="K112" s="230"/>
      <c r="L112" s="230"/>
      <c r="M112" s="230"/>
      <c r="N112" s="221"/>
      <c r="O112" s="221"/>
      <c r="P112" s="221"/>
      <c r="Q112" s="221"/>
      <c r="R112" s="221"/>
      <c r="S112" s="221"/>
      <c r="T112" s="222"/>
      <c r="U112" s="22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126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4" t="str">
        <f>C112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75</v>
      </c>
      <c r="B113" s="219" t="s">
        <v>286</v>
      </c>
      <c r="C113" s="264" t="s">
        <v>287</v>
      </c>
      <c r="D113" s="221" t="s">
        <v>284</v>
      </c>
      <c r="E113" s="226">
        <v>1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121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33.75" outlineLevel="1" x14ac:dyDescent="0.2">
      <c r="A114" s="212"/>
      <c r="B114" s="219"/>
      <c r="C114" s="265" t="s">
        <v>288</v>
      </c>
      <c r="D114" s="223"/>
      <c r="E114" s="227"/>
      <c r="F114" s="231"/>
      <c r="G114" s="232"/>
      <c r="H114" s="230"/>
      <c r="I114" s="230"/>
      <c r="J114" s="230"/>
      <c r="K114" s="230"/>
      <c r="L114" s="230"/>
      <c r="M114" s="230"/>
      <c r="N114" s="221"/>
      <c r="O114" s="221"/>
      <c r="P114" s="221"/>
      <c r="Q114" s="221"/>
      <c r="R114" s="221"/>
      <c r="S114" s="221"/>
      <c r="T114" s="222"/>
      <c r="U114" s="22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126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4" t="str">
        <f>C114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>
        <v>76</v>
      </c>
      <c r="B115" s="219" t="s">
        <v>289</v>
      </c>
      <c r="C115" s="264" t="s">
        <v>290</v>
      </c>
      <c r="D115" s="221" t="s">
        <v>284</v>
      </c>
      <c r="E115" s="226">
        <v>1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121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ht="33.75" outlineLevel="1" x14ac:dyDescent="0.2">
      <c r="A116" s="241"/>
      <c r="B116" s="242"/>
      <c r="C116" s="267" t="s">
        <v>291</v>
      </c>
      <c r="D116" s="243"/>
      <c r="E116" s="244"/>
      <c r="F116" s="245"/>
      <c r="G116" s="246"/>
      <c r="H116" s="247"/>
      <c r="I116" s="247"/>
      <c r="J116" s="247"/>
      <c r="K116" s="247"/>
      <c r="L116" s="247"/>
      <c r="M116" s="247"/>
      <c r="N116" s="248"/>
      <c r="O116" s="248"/>
      <c r="P116" s="248"/>
      <c r="Q116" s="248"/>
      <c r="R116" s="248"/>
      <c r="S116" s="248"/>
      <c r="T116" s="249"/>
      <c r="U116" s="248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126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4" t="str">
        <f>C116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16" s="211"/>
      <c r="BC116" s="211"/>
      <c r="BD116" s="211"/>
      <c r="BE116" s="211"/>
      <c r="BF116" s="211"/>
      <c r="BG116" s="211"/>
      <c r="BH116" s="211"/>
    </row>
    <row r="117" spans="1:60" x14ac:dyDescent="0.2">
      <c r="A117" s="6"/>
      <c r="B117" s="7" t="s">
        <v>292</v>
      </c>
      <c r="C117" s="268" t="s">
        <v>292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C117">
        <v>15</v>
      </c>
      <c r="AD117">
        <v>21</v>
      </c>
    </row>
    <row r="118" spans="1:60" x14ac:dyDescent="0.2">
      <c r="A118" s="250"/>
      <c r="B118" s="251" t="s">
        <v>28</v>
      </c>
      <c r="C118" s="269" t="s">
        <v>292</v>
      </c>
      <c r="D118" s="252"/>
      <c r="E118" s="252"/>
      <c r="F118" s="252"/>
      <c r="G118" s="263">
        <f>G8+G13+G18+G27+G32+G35+G37+G39+G46+G49+G51+G55+G64+G72+G80+G86+G91+G94+G97+G108+G110</f>
        <v>0</v>
      </c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AC118">
        <f>SUMIF(L7:L116,AC117,G7:G116)</f>
        <v>0</v>
      </c>
      <c r="AD118">
        <f>SUMIF(L7:L116,AD117,G7:G116)</f>
        <v>0</v>
      </c>
      <c r="AE118" t="s">
        <v>293</v>
      </c>
    </row>
    <row r="119" spans="1:60" x14ac:dyDescent="0.2">
      <c r="A119" s="6"/>
      <c r="B119" s="7" t="s">
        <v>292</v>
      </c>
      <c r="C119" s="268" t="s">
        <v>292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 x14ac:dyDescent="0.2">
      <c r="A120" s="6"/>
      <c r="B120" s="7" t="s">
        <v>292</v>
      </c>
      <c r="C120" s="268" t="s">
        <v>292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">
      <c r="A121" s="253" t="s">
        <v>294</v>
      </c>
      <c r="B121" s="253"/>
      <c r="C121" s="270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">
      <c r="A122" s="254"/>
      <c r="B122" s="255"/>
      <c r="C122" s="271"/>
      <c r="D122" s="255"/>
      <c r="E122" s="255"/>
      <c r="F122" s="255"/>
      <c r="G122" s="25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E122" t="s">
        <v>295</v>
      </c>
    </row>
    <row r="123" spans="1:60" x14ac:dyDescent="0.2">
      <c r="A123" s="257"/>
      <c r="B123" s="258"/>
      <c r="C123" s="272"/>
      <c r="D123" s="258"/>
      <c r="E123" s="258"/>
      <c r="F123" s="258"/>
      <c r="G123" s="259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57"/>
      <c r="B124" s="258"/>
      <c r="C124" s="272"/>
      <c r="D124" s="258"/>
      <c r="E124" s="258"/>
      <c r="F124" s="258"/>
      <c r="G124" s="259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57"/>
      <c r="B125" s="258"/>
      <c r="C125" s="272"/>
      <c r="D125" s="258"/>
      <c r="E125" s="258"/>
      <c r="F125" s="258"/>
      <c r="G125" s="259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260"/>
      <c r="B126" s="261"/>
      <c r="C126" s="273"/>
      <c r="D126" s="261"/>
      <c r="E126" s="261"/>
      <c r="F126" s="261"/>
      <c r="G126" s="262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6"/>
      <c r="B127" s="7" t="s">
        <v>292</v>
      </c>
      <c r="C127" s="268" t="s">
        <v>292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C128" s="274"/>
      <c r="AE128" t="s">
        <v>296</v>
      </c>
    </row>
  </sheetData>
  <mergeCells count="18">
    <mergeCell ref="C106:G106"/>
    <mergeCell ref="C112:G112"/>
    <mergeCell ref="C114:G114"/>
    <mergeCell ref="C116:G116"/>
    <mergeCell ref="A121:C121"/>
    <mergeCell ref="A122:G126"/>
    <mergeCell ref="C23:G23"/>
    <mergeCell ref="C34:G34"/>
    <mergeCell ref="C45:G45"/>
    <mergeCell ref="C54:G54"/>
    <mergeCell ref="C89:G89"/>
    <mergeCell ref="C103:G103"/>
    <mergeCell ref="A1:G1"/>
    <mergeCell ref="C2:G2"/>
    <mergeCell ref="C3:G3"/>
    <mergeCell ref="C4:G4"/>
    <mergeCell ref="C11:G11"/>
    <mergeCell ref="C16:G16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2023-03-29T13:29:46Z</dcterms:modified>
</cp:coreProperties>
</file>