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ozpočty 2019\094_2019 Stavební úpravy hygienických zařízení - MŠ Kyjov, Za stadionem 1224_27\Rozpočty_export\"/>
    </mc:Choice>
  </mc:AlternateContent>
  <xr:revisionPtr revIDLastSave="0" documentId="13_ncr:11_{011BB8B9-DF1D-4639-998D-D246A8EF1840}" xr6:coauthVersionLast="43" xr6:coauthVersionMax="43" xr10:uidLastSave="{00000000-0000-0000-0000-000000000000}"/>
  <bookViews>
    <workbookView xWindow="-289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_xlnm.Print_Titles" localSheetId="6">'01 04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Pol'!$A$1:$X$468</definedName>
    <definedName name="_xlnm.Print_Area" localSheetId="4">'01 02 Pol'!$A$1:$X$116</definedName>
    <definedName name="_xlnm.Print_Area" localSheetId="5">'01 03 Pol'!$A$1:$X$95</definedName>
    <definedName name="_xlnm.Print_Area" localSheetId="6">'01 04 Pol'!$A$1:$X$22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40" i="1"/>
  <c r="F40" i="1"/>
  <c r="G39" i="1"/>
  <c r="F39" i="1"/>
  <c r="G21" i="15"/>
  <c r="BA19" i="15"/>
  <c r="BA17" i="15"/>
  <c r="BA15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G11" i="15"/>
  <c r="I11" i="15"/>
  <c r="K11" i="15"/>
  <c r="M11" i="15"/>
  <c r="O11" i="15"/>
  <c r="Q11" i="15"/>
  <c r="V11" i="15"/>
  <c r="G14" i="15"/>
  <c r="G13" i="15" s="1"/>
  <c r="I14" i="15"/>
  <c r="I13" i="15" s="1"/>
  <c r="K14" i="15"/>
  <c r="K13" i="15" s="1"/>
  <c r="O14" i="15"/>
  <c r="O13" i="15" s="1"/>
  <c r="Q14" i="15"/>
  <c r="Q13" i="15" s="1"/>
  <c r="V14" i="15"/>
  <c r="V13" i="15" s="1"/>
  <c r="G16" i="15"/>
  <c r="M16" i="15" s="1"/>
  <c r="I16" i="15"/>
  <c r="K16" i="15"/>
  <c r="O16" i="15"/>
  <c r="Q16" i="15"/>
  <c r="V16" i="15"/>
  <c r="G18" i="15"/>
  <c r="I18" i="15"/>
  <c r="K18" i="15"/>
  <c r="M18" i="15"/>
  <c r="O18" i="15"/>
  <c r="Q18" i="15"/>
  <c r="V18" i="15"/>
  <c r="AE21" i="15"/>
  <c r="G94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Q10" i="14"/>
  <c r="V10" i="14"/>
  <c r="G12" i="14"/>
  <c r="G11" i="14" s="1"/>
  <c r="I12" i="14"/>
  <c r="I11" i="14" s="1"/>
  <c r="K12" i="14"/>
  <c r="K11" i="14" s="1"/>
  <c r="O12" i="14"/>
  <c r="O11" i="14" s="1"/>
  <c r="Q12" i="14"/>
  <c r="Q11" i="14" s="1"/>
  <c r="V12" i="14"/>
  <c r="V11" i="14" s="1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I18" i="14"/>
  <c r="K18" i="14"/>
  <c r="M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K21" i="14"/>
  <c r="M21" i="14"/>
  <c r="O21" i="14"/>
  <c r="Q21" i="14"/>
  <c r="V21" i="14"/>
  <c r="G23" i="14"/>
  <c r="G22" i="14" s="1"/>
  <c r="I23" i="14"/>
  <c r="I22" i="14" s="1"/>
  <c r="K23" i="14"/>
  <c r="M23" i="14"/>
  <c r="O23" i="14"/>
  <c r="O22" i="14" s="1"/>
  <c r="Q23" i="14"/>
  <c r="Q22" i="14" s="1"/>
  <c r="V23" i="14"/>
  <c r="G24" i="14"/>
  <c r="M24" i="14" s="1"/>
  <c r="I24" i="14"/>
  <c r="K24" i="14"/>
  <c r="O24" i="14"/>
  <c r="Q24" i="14"/>
  <c r="V24" i="14"/>
  <c r="G25" i="14"/>
  <c r="I25" i="14"/>
  <c r="K25" i="14"/>
  <c r="K22" i="14" s="1"/>
  <c r="M25" i="14"/>
  <c r="O25" i="14"/>
  <c r="Q25" i="14"/>
  <c r="V25" i="14"/>
  <c r="V22" i="14" s="1"/>
  <c r="G26" i="14"/>
  <c r="I26" i="14"/>
  <c r="K26" i="14"/>
  <c r="M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I29" i="14"/>
  <c r="K29" i="14"/>
  <c r="M29" i="14"/>
  <c r="O29" i="14"/>
  <c r="Q29" i="14"/>
  <c r="V29" i="14"/>
  <c r="G31" i="14"/>
  <c r="I31" i="14"/>
  <c r="I30" i="14" s="1"/>
  <c r="K31" i="14"/>
  <c r="M31" i="14"/>
  <c r="O31" i="14"/>
  <c r="Q31" i="14"/>
  <c r="Q30" i="14" s="1"/>
  <c r="V31" i="14"/>
  <c r="G32" i="14"/>
  <c r="G30" i="14" s="1"/>
  <c r="I32" i="14"/>
  <c r="K32" i="14"/>
  <c r="K30" i="14" s="1"/>
  <c r="O32" i="14"/>
  <c r="O30" i="14" s="1"/>
  <c r="Q32" i="14"/>
  <c r="V32" i="14"/>
  <c r="V30" i="14" s="1"/>
  <c r="G33" i="14"/>
  <c r="I33" i="14"/>
  <c r="K33" i="14"/>
  <c r="M33" i="14"/>
  <c r="O33" i="14"/>
  <c r="Q33" i="14"/>
  <c r="V33" i="14"/>
  <c r="G34" i="14"/>
  <c r="M34" i="14" s="1"/>
  <c r="I34" i="14"/>
  <c r="K34" i="14"/>
  <c r="O34" i="14"/>
  <c r="Q34" i="14"/>
  <c r="V34" i="14"/>
  <c r="G35" i="14"/>
  <c r="I35" i="14"/>
  <c r="K35" i="14"/>
  <c r="M35" i="14"/>
  <c r="O35" i="14"/>
  <c r="Q35" i="14"/>
  <c r="V35" i="14"/>
  <c r="G36" i="14"/>
  <c r="M36" i="14" s="1"/>
  <c r="I36" i="14"/>
  <c r="K36" i="14"/>
  <c r="O36" i="14"/>
  <c r="Q36" i="14"/>
  <c r="V36" i="14"/>
  <c r="G37" i="14"/>
  <c r="I37" i="14"/>
  <c r="K37" i="14"/>
  <c r="M37" i="14"/>
  <c r="O37" i="14"/>
  <c r="Q37" i="14"/>
  <c r="V37" i="14"/>
  <c r="G39" i="14"/>
  <c r="I39" i="14"/>
  <c r="I38" i="14" s="1"/>
  <c r="K39" i="14"/>
  <c r="M39" i="14"/>
  <c r="O39" i="14"/>
  <c r="Q39" i="14"/>
  <c r="Q38" i="14" s="1"/>
  <c r="V39" i="14"/>
  <c r="G40" i="14"/>
  <c r="M40" i="14" s="1"/>
  <c r="I40" i="14"/>
  <c r="K40" i="14"/>
  <c r="K38" i="14" s="1"/>
  <c r="O40" i="14"/>
  <c r="Q40" i="14"/>
  <c r="V40" i="14"/>
  <c r="V38" i="14" s="1"/>
  <c r="G41" i="14"/>
  <c r="I41" i="14"/>
  <c r="K41" i="14"/>
  <c r="M41" i="14"/>
  <c r="O41" i="14"/>
  <c r="Q41" i="14"/>
  <c r="V41" i="14"/>
  <c r="G42" i="14"/>
  <c r="M42" i="14" s="1"/>
  <c r="I42" i="14"/>
  <c r="K42" i="14"/>
  <c r="O42" i="14"/>
  <c r="O38" i="14" s="1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7" i="14"/>
  <c r="I47" i="14"/>
  <c r="I46" i="14" s="1"/>
  <c r="K47" i="14"/>
  <c r="M47" i="14"/>
  <c r="O47" i="14"/>
  <c r="Q47" i="14"/>
  <c r="Q46" i="14" s="1"/>
  <c r="V47" i="14"/>
  <c r="G48" i="14"/>
  <c r="M48" i="14" s="1"/>
  <c r="I48" i="14"/>
  <c r="K48" i="14"/>
  <c r="K46" i="14" s="1"/>
  <c r="O48" i="14"/>
  <c r="Q48" i="14"/>
  <c r="V48" i="14"/>
  <c r="V46" i="14" s="1"/>
  <c r="G49" i="14"/>
  <c r="I49" i="14"/>
  <c r="K49" i="14"/>
  <c r="M49" i="14"/>
  <c r="O49" i="14"/>
  <c r="Q49" i="14"/>
  <c r="V49" i="14"/>
  <c r="G50" i="14"/>
  <c r="M50" i="14" s="1"/>
  <c r="I50" i="14"/>
  <c r="K50" i="14"/>
  <c r="O50" i="14"/>
  <c r="O46" i="14" s="1"/>
  <c r="Q50" i="14"/>
  <c r="V50" i="14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G53" i="14"/>
  <c r="I53" i="14"/>
  <c r="K53" i="14"/>
  <c r="M53" i="14"/>
  <c r="O53" i="14"/>
  <c r="Q53" i="14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6" i="14"/>
  <c r="M56" i="14" s="1"/>
  <c r="I56" i="14"/>
  <c r="K56" i="14"/>
  <c r="O56" i="14"/>
  <c r="Q56" i="14"/>
  <c r="V56" i="14"/>
  <c r="G58" i="14"/>
  <c r="M58" i="14" s="1"/>
  <c r="M57" i="14" s="1"/>
  <c r="I58" i="14"/>
  <c r="K58" i="14"/>
  <c r="K57" i="14" s="1"/>
  <c r="O58" i="14"/>
  <c r="O57" i="14" s="1"/>
  <c r="Q58" i="14"/>
  <c r="V58" i="14"/>
  <c r="V57" i="14" s="1"/>
  <c r="G59" i="14"/>
  <c r="I59" i="14"/>
  <c r="I57" i="14" s="1"/>
  <c r="K59" i="14"/>
  <c r="M59" i="14"/>
  <c r="O59" i="14"/>
  <c r="Q59" i="14"/>
  <c r="Q57" i="14" s="1"/>
  <c r="V59" i="14"/>
  <c r="G60" i="14"/>
  <c r="M60" i="14" s="1"/>
  <c r="I60" i="14"/>
  <c r="K60" i="14"/>
  <c r="O60" i="14"/>
  <c r="Q60" i="14"/>
  <c r="V60" i="14"/>
  <c r="G61" i="14"/>
  <c r="I61" i="14"/>
  <c r="K61" i="14"/>
  <c r="M61" i="14"/>
  <c r="O61" i="14"/>
  <c r="Q61" i="14"/>
  <c r="V61" i="14"/>
  <c r="G62" i="14"/>
  <c r="M62" i="14" s="1"/>
  <c r="I62" i="14"/>
  <c r="K62" i="14"/>
  <c r="O62" i="14"/>
  <c r="Q62" i="14"/>
  <c r="V62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6" i="14"/>
  <c r="M66" i="14" s="1"/>
  <c r="I66" i="14"/>
  <c r="I65" i="14" s="1"/>
  <c r="K66" i="14"/>
  <c r="K65" i="14" s="1"/>
  <c r="O66" i="14"/>
  <c r="O65" i="14" s="1"/>
  <c r="Q66" i="14"/>
  <c r="Q65" i="14" s="1"/>
  <c r="V66" i="14"/>
  <c r="V65" i="14" s="1"/>
  <c r="G67" i="14"/>
  <c r="I67" i="14"/>
  <c r="K67" i="14"/>
  <c r="M67" i="14"/>
  <c r="O67" i="14"/>
  <c r="Q67" i="14"/>
  <c r="V67" i="14"/>
  <c r="G68" i="14"/>
  <c r="M68" i="14" s="1"/>
  <c r="I68" i="14"/>
  <c r="K68" i="14"/>
  <c r="O68" i="14"/>
  <c r="Q68" i="14"/>
  <c r="V68" i="14"/>
  <c r="G69" i="14"/>
  <c r="I69" i="14"/>
  <c r="K69" i="14"/>
  <c r="M69" i="14"/>
  <c r="O69" i="14"/>
  <c r="Q69" i="14"/>
  <c r="V69" i="14"/>
  <c r="G70" i="14"/>
  <c r="M70" i="14" s="1"/>
  <c r="I70" i="14"/>
  <c r="K70" i="14"/>
  <c r="O70" i="14"/>
  <c r="Q70" i="14"/>
  <c r="V70" i="14"/>
  <c r="G71" i="14"/>
  <c r="I71" i="14"/>
  <c r="K71" i="14"/>
  <c r="M71" i="14"/>
  <c r="O71" i="14"/>
  <c r="Q71" i="14"/>
  <c r="V71" i="14"/>
  <c r="G72" i="14"/>
  <c r="M72" i="14" s="1"/>
  <c r="I72" i="14"/>
  <c r="K72" i="14"/>
  <c r="O72" i="14"/>
  <c r="Q72" i="14"/>
  <c r="V72" i="14"/>
  <c r="G73" i="14"/>
  <c r="I73" i="14"/>
  <c r="K73" i="14"/>
  <c r="M73" i="14"/>
  <c r="O73" i="14"/>
  <c r="Q73" i="14"/>
  <c r="V73" i="14"/>
  <c r="G74" i="14"/>
  <c r="M74" i="14" s="1"/>
  <c r="I74" i="14"/>
  <c r="K74" i="14"/>
  <c r="O74" i="14"/>
  <c r="Q74" i="14"/>
  <c r="V74" i="14"/>
  <c r="G75" i="14"/>
  <c r="I75" i="14"/>
  <c r="K75" i="14"/>
  <c r="M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M77" i="14"/>
  <c r="O77" i="14"/>
  <c r="Q77" i="14"/>
  <c r="V77" i="14"/>
  <c r="G79" i="14"/>
  <c r="I79" i="14"/>
  <c r="I78" i="14" s="1"/>
  <c r="K79" i="14"/>
  <c r="M79" i="14"/>
  <c r="O79" i="14"/>
  <c r="Q79" i="14"/>
  <c r="Q78" i="14" s="1"/>
  <c r="V79" i="14"/>
  <c r="G80" i="14"/>
  <c r="M80" i="14" s="1"/>
  <c r="I80" i="14"/>
  <c r="K80" i="14"/>
  <c r="K78" i="14" s="1"/>
  <c r="O80" i="14"/>
  <c r="Q80" i="14"/>
  <c r="V80" i="14"/>
  <c r="V78" i="14" s="1"/>
  <c r="G81" i="14"/>
  <c r="I81" i="14"/>
  <c r="K81" i="14"/>
  <c r="M81" i="14"/>
  <c r="O81" i="14"/>
  <c r="Q81" i="14"/>
  <c r="V81" i="14"/>
  <c r="G82" i="14"/>
  <c r="M82" i="14" s="1"/>
  <c r="I82" i="14"/>
  <c r="K82" i="14"/>
  <c r="O82" i="14"/>
  <c r="O78" i="14" s="1"/>
  <c r="Q82" i="14"/>
  <c r="V82" i="14"/>
  <c r="G83" i="14"/>
  <c r="I83" i="14"/>
  <c r="K83" i="14"/>
  <c r="M83" i="14"/>
  <c r="O83" i="14"/>
  <c r="Q83" i="14"/>
  <c r="V83" i="14"/>
  <c r="G84" i="14"/>
  <c r="M84" i="14" s="1"/>
  <c r="I84" i="14"/>
  <c r="K84" i="14"/>
  <c r="O84" i="14"/>
  <c r="Q84" i="14"/>
  <c r="V84" i="14"/>
  <c r="G85" i="14"/>
  <c r="I85" i="14"/>
  <c r="K85" i="14"/>
  <c r="M85" i="14"/>
  <c r="O85" i="14"/>
  <c r="Q85" i="14"/>
  <c r="V85" i="14"/>
  <c r="G87" i="14"/>
  <c r="I87" i="14"/>
  <c r="I86" i="14" s="1"/>
  <c r="K87" i="14"/>
  <c r="M87" i="14"/>
  <c r="O87" i="14"/>
  <c r="Q87" i="14"/>
  <c r="Q86" i="14" s="1"/>
  <c r="V87" i="14"/>
  <c r="G88" i="14"/>
  <c r="M88" i="14" s="1"/>
  <c r="I88" i="14"/>
  <c r="K88" i="14"/>
  <c r="K86" i="14" s="1"/>
  <c r="O88" i="14"/>
  <c r="Q88" i="14"/>
  <c r="V88" i="14"/>
  <c r="V86" i="14" s="1"/>
  <c r="G89" i="14"/>
  <c r="I89" i="14"/>
  <c r="K89" i="14"/>
  <c r="M89" i="14"/>
  <c r="O89" i="14"/>
  <c r="Q89" i="14"/>
  <c r="V89" i="14"/>
  <c r="G90" i="14"/>
  <c r="AF94" i="14" s="1"/>
  <c r="I90" i="14"/>
  <c r="K90" i="14"/>
  <c r="O90" i="14"/>
  <c r="O86" i="14" s="1"/>
  <c r="Q90" i="14"/>
  <c r="V90" i="14"/>
  <c r="G91" i="14"/>
  <c r="I91" i="14"/>
  <c r="K91" i="14"/>
  <c r="M91" i="14"/>
  <c r="O91" i="14"/>
  <c r="Q91" i="14"/>
  <c r="V91" i="14"/>
  <c r="G92" i="14"/>
  <c r="M92" i="14" s="1"/>
  <c r="I92" i="14"/>
  <c r="K92" i="14"/>
  <c r="O92" i="14"/>
  <c r="Q92" i="14"/>
  <c r="V92" i="14"/>
  <c r="AE94" i="14"/>
  <c r="G115" i="13"/>
  <c r="BA1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2" i="13"/>
  <c r="I12" i="13"/>
  <c r="K12" i="13"/>
  <c r="M12" i="13"/>
  <c r="O12" i="13"/>
  <c r="Q12" i="13"/>
  <c r="V12" i="13"/>
  <c r="G14" i="13"/>
  <c r="M14" i="13" s="1"/>
  <c r="I14" i="13"/>
  <c r="K14" i="13"/>
  <c r="O14" i="13"/>
  <c r="O8" i="13" s="1"/>
  <c r="Q14" i="13"/>
  <c r="V14" i="13"/>
  <c r="G16" i="13"/>
  <c r="M16" i="13" s="1"/>
  <c r="I16" i="13"/>
  <c r="K16" i="13"/>
  <c r="O16" i="13"/>
  <c r="Q16" i="13"/>
  <c r="V16" i="13"/>
  <c r="G19" i="13"/>
  <c r="I19" i="13"/>
  <c r="I18" i="13" s="1"/>
  <c r="K19" i="13"/>
  <c r="M19" i="13"/>
  <c r="O19" i="13"/>
  <c r="Q19" i="13"/>
  <c r="Q18" i="13" s="1"/>
  <c r="V19" i="13"/>
  <c r="G20" i="13"/>
  <c r="M20" i="13" s="1"/>
  <c r="I20" i="13"/>
  <c r="K20" i="13"/>
  <c r="O20" i="13"/>
  <c r="O18" i="13" s="1"/>
  <c r="Q20" i="13"/>
  <c r="V20" i="13"/>
  <c r="G21" i="13"/>
  <c r="I21" i="13"/>
  <c r="K21" i="13"/>
  <c r="M21" i="13"/>
  <c r="O21" i="13"/>
  <c r="Q21" i="13"/>
  <c r="V21" i="13"/>
  <c r="G23" i="13"/>
  <c r="M23" i="13" s="1"/>
  <c r="I23" i="13"/>
  <c r="K23" i="13"/>
  <c r="K18" i="13" s="1"/>
  <c r="O23" i="13"/>
  <c r="Q23" i="13"/>
  <c r="V23" i="13"/>
  <c r="V18" i="13" s="1"/>
  <c r="G25" i="13"/>
  <c r="I25" i="13"/>
  <c r="K25" i="13"/>
  <c r="M25" i="13"/>
  <c r="O25" i="13"/>
  <c r="Q25" i="13"/>
  <c r="V25" i="13"/>
  <c r="G27" i="13"/>
  <c r="M27" i="13" s="1"/>
  <c r="I27" i="13"/>
  <c r="K27" i="13"/>
  <c r="O27" i="13"/>
  <c r="Q27" i="13"/>
  <c r="V27" i="13"/>
  <c r="G29" i="13"/>
  <c r="I29" i="13"/>
  <c r="K29" i="13"/>
  <c r="M29" i="13"/>
  <c r="O29" i="13"/>
  <c r="Q29" i="13"/>
  <c r="V29" i="13"/>
  <c r="G31" i="13"/>
  <c r="M31" i="13" s="1"/>
  <c r="I31" i="13"/>
  <c r="K31" i="13"/>
  <c r="O31" i="13"/>
  <c r="Q31" i="13"/>
  <c r="V31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0" i="13"/>
  <c r="M40" i="13" s="1"/>
  <c r="I40" i="13"/>
  <c r="K40" i="13"/>
  <c r="O40" i="13"/>
  <c r="Q40" i="13"/>
  <c r="V40" i="13"/>
  <c r="G42" i="13"/>
  <c r="I42" i="13"/>
  <c r="K42" i="13"/>
  <c r="M42" i="13"/>
  <c r="O42" i="13"/>
  <c r="Q42" i="13"/>
  <c r="V42" i="13"/>
  <c r="G43" i="13"/>
  <c r="M43" i="13" s="1"/>
  <c r="I43" i="13"/>
  <c r="K43" i="13"/>
  <c r="O43" i="13"/>
  <c r="Q43" i="13"/>
  <c r="V43" i="13"/>
  <c r="G44" i="13"/>
  <c r="I44" i="13"/>
  <c r="K44" i="13"/>
  <c r="M44" i="13"/>
  <c r="O44" i="13"/>
  <c r="Q44" i="13"/>
  <c r="V44" i="13"/>
  <c r="G45" i="13"/>
  <c r="M45" i="13" s="1"/>
  <c r="I45" i="13"/>
  <c r="K45" i="13"/>
  <c r="O45" i="13"/>
  <c r="Q45" i="13"/>
  <c r="V45" i="13"/>
  <c r="G46" i="13"/>
  <c r="I46" i="13"/>
  <c r="K46" i="13"/>
  <c r="M46" i="13"/>
  <c r="O46" i="13"/>
  <c r="Q46" i="13"/>
  <c r="V46" i="13"/>
  <c r="G47" i="13"/>
  <c r="M47" i="13" s="1"/>
  <c r="I47" i="13"/>
  <c r="K47" i="13"/>
  <c r="O47" i="13"/>
  <c r="Q47" i="13"/>
  <c r="V47" i="13"/>
  <c r="G48" i="13"/>
  <c r="I48" i="13"/>
  <c r="K48" i="13"/>
  <c r="M48" i="13"/>
  <c r="O48" i="13"/>
  <c r="Q48" i="13"/>
  <c r="V48" i="13"/>
  <c r="G49" i="13"/>
  <c r="M49" i="13" s="1"/>
  <c r="I49" i="13"/>
  <c r="K49" i="13"/>
  <c r="O49" i="13"/>
  <c r="Q49" i="13"/>
  <c r="V49" i="13"/>
  <c r="G50" i="13"/>
  <c r="I50" i="13"/>
  <c r="K50" i="13"/>
  <c r="M50" i="13"/>
  <c r="O50" i="13"/>
  <c r="Q50" i="13"/>
  <c r="V50" i="13"/>
  <c r="G51" i="13"/>
  <c r="M51" i="13" s="1"/>
  <c r="I51" i="13"/>
  <c r="K51" i="13"/>
  <c r="O51" i="13"/>
  <c r="Q51" i="13"/>
  <c r="V51" i="13"/>
  <c r="G52" i="13"/>
  <c r="I52" i="13"/>
  <c r="K52" i="13"/>
  <c r="M52" i="13"/>
  <c r="O52" i="13"/>
  <c r="Q52" i="13"/>
  <c r="V52" i="13"/>
  <c r="G53" i="13"/>
  <c r="M53" i="13" s="1"/>
  <c r="I53" i="13"/>
  <c r="K53" i="13"/>
  <c r="O53" i="13"/>
  <c r="Q53" i="13"/>
  <c r="V53" i="13"/>
  <c r="G54" i="13"/>
  <c r="I54" i="13"/>
  <c r="K54" i="13"/>
  <c r="M54" i="13"/>
  <c r="O54" i="13"/>
  <c r="Q54" i="13"/>
  <c r="V54" i="13"/>
  <c r="G55" i="13"/>
  <c r="M55" i="13" s="1"/>
  <c r="I55" i="13"/>
  <c r="K55" i="13"/>
  <c r="O55" i="13"/>
  <c r="Q55" i="13"/>
  <c r="V55" i="13"/>
  <c r="G56" i="13"/>
  <c r="I56" i="13"/>
  <c r="K56" i="13"/>
  <c r="M56" i="13"/>
  <c r="O56" i="13"/>
  <c r="Q56" i="13"/>
  <c r="V56" i="13"/>
  <c r="G57" i="13"/>
  <c r="M57" i="13" s="1"/>
  <c r="I57" i="13"/>
  <c r="K57" i="13"/>
  <c r="O57" i="13"/>
  <c r="Q57" i="13"/>
  <c r="V57" i="13"/>
  <c r="G58" i="13"/>
  <c r="I58" i="13"/>
  <c r="K58" i="13"/>
  <c r="M58" i="13"/>
  <c r="O58" i="13"/>
  <c r="Q58" i="13"/>
  <c r="V58" i="13"/>
  <c r="G59" i="13"/>
  <c r="M59" i="13" s="1"/>
  <c r="I59" i="13"/>
  <c r="K59" i="13"/>
  <c r="O59" i="13"/>
  <c r="Q59" i="13"/>
  <c r="V59" i="13"/>
  <c r="G62" i="13"/>
  <c r="M62" i="13" s="1"/>
  <c r="I62" i="13"/>
  <c r="I61" i="13" s="1"/>
  <c r="K62" i="13"/>
  <c r="K61" i="13" s="1"/>
  <c r="O62" i="13"/>
  <c r="Q62" i="13"/>
  <c r="Q61" i="13" s="1"/>
  <c r="V62" i="13"/>
  <c r="V61" i="13" s="1"/>
  <c r="G63" i="13"/>
  <c r="I63" i="13"/>
  <c r="K63" i="13"/>
  <c r="M63" i="13"/>
  <c r="O63" i="13"/>
  <c r="Q63" i="13"/>
  <c r="V63" i="13"/>
  <c r="G64" i="13"/>
  <c r="G61" i="13" s="1"/>
  <c r="I64" i="13"/>
  <c r="K64" i="13"/>
  <c r="M64" i="13"/>
  <c r="O64" i="13"/>
  <c r="O61" i="13" s="1"/>
  <c r="Q64" i="13"/>
  <c r="V64" i="13"/>
  <c r="G65" i="13"/>
  <c r="M65" i="13" s="1"/>
  <c r="I65" i="13"/>
  <c r="K65" i="13"/>
  <c r="O65" i="13"/>
  <c r="Q65" i="13"/>
  <c r="V65" i="13"/>
  <c r="G66" i="13"/>
  <c r="M66" i="13" s="1"/>
  <c r="I66" i="13"/>
  <c r="K66" i="13"/>
  <c r="O66" i="13"/>
  <c r="Q66" i="13"/>
  <c r="V66" i="13"/>
  <c r="G67" i="13"/>
  <c r="I67" i="13"/>
  <c r="K67" i="13"/>
  <c r="M67" i="13"/>
  <c r="O67" i="13"/>
  <c r="Q67" i="13"/>
  <c r="V67" i="13"/>
  <c r="G68" i="13"/>
  <c r="I68" i="13"/>
  <c r="K68" i="13"/>
  <c r="M68" i="13"/>
  <c r="O68" i="13"/>
  <c r="Q68" i="13"/>
  <c r="V68" i="13"/>
  <c r="G69" i="13"/>
  <c r="M69" i="13" s="1"/>
  <c r="I69" i="13"/>
  <c r="K69" i="13"/>
  <c r="O69" i="13"/>
  <c r="Q69" i="13"/>
  <c r="V69" i="13"/>
  <c r="G70" i="13"/>
  <c r="M70" i="13" s="1"/>
  <c r="I70" i="13"/>
  <c r="K70" i="13"/>
  <c r="O70" i="13"/>
  <c r="Q70" i="13"/>
  <c r="V70" i="13"/>
  <c r="G71" i="13"/>
  <c r="I71" i="13"/>
  <c r="K71" i="13"/>
  <c r="M71" i="13"/>
  <c r="O71" i="13"/>
  <c r="Q71" i="13"/>
  <c r="V71" i="13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5" i="13"/>
  <c r="M75" i="13" s="1"/>
  <c r="I75" i="13"/>
  <c r="K75" i="13"/>
  <c r="O75" i="13"/>
  <c r="Q75" i="13"/>
  <c r="V75" i="13"/>
  <c r="G76" i="13"/>
  <c r="I76" i="13"/>
  <c r="K76" i="13"/>
  <c r="M76" i="13"/>
  <c r="O76" i="13"/>
  <c r="Q76" i="13"/>
  <c r="V76" i="13"/>
  <c r="G77" i="13"/>
  <c r="I77" i="13"/>
  <c r="K77" i="13"/>
  <c r="M77" i="13"/>
  <c r="O77" i="13"/>
  <c r="Q77" i="13"/>
  <c r="V77" i="13"/>
  <c r="G78" i="13"/>
  <c r="M78" i="13" s="1"/>
  <c r="I78" i="13"/>
  <c r="K78" i="13"/>
  <c r="O78" i="13"/>
  <c r="Q78" i="13"/>
  <c r="V78" i="13"/>
  <c r="G79" i="13"/>
  <c r="M79" i="13" s="1"/>
  <c r="I79" i="13"/>
  <c r="K79" i="13"/>
  <c r="O79" i="13"/>
  <c r="Q79" i="13"/>
  <c r="V79" i="13"/>
  <c r="G80" i="13"/>
  <c r="I80" i="13"/>
  <c r="K80" i="13"/>
  <c r="M80" i="13"/>
  <c r="O80" i="13"/>
  <c r="Q80" i="13"/>
  <c r="V80" i="13"/>
  <c r="G81" i="13"/>
  <c r="I81" i="13"/>
  <c r="K81" i="13"/>
  <c r="M81" i="13"/>
  <c r="O81" i="13"/>
  <c r="Q81" i="13"/>
  <c r="V81" i="13"/>
  <c r="G82" i="13"/>
  <c r="M82" i="13" s="1"/>
  <c r="I82" i="13"/>
  <c r="K82" i="13"/>
  <c r="O82" i="13"/>
  <c r="Q82" i="13"/>
  <c r="V82" i="13"/>
  <c r="G83" i="13"/>
  <c r="M83" i="13" s="1"/>
  <c r="I83" i="13"/>
  <c r="K83" i="13"/>
  <c r="O83" i="13"/>
  <c r="Q83" i="13"/>
  <c r="V83" i="13"/>
  <c r="G84" i="13"/>
  <c r="I84" i="13"/>
  <c r="K84" i="13"/>
  <c r="M84" i="13"/>
  <c r="O84" i="13"/>
  <c r="Q84" i="13"/>
  <c r="V84" i="13"/>
  <c r="G86" i="13"/>
  <c r="I86" i="13"/>
  <c r="K86" i="13"/>
  <c r="M86" i="13"/>
  <c r="O86" i="13"/>
  <c r="Q86" i="13"/>
  <c r="V86" i="13"/>
  <c r="G87" i="13"/>
  <c r="M87" i="13" s="1"/>
  <c r="I87" i="13"/>
  <c r="K87" i="13"/>
  <c r="O87" i="13"/>
  <c r="Q87" i="13"/>
  <c r="V87" i="13"/>
  <c r="G88" i="13"/>
  <c r="M88" i="13" s="1"/>
  <c r="I88" i="13"/>
  <c r="K88" i="13"/>
  <c r="O88" i="13"/>
  <c r="Q88" i="13"/>
  <c r="V88" i="13"/>
  <c r="G89" i="13"/>
  <c r="I89" i="13"/>
  <c r="K89" i="13"/>
  <c r="M89" i="13"/>
  <c r="O89" i="13"/>
  <c r="Q89" i="13"/>
  <c r="V89" i="13"/>
  <c r="G90" i="13"/>
  <c r="I90" i="13"/>
  <c r="K90" i="13"/>
  <c r="M90" i="13"/>
  <c r="O90" i="13"/>
  <c r="Q90" i="13"/>
  <c r="V90" i="13"/>
  <c r="G91" i="13"/>
  <c r="M91" i="13" s="1"/>
  <c r="I91" i="13"/>
  <c r="K91" i="13"/>
  <c r="O91" i="13"/>
  <c r="Q91" i="13"/>
  <c r="V91" i="13"/>
  <c r="G92" i="13"/>
  <c r="M92" i="13" s="1"/>
  <c r="I92" i="13"/>
  <c r="K92" i="13"/>
  <c r="O92" i="13"/>
  <c r="Q92" i="13"/>
  <c r="V92" i="13"/>
  <c r="G93" i="13"/>
  <c r="I93" i="13"/>
  <c r="K93" i="13"/>
  <c r="M93" i="13"/>
  <c r="O93" i="13"/>
  <c r="Q93" i="13"/>
  <c r="V93" i="13"/>
  <c r="G94" i="13"/>
  <c r="I94" i="13"/>
  <c r="K94" i="13"/>
  <c r="M94" i="13"/>
  <c r="O94" i="13"/>
  <c r="Q94" i="13"/>
  <c r="V94" i="13"/>
  <c r="G95" i="13"/>
  <c r="M95" i="13" s="1"/>
  <c r="I95" i="13"/>
  <c r="K95" i="13"/>
  <c r="O95" i="13"/>
  <c r="Q95" i="13"/>
  <c r="V95" i="13"/>
  <c r="I97" i="13"/>
  <c r="Q97" i="13"/>
  <c r="G98" i="13"/>
  <c r="I98" i="13"/>
  <c r="K98" i="13"/>
  <c r="K97" i="13" s="1"/>
  <c r="M98" i="13"/>
  <c r="M97" i="13" s="1"/>
  <c r="O98" i="13"/>
  <c r="Q98" i="13"/>
  <c r="V98" i="13"/>
  <c r="V97" i="13" s="1"/>
  <c r="G99" i="13"/>
  <c r="G97" i="13" s="1"/>
  <c r="I99" i="13"/>
  <c r="K99" i="13"/>
  <c r="M99" i="13"/>
  <c r="O99" i="13"/>
  <c r="O97" i="13" s="1"/>
  <c r="Q99" i="13"/>
  <c r="V99" i="13"/>
  <c r="G100" i="13"/>
  <c r="M100" i="13" s="1"/>
  <c r="I100" i="13"/>
  <c r="K100" i="13"/>
  <c r="O100" i="13"/>
  <c r="Q100" i="13"/>
  <c r="V100" i="13"/>
  <c r="G102" i="13"/>
  <c r="I102" i="13"/>
  <c r="I101" i="13" s="1"/>
  <c r="K102" i="13"/>
  <c r="K101" i="13" s="1"/>
  <c r="M102" i="13"/>
  <c r="M101" i="13" s="1"/>
  <c r="O102" i="13"/>
  <c r="Q102" i="13"/>
  <c r="Q101" i="13" s="1"/>
  <c r="V102" i="13"/>
  <c r="V101" i="13" s="1"/>
  <c r="G103" i="13"/>
  <c r="I103" i="13"/>
  <c r="K103" i="13"/>
  <c r="M103" i="13"/>
  <c r="O103" i="13"/>
  <c r="Q103" i="13"/>
  <c r="V103" i="13"/>
  <c r="G104" i="13"/>
  <c r="G101" i="13" s="1"/>
  <c r="I104" i="13"/>
  <c r="K104" i="13"/>
  <c r="M104" i="13"/>
  <c r="O104" i="13"/>
  <c r="O101" i="13" s="1"/>
  <c r="Q104" i="13"/>
  <c r="V104" i="13"/>
  <c r="G106" i="13"/>
  <c r="I106" i="13"/>
  <c r="I105" i="13" s="1"/>
  <c r="K106" i="13"/>
  <c r="K105" i="13" s="1"/>
  <c r="M106" i="13"/>
  <c r="O106" i="13"/>
  <c r="Q106" i="13"/>
  <c r="Q105" i="13" s="1"/>
  <c r="V106" i="13"/>
  <c r="V105" i="13" s="1"/>
  <c r="G108" i="13"/>
  <c r="I108" i="13"/>
  <c r="K108" i="13"/>
  <c r="M108" i="13"/>
  <c r="O108" i="13"/>
  <c r="Q108" i="13"/>
  <c r="V108" i="13"/>
  <c r="G109" i="13"/>
  <c r="I109" i="13"/>
  <c r="K109" i="13"/>
  <c r="M109" i="13"/>
  <c r="O109" i="13"/>
  <c r="Q109" i="13"/>
  <c r="V109" i="13"/>
  <c r="G111" i="13"/>
  <c r="M111" i="13" s="1"/>
  <c r="I111" i="13"/>
  <c r="K111" i="13"/>
  <c r="O111" i="13"/>
  <c r="O105" i="13" s="1"/>
  <c r="Q111" i="13"/>
  <c r="V111" i="13"/>
  <c r="G112" i="13"/>
  <c r="I112" i="13"/>
  <c r="K112" i="13"/>
  <c r="M112" i="13"/>
  <c r="O112" i="13"/>
  <c r="Q112" i="13"/>
  <c r="V112" i="13"/>
  <c r="G113" i="13"/>
  <c r="I113" i="13"/>
  <c r="K113" i="13"/>
  <c r="M113" i="13"/>
  <c r="O113" i="13"/>
  <c r="Q113" i="13"/>
  <c r="V113" i="13"/>
  <c r="AE115" i="13"/>
  <c r="AF115" i="13"/>
  <c r="G467" i="12"/>
  <c r="BA111" i="12"/>
  <c r="BA16" i="12"/>
  <c r="G8" i="12"/>
  <c r="O8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22" i="12"/>
  <c r="M22" i="12" s="1"/>
  <c r="M21" i="12" s="1"/>
  <c r="I22" i="12"/>
  <c r="I21" i="12" s="1"/>
  <c r="K22" i="12"/>
  <c r="K21" i="12" s="1"/>
  <c r="O22" i="12"/>
  <c r="O21" i="12" s="1"/>
  <c r="Q22" i="12"/>
  <c r="Q21" i="12" s="1"/>
  <c r="V22" i="12"/>
  <c r="V21" i="12" s="1"/>
  <c r="G32" i="12"/>
  <c r="I32" i="12"/>
  <c r="K32" i="12"/>
  <c r="M32" i="12"/>
  <c r="O32" i="12"/>
  <c r="Q32" i="12"/>
  <c r="V32" i="12"/>
  <c r="G47" i="12"/>
  <c r="I47" i="12"/>
  <c r="K47" i="12"/>
  <c r="M47" i="12"/>
  <c r="O47" i="12"/>
  <c r="Q47" i="12"/>
  <c r="V47" i="12"/>
  <c r="G74" i="12"/>
  <c r="M74" i="12" s="1"/>
  <c r="M73" i="12" s="1"/>
  <c r="I74" i="12"/>
  <c r="I73" i="12" s="1"/>
  <c r="K74" i="12"/>
  <c r="K73" i="12" s="1"/>
  <c r="O74" i="12"/>
  <c r="O73" i="12" s="1"/>
  <c r="Q74" i="12"/>
  <c r="Q73" i="12" s="1"/>
  <c r="V74" i="12"/>
  <c r="V73" i="12" s="1"/>
  <c r="G87" i="12"/>
  <c r="I87" i="12"/>
  <c r="O87" i="12"/>
  <c r="Q87" i="12"/>
  <c r="G88" i="12"/>
  <c r="I88" i="12"/>
  <c r="K88" i="12"/>
  <c r="K87" i="12" s="1"/>
  <c r="M88" i="12"/>
  <c r="M87" i="12" s="1"/>
  <c r="O88" i="12"/>
  <c r="Q88" i="12"/>
  <c r="V88" i="12"/>
  <c r="V87" i="12" s="1"/>
  <c r="K97" i="12"/>
  <c r="V97" i="12"/>
  <c r="G98" i="12"/>
  <c r="M98" i="12" s="1"/>
  <c r="M97" i="12" s="1"/>
  <c r="I98" i="12"/>
  <c r="I97" i="12" s="1"/>
  <c r="K98" i="12"/>
  <c r="O98" i="12"/>
  <c r="O97" i="12" s="1"/>
  <c r="Q98" i="12"/>
  <c r="Q97" i="12" s="1"/>
  <c r="V98" i="12"/>
  <c r="G110" i="12"/>
  <c r="I110" i="12"/>
  <c r="K110" i="12"/>
  <c r="K109" i="12" s="1"/>
  <c r="M110" i="12"/>
  <c r="O110" i="12"/>
  <c r="Q110" i="12"/>
  <c r="V110" i="12"/>
  <c r="V109" i="12" s="1"/>
  <c r="G115" i="12"/>
  <c r="I115" i="12"/>
  <c r="K115" i="12"/>
  <c r="M115" i="12"/>
  <c r="O115" i="12"/>
  <c r="Q115" i="12"/>
  <c r="V115" i="12"/>
  <c r="G117" i="12"/>
  <c r="G109" i="12" s="1"/>
  <c r="I117" i="12"/>
  <c r="K117" i="12"/>
  <c r="O117" i="12"/>
  <c r="O109" i="12" s="1"/>
  <c r="Q117" i="12"/>
  <c r="V117" i="12"/>
  <c r="G127" i="12"/>
  <c r="M127" i="12" s="1"/>
  <c r="I127" i="12"/>
  <c r="I109" i="12" s="1"/>
  <c r="K127" i="12"/>
  <c r="O127" i="12"/>
  <c r="Q127" i="12"/>
  <c r="Q109" i="12" s="1"/>
  <c r="V127" i="12"/>
  <c r="G139" i="12"/>
  <c r="I139" i="12"/>
  <c r="K139" i="12"/>
  <c r="M139" i="12"/>
  <c r="O139" i="12"/>
  <c r="Q139" i="12"/>
  <c r="V139" i="12"/>
  <c r="G142" i="12"/>
  <c r="I142" i="12"/>
  <c r="K142" i="12"/>
  <c r="M142" i="12"/>
  <c r="O142" i="12"/>
  <c r="Q142" i="12"/>
  <c r="V142" i="12"/>
  <c r="G146" i="12"/>
  <c r="M146" i="12" s="1"/>
  <c r="I146" i="12"/>
  <c r="K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I150" i="12"/>
  <c r="K150" i="12"/>
  <c r="M150" i="12"/>
  <c r="O150" i="12"/>
  <c r="Q150" i="12"/>
  <c r="V150" i="12"/>
  <c r="G165" i="12"/>
  <c r="I165" i="12"/>
  <c r="K165" i="12"/>
  <c r="M165" i="12"/>
  <c r="O165" i="12"/>
  <c r="Q165" i="12"/>
  <c r="V165" i="12"/>
  <c r="G180" i="12"/>
  <c r="O180" i="12"/>
  <c r="G181" i="12"/>
  <c r="M181" i="12" s="1"/>
  <c r="M180" i="12" s="1"/>
  <c r="I181" i="12"/>
  <c r="I180" i="12" s="1"/>
  <c r="K181" i="12"/>
  <c r="K180" i="12" s="1"/>
  <c r="O181" i="12"/>
  <c r="Q181" i="12"/>
  <c r="Q180" i="12" s="1"/>
  <c r="V181" i="12"/>
  <c r="V180" i="12" s="1"/>
  <c r="G187" i="12"/>
  <c r="G186" i="12" s="1"/>
  <c r="I187" i="12"/>
  <c r="K187" i="12"/>
  <c r="M187" i="12"/>
  <c r="O187" i="12"/>
  <c r="O186" i="12" s="1"/>
  <c r="Q187" i="12"/>
  <c r="V187" i="12"/>
  <c r="G189" i="12"/>
  <c r="M189" i="12" s="1"/>
  <c r="I189" i="12"/>
  <c r="K189" i="12"/>
  <c r="O189" i="12"/>
  <c r="Q189" i="12"/>
  <c r="V189" i="12"/>
  <c r="G199" i="12"/>
  <c r="M199" i="12" s="1"/>
  <c r="I199" i="12"/>
  <c r="I186" i="12" s="1"/>
  <c r="K199" i="12"/>
  <c r="O199" i="12"/>
  <c r="Q199" i="12"/>
  <c r="Q186" i="12" s="1"/>
  <c r="V199" i="12"/>
  <c r="G206" i="12"/>
  <c r="I206" i="12"/>
  <c r="K206" i="12"/>
  <c r="K186" i="12" s="1"/>
  <c r="M206" i="12"/>
  <c r="O206" i="12"/>
  <c r="Q206" i="12"/>
  <c r="V206" i="12"/>
  <c r="V186" i="12" s="1"/>
  <c r="G209" i="12"/>
  <c r="I209" i="12"/>
  <c r="K209" i="12"/>
  <c r="M209" i="12"/>
  <c r="O209" i="12"/>
  <c r="Q209" i="12"/>
  <c r="V209" i="12"/>
  <c r="G215" i="12"/>
  <c r="M215" i="12" s="1"/>
  <c r="I215" i="12"/>
  <c r="I214" i="12" s="1"/>
  <c r="K215" i="12"/>
  <c r="K214" i="12" s="1"/>
  <c r="O215" i="12"/>
  <c r="Q215" i="12"/>
  <c r="Q214" i="12" s="1"/>
  <c r="V215" i="12"/>
  <c r="V214" i="12" s="1"/>
  <c r="G217" i="12"/>
  <c r="I217" i="12"/>
  <c r="K217" i="12"/>
  <c r="M217" i="12"/>
  <c r="O217" i="12"/>
  <c r="Q217" i="12"/>
  <c r="V217" i="12"/>
  <c r="G220" i="12"/>
  <c r="I220" i="12"/>
  <c r="K220" i="12"/>
  <c r="M220" i="12"/>
  <c r="O220" i="12"/>
  <c r="Q220" i="12"/>
  <c r="V220" i="12"/>
  <c r="G221" i="12"/>
  <c r="M221" i="12" s="1"/>
  <c r="I221" i="12"/>
  <c r="K221" i="12"/>
  <c r="O221" i="12"/>
  <c r="O214" i="12" s="1"/>
  <c r="Q221" i="12"/>
  <c r="V221" i="12"/>
  <c r="G222" i="12"/>
  <c r="M222" i="12" s="1"/>
  <c r="I222" i="12"/>
  <c r="K222" i="12"/>
  <c r="O222" i="12"/>
  <c r="Q222" i="12"/>
  <c r="V222" i="12"/>
  <c r="G224" i="12"/>
  <c r="I224" i="12"/>
  <c r="K224" i="12"/>
  <c r="M224" i="12"/>
  <c r="O224" i="12"/>
  <c r="Q224" i="12"/>
  <c r="V224" i="12"/>
  <c r="G230" i="12"/>
  <c r="M230" i="12" s="1"/>
  <c r="I230" i="12"/>
  <c r="I229" i="12" s="1"/>
  <c r="K230" i="12"/>
  <c r="O230" i="12"/>
  <c r="O229" i="12" s="1"/>
  <c r="Q230" i="12"/>
  <c r="Q229" i="12" s="1"/>
  <c r="V230" i="12"/>
  <c r="G236" i="12"/>
  <c r="M236" i="12" s="1"/>
  <c r="I236" i="12"/>
  <c r="K236" i="12"/>
  <c r="K229" i="12" s="1"/>
  <c r="O236" i="12"/>
  <c r="Q236" i="12"/>
  <c r="V236" i="12"/>
  <c r="V229" i="12" s="1"/>
  <c r="G238" i="12"/>
  <c r="I238" i="12"/>
  <c r="K238" i="12"/>
  <c r="M238" i="12"/>
  <c r="O238" i="12"/>
  <c r="Q238" i="12"/>
  <c r="V238" i="12"/>
  <c r="G249" i="12"/>
  <c r="I249" i="12"/>
  <c r="K249" i="12"/>
  <c r="M249" i="12"/>
  <c r="O249" i="12"/>
  <c r="Q249" i="12"/>
  <c r="V249" i="12"/>
  <c r="G251" i="12"/>
  <c r="M251" i="12" s="1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58" i="12"/>
  <c r="I258" i="12"/>
  <c r="K258" i="12"/>
  <c r="M258" i="12"/>
  <c r="O258" i="12"/>
  <c r="Q258" i="12"/>
  <c r="V258" i="12"/>
  <c r="G265" i="12"/>
  <c r="I265" i="12"/>
  <c r="K265" i="12"/>
  <c r="M265" i="12"/>
  <c r="O265" i="12"/>
  <c r="Q265" i="12"/>
  <c r="V265" i="12"/>
  <c r="G271" i="12"/>
  <c r="M271" i="12" s="1"/>
  <c r="I271" i="12"/>
  <c r="I270" i="12" s="1"/>
  <c r="K271" i="12"/>
  <c r="K270" i="12" s="1"/>
  <c r="O271" i="12"/>
  <c r="Q271" i="12"/>
  <c r="Q270" i="12" s="1"/>
  <c r="V271" i="12"/>
  <c r="V270" i="12" s="1"/>
  <c r="G274" i="12"/>
  <c r="I274" i="12"/>
  <c r="K274" i="12"/>
  <c r="M274" i="12"/>
  <c r="O274" i="12"/>
  <c r="Q274" i="12"/>
  <c r="V274" i="12"/>
  <c r="G281" i="12"/>
  <c r="I281" i="12"/>
  <c r="K281" i="12"/>
  <c r="M281" i="12"/>
  <c r="O281" i="12"/>
  <c r="Q281" i="12"/>
  <c r="V281" i="12"/>
  <c r="G283" i="12"/>
  <c r="M283" i="12" s="1"/>
  <c r="I283" i="12"/>
  <c r="K283" i="12"/>
  <c r="O283" i="12"/>
  <c r="O270" i="12" s="1"/>
  <c r="Q283" i="12"/>
  <c r="V283" i="12"/>
  <c r="G292" i="12"/>
  <c r="M292" i="12" s="1"/>
  <c r="I292" i="12"/>
  <c r="K292" i="12"/>
  <c r="O292" i="12"/>
  <c r="Q292" i="12"/>
  <c r="V292" i="12"/>
  <c r="G310" i="12"/>
  <c r="I310" i="12"/>
  <c r="K310" i="12"/>
  <c r="M310" i="12"/>
  <c r="O310" i="12"/>
  <c r="Q310" i="12"/>
  <c r="V310" i="12"/>
  <c r="G314" i="12"/>
  <c r="I314" i="12"/>
  <c r="K314" i="12"/>
  <c r="M314" i="12"/>
  <c r="O314" i="12"/>
  <c r="Q314" i="12"/>
  <c r="V314" i="12"/>
  <c r="G319" i="12"/>
  <c r="O319" i="12"/>
  <c r="G320" i="12"/>
  <c r="M320" i="12" s="1"/>
  <c r="M319" i="12" s="1"/>
  <c r="I320" i="12"/>
  <c r="I319" i="12" s="1"/>
  <c r="K320" i="12"/>
  <c r="K319" i="12" s="1"/>
  <c r="O320" i="12"/>
  <c r="Q320" i="12"/>
  <c r="Q319" i="12" s="1"/>
  <c r="V320" i="12"/>
  <c r="V319" i="12" s="1"/>
  <c r="G324" i="12"/>
  <c r="G323" i="12" s="1"/>
  <c r="I324" i="12"/>
  <c r="K324" i="12"/>
  <c r="M324" i="12"/>
  <c r="O324" i="12"/>
  <c r="O323" i="12" s="1"/>
  <c r="Q324" i="12"/>
  <c r="V324" i="12"/>
  <c r="G333" i="12"/>
  <c r="M333" i="12" s="1"/>
  <c r="I333" i="12"/>
  <c r="I323" i="12" s="1"/>
  <c r="K333" i="12"/>
  <c r="O333" i="12"/>
  <c r="Q333" i="12"/>
  <c r="Q323" i="12" s="1"/>
  <c r="V333" i="12"/>
  <c r="G336" i="12"/>
  <c r="M336" i="12" s="1"/>
  <c r="I336" i="12"/>
  <c r="K336" i="12"/>
  <c r="O336" i="12"/>
  <c r="Q336" i="12"/>
  <c r="V336" i="12"/>
  <c r="G343" i="12"/>
  <c r="I343" i="12"/>
  <c r="K343" i="12"/>
  <c r="K323" i="12" s="1"/>
  <c r="M343" i="12"/>
  <c r="O343" i="12"/>
  <c r="Q343" i="12"/>
  <c r="V343" i="12"/>
  <c r="V323" i="12" s="1"/>
  <c r="G359" i="12"/>
  <c r="I359" i="12"/>
  <c r="K359" i="12"/>
  <c r="M359" i="12"/>
  <c r="O359" i="12"/>
  <c r="Q359" i="12"/>
  <c r="V359" i="12"/>
  <c r="G376" i="12"/>
  <c r="M376" i="12" s="1"/>
  <c r="I376" i="12"/>
  <c r="K376" i="12"/>
  <c r="O376" i="12"/>
  <c r="Q376" i="12"/>
  <c r="V376" i="12"/>
  <c r="G378" i="12"/>
  <c r="I378" i="12"/>
  <c r="K378" i="12"/>
  <c r="M378" i="12"/>
  <c r="O378" i="12"/>
  <c r="Q378" i="12"/>
  <c r="V378" i="12"/>
  <c r="G381" i="12"/>
  <c r="I381" i="12"/>
  <c r="K381" i="12"/>
  <c r="M381" i="12"/>
  <c r="O381" i="12"/>
  <c r="Q381" i="12"/>
  <c r="V381" i="12"/>
  <c r="G386" i="12"/>
  <c r="M386" i="12" s="1"/>
  <c r="M385" i="12" s="1"/>
  <c r="I386" i="12"/>
  <c r="I385" i="12" s="1"/>
  <c r="K386" i="12"/>
  <c r="K385" i="12" s="1"/>
  <c r="O386" i="12"/>
  <c r="O385" i="12" s="1"/>
  <c r="Q386" i="12"/>
  <c r="Q385" i="12" s="1"/>
  <c r="V386" i="12"/>
  <c r="V385" i="12" s="1"/>
  <c r="G388" i="12"/>
  <c r="I388" i="12"/>
  <c r="K388" i="12"/>
  <c r="M388" i="12"/>
  <c r="O388" i="12"/>
  <c r="Q388" i="12"/>
  <c r="V388" i="12"/>
  <c r="G392" i="12"/>
  <c r="G391" i="12" s="1"/>
  <c r="I392" i="12"/>
  <c r="I391" i="12" s="1"/>
  <c r="K392" i="12"/>
  <c r="M392" i="12"/>
  <c r="O392" i="12"/>
  <c r="O391" i="12" s="1"/>
  <c r="Q392" i="12"/>
  <c r="Q391" i="12" s="1"/>
  <c r="V392" i="12"/>
  <c r="G428" i="12"/>
  <c r="M428" i="12" s="1"/>
  <c r="I428" i="12"/>
  <c r="K428" i="12"/>
  <c r="O428" i="12"/>
  <c r="Q428" i="12"/>
  <c r="V428" i="12"/>
  <c r="G430" i="12"/>
  <c r="I430" i="12"/>
  <c r="K430" i="12"/>
  <c r="M430" i="12"/>
  <c r="O430" i="12"/>
  <c r="Q430" i="12"/>
  <c r="V430" i="12"/>
  <c r="G441" i="12"/>
  <c r="M441" i="12" s="1"/>
  <c r="I441" i="12"/>
  <c r="K441" i="12"/>
  <c r="K391" i="12" s="1"/>
  <c r="O441" i="12"/>
  <c r="Q441" i="12"/>
  <c r="V441" i="12"/>
  <c r="V391" i="12" s="1"/>
  <c r="G444" i="12"/>
  <c r="M444" i="12" s="1"/>
  <c r="M443" i="12" s="1"/>
  <c r="I444" i="12"/>
  <c r="I443" i="12" s="1"/>
  <c r="K444" i="12"/>
  <c r="K443" i="12" s="1"/>
  <c r="O444" i="12"/>
  <c r="O443" i="12" s="1"/>
  <c r="Q444" i="12"/>
  <c r="Q443" i="12" s="1"/>
  <c r="V444" i="12"/>
  <c r="V443" i="12" s="1"/>
  <c r="G448" i="12"/>
  <c r="I448" i="12"/>
  <c r="K448" i="12"/>
  <c r="M448" i="12"/>
  <c r="O448" i="12"/>
  <c r="Q448" i="12"/>
  <c r="V448" i="12"/>
  <c r="G453" i="12"/>
  <c r="I453" i="12"/>
  <c r="K453" i="12"/>
  <c r="M453" i="12"/>
  <c r="O453" i="12"/>
  <c r="Q453" i="12"/>
  <c r="V453" i="12"/>
  <c r="G458" i="12"/>
  <c r="I458" i="12"/>
  <c r="K458" i="12"/>
  <c r="M458" i="12"/>
  <c r="O458" i="12"/>
  <c r="Q458" i="12"/>
  <c r="V458" i="12"/>
  <c r="G462" i="12"/>
  <c r="M462" i="12" s="1"/>
  <c r="I462" i="12"/>
  <c r="K462" i="12"/>
  <c r="O462" i="12"/>
  <c r="Q462" i="12"/>
  <c r="V462" i="12"/>
  <c r="AE467" i="12"/>
  <c r="AF467" i="12"/>
  <c r="I20" i="1"/>
  <c r="I19" i="1"/>
  <c r="I18" i="1"/>
  <c r="I17" i="1"/>
  <c r="I16" i="1"/>
  <c r="I84" i="1"/>
  <c r="J83" i="1" s="1"/>
  <c r="F45" i="1"/>
  <c r="G23" i="1" s="1"/>
  <c r="A23" i="1" s="1"/>
  <c r="A24" i="1" s="1"/>
  <c r="G24" i="1" s="1"/>
  <c r="G45" i="1"/>
  <c r="G25" i="1" s="1"/>
  <c r="A25" i="1" s="1"/>
  <c r="A26" i="1" s="1"/>
  <c r="G2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45" i="1" s="1"/>
  <c r="J53" i="1" l="1"/>
  <c r="J69" i="1"/>
  <c r="J61" i="1"/>
  <c r="J55" i="1"/>
  <c r="J67" i="1"/>
  <c r="J75" i="1"/>
  <c r="J81" i="1"/>
  <c r="J57" i="1"/>
  <c r="J65" i="1"/>
  <c r="J73" i="1"/>
  <c r="J79" i="1"/>
  <c r="J59" i="1"/>
  <c r="J63" i="1"/>
  <c r="J71" i="1"/>
  <c r="J77" i="1"/>
  <c r="J56" i="1"/>
  <c r="J60" i="1"/>
  <c r="J64" i="1"/>
  <c r="J68" i="1"/>
  <c r="J72" i="1"/>
  <c r="J78" i="1"/>
  <c r="J80" i="1"/>
  <c r="J54" i="1"/>
  <c r="J58" i="1"/>
  <c r="J62" i="1"/>
  <c r="J66" i="1"/>
  <c r="J70" i="1"/>
  <c r="J74" i="1"/>
  <c r="J76" i="1"/>
  <c r="J82" i="1"/>
  <c r="J52" i="1"/>
  <c r="G28" i="1"/>
  <c r="A27" i="1"/>
  <c r="A29" i="1" s="1"/>
  <c r="G29" i="1" s="1"/>
  <c r="G27" i="1" s="1"/>
  <c r="M14" i="15"/>
  <c r="M13" i="15" s="1"/>
  <c r="AF21" i="15"/>
  <c r="M22" i="14"/>
  <c r="M78" i="14"/>
  <c r="M46" i="14"/>
  <c r="M65" i="14"/>
  <c r="M38" i="14"/>
  <c r="G65" i="14"/>
  <c r="G57" i="14"/>
  <c r="M32" i="14"/>
  <c r="M30" i="14" s="1"/>
  <c r="M12" i="14"/>
  <c r="M11" i="14" s="1"/>
  <c r="G86" i="14"/>
  <c r="G78" i="14"/>
  <c r="G46" i="14"/>
  <c r="G38" i="14"/>
  <c r="M90" i="14"/>
  <c r="M86" i="14" s="1"/>
  <c r="M61" i="13"/>
  <c r="M8" i="13"/>
  <c r="M105" i="13"/>
  <c r="M18" i="13"/>
  <c r="G105" i="13"/>
  <c r="G18" i="13"/>
  <c r="G8" i="13"/>
  <c r="M391" i="12"/>
  <c r="M186" i="12"/>
  <c r="M8" i="12"/>
  <c r="M270" i="12"/>
  <c r="M229" i="12"/>
  <c r="M323" i="12"/>
  <c r="M214" i="12"/>
  <c r="G443" i="12"/>
  <c r="G385" i="12"/>
  <c r="G229" i="12"/>
  <c r="G97" i="12"/>
  <c r="G73" i="12"/>
  <c r="G21" i="12"/>
  <c r="G270" i="12"/>
  <c r="G214" i="12"/>
  <c r="M117" i="12"/>
  <c r="M109" i="12" s="1"/>
  <c r="J44" i="1"/>
  <c r="J40" i="1"/>
  <c r="J41" i="1"/>
  <c r="J42" i="1"/>
  <c r="J43" i="1"/>
  <c r="J39" i="1"/>
  <c r="J45" i="1" s="1"/>
  <c r="H45" i="1"/>
  <c r="I21" i="1"/>
  <c r="J28" i="1"/>
  <c r="J26" i="1"/>
  <c r="G38" i="1"/>
  <c r="F38" i="1"/>
  <c r="J23" i="1"/>
  <c r="J24" i="1"/>
  <c r="J25" i="1"/>
  <c r="J27" i="1"/>
  <c r="E24" i="1"/>
  <c r="E26" i="1"/>
  <c r="J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CDCC4821-C0F1-4ED8-B641-C7CBD7080F9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9A899B0-298B-4375-BF41-CA03E34DEB2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78B8D5B8-5C90-4EE2-B726-11C5E32D3DF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E2188E0-4A54-4D64-BB25-8F3C63699B0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B52F26E1-9FDD-4824-8610-329BB545435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67BCDB3-13B1-4E0F-A01F-968C199A865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E303D900-975C-48A6-BF52-CAACCF76B99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5A0C5EE-EE8A-40B6-80A1-BA46FD9A709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<sst xmlns="http://schemas.openxmlformats.org/spreadsheetml/2006/main" count="3015" uniqueCount="815">
  <si>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</si>
  <si>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</si>
  <si>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</si>
  <si>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</si>
  <si>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</si>
  <si>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</si>
  <si>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</si>
  <si>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</si>
  <si>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</si>
  <si>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</si>
  <si>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</si>
  <si>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</si>
  <si>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</si>
  <si>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</si>
  <si>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</si>
  <si>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</si>
  <si>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</si>
  <si>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</si>
  <si>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</si>
  <si>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</si>
  <si>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</si>
  <si>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</si>
  <si>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</si>
  <si>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</si>
  <si>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</si>
  <si>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</si>
  <si>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</si>
  <si>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</si>
  <si>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</si>
  <si>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</si>
  <si>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</si>
  <si>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</si>
  <si>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</si>
  <si>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</si>
  <si>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</si>
  <si>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</si>
  <si>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</si>
  <si>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</si>
  <si>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</si>
  <si>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</si>
  <si>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</si>
  <si>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</si>
  <si>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</si>
  <si>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www.rozpocet-stavby.cz</t>
  </si>
  <si>
    <t>094_2019</t>
  </si>
  <si>
    <t>Stavební úpravy hygienických zařízení - MŠ Kyjov, Za stadionem 1224/27</t>
  </si>
  <si>
    <t>Mateřská škola Za Stadionem, příspěvková organizace města Kyjova</t>
  </si>
  <si>
    <t>Sídliště Za Stadionem 1224/27</t>
  </si>
  <si>
    <t>Kyjov</t>
  </si>
  <si>
    <t>69701</t>
  </si>
  <si>
    <t>69651205</t>
  </si>
  <si>
    <t>Stavba</t>
  </si>
  <si>
    <t>01</t>
  </si>
  <si>
    <t xml:space="preserve">MŠ </t>
  </si>
  <si>
    <t>Architektonicko - stavební řešení</t>
  </si>
  <si>
    <t>02</t>
  </si>
  <si>
    <t>Zdravotechnika</t>
  </si>
  <si>
    <t>03</t>
  </si>
  <si>
    <t>Elektroinstalace</t>
  </si>
  <si>
    <t>04</t>
  </si>
  <si>
    <t>Vedlejší a ostatní náklady</t>
  </si>
  <si>
    <t>Celkem za stavbu</t>
  </si>
  <si>
    <t>CZK</t>
  </si>
  <si>
    <t>Rekapitulace dílů</t>
  </si>
  <si>
    <t>Typ dílu</t>
  </si>
  <si>
    <t>_1</t>
  </si>
  <si>
    <t>Rozvaděče</t>
  </si>
  <si>
    <t>_10</t>
  </si>
  <si>
    <t>Vedlejší rozpočtové náklady</t>
  </si>
  <si>
    <t>_2</t>
  </si>
  <si>
    <t>Místnost č. 1.02</t>
  </si>
  <si>
    <t>_3</t>
  </si>
  <si>
    <t>Místnost č. 1.04</t>
  </si>
  <si>
    <t>_4</t>
  </si>
  <si>
    <t>Místnost č. 1.05</t>
  </si>
  <si>
    <t>_5</t>
  </si>
  <si>
    <t>Místnost č. 1.06</t>
  </si>
  <si>
    <t>_6</t>
  </si>
  <si>
    <t>Místnost č. 1.07</t>
  </si>
  <si>
    <t>_7</t>
  </si>
  <si>
    <t>Místnost č. 1.08</t>
  </si>
  <si>
    <t>_8</t>
  </si>
  <si>
    <t>Místnost č. 1.09</t>
  </si>
  <si>
    <t>_9</t>
  </si>
  <si>
    <t>Místnost č. 1.10, 1.11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</si>
  <si>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</si>
  <si>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</si>
  <si>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</si>
  <si>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</si>
  <si>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</si>
  <si>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</si>
  <si>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900</t>
  </si>
  <si>
    <t>Hodinové zůčtovací sazby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</si>
  <si>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</si>
  <si>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</si>
  <si>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</si>
  <si>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</si>
  <si>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</si>
  <si>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</si>
  <si>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</si>
  <si>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</si>
  <si>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</si>
  <si>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</si>
  <si>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</si>
  <si>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</si>
  <si>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</si>
  <si>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</si>
  <si>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</si>
  <si>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</si>
  <si>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</si>
  <si>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</si>
  <si>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</si>
  <si>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</si>
  <si>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</si>
  <si>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</si>
  <si>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</si>
  <si>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</si>
  <si>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</si>
  <si>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</si>
  <si>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</si>
  <si>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</si>
  <si>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</si>
  <si>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</si>
  <si>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</si>
  <si>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</si>
  <si>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</si>
  <si>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</si>
  <si>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</si>
  <si>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</si>
  <si>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</si>
  <si>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</si>
  <si>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</si>
  <si>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</si>
  <si>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</si>
  <si>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</si>
  <si>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</si>
  <si>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</si>
  <si>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</si>
  <si>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</si>
  <si>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</si>
  <si>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</si>
  <si>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</si>
  <si>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</si>
  <si>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</si>
  <si>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</si>
  <si>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</si>
  <si>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</si>
  <si>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</si>
  <si>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</si>
  <si>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</si>
  <si>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</si>
  <si>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</si>
  <si>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</si>
  <si>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</si>
  <si>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</si>
  <si>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</si>
  <si>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310235251RT2</t>
  </si>
  <si>
    <t>Zazdívka otvorů o ploše do 0,0225 m2 ve zdivu nadzákladovém cihlami pálenými o tloušťce zdi přes 300 do 450 mm</t>
  </si>
  <si>
    <t>kus</t>
  </si>
  <si>
    <t>801-4</t>
  </si>
  <si>
    <t>RTS 19/ I</t>
  </si>
  <si>
    <t>Práce</t>
  </si>
  <si>
    <t>POL1_</t>
  </si>
  <si>
    <t>včetně pomocného pracovního lešení</t>
  </si>
  <si>
    <t>SPI</t>
  </si>
  <si>
    <t>stávající odkouření : 1</t>
  </si>
  <si>
    <t>VV</t>
  </si>
  <si>
    <t>347014113R00</t>
  </si>
  <si>
    <t>Předstěny opláštěné sádrokartonovými deskami předsazené stěny spřažené tl. 55 mm bez minerální izolace 1x ocelová konstrukce CD, tloušťka desky12,5 mm, impregnovaná , požární odolnost EI 15</t>
  </si>
  <si>
    <t>m2</t>
  </si>
  <si>
    <t>801-1</t>
  </si>
  <si>
    <t>POP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</si>
  <si>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</si>
  <si>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</si>
  <si>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</si>
  <si>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 xml:space="preserve">opláštění kalalizace : </t>
  </si>
  <si>
    <t>106 : (0,15+0,15)*3</t>
  </si>
  <si>
    <t>109 : (0,15+0,15)*3</t>
  </si>
  <si>
    <t>111 : (0,15+0,15)*3</t>
  </si>
  <si>
    <t>611421231RT2</t>
  </si>
  <si>
    <t>Oprava vnitřních vápenných omítek stropů železobetonových rovných tvárnicových a kleneb v množství opravované plochy_x000D_
 v množství opravované plochy přes 5 do 10 %, štukových</t>
  </si>
  <si>
    <t>Včetně pomocného pracovního lešení o výšce podlahy do 1900 mm a pro zatížení do 1,5 kPa.</t>
  </si>
  <si>
    <t>104 : 1,83</t>
  </si>
  <si>
    <t>105 : 1,31</t>
  </si>
  <si>
    <t>106 : 1,04</t>
  </si>
  <si>
    <t>107 : 8,17</t>
  </si>
  <si>
    <t>108 : 1,11</t>
  </si>
  <si>
    <t>109 : 6,18</t>
  </si>
  <si>
    <t>110 : 10,45</t>
  </si>
  <si>
    <t>111 : 4,59</t>
  </si>
  <si>
    <t>612421626R00</t>
  </si>
  <si>
    <t>Omítky vnitřní stěn vápenné nebo vápenocementové v podlaží i ve schodišti hladké</t>
  </si>
  <si>
    <t xml:space="preserve">pod obklad : </t>
  </si>
  <si>
    <t>104 : (0,6+0,9+0,6)*2</t>
  </si>
  <si>
    <t>105 : (0,55+1,1)*2</t>
  </si>
  <si>
    <t>106 : (1,3+0,8)*2*2</t>
  </si>
  <si>
    <t>-0,6*2</t>
  </si>
  <si>
    <t>108 : (1,3+0,85)*2*2</t>
  </si>
  <si>
    <t>110 : (2,95+3,78+1,3)*2*2</t>
  </si>
  <si>
    <t>-0,8*2*2</t>
  </si>
  <si>
    <t>-1,2*0,85*2</t>
  </si>
  <si>
    <t>111 : (2,7+1,7)*2*2</t>
  </si>
  <si>
    <t>-1,2*0,85</t>
  </si>
  <si>
    <t>612421231RT2</t>
  </si>
  <si>
    <t>Oprava vnitřních vápenných omítek stěn v množství opravované plochy přes 5 do 10 %,  štukových</t>
  </si>
  <si>
    <t>104 : (1,7+1,2)*2*1</t>
  </si>
  <si>
    <t>105 : (1,1+1,3)*2*1</t>
  </si>
  <si>
    <t>-0,6*0,6</t>
  </si>
  <si>
    <t>ostění : 0,6*3*0,25</t>
  </si>
  <si>
    <t>106 : (1,3+0,8)*2*1</t>
  </si>
  <si>
    <t>107 : (3,03+2,7)*2*3</t>
  </si>
  <si>
    <t>-0,8*1,97</t>
  </si>
  <si>
    <t>-0,6*1,97</t>
  </si>
  <si>
    <t>-1,2*1,5*2</t>
  </si>
  <si>
    <t>ostění : (1,5+1,2+1,5)*0,25*2</t>
  </si>
  <si>
    <t>108 : (1,3+0,85)*2*1</t>
  </si>
  <si>
    <t>ostění : 0,6*3*0,23</t>
  </si>
  <si>
    <t>109 : (2,95+2,2)*2*3</t>
  </si>
  <si>
    <t>-1,2*1,5</t>
  </si>
  <si>
    <t>ostění : (1,5+1,2+1,5)*0,25</t>
  </si>
  <si>
    <t>110 : (2,95+3,78+1,3)*2*1</t>
  </si>
  <si>
    <t>-1,2*0,25*2</t>
  </si>
  <si>
    <t>111 : (2,7+1,7)*2*1</t>
  </si>
  <si>
    <t>-1,2*0,25</t>
  </si>
  <si>
    <t>632415104R00</t>
  </si>
  <si>
    <t>Potěr ze suchých směsí cementový samonivelační podkladový, tloušťky 4 mm, včetně penetrace</t>
  </si>
  <si>
    <t>s rozprostřením a uhlazením</t>
  </si>
  <si>
    <t xml:space="preserve">parapety : </t>
  </si>
  <si>
    <t>110 : 1,2*0,25*2</t>
  </si>
  <si>
    <t>111 : 1,2*0,25</t>
  </si>
  <si>
    <t>941955002R00</t>
  </si>
  <si>
    <t>Lešení lehké pracovní pomocné pomocné, o výšce lešeňové podlahy přes 1,2 do 1,9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</si>
  <si>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</si>
  <si>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</si>
  <si>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</si>
  <si>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101 : 1,35</t>
  </si>
  <si>
    <t>102 : 7,81</t>
  </si>
  <si>
    <t>962031113R00</t>
  </si>
  <si>
    <t>Bourání příček z cihel pálených plných, tloušťky 65 mm</t>
  </si>
  <si>
    <t>801-3</t>
  </si>
  <si>
    <t>nebo vybourání otvorů průřezové plochy přes 4 m2 v příčkách, včetně pomocného lešení o výšce podlahy do 1900 mm a pro zatížení do 1,5 kPa  (150 kg/m2),</t>
  </si>
  <si>
    <t xml:space="preserve">podezdívka sprchových koutů : </t>
  </si>
  <si>
    <t>108 : (0,9+0,85)*2*0,2</t>
  </si>
  <si>
    <t>110 : 0,8*0,2*4</t>
  </si>
  <si>
    <t>965048150R00</t>
  </si>
  <si>
    <t>Dočištění povrchu po vybourání dlažeb do tmele, plochy do 50%</t>
  </si>
  <si>
    <t>Odkaz na mn. položky pořadí 11 : 34,68000</t>
  </si>
  <si>
    <t>965081713R00</t>
  </si>
  <si>
    <t>Bourání podlah z keramických dlaždic, tloušťky do 10 mm, plochy přes 1 m2</t>
  </si>
  <si>
    <t>bez podkladního lože, s jakoukoliv výplní spár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</si>
  <si>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</si>
  <si>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</si>
  <si>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</si>
  <si>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103 : 1</t>
  </si>
  <si>
    <t>104 : 1</t>
  </si>
  <si>
    <t>105 : 1</t>
  </si>
  <si>
    <t>106 : 1</t>
  </si>
  <si>
    <t>107 : 1</t>
  </si>
  <si>
    <t>108 : 1</t>
  </si>
  <si>
    <t>109 : 1</t>
  </si>
  <si>
    <t>110 : 1</t>
  </si>
  <si>
    <t>111 : 1</t>
  </si>
  <si>
    <t>112 : 1</t>
  </si>
  <si>
    <t>968095001R00</t>
  </si>
  <si>
    <t xml:space="preserve">Vybourání vnitřních parapetů dřevěných, šířky do 25 cm,  </t>
  </si>
  <si>
    <t>m</t>
  </si>
  <si>
    <t>110 : 1,2*2</t>
  </si>
  <si>
    <t>111 : 1,2</t>
  </si>
  <si>
    <t>971033251R00</t>
  </si>
  <si>
    <t>Vybourání otvorů ve zdivu cihelném z jakýchkoliv cihel pálených_x000D_
 na jakoukoliv maltu vápenou nebo vápenocementovou, plochy do 0,0225 m2, tloušťky do 450 mm</t>
  </si>
  <si>
    <t>základovém nebo nadzákladovém,</t>
  </si>
  <si>
    <t>Včetně pomocného lešení o výšce podlahy do 1900 mm a pro zatížení do 1,5 kPa  (150 kg/m2).</t>
  </si>
  <si>
    <t>nové odkouření : 1</t>
  </si>
  <si>
    <t>978011121R00</t>
  </si>
  <si>
    <t>Otlučení omítek vápenných nebo vápenocementových vnitřních s vyškrabáním spár, s očištěním zdiva stropů, v rozsahu do 10 %</t>
  </si>
  <si>
    <t>Odkaz na mn. položky pořadí 3 : 34,68000</t>
  </si>
  <si>
    <t>978013121R00</t>
  </si>
  <si>
    <t>Otlučení omítek vápenných nebo vápenocementových vnitřních s vyškrabáním spár, s očištěním zdiva stěn, v rozsahu do 10 %</t>
  </si>
  <si>
    <t>Odkaz na mn. položky pořadí 5 : 104,09000</t>
  </si>
  <si>
    <t>978013191R00</t>
  </si>
  <si>
    <t>Otlučení omítek vápenných nebo vápenocementových vnitřních s vyškrabáním spár, s očištěním zdiva stěn, v rozsahu do 100 %</t>
  </si>
  <si>
    <t xml:space="preserve">pod obklady : </t>
  </si>
  <si>
    <t>104 : (0,6+0,9+0,6)*0,5</t>
  </si>
  <si>
    <t>105 : (0,55+1,1)*0,8</t>
  </si>
  <si>
    <t>106 : (1,3+0,8)*2*0,8</t>
  </si>
  <si>
    <t>-0,6*0,8</t>
  </si>
  <si>
    <t>110 : (2,95+3,78+1,3)*2*0,2</t>
  </si>
  <si>
    <t>-0,6*0,2</t>
  </si>
  <si>
    <t>-0,8*0,2*2</t>
  </si>
  <si>
    <t>111 : (2,7+1,7)*2*0,2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</si>
  <si>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</si>
  <si>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</si>
  <si>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</si>
  <si>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104 : (0,6+0,9+0,6)*1,5</t>
  </si>
  <si>
    <t>105 : (0,55+1,1)*1,2</t>
  </si>
  <si>
    <t>106 : (1,3+0,8)*2*1,2</t>
  </si>
  <si>
    <t>-0,6*1,2</t>
  </si>
  <si>
    <t>110 : (2,95+3,78+1,3)*2*1,8</t>
  </si>
  <si>
    <t>-0,6*1,8</t>
  </si>
  <si>
    <t>-0,8*1,8*2</t>
  </si>
  <si>
    <t>-1,2*0,65*2</t>
  </si>
  <si>
    <t>111 : (2,7+1,7)*2*1,8</t>
  </si>
  <si>
    <t>-1,2*0,65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</si>
  <si>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</si>
  <si>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</si>
  <si>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</si>
  <si>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</si>
  <si>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</si>
  <si>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</si>
  <si>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</si>
  <si>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1,2,3,4,5,6,7,8,9,12,14, : </t>
  </si>
  <si>
    <t>Součet: : 3,87006</t>
  </si>
  <si>
    <t>711212000RU1</t>
  </si>
  <si>
    <t>Izolace proti vodě nátěr podkladní pod hydroizolační stěrky</t>
  </si>
  <si>
    <t>800-711</t>
  </si>
  <si>
    <t>Odkaz na mn. položky pořadí 21 : 30,03000</t>
  </si>
  <si>
    <t>711212002RT3</t>
  </si>
  <si>
    <t>Izolace proti vodě stěrka hydroizolační  proti vlhkosti</t>
  </si>
  <si>
    <t>jednovrstvá</t>
  </si>
  <si>
    <t>stěny : (1+0,85+1)*2</t>
  </si>
  <si>
    <t>stěny : (1+1)*2</t>
  </si>
  <si>
    <t>711212601R00</t>
  </si>
  <si>
    <t>Izolace proti vodě doplňky_x000D_
 těsnicí pás š.120 mm do spoje podlaha-stěna</t>
  </si>
  <si>
    <t>104 : (1,7+1,2)*2</t>
  </si>
  <si>
    <t>105 : (1,1+1,3)*2</t>
  </si>
  <si>
    <t>106 : (1,3+0,8)*2</t>
  </si>
  <si>
    <t>108 : (1,3+0,85)*2</t>
  </si>
  <si>
    <t>110 : (2,95+3,78+1,3)*2</t>
  </si>
  <si>
    <t>111 : (2,7+1,7)*2</t>
  </si>
  <si>
    <t>711212611R00</t>
  </si>
  <si>
    <t>Izolace proti vodě doplňky_x000D_
 těsnicí pás šířky 120 mm do svislých koutů</t>
  </si>
  <si>
    <t>108 : 2*2</t>
  </si>
  <si>
    <t>110 : 2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</si>
  <si>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</si>
  <si>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</si>
  <si>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</si>
  <si>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20,21,22,23, : </t>
  </si>
  <si>
    <t>Součet: : 0,12440</t>
  </si>
  <si>
    <t>725291113R00</t>
  </si>
  <si>
    <t>Invalidní program madlo jednoduché pevné, rozměr 500 mm, bílé</t>
  </si>
  <si>
    <t>soubor</t>
  </si>
  <si>
    <t>800-721</t>
  </si>
  <si>
    <t>787911111R00</t>
  </si>
  <si>
    <t>Montáž zrcadla na stěnu, lepidlem, plochy do 2 m2</t>
  </si>
  <si>
    <t>800-787</t>
  </si>
  <si>
    <t>včetně dodávky lepidla.</t>
  </si>
  <si>
    <t>110 : 0,2*0,3*5</t>
  </si>
  <si>
    <t>725001</t>
  </si>
  <si>
    <t>Zásobník nerez na toaletní papír, techn. specifikace dle PD, D+ M</t>
  </si>
  <si>
    <t>Vlastní</t>
  </si>
  <si>
    <t>Indiv</t>
  </si>
  <si>
    <t>725139101xxx</t>
  </si>
  <si>
    <t>Zpětná montáž keramické přepážky ( dělící příčky mezi WC ), vč. nového montážního materiálu</t>
  </si>
  <si>
    <t>634651xxx</t>
  </si>
  <si>
    <t>Zrcadlo tl. 4 mm, 200x300mm, techn. specifikace dle PD</t>
  </si>
  <si>
    <t xml:space="preserve">ks    </t>
  </si>
  <si>
    <t>Specifikace</t>
  </si>
  <si>
    <t>POL3_</t>
  </si>
  <si>
    <t>110 : 5</t>
  </si>
  <si>
    <t>998725101R00</t>
  </si>
  <si>
    <t>Přesun hmot pro zařizovací předměty v objektech výšky do 6 m</t>
  </si>
  <si>
    <t>vodorovně do 50 m</t>
  </si>
  <si>
    <t xml:space="preserve">25,26,27,28,29, : </t>
  </si>
  <si>
    <t>Součet: : 0,07112</t>
  </si>
  <si>
    <t>766411821R00</t>
  </si>
  <si>
    <t>Demontáž obložení stěn palubkami</t>
  </si>
  <si>
    <t>800-766</t>
  </si>
  <si>
    <t>107 : (3,03+2,7)*2*1,15</t>
  </si>
  <si>
    <t>-0,8*1,15</t>
  </si>
  <si>
    <t>-0,6*1,15</t>
  </si>
  <si>
    <t>109 : (2,2+2,95)*2*1,15</t>
  </si>
  <si>
    <t>766411822R00</t>
  </si>
  <si>
    <t>Demontáž obložení stěn podkladových roštů</t>
  </si>
  <si>
    <t>Odkaz na mn. položky pořadí 31 : 22,49400</t>
  </si>
  <si>
    <t>766661112R00</t>
  </si>
  <si>
    <t>Montáž dveřních křídel kompletizovaných otevíravých ,  , do ocelové nebo fošnové zárubně, jednokřídlových, šířky do 800 mm</t>
  </si>
  <si>
    <t>766670021R00</t>
  </si>
  <si>
    <t xml:space="preserve">Montáž kliky a štítku </t>
  </si>
  <si>
    <t>Odkaz na mn. položky pořadí 33 : 10,00000</t>
  </si>
  <si>
    <t>54914585R</t>
  </si>
  <si>
    <t>kování stavební - prvek: kliky se štíty mezipokojovými; provedení Cr; pro mezipokojové dveře, zajištění z 1 strany</t>
  </si>
  <si>
    <t>SPCM</t>
  </si>
  <si>
    <t>Odkaz na mn. položky pořadí 34 : 10,00000</t>
  </si>
  <si>
    <t>61162101R</t>
  </si>
  <si>
    <t>dveře vnitřní š = 600 mm; h = 1 970,0 mm; fóliované, hladké; otevíravé; počet křídel 1; plné; povrch. úprava kašírovací fólie; dekor dub, buk, olše, javor, bílá, ořech</t>
  </si>
  <si>
    <t>61162103R</t>
  </si>
  <si>
    <t>dveře vnitřní š = 800 mm; h = 1 970,0 mm; fóliované, hladké; otevíravé; počet křídel 1; plné; povrch. úprava kašírovací fólie; dekor dub, buk, olše, javor, bílá, ořech</t>
  </si>
  <si>
    <t>998766101R00</t>
  </si>
  <si>
    <t>Přesun hmot pro konstrukce truhlářské v objektech výšky do 6 m</t>
  </si>
  <si>
    <t>50 m vodorovně</t>
  </si>
  <si>
    <t xml:space="preserve">35,36,37, : </t>
  </si>
  <si>
    <t>Součet: : 0,20450</t>
  </si>
  <si>
    <t>771101210R00</t>
  </si>
  <si>
    <t>Příprava podkladu pod dlažby penetrace podkladu pod dlažby</t>
  </si>
  <si>
    <t>800-771</t>
  </si>
  <si>
    <t>Odkaz na mn. položky pořadí 42 : 34,68000</t>
  </si>
  <si>
    <t>soklík : 23,86*0,1</t>
  </si>
  <si>
    <t>771475014RT8</t>
  </si>
  <si>
    <t>Montáž soklíků z dlaždic keramických výšky 100 mm, soklíků vodorovných, kladených do flexibilního tmele</t>
  </si>
  <si>
    <t>104 : 1,1+1,2+1,1-0,8</t>
  </si>
  <si>
    <t>105 : 0,05+0,85+0,5+0,25+0,05</t>
  </si>
  <si>
    <t>107 : (3,03+2,7)*2</t>
  </si>
  <si>
    <t>-0,6-0,8</t>
  </si>
  <si>
    <t>109 : (2,95+2,2)*2</t>
  </si>
  <si>
    <t>-0,8</t>
  </si>
  <si>
    <t>771479001R00</t>
  </si>
  <si>
    <t>Montáž soklíků z dlaždic keramických Řezání dlaždic pro soklíky</t>
  </si>
  <si>
    <t>Odkaz na mn. položky pořadí 40 : 23,86000</t>
  </si>
  <si>
    <t>771575109RT8</t>
  </si>
  <si>
    <t>Montáž podlah z dlaždic keramických 300 x 300 mm, režných nebo glazovaných, hladkých, kladených do flexibilního tmele</t>
  </si>
  <si>
    <t>771578011R00</t>
  </si>
  <si>
    <t>Zvláštní úpravy spár spára podlaha-stěna silikonem</t>
  </si>
  <si>
    <t>vč. dodávky a montáže silikonu.</t>
  </si>
  <si>
    <t>-0,6</t>
  </si>
  <si>
    <t>-0,8-0,6</t>
  </si>
  <si>
    <t>-0,8-0,8-0,6</t>
  </si>
  <si>
    <t>597642031R</t>
  </si>
  <si>
    <t>dlažba keramická š = 300 mm; l = 300 mm; h = 9,0 mm; protiskluzová úprava; pro interiér i exteriér</t>
  </si>
  <si>
    <t>soklíky : 3,6</t>
  </si>
  <si>
    <t>Koeficient: 0,1</t>
  </si>
  <si>
    <t>998771101R00</t>
  </si>
  <si>
    <t>Přesun hmot pro podlahy z dlaždic v objektech výšky do 6 m</t>
  </si>
  <si>
    <t xml:space="preserve">39,40,42,43,44, : </t>
  </si>
  <si>
    <t>Součet: : 0,92768</t>
  </si>
  <si>
    <t>776551830RT3</t>
  </si>
  <si>
    <t>Sejmutí povlakových podlah volně položených , z ploch do 10 m2</t>
  </si>
  <si>
    <t>800-775</t>
  </si>
  <si>
    <t xml:space="preserve">stěna - stěna (svisle) : </t>
  </si>
  <si>
    <t>104 : 2*2</t>
  </si>
  <si>
    <t>105 : 2</t>
  </si>
  <si>
    <t>106 : 5*2</t>
  </si>
  <si>
    <t>108 : 4*2</t>
  </si>
  <si>
    <t>110 : 5*2</t>
  </si>
  <si>
    <t>111 : 4*2</t>
  </si>
  <si>
    <t>781101210R00</t>
  </si>
  <si>
    <t>Příprava podkladu pod obklady penetrace podkladu pod obklady</t>
  </si>
  <si>
    <t>včetně dodávky materiálu.</t>
  </si>
  <si>
    <t>Odkaz na mn. položky pořadí 50 : 64,06000</t>
  </si>
  <si>
    <t>781419711R00</t>
  </si>
  <si>
    <t>Montáž obkladů vnitřních z obkládaček pórovinových příplatky k položkám montáže obkladů vnitřních z obkladaček pórovinových příplatek k obkladu stěn za plochu do 10 m2 jedntl</t>
  </si>
  <si>
    <t>781475118RU3</t>
  </si>
  <si>
    <t>Montáž obkladů vnitřních z dlaždic keramických 450 x 450 mm,  , kladených do flexibilního tmele</t>
  </si>
  <si>
    <t>parapet : 1,2*0,25*2</t>
  </si>
  <si>
    <t>parapet : 1,2*0,25</t>
  </si>
  <si>
    <t>781497111RS3</t>
  </si>
  <si>
    <t xml:space="preserve">Lišty k obkladům profil ukončovací leštěný hliník, uložení do tmele, výška profilu 10 mm,  </t>
  </si>
  <si>
    <t>781497121RS3</t>
  </si>
  <si>
    <t xml:space="preserve">Lišty k obkladům profil rohový eloxovaný hliník, uložení do tmele,  , výška profilu 10 mm,  </t>
  </si>
  <si>
    <t>110 : 2*2</t>
  </si>
  <si>
    <t>597813726R</t>
  </si>
  <si>
    <t>obklad keramický š = 198 mm; l = 398 mm; h = 7,0 mm; pro interiér; barva šedá; mat</t>
  </si>
  <si>
    <t>998781101R00</t>
  </si>
  <si>
    <t>Přesun hmot pro obklady keramické v objektech výšky do 6 m</t>
  </si>
  <si>
    <t xml:space="preserve">47,48,50,51,52,53, : </t>
  </si>
  <si>
    <t>Součet: : 1,16714</t>
  </si>
  <si>
    <t>783201811R00</t>
  </si>
  <si>
    <t>Odstranění nátěrů z kovových doplňk.konstrukcí oškrabáním</t>
  </si>
  <si>
    <t>800-783</t>
  </si>
  <si>
    <t>Odkaz na mn. položky pořadí 56 : 12,00000</t>
  </si>
  <si>
    <t>783225600R00</t>
  </si>
  <si>
    <t xml:space="preserve">Nátěry kov.stavebních doplňk.konstrukcí syntetické 2x email,  </t>
  </si>
  <si>
    <t>včetně pomocného lešení.</t>
  </si>
  <si>
    <t>stávající zárubně : 1,2*10</t>
  </si>
  <si>
    <t>784402801R00</t>
  </si>
  <si>
    <t>Odstranění maleb oškrabáním, v místnostech do 3,8 m</t>
  </si>
  <si>
    <t>800-784</t>
  </si>
  <si>
    <t xml:space="preserve">stropy : </t>
  </si>
  <si>
    <t xml:space="preserve">stěny : </t>
  </si>
  <si>
    <t>784191201R00</t>
  </si>
  <si>
    <t>Příprava povrchu Penetrace (napouštění) podkladu disperzní, jednonásobná</t>
  </si>
  <si>
    <t>Odkaz na mn. položky pořadí 59 : 130,10000</t>
  </si>
  <si>
    <t>784195212R00</t>
  </si>
  <si>
    <t>Malby z malířských směsí otěruvzdorných,  , bělost 82 %, dvojnásobné</t>
  </si>
  <si>
    <t>104 : (1,7+1,2)*2*3</t>
  </si>
  <si>
    <t>105 : (1,3+1,1)*2*3</t>
  </si>
  <si>
    <t>106 : (1,3+0,8)*2*3</t>
  </si>
  <si>
    <t>108 : (1,3+0,85)*2*3</t>
  </si>
  <si>
    <t>109 : (2,2+2,7)*2*3</t>
  </si>
  <si>
    <t>110 : (3,78+2,7+1,3)*2*3</t>
  </si>
  <si>
    <t>111 : (1,7+2,7)*2*3</t>
  </si>
  <si>
    <t xml:space="preserve">- obklad : </t>
  </si>
  <si>
    <t>Odkaz na mn. položky pořadí 50 : 64,06000*-1</t>
  </si>
  <si>
    <t>784498911R00</t>
  </si>
  <si>
    <t>Ostatní práce vyhlazení malířskou masou jednonásobné, v místnostech výšky nebo na schodišti o výšce podlaží do 3,8 m</t>
  </si>
  <si>
    <t>979990001R00</t>
  </si>
  <si>
    <t>Poplatek za skládku stavební suti</t>
  </si>
  <si>
    <t>RTS 18/ II</t>
  </si>
  <si>
    <t>suť celkem : 7,08338</t>
  </si>
  <si>
    <t xml:space="preserve">-dřevo : </t>
  </si>
  <si>
    <t>Odkaz na mn. položky pořadí 62 : 0,46700*-1</t>
  </si>
  <si>
    <t>979990161R00</t>
  </si>
  <si>
    <t>Poplatek za skládku dřevo</t>
  </si>
  <si>
    <t>Odkaz na dem. hmot. položky pořadí 12 : 0,00000</t>
  </si>
  <si>
    <t>Odkaz na dem. hmot. položky pořadí 13 : 0,04007</t>
  </si>
  <si>
    <t>Odkaz na dem. hmot. položky pořadí 31 : 0,24698</t>
  </si>
  <si>
    <t>Odkaz na dem. hmot. položky pořadí 32 : 0,17995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</si>
  <si>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</si>
  <si>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</si>
  <si>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</si>
  <si>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</si>
  <si>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</si>
  <si>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 xml:space="preserve">Demontážní hmotnosti z položek s pořadovými čísly: : </t>
  </si>
  <si>
    <t xml:space="preserve">9,10,11,13,14,15,16,17,18,31,32,46, : </t>
  </si>
  <si>
    <t>Součet: : 6,38020</t>
  </si>
  <si>
    <t>979081121R00</t>
  </si>
  <si>
    <t>Odvoz suti a vybouraných hmot na skládku příplatek za každý další 1 km</t>
  </si>
  <si>
    <t>Součet: : 121,22380</t>
  </si>
  <si>
    <t>979082111R00</t>
  </si>
  <si>
    <t>Vnitrostaveništní doprava suti a vybouraných hmot do 10 m</t>
  </si>
  <si>
    <t>SUM</t>
  </si>
  <si>
    <t>Včetně:</t>
  </si>
  <si>
    <t>END</t>
  </si>
  <si>
    <t>721140915R00</t>
  </si>
  <si>
    <t>Opravy odpadního potrubí litinového propojení dosavadního potrubí , DN 100</t>
  </si>
  <si>
    <t>721176103R00</t>
  </si>
  <si>
    <t>Potrubí HT připojovací vnější průměr D 50 mm, tloušťka stěny 1,8 mm, DN 50</t>
  </si>
  <si>
    <t>včetně tvarovek, objímek. Bez zednických výpomocí.</t>
  </si>
  <si>
    <t>721176105R00</t>
  </si>
  <si>
    <t>Potrubí HT připojovací vnější průměr D 110 mm, tloušťka stěny 2,7 mm, DN 100</t>
  </si>
  <si>
    <t>721194105R00</t>
  </si>
  <si>
    <t>Zřízení přípojek na potrubí D 50 mm, materiál ve specifikaci</t>
  </si>
  <si>
    <t>vyvedení a upevnění odpadních výpustek,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</si>
  <si>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</si>
  <si>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</si>
  <si>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</si>
  <si>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722131933R00</t>
  </si>
  <si>
    <t>Opravy vodovodního potrubí závitového propojení dosavadního potrubí, DN 25</t>
  </si>
  <si>
    <t>722131934R00</t>
  </si>
  <si>
    <t>Opravy vodovodního potrubí závitového propojení dosavadního potrubí, DN 32</t>
  </si>
  <si>
    <t>722172311R00</t>
  </si>
  <si>
    <t>Potrubí z plastických hmot polypropylenové potrubí PP-R, D 20 mm, s 2,8 mm, PN 16, polyfúzně svařované, včetně zednických výpomocí</t>
  </si>
  <si>
    <t>včetně tvarovek, bez zednických výpomocí</t>
  </si>
  <si>
    <t>722172312R00</t>
  </si>
  <si>
    <t>Potrubí z plastických hmot polypropylenové potrubí PP-R, D 25 mm, s 3,5 mm, PN 16, polyfúzně svařované, včetně zednických výpomocí</t>
  </si>
  <si>
    <t>722172313R00</t>
  </si>
  <si>
    <t>Potrubí z plastických hmot polypropylenové potrubí PP-R, D 32 mm, s 4,4 mm, PN 16, polyfúzně svařované, včetně zednických výpomocí</t>
  </si>
  <si>
    <t>722172331R00</t>
  </si>
  <si>
    <t>Potrubí z plastických hmot polypropylenové potrubí PP-R, D 20 mm, s 3,4 mm, PN 20, polyfúzně svařované, včetně zednických výpomocí</t>
  </si>
  <si>
    <t>722172332R00</t>
  </si>
  <si>
    <t>Potrubí z plastických hmot polypropylenové potrubí PP-R, D 25 mm, s 4,2 mm, PN 20, polyfúzně svařované, včetně zednických výpomocí</t>
  </si>
  <si>
    <t>722172333R00</t>
  </si>
  <si>
    <t>Potrubí z plastických hmot polypropylenové potrubí PP-R, D 32 mm, s 5,4 mm, PN 20, polyfúzně svařované, včetně zednických výpomocí</t>
  </si>
  <si>
    <t>722181211RT7</t>
  </si>
  <si>
    <t>Izolace vodovodního potrubí návleková z trubic z pěnového polyetylenu, tloušťka stěny 6 mm, d 22 mm</t>
  </si>
  <si>
    <t>722181211RT8</t>
  </si>
  <si>
    <t>Izolace vodovodního potrubí návleková z trubic z pěnového polyetylenu, tloušťka stěny 6 mm, d 25 mm</t>
  </si>
  <si>
    <t>722181211RU2</t>
  </si>
  <si>
    <t>Izolace vodovodního potrubí návleková z trubic z pěnového polyetylenu, tloušťka stěny 6 mm, d 35 mm</t>
  </si>
  <si>
    <t>722181213RT7</t>
  </si>
  <si>
    <t>Izolace vodovodního potrubí návleková z trubic z pěnového polyetylenu, tloušťka stěny 13 mm, d 22 mm</t>
  </si>
  <si>
    <t>722181213RT9</t>
  </si>
  <si>
    <t>Izolace vodovodního potrubí návleková z trubic z pěnového polyetylenu, tloušťka stěny 13 mm, d 28 mm</t>
  </si>
  <si>
    <t>722181213RU2</t>
  </si>
  <si>
    <t>Izolace vodovodního potrubí návleková z trubic z pěnového polyetylenu, tloušťka stěny 13 mm, d 35 mm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</si>
  <si>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</si>
  <si>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</si>
  <si>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</si>
  <si>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</si>
  <si>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</si>
  <si>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722220111R00</t>
  </si>
  <si>
    <t>Nástěnka nátrubková mosazná pro výtokový ventil, vnitřní závit, DN 15, PN 10, včetně dodávky materiálu</t>
  </si>
  <si>
    <t>722220121R00</t>
  </si>
  <si>
    <t>Nástěnka nátrubková mosazná pro baterii, vnitřní závit, DN 15, PN 10, včetně dodávky materiálu</t>
  </si>
  <si>
    <t>pár</t>
  </si>
  <si>
    <t>722239101R00</t>
  </si>
  <si>
    <t>Montáž armatury závitové se dvěma závity G 1/2"</t>
  </si>
  <si>
    <t>722239102R00</t>
  </si>
  <si>
    <t>Montáž armatury závitové se dvěma závity G 3/4"</t>
  </si>
  <si>
    <t>722239103R00</t>
  </si>
  <si>
    <t>Montáž armatury závitové se dvěma závity G 1"</t>
  </si>
  <si>
    <t>722280106R00</t>
  </si>
  <si>
    <t>Tlakové zkoušky vodovodního potrubí do DN 32</t>
  </si>
  <si>
    <t>722290234R00</t>
  </si>
  <si>
    <t>Proplach a dezinfekce vodovodního potrubí do DN 80</t>
  </si>
  <si>
    <t>732339101R00</t>
  </si>
  <si>
    <t>Nádoby expanzní tlakové Montáž nádob expanzních tlakových o obsahu 12 l</t>
  </si>
  <si>
    <t>800-731</t>
  </si>
  <si>
    <t>734261224R00</t>
  </si>
  <si>
    <t>Šroubení topenářské, přímé, mosazné, DN 20, PN 10, včetně dodávky materiálu</t>
  </si>
  <si>
    <t>48466599T</t>
  </si>
  <si>
    <t>Nádoba expanzní pro ohřev teplé vody 8/10</t>
  </si>
  <si>
    <t>551100010R</t>
  </si>
  <si>
    <t>kohout kulový vnitřní-vnitřní závit FF; pro vodovod; PN 25; 1/2 "; ovládání páčka</t>
  </si>
  <si>
    <t>551100011R</t>
  </si>
  <si>
    <t>kohout kulový vnitřní-vnitřní závit FF; pro vodovod; PN 25; 3/4 "; ovládání páčka</t>
  </si>
  <si>
    <t>551100012R</t>
  </si>
  <si>
    <t>kohout kulový vnitřní-vnitřní závit FF; pro vodovod; PN 25; 1 "; ovládání páčka</t>
  </si>
  <si>
    <t>5511001820R</t>
  </si>
  <si>
    <t>klapka zpětná pro čerpací systémy; PN 20; 1/2"FF; L = 57 mm; max teplota 80 °C; Kv 1,50 m3/hod; těleso mosaz</t>
  </si>
  <si>
    <t>5511001821R</t>
  </si>
  <si>
    <t>klapka zpětná pro čerpací systémy; PN 20; 3/4"FF; L = 64 mm; max teplota 80 °C; Kv 2,70 m3/hod; těleso mosaz</t>
  </si>
  <si>
    <t>551100302R</t>
  </si>
  <si>
    <t>filtr závitový užitkovou vodu; 1/2"; PN 20; závit vnitřní - vnitřní</t>
  </si>
  <si>
    <t>551200356R</t>
  </si>
  <si>
    <t>ventil pojistný pro topení; PN 16,0; membránový; DN 20 mm; těleso mosaz; pojistný tlak 6,0 bar</t>
  </si>
  <si>
    <t>998722201R00</t>
  </si>
  <si>
    <t>Přesun hmot pro vnitřní vodovod v objektech výšky do 6 m</t>
  </si>
  <si>
    <t>POL1_7</t>
  </si>
  <si>
    <t>725110811R00</t>
  </si>
  <si>
    <t>Demontáž klozetů splachovacích</t>
  </si>
  <si>
    <t>725119105R00</t>
  </si>
  <si>
    <t>Nádrže splachovací montáž vysokopoložené</t>
  </si>
  <si>
    <t>725119107R00</t>
  </si>
  <si>
    <t>Nádrže splachovací montáž nízkopoložené</t>
  </si>
  <si>
    <t>725119205R00</t>
  </si>
  <si>
    <t>Klozetové mísy montáž  stojící</t>
  </si>
  <si>
    <t>725210821R00</t>
  </si>
  <si>
    <t>Demontáž umyvadel umyvadel bez výtokových armatur</t>
  </si>
  <si>
    <t>725210826R00</t>
  </si>
  <si>
    <t>Demontáž umyvadel umývátka bez výtokových armatur</t>
  </si>
  <si>
    <t>725219401R00</t>
  </si>
  <si>
    <t>Umyvadlo montáž na šrouby do zdiva</t>
  </si>
  <si>
    <t>725219503R00</t>
  </si>
  <si>
    <t xml:space="preserve">Montáž krytu sifonu umyvadla </t>
  </si>
  <si>
    <t>725240812R00</t>
  </si>
  <si>
    <t>Demontáž sprchových kabin a mís mís bez výtokových armatur</t>
  </si>
  <si>
    <t>725330820R00</t>
  </si>
  <si>
    <t>Demontáž výlevek diturvitových</t>
  </si>
  <si>
    <t>bez výtokových armatur a bez nádrže a splachovacího potrubí,</t>
  </si>
  <si>
    <t>725339101R00</t>
  </si>
  <si>
    <t>Montáž výlevky diturvitové, bez nádrže a armatur</t>
  </si>
  <si>
    <t>725819201R00</t>
  </si>
  <si>
    <t>Montáž ventilu nástěnného  , G 1/2"</t>
  </si>
  <si>
    <t>725820801R00</t>
  </si>
  <si>
    <t>Demontáž baterií nástěnných do G 3/4"</t>
  </si>
  <si>
    <t>725829202R00</t>
  </si>
  <si>
    <t>Montáž baterií umyvadlových a dřezových umyvadlové a dřezové nástěnné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</si>
  <si>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</si>
  <si>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</si>
  <si>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</si>
  <si>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</si>
  <si>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Zásobníkový ohřívač vody přímotopný s nuceným odtahem spalin 120 l Q7-120-VENT-C</t>
  </si>
  <si>
    <t>ks</t>
  </si>
  <si>
    <t>Sada odkouření pro zásobníkový ohřívač</t>
  </si>
  <si>
    <t>sada</t>
  </si>
  <si>
    <t>55141104R</t>
  </si>
  <si>
    <t>ventil rohový pro vodovod, sanitu; kulový, rohový; DN 15 mm; pracovní teplota do 90 ° C; médium voda; 1/2" x 3/8"; připojení závitové</t>
  </si>
  <si>
    <t>551450091T</t>
  </si>
  <si>
    <t>Baterie sprchová směšovací PL 81 B, držák hadice, hadice 150 cm, sprchová růžice</t>
  </si>
  <si>
    <t>55145014R</t>
  </si>
  <si>
    <t>baterie dřezová nástěnná; výtok spodní; rozteč 130 až 170 mm; ovládání pákové; povrch chrom; ramínko ploché ústí, otočné; 300 mm</t>
  </si>
  <si>
    <t>725540802xxx</t>
  </si>
  <si>
    <t>Demontáž plynových ohřívačů zásobníkových do 500 l vč. odkouření</t>
  </si>
  <si>
    <t>cirkulačních,</t>
  </si>
  <si>
    <t>55145015R</t>
  </si>
  <si>
    <t>baterie dřezová stojánková; ovládání pákové; povrch chrom; ramínko otočné; 200 mm</t>
  </si>
  <si>
    <t>55147300R</t>
  </si>
  <si>
    <t>nádrž klozetová plast; objem splachování 6 l; včetně armatury; bílá; h = 355,0 mm; š = 350 mm; hl. 14 mm</t>
  </si>
  <si>
    <t>55167395.AR</t>
  </si>
  <si>
    <t>sedátko klozetové dětské; plast; antibakteriální; bílé</t>
  </si>
  <si>
    <t>551674068R</t>
  </si>
  <si>
    <t>sedátko klozetové s poklopem; plast; antibakteriální; bílé; úchyty ocelové</t>
  </si>
  <si>
    <t>64214330R</t>
  </si>
  <si>
    <t>umyvadlo š = 550 mm; hl. 450 mm; diturvit; s otvorem pro baterii; s přepadem; bílá; uchycení šrouby</t>
  </si>
  <si>
    <t>64233510R</t>
  </si>
  <si>
    <t>klozet kombi stojící; h kloz. mísy 400 mm; š nádrže 370 mm; š kloz. mísy 360 mm; hl. 635 mm; splach. hluboké; odpad šikmý; bílý; nádrž boční napouštění; objem splachování 3 nebo 6 l</t>
  </si>
  <si>
    <t>64237314R</t>
  </si>
  <si>
    <t>mísa klozetová diturvit stojící, dětská; h = 350 mm; š = 295 mm; hl. 385 mm; splach. ploché; odpad svislý; bílá</t>
  </si>
  <si>
    <t>64271101R</t>
  </si>
  <si>
    <t>výlevka stojící; keramika; bílá; h = 450 mm; š = 425 mm; hl. 500 mm; mřížka plastová; průměr odpadu 102 mm</t>
  </si>
  <si>
    <t>64291390R</t>
  </si>
  <si>
    <t>polosloup diturvit; bílý; h = 370 mm; š = 275 mm; hl 235 mm</t>
  </si>
  <si>
    <t>998725201R00</t>
  </si>
  <si>
    <t>735127110R00</t>
  </si>
  <si>
    <t>Otopná tělesa ocelová článková doplňkové práce_x000D_
 odpojení a připojení těles po nátěru</t>
  </si>
  <si>
    <t>735191910R00</t>
  </si>
  <si>
    <t>Ostatní opravy otopných těles napuštění vody do otopného systému včetně potrubí (bez kotle a ohříváků)_x000D_
 otopných těles</t>
  </si>
  <si>
    <t>998735201R00</t>
  </si>
  <si>
    <t>Přesun hmot pro otopná tělesa v objektech výšky do 6 m</t>
  </si>
  <si>
    <t>900T01</t>
  </si>
  <si>
    <t>Vypracování revizní zprávy rozvodu plynu</t>
  </si>
  <si>
    <t xml:space="preserve">hod   </t>
  </si>
  <si>
    <t>HZS</t>
  </si>
  <si>
    <t>POL10_</t>
  </si>
  <si>
    <t>900T06</t>
  </si>
  <si>
    <t>Výpomocné práce při rozvodu vody a kanalizace</t>
  </si>
  <si>
    <t>900T04</t>
  </si>
  <si>
    <t>Vypracování revizní zprávy spalinových cest</t>
  </si>
  <si>
    <t>979082317R00</t>
  </si>
  <si>
    <t xml:space="preserve">Vodorovná doprava suti a vybouraných hmot vodorovná doprava suti a vybouraných hmot bez naložení, s vyložením a hrubým urovnáním po suchu, vzdálenost přes 4000 do 5000 m,  </t>
  </si>
  <si>
    <t>832-1</t>
  </si>
  <si>
    <t>bez naložení, s vyložením a hrubým urovnáním</t>
  </si>
  <si>
    <t>979082219R00</t>
  </si>
  <si>
    <t>Vodorovná doprava suti po suchu příplatek k ceně za každý další i započatý 1 km přes 1 km</t>
  </si>
  <si>
    <t>822-1</t>
  </si>
  <si>
    <t>979086213R00</t>
  </si>
  <si>
    <t xml:space="preserve">Vodorovná doprava po suchu nebo naložení nakládání vybouraných hmot na dopravní prostředky pro vodorovnou dopravu,  </t>
  </si>
  <si>
    <t>831-2</t>
  </si>
  <si>
    <t>vybouraných hmot se složením a hrubým urovnáním nebo přeložením na jiný dopravní prostředek, nebo nakládání na dopravní prostředek pro vodorovnou dopravu,</t>
  </si>
  <si>
    <t>RTS 11/ II</t>
  </si>
  <si>
    <t>979990111R00</t>
  </si>
  <si>
    <t>Poplatek za skládku stavební keramika</t>
  </si>
  <si>
    <t>Pol__0001</t>
  </si>
  <si>
    <t>Rozvaděč 36 modulů</t>
  </si>
  <si>
    <t>POL1_1</t>
  </si>
  <si>
    <t>Pol__0002</t>
  </si>
  <si>
    <t>Odpojení a demontáž stávajícího rozvaděč</t>
  </si>
  <si>
    <t>kpl</t>
  </si>
  <si>
    <t>Pol__0003</t>
  </si>
  <si>
    <t>Cyky-j 3x1,5</t>
  </si>
  <si>
    <t>Pol__0004</t>
  </si>
  <si>
    <t>Cyky-j 5x1,5</t>
  </si>
  <si>
    <t>Pol__0005</t>
  </si>
  <si>
    <t>Krabice KU 68</t>
  </si>
  <si>
    <t>Pol__0006</t>
  </si>
  <si>
    <t>Spínač č.6</t>
  </si>
  <si>
    <t>Pol__0007</t>
  </si>
  <si>
    <t>Spínač č.7</t>
  </si>
  <si>
    <t>Pol__0008</t>
  </si>
  <si>
    <t>Kryt jednoduchý</t>
  </si>
  <si>
    <t>Pol__0009</t>
  </si>
  <si>
    <t>Rámeček jednonásobný</t>
  </si>
  <si>
    <t>Pol__0010</t>
  </si>
  <si>
    <t>Demontáž stávajícího svítidla</t>
  </si>
  <si>
    <t>Pol__0011</t>
  </si>
  <si>
    <t>Montáž stávajícího svítidla</t>
  </si>
  <si>
    <t>Pol__0012</t>
  </si>
  <si>
    <t>Přepojení EZS</t>
  </si>
  <si>
    <t>Pol__0013</t>
  </si>
  <si>
    <t>Pol__0014</t>
  </si>
  <si>
    <t>Pol__0015</t>
  </si>
  <si>
    <t>Spínač č.1</t>
  </si>
  <si>
    <t>Pol__0016</t>
  </si>
  <si>
    <t>Pol__0017</t>
  </si>
  <si>
    <t>Pol__0018</t>
  </si>
  <si>
    <t>Pol__0019</t>
  </si>
  <si>
    <t>Svítidlo nové LED 20W IP44, 4000K, 1400 lm</t>
  </si>
  <si>
    <t>Pol__0020</t>
  </si>
  <si>
    <t>Pol__0021</t>
  </si>
  <si>
    <t>Pol__0022</t>
  </si>
  <si>
    <t>Pol__0023</t>
  </si>
  <si>
    <t>Pol__0024</t>
  </si>
  <si>
    <t>Pol__0025</t>
  </si>
  <si>
    <t>Pol__0026</t>
  </si>
  <si>
    <t>Pol__0027</t>
  </si>
  <si>
    <t>Pol__0028</t>
  </si>
  <si>
    <t>Pol__0029</t>
  </si>
  <si>
    <t>Pol__0030</t>
  </si>
  <si>
    <t>Pol__0031</t>
  </si>
  <si>
    <t>Pol__0032</t>
  </si>
  <si>
    <t>Pol__0033</t>
  </si>
  <si>
    <t>Pol__0034</t>
  </si>
  <si>
    <t>Pol__0035</t>
  </si>
  <si>
    <t>Cyky-j 3x2,5</t>
  </si>
  <si>
    <t>Pol__0036</t>
  </si>
  <si>
    <t>Pol__0037</t>
  </si>
  <si>
    <t>Pol__0038</t>
  </si>
  <si>
    <t>Zásuvka jednonásobná</t>
  </si>
  <si>
    <t>Pol__0039</t>
  </si>
  <si>
    <t>Pol__0040</t>
  </si>
  <si>
    <t>Pol__0041</t>
  </si>
  <si>
    <t>Rámeček dvojnásobný</t>
  </si>
  <si>
    <t>Pol__0042</t>
  </si>
  <si>
    <t>Pol__0043</t>
  </si>
  <si>
    <t>Pol__0044</t>
  </si>
  <si>
    <t>Pol__0045</t>
  </si>
  <si>
    <t>Pol__0046</t>
  </si>
  <si>
    <t>Pol__0047</t>
  </si>
  <si>
    <t>Pol__0048</t>
  </si>
  <si>
    <t>Pol__0049</t>
  </si>
  <si>
    <t>Pol__0050</t>
  </si>
  <si>
    <t>Pol__0051</t>
  </si>
  <si>
    <t>Pol__0052</t>
  </si>
  <si>
    <t>Pol__0053</t>
  </si>
  <si>
    <t>Drát H07V-U 4</t>
  </si>
  <si>
    <t>Pol__0054</t>
  </si>
  <si>
    <t>Pol__0055</t>
  </si>
  <si>
    <t>Svorka zemnící + pásek 0,5m</t>
  </si>
  <si>
    <t>Pol__0056</t>
  </si>
  <si>
    <t>Pol__0057</t>
  </si>
  <si>
    <t>Pol__0058</t>
  </si>
  <si>
    <t>Pol__0059</t>
  </si>
  <si>
    <t>Pol__0060</t>
  </si>
  <si>
    <t>Pol__0061</t>
  </si>
  <si>
    <t>Pol__0062</t>
  </si>
  <si>
    <t>Svítidlo nové LED 24W IP44, 4000K, 1800 lm</t>
  </si>
  <si>
    <t>Pol__0063</t>
  </si>
  <si>
    <t>Pol__0064</t>
  </si>
  <si>
    <t>Pol__0065</t>
  </si>
  <si>
    <t>Pol__0066</t>
  </si>
  <si>
    <t>Pol__0067</t>
  </si>
  <si>
    <t>Pol__0068</t>
  </si>
  <si>
    <t>Pol__0069</t>
  </si>
  <si>
    <t>Pol__0070</t>
  </si>
  <si>
    <t>Sekací práce - zasekání stávající kabeláže z lišt v místnosti 1.02</t>
  </si>
  <si>
    <t>Pol__0071</t>
  </si>
  <si>
    <t>Sekací práce - nové elektroinstalace</t>
  </si>
  <si>
    <t>Pol__0072</t>
  </si>
  <si>
    <t>Wago svorky</t>
  </si>
  <si>
    <t>bal</t>
  </si>
  <si>
    <t>Pol__0073</t>
  </si>
  <si>
    <t>Sádra</t>
  </si>
  <si>
    <t>kil</t>
  </si>
  <si>
    <t>Pol__0074</t>
  </si>
  <si>
    <t>Drobný montážní materiál</t>
  </si>
  <si>
    <t>Pol__0075</t>
  </si>
  <si>
    <t>Revizní zpráva</t>
  </si>
  <si>
    <t>005121 R</t>
  </si>
  <si>
    <t>Zařízení staveniště</t>
  </si>
  <si>
    <t>Soubor</t>
  </si>
  <si>
    <t>VRN</t>
  </si>
  <si>
    <t>POL99_8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</si>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</sst>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14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18" xfId="0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4" t="s">
        <v>39</v>
      </c>
      <c r="B2" s="74"/>
      <c r="C2" s="74"/>
      <c r="D2" s="74"/>
      <c r="E2" s="74"/>
      <c r="F2" s="74"/>
      <c r="G2" s="74"/>
    </row>
  </sheetData>
  <sheetProtection algorithmName="SHA-512" hashValue="W6B8stlIxp8ahxXM5vKWi0nnoACQm91nbyG8IwnEsDzVj/2YjteHOFdyNKTwIG0JtvrFXc6efOj2V+ZeURjWnQ==" saltValue="tvG40SH8pUGnAIGVJZMkL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abSelected="1" topLeftCell="B1" zoomScaleNormal="100" zoomScaleSheetLayoutView="75" workbookViewId="0">
      <selection activeCell="D14" sqref="D14:G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5" t="s">
        <v>41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06" t="s">
        <v>22</v>
      </c>
      <c r="C2" s="107"/>
      <c r="D2" s="108" t="s">
        <v>44</v>
      </c>
      <c r="E2" s="109" t="s">
        <v>45</v>
      </c>
      <c r="F2" s="110"/>
      <c r="G2" s="110"/>
      <c r="H2" s="110"/>
      <c r="I2" s="110"/>
      <c r="J2" s="111"/>
      <c r="O2" s="1"/>
    </row>
    <row r="3" spans="1:15" ht="27" hidden="1" customHeight="1" x14ac:dyDescent="0.2">
      <c r="A3" s="2"/>
      <c r="B3" s="112"/>
      <c r="C3" s="107"/>
      <c r="D3" s="113"/>
      <c r="E3" s="114"/>
      <c r="F3" s="115"/>
      <c r="G3" s="115"/>
      <c r="H3" s="115"/>
      <c r="I3" s="115"/>
      <c r="J3" s="116"/>
    </row>
    <row r="4" spans="1:15" ht="23.25" customHeight="1" x14ac:dyDescent="0.2">
      <c r="A4" s="2"/>
      <c r="B4" s="117"/>
      <c r="C4" s="118"/>
      <c r="D4" s="119"/>
      <c r="E4" s="120"/>
      <c r="F4" s="120"/>
      <c r="G4" s="120"/>
      <c r="H4" s="120"/>
      <c r="I4" s="120"/>
      <c r="J4" s="121"/>
    </row>
    <row r="5" spans="1:15" ht="27" customHeight="1" x14ac:dyDescent="0.2">
      <c r="A5" s="2"/>
      <c r="B5" s="31" t="s">
        <v>42</v>
      </c>
      <c r="D5" s="122" t="s">
        <v>46</v>
      </c>
      <c r="E5" s="89"/>
      <c r="F5" s="89"/>
      <c r="G5" s="89"/>
      <c r="H5" s="18" t="s">
        <v>40</v>
      </c>
      <c r="I5" s="126" t="s">
        <v>50</v>
      </c>
      <c r="J5" s="8"/>
    </row>
    <row r="6" spans="1:15" ht="18" customHeight="1" x14ac:dyDescent="0.2">
      <c r="A6" s="2"/>
      <c r="B6" s="28"/>
      <c r="C6" s="55"/>
      <c r="D6" s="123" t="s">
        <v>47</v>
      </c>
      <c r="E6" s="90"/>
      <c r="F6" s="90"/>
      <c r="G6" s="90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125" t="s">
        <v>49</v>
      </c>
      <c r="E7" s="124" t="s">
        <v>48</v>
      </c>
      <c r="F7" s="91"/>
      <c r="G7" s="9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261" t="s">
        <v>43</v>
      </c>
      <c r="E14" s="261"/>
      <c r="F14" s="261"/>
      <c r="G14" s="261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84"/>
      <c r="F15" s="84"/>
      <c r="G15" s="85"/>
      <c r="H15" s="85"/>
      <c r="I15" s="85" t="s">
        <v>29</v>
      </c>
      <c r="J15" s="86"/>
    </row>
    <row r="16" spans="1:15" ht="23.25" customHeight="1" x14ac:dyDescent="0.2">
      <c r="A16" s="194" t="s">
        <v>24</v>
      </c>
      <c r="B16" s="38" t="s">
        <v>24</v>
      </c>
      <c r="C16" s="60"/>
      <c r="D16" s="61"/>
      <c r="E16" s="81"/>
      <c r="F16" s="82"/>
      <c r="G16" s="81"/>
      <c r="H16" s="82"/>
      <c r="I16" s="81">
        <f>SUMIF(F52:F83,A16,I52:I83)+SUMIF(F52:F83,"PSU",I52:I83)</f>
        <v>0</v>
      </c>
      <c r="J16" s="83"/>
    </row>
    <row r="17" spans="1:10" ht="23.25" customHeight="1" x14ac:dyDescent="0.2">
      <c r="A17" s="194" t="s">
        <v>25</v>
      </c>
      <c r="B17" s="38" t="s">
        <v>25</v>
      </c>
      <c r="C17" s="60"/>
      <c r="D17" s="61"/>
      <c r="E17" s="81"/>
      <c r="F17" s="82"/>
      <c r="G17" s="81"/>
      <c r="H17" s="82"/>
      <c r="I17" s="81">
        <f>SUMIF(F52:F83,A17,I52:I83)</f>
        <v>0</v>
      </c>
      <c r="J17" s="83"/>
    </row>
    <row r="18" spans="1:10" ht="23.25" customHeight="1" x14ac:dyDescent="0.2">
      <c r="A18" s="194" t="s">
        <v>26</v>
      </c>
      <c r="B18" s="38" t="s">
        <v>26</v>
      </c>
      <c r="C18" s="60"/>
      <c r="D18" s="61"/>
      <c r="E18" s="81"/>
      <c r="F18" s="82"/>
      <c r="G18" s="81"/>
      <c r="H18" s="82"/>
      <c r="I18" s="81">
        <f>SUMIF(F52:F83,A18,I52:I83)</f>
        <v>0</v>
      </c>
      <c r="J18" s="83"/>
    </row>
    <row r="19" spans="1:10" ht="23.25" customHeight="1" x14ac:dyDescent="0.2">
      <c r="A19" s="194" t="s">
        <v>126</v>
      </c>
      <c r="B19" s="38" t="s">
        <v>27</v>
      </c>
      <c r="C19" s="60"/>
      <c r="D19" s="61"/>
      <c r="E19" s="81"/>
      <c r="F19" s="82"/>
      <c r="G19" s="81"/>
      <c r="H19" s="82"/>
      <c r="I19" s="81">
        <f>SUMIF(F52:F83,A19,I52:I83)</f>
        <v>0</v>
      </c>
      <c r="J19" s="83"/>
    </row>
    <row r="20" spans="1:10" ht="23.25" customHeight="1" x14ac:dyDescent="0.2">
      <c r="A20" s="194" t="s">
        <v>127</v>
      </c>
      <c r="B20" s="38" t="s">
        <v>28</v>
      </c>
      <c r="C20" s="60"/>
      <c r="D20" s="61"/>
      <c r="E20" s="81"/>
      <c r="F20" s="82"/>
      <c r="G20" s="81"/>
      <c r="H20" s="82"/>
      <c r="I20" s="81">
        <f>SUMIF(F52:F83,A20,I52:I83)</f>
        <v>0</v>
      </c>
      <c r="J20" s="83"/>
    </row>
    <row r="21" spans="1:10" ht="23.25" customHeight="1" x14ac:dyDescent="0.2">
      <c r="A21" s="2"/>
      <c r="B21" s="48" t="s">
        <v>29</v>
      </c>
      <c r="C21" s="62"/>
      <c r="D21" s="63"/>
      <c r="E21" s="87"/>
      <c r="F21" s="88"/>
      <c r="G21" s="87"/>
      <c r="H21" s="88"/>
      <c r="I21" s="87">
        <f>SUM(I16:J20)</f>
        <v>0</v>
      </c>
      <c r="J21" s="97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95">
        <f>ZakladDPHSniVypocet</f>
        <v>0</v>
      </c>
      <c r="H23" s="96"/>
      <c r="I23" s="9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93">
        <f>IF(A24&gt;50, ROUNDUP(A23, 0), ROUNDDOWN(A23, 0))</f>
        <v>0</v>
      </c>
      <c r="H24" s="94"/>
      <c r="I24" s="9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95">
        <f>ZakladDPHZaklVypocet</f>
        <v>0</v>
      </c>
      <c r="H25" s="96"/>
      <c r="I25" s="9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4"/>
      <c r="E26" s="67">
        <f>SazbaDPH2</f>
        <v>21</v>
      </c>
      <c r="F26" s="30" t="s">
        <v>0</v>
      </c>
      <c r="G26" s="78">
        <f>IF(A26&gt;50, ROUNDUP(A25, 0), ROUNDDOWN(A25, 0))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80">
        <f>CenaCelkem-(ZakladDPHSni+DPHSni+ZakladDPHZakl+DPHZakl)</f>
        <v>0</v>
      </c>
      <c r="H27" s="80"/>
      <c r="I27" s="80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98"/>
      <c r="E34" s="99"/>
      <c r="G34" s="100"/>
      <c r="H34" s="101"/>
      <c r="I34" s="101"/>
      <c r="J34" s="25"/>
    </row>
    <row r="35" spans="1:10" ht="12.75" customHeight="1" x14ac:dyDescent="0.2">
      <c r="A35" s="2"/>
      <c r="B35" s="2"/>
      <c r="D35" s="92" t="s">
        <v>2</v>
      </c>
      <c r="E35" s="92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51</v>
      </c>
      <c r="C39" s="146"/>
      <c r="D39" s="146"/>
      <c r="E39" s="146"/>
      <c r="F39" s="147">
        <f>'01 01 Pol'!AE467+'01 02 Pol'!AE115+'01 03 Pol'!AE94+'01 04 Pol'!AE21</f>
        <v>0</v>
      </c>
      <c r="G39" s="148">
        <f>'01 01 Pol'!AF467+'01 02 Pol'!AF115+'01 03 Pol'!AF94+'01 04 Pol'!AF21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52</v>
      </c>
      <c r="C40" s="152" t="s">
        <v>53</v>
      </c>
      <c r="D40" s="152"/>
      <c r="E40" s="152"/>
      <c r="F40" s="153">
        <f>'01 01 Pol'!AE467+'01 02 Pol'!AE115+'01 03 Pol'!AE94+'01 04 Pol'!AE21</f>
        <v>0</v>
      </c>
      <c r="G40" s="154">
        <f>'01 01 Pol'!AF467+'01 02 Pol'!AF115+'01 03 Pol'!AF94+'01 04 Pol'!AF21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52</v>
      </c>
      <c r="C41" s="146" t="s">
        <v>54</v>
      </c>
      <c r="D41" s="146"/>
      <c r="E41" s="146"/>
      <c r="F41" s="157">
        <f>'01 01 Pol'!AE467</f>
        <v>0</v>
      </c>
      <c r="G41" s="149">
        <f>'01 01 Pol'!AF467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55</v>
      </c>
      <c r="C42" s="146" t="s">
        <v>56</v>
      </c>
      <c r="D42" s="146"/>
      <c r="E42" s="146"/>
      <c r="F42" s="157">
        <f>'01 02 Pol'!AE115</f>
        <v>0</v>
      </c>
      <c r="G42" s="149">
        <f>'01 02 Pol'!AF115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57</v>
      </c>
      <c r="C43" s="146" t="s">
        <v>58</v>
      </c>
      <c r="D43" s="146"/>
      <c r="E43" s="146"/>
      <c r="F43" s="157">
        <f>'01 03 Pol'!AE94</f>
        <v>0</v>
      </c>
      <c r="G43" s="149">
        <f>'01 03 Pol'!AF94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59</v>
      </c>
      <c r="C44" s="146" t="s">
        <v>60</v>
      </c>
      <c r="D44" s="146"/>
      <c r="E44" s="146"/>
      <c r="F44" s="157">
        <f>'01 04 Pol'!AE21</f>
        <v>0</v>
      </c>
      <c r="G44" s="149">
        <f>'01 04 Pol'!AF21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/>
      <c r="B45" s="158" t="s">
        <v>61</v>
      </c>
      <c r="C45" s="159"/>
      <c r="D45" s="159"/>
      <c r="E45" s="160"/>
      <c r="F45" s="161">
        <f>SUMIF(A39:A44,"=1",F39:F44)</f>
        <v>0</v>
      </c>
      <c r="G45" s="162">
        <f>SUMIF(A39:A44,"=1",G39:G44)</f>
        <v>0</v>
      </c>
      <c r="H45" s="162">
        <f>SUMIF(A39:A44,"=1",H39:H44)</f>
        <v>0</v>
      </c>
      <c r="I45" s="162">
        <f>SUMIF(A39:A44,"=1",I39:I44)</f>
        <v>0</v>
      </c>
      <c r="J45" s="163">
        <f>SUMIF(A39:A44,"=1",J39:J44)</f>
        <v>0</v>
      </c>
    </row>
    <row r="49" spans="1:10" ht="15.75" x14ac:dyDescent="0.25">
      <c r="B49" s="174" t="s">
        <v>63</v>
      </c>
    </row>
    <row r="51" spans="1:10" ht="25.5" customHeight="1" x14ac:dyDescent="0.2">
      <c r="A51" s="176"/>
      <c r="B51" s="179" t="s">
        <v>17</v>
      </c>
      <c r="C51" s="179" t="s">
        <v>5</v>
      </c>
      <c r="D51" s="180"/>
      <c r="E51" s="180"/>
      <c r="F51" s="181" t="s">
        <v>64</v>
      </c>
      <c r="G51" s="181"/>
      <c r="H51" s="181"/>
      <c r="I51" s="181" t="s">
        <v>29</v>
      </c>
      <c r="J51" s="181" t="s">
        <v>0</v>
      </c>
    </row>
    <row r="52" spans="1:10" ht="25.5" customHeight="1" x14ac:dyDescent="0.2">
      <c r="A52" s="177"/>
      <c r="B52" s="182" t="s">
        <v>65</v>
      </c>
      <c r="C52" s="183" t="s">
        <v>66</v>
      </c>
      <c r="D52" s="184"/>
      <c r="E52" s="184"/>
      <c r="F52" s="190" t="s">
        <v>24</v>
      </c>
      <c r="G52" s="191"/>
      <c r="H52" s="191"/>
      <c r="I52" s="191">
        <f>'01 03 Pol'!G8</f>
        <v>0</v>
      </c>
      <c r="J52" s="188" t="str">
        <f>IF(I84=0,"",I52/I84*100)</f>
        <v/>
      </c>
    </row>
    <row r="53" spans="1:10" ht="25.5" customHeight="1" x14ac:dyDescent="0.2">
      <c r="A53" s="177"/>
      <c r="B53" s="182" t="s">
        <v>67</v>
      </c>
      <c r="C53" s="183" t="s">
        <v>68</v>
      </c>
      <c r="D53" s="184"/>
      <c r="E53" s="184"/>
      <c r="F53" s="190" t="s">
        <v>24</v>
      </c>
      <c r="G53" s="191"/>
      <c r="H53" s="191"/>
      <c r="I53" s="191">
        <f>'01 03 Pol'!G86</f>
        <v>0</v>
      </c>
      <c r="J53" s="188" t="str">
        <f>IF(I84=0,"",I53/I84*100)</f>
        <v/>
      </c>
    </row>
    <row r="54" spans="1:10" ht="25.5" customHeight="1" x14ac:dyDescent="0.2">
      <c r="A54" s="177"/>
      <c r="B54" s="182" t="s">
        <v>69</v>
      </c>
      <c r="C54" s="183" t="s">
        <v>70</v>
      </c>
      <c r="D54" s="184"/>
      <c r="E54" s="184"/>
      <c r="F54" s="190" t="s">
        <v>24</v>
      </c>
      <c r="G54" s="191"/>
      <c r="H54" s="191"/>
      <c r="I54" s="191">
        <f>'01 03 Pol'!G11</f>
        <v>0</v>
      </c>
      <c r="J54" s="188" t="str">
        <f>IF(I84=0,"",I54/I84*100)</f>
        <v/>
      </c>
    </row>
    <row r="55" spans="1:10" ht="25.5" customHeight="1" x14ac:dyDescent="0.2">
      <c r="A55" s="177"/>
      <c r="B55" s="182" t="s">
        <v>71</v>
      </c>
      <c r="C55" s="183" t="s">
        <v>72</v>
      </c>
      <c r="D55" s="184"/>
      <c r="E55" s="184"/>
      <c r="F55" s="190" t="s">
        <v>24</v>
      </c>
      <c r="G55" s="191"/>
      <c r="H55" s="191"/>
      <c r="I55" s="191">
        <f>'01 03 Pol'!G22</f>
        <v>0</v>
      </c>
      <c r="J55" s="188" t="str">
        <f>IF(I84=0,"",I55/I84*100)</f>
        <v/>
      </c>
    </row>
    <row r="56" spans="1:10" ht="25.5" customHeight="1" x14ac:dyDescent="0.2">
      <c r="A56" s="177"/>
      <c r="B56" s="182" t="s">
        <v>73</v>
      </c>
      <c r="C56" s="183" t="s">
        <v>74</v>
      </c>
      <c r="D56" s="184"/>
      <c r="E56" s="184"/>
      <c r="F56" s="190" t="s">
        <v>24</v>
      </c>
      <c r="G56" s="191"/>
      <c r="H56" s="191"/>
      <c r="I56" s="191">
        <f>'01 03 Pol'!G30</f>
        <v>0</v>
      </c>
      <c r="J56" s="188" t="str">
        <f>IF(I84=0,"",I56/I84*100)</f>
        <v/>
      </c>
    </row>
    <row r="57" spans="1:10" ht="25.5" customHeight="1" x14ac:dyDescent="0.2">
      <c r="A57" s="177"/>
      <c r="B57" s="182" t="s">
        <v>75</v>
      </c>
      <c r="C57" s="183" t="s">
        <v>76</v>
      </c>
      <c r="D57" s="184"/>
      <c r="E57" s="184"/>
      <c r="F57" s="190" t="s">
        <v>24</v>
      </c>
      <c r="G57" s="191"/>
      <c r="H57" s="191"/>
      <c r="I57" s="191">
        <f>'01 03 Pol'!G38</f>
        <v>0</v>
      </c>
      <c r="J57" s="188" t="str">
        <f>IF(I84=0,"",I57/I84*100)</f>
        <v/>
      </c>
    </row>
    <row r="58" spans="1:10" ht="25.5" customHeight="1" x14ac:dyDescent="0.2">
      <c r="A58" s="177"/>
      <c r="B58" s="182" t="s">
        <v>77</v>
      </c>
      <c r="C58" s="183" t="s">
        <v>78</v>
      </c>
      <c r="D58" s="184"/>
      <c r="E58" s="184"/>
      <c r="F58" s="190" t="s">
        <v>24</v>
      </c>
      <c r="G58" s="191"/>
      <c r="H58" s="191"/>
      <c r="I58" s="191">
        <f>'01 03 Pol'!G46</f>
        <v>0</v>
      </c>
      <c r="J58" s="188" t="str">
        <f>IF(I84=0,"",I58/I84*100)</f>
        <v/>
      </c>
    </row>
    <row r="59" spans="1:10" ht="25.5" customHeight="1" x14ac:dyDescent="0.2">
      <c r="A59" s="177"/>
      <c r="B59" s="182" t="s">
        <v>79</v>
      </c>
      <c r="C59" s="183" t="s">
        <v>80</v>
      </c>
      <c r="D59" s="184"/>
      <c r="E59" s="184"/>
      <c r="F59" s="190" t="s">
        <v>24</v>
      </c>
      <c r="G59" s="191"/>
      <c r="H59" s="191"/>
      <c r="I59" s="191">
        <f>'01 03 Pol'!G57</f>
        <v>0</v>
      </c>
      <c r="J59" s="188" t="str">
        <f>IF(I84=0,"",I59/I84*100)</f>
        <v/>
      </c>
    </row>
    <row r="60" spans="1:10" ht="25.5" customHeight="1" x14ac:dyDescent="0.2">
      <c r="A60" s="177"/>
      <c r="B60" s="182" t="s">
        <v>81</v>
      </c>
      <c r="C60" s="183" t="s">
        <v>82</v>
      </c>
      <c r="D60" s="184"/>
      <c r="E60" s="184"/>
      <c r="F60" s="190" t="s">
        <v>24</v>
      </c>
      <c r="G60" s="191"/>
      <c r="H60" s="191"/>
      <c r="I60" s="191">
        <f>'01 03 Pol'!G65</f>
        <v>0</v>
      </c>
      <c r="J60" s="188" t="str">
        <f>IF(I84=0,"",I60/I84*100)</f>
        <v/>
      </c>
    </row>
    <row r="61" spans="1:10" ht="25.5" customHeight="1" x14ac:dyDescent="0.2">
      <c r="A61" s="177"/>
      <c r="B61" s="182" t="s">
        <v>83</v>
      </c>
      <c r="C61" s="183" t="s">
        <v>84</v>
      </c>
      <c r="D61" s="184"/>
      <c r="E61" s="184"/>
      <c r="F61" s="190" t="s">
        <v>24</v>
      </c>
      <c r="G61" s="191"/>
      <c r="H61" s="191"/>
      <c r="I61" s="191">
        <f>'01 03 Pol'!G78</f>
        <v>0</v>
      </c>
      <c r="J61" s="188" t="str">
        <f>IF(I84=0,"",I61/I84*100)</f>
        <v/>
      </c>
    </row>
    <row r="62" spans="1:10" ht="25.5" customHeight="1" x14ac:dyDescent="0.2">
      <c r="A62" s="177"/>
      <c r="B62" s="182" t="s">
        <v>85</v>
      </c>
      <c r="C62" s="183" t="s">
        <v>86</v>
      </c>
      <c r="D62" s="184"/>
      <c r="E62" s="184"/>
      <c r="F62" s="190" t="s">
        <v>24</v>
      </c>
      <c r="G62" s="191"/>
      <c r="H62" s="191"/>
      <c r="I62" s="191">
        <f>'01 01 Pol'!G8</f>
        <v>0</v>
      </c>
      <c r="J62" s="188" t="str">
        <f>IF(I84=0,"",I62/I84*100)</f>
        <v/>
      </c>
    </row>
    <row r="63" spans="1:10" ht="25.5" customHeight="1" x14ac:dyDescent="0.2">
      <c r="A63" s="177"/>
      <c r="B63" s="182" t="s">
        <v>87</v>
      </c>
      <c r="C63" s="183" t="s">
        <v>88</v>
      </c>
      <c r="D63" s="184"/>
      <c r="E63" s="184"/>
      <c r="F63" s="190" t="s">
        <v>24</v>
      </c>
      <c r="G63" s="191"/>
      <c r="H63" s="191"/>
      <c r="I63" s="191">
        <f>'01 01 Pol'!G21</f>
        <v>0</v>
      </c>
      <c r="J63" s="188" t="str">
        <f>IF(I84=0,"",I63/I84*100)</f>
        <v/>
      </c>
    </row>
    <row r="64" spans="1:10" ht="25.5" customHeight="1" x14ac:dyDescent="0.2">
      <c r="A64" s="177"/>
      <c r="B64" s="182" t="s">
        <v>89</v>
      </c>
      <c r="C64" s="183" t="s">
        <v>90</v>
      </c>
      <c r="D64" s="184"/>
      <c r="E64" s="184"/>
      <c r="F64" s="190" t="s">
        <v>24</v>
      </c>
      <c r="G64" s="191"/>
      <c r="H64" s="191"/>
      <c r="I64" s="191">
        <f>'01 01 Pol'!G73</f>
        <v>0</v>
      </c>
      <c r="J64" s="188" t="str">
        <f>IF(I84=0,"",I64/I84*100)</f>
        <v/>
      </c>
    </row>
    <row r="65" spans="1:10" ht="25.5" customHeight="1" x14ac:dyDescent="0.2">
      <c r="A65" s="177"/>
      <c r="B65" s="182" t="s">
        <v>91</v>
      </c>
      <c r="C65" s="183" t="s">
        <v>92</v>
      </c>
      <c r="D65" s="184"/>
      <c r="E65" s="184"/>
      <c r="F65" s="190" t="s">
        <v>24</v>
      </c>
      <c r="G65" s="191"/>
      <c r="H65" s="191"/>
      <c r="I65" s="191">
        <f>'01 02 Pol'!G101</f>
        <v>0</v>
      </c>
      <c r="J65" s="188" t="str">
        <f>IF(I84=0,"",I65/I84*100)</f>
        <v/>
      </c>
    </row>
    <row r="66" spans="1:10" ht="25.5" customHeight="1" x14ac:dyDescent="0.2">
      <c r="A66" s="177"/>
      <c r="B66" s="182" t="s">
        <v>93</v>
      </c>
      <c r="C66" s="183" t="s">
        <v>94</v>
      </c>
      <c r="D66" s="184"/>
      <c r="E66" s="184"/>
      <c r="F66" s="190" t="s">
        <v>24</v>
      </c>
      <c r="G66" s="191"/>
      <c r="H66" s="191"/>
      <c r="I66" s="191">
        <f>'01 01 Pol'!G87</f>
        <v>0</v>
      </c>
      <c r="J66" s="188" t="str">
        <f>IF(I84=0,"",I66/I84*100)</f>
        <v/>
      </c>
    </row>
    <row r="67" spans="1:10" ht="25.5" customHeight="1" x14ac:dyDescent="0.2">
      <c r="A67" s="177"/>
      <c r="B67" s="182" t="s">
        <v>95</v>
      </c>
      <c r="C67" s="183" t="s">
        <v>96</v>
      </c>
      <c r="D67" s="184"/>
      <c r="E67" s="184"/>
      <c r="F67" s="190" t="s">
        <v>24</v>
      </c>
      <c r="G67" s="191"/>
      <c r="H67" s="191"/>
      <c r="I67" s="191">
        <f>'01 01 Pol'!G97</f>
        <v>0</v>
      </c>
      <c r="J67" s="188" t="str">
        <f>IF(I84=0,"",I67/I84*100)</f>
        <v/>
      </c>
    </row>
    <row r="68" spans="1:10" ht="25.5" customHeight="1" x14ac:dyDescent="0.2">
      <c r="A68" s="177"/>
      <c r="B68" s="182" t="s">
        <v>97</v>
      </c>
      <c r="C68" s="183" t="s">
        <v>98</v>
      </c>
      <c r="D68" s="184"/>
      <c r="E68" s="184"/>
      <c r="F68" s="190" t="s">
        <v>24</v>
      </c>
      <c r="G68" s="191"/>
      <c r="H68" s="191"/>
      <c r="I68" s="191">
        <f>'01 01 Pol'!G109</f>
        <v>0</v>
      </c>
      <c r="J68" s="188" t="str">
        <f>IF(I84=0,"",I68/I84*100)</f>
        <v/>
      </c>
    </row>
    <row r="69" spans="1:10" ht="25.5" customHeight="1" x14ac:dyDescent="0.2">
      <c r="A69" s="177"/>
      <c r="B69" s="182" t="s">
        <v>99</v>
      </c>
      <c r="C69" s="183" t="s">
        <v>100</v>
      </c>
      <c r="D69" s="184"/>
      <c r="E69" s="184"/>
      <c r="F69" s="190" t="s">
        <v>24</v>
      </c>
      <c r="G69" s="191"/>
      <c r="H69" s="191"/>
      <c r="I69" s="191">
        <f>'01 01 Pol'!G180</f>
        <v>0</v>
      </c>
      <c r="J69" s="188" t="str">
        <f>IF(I84=0,"",I69/I84*100)</f>
        <v/>
      </c>
    </row>
    <row r="70" spans="1:10" ht="25.5" customHeight="1" x14ac:dyDescent="0.2">
      <c r="A70" s="177"/>
      <c r="B70" s="182" t="s">
        <v>101</v>
      </c>
      <c r="C70" s="183" t="s">
        <v>102</v>
      </c>
      <c r="D70" s="184"/>
      <c r="E70" s="184"/>
      <c r="F70" s="190" t="s">
        <v>25</v>
      </c>
      <c r="G70" s="191"/>
      <c r="H70" s="191"/>
      <c r="I70" s="191">
        <f>'01 01 Pol'!G186</f>
        <v>0</v>
      </c>
      <c r="J70" s="188" t="str">
        <f>IF(I84=0,"",I70/I84*100)</f>
        <v/>
      </c>
    </row>
    <row r="71" spans="1:10" ht="25.5" customHeight="1" x14ac:dyDescent="0.2">
      <c r="A71" s="177"/>
      <c r="B71" s="182" t="s">
        <v>103</v>
      </c>
      <c r="C71" s="183" t="s">
        <v>104</v>
      </c>
      <c r="D71" s="184"/>
      <c r="E71" s="184"/>
      <c r="F71" s="190" t="s">
        <v>25</v>
      </c>
      <c r="G71" s="191"/>
      <c r="H71" s="191"/>
      <c r="I71" s="191">
        <f>'01 02 Pol'!G8</f>
        <v>0</v>
      </c>
      <c r="J71" s="188" t="str">
        <f>IF(I84=0,"",I71/I84*100)</f>
        <v/>
      </c>
    </row>
    <row r="72" spans="1:10" ht="25.5" customHeight="1" x14ac:dyDescent="0.2">
      <c r="A72" s="177"/>
      <c r="B72" s="182" t="s">
        <v>105</v>
      </c>
      <c r="C72" s="183" t="s">
        <v>106</v>
      </c>
      <c r="D72" s="184"/>
      <c r="E72" s="184"/>
      <c r="F72" s="190" t="s">
        <v>25</v>
      </c>
      <c r="G72" s="191"/>
      <c r="H72" s="191"/>
      <c r="I72" s="191">
        <f>'01 02 Pol'!G18</f>
        <v>0</v>
      </c>
      <c r="J72" s="188" t="str">
        <f>IF(I84=0,"",I72/I84*100)</f>
        <v/>
      </c>
    </row>
    <row r="73" spans="1:10" ht="25.5" customHeight="1" x14ac:dyDescent="0.2">
      <c r="A73" s="177"/>
      <c r="B73" s="182" t="s">
        <v>107</v>
      </c>
      <c r="C73" s="183" t="s">
        <v>108</v>
      </c>
      <c r="D73" s="184"/>
      <c r="E73" s="184"/>
      <c r="F73" s="190" t="s">
        <v>25</v>
      </c>
      <c r="G73" s="191"/>
      <c r="H73" s="191"/>
      <c r="I73" s="191">
        <f>'01 01 Pol'!G214+'01 02 Pol'!G61</f>
        <v>0</v>
      </c>
      <c r="J73" s="188" t="str">
        <f>IF(I84=0,"",I73/I84*100)</f>
        <v/>
      </c>
    </row>
    <row r="74" spans="1:10" ht="25.5" customHeight="1" x14ac:dyDescent="0.2">
      <c r="A74" s="177"/>
      <c r="B74" s="182" t="s">
        <v>109</v>
      </c>
      <c r="C74" s="183" t="s">
        <v>110</v>
      </c>
      <c r="D74" s="184"/>
      <c r="E74" s="184"/>
      <c r="F74" s="190" t="s">
        <v>25</v>
      </c>
      <c r="G74" s="191"/>
      <c r="H74" s="191"/>
      <c r="I74" s="191">
        <f>'01 02 Pol'!G97</f>
        <v>0</v>
      </c>
      <c r="J74" s="188" t="str">
        <f>IF(I84=0,"",I74/I84*100)</f>
        <v/>
      </c>
    </row>
    <row r="75" spans="1:10" ht="25.5" customHeight="1" x14ac:dyDescent="0.2">
      <c r="A75" s="177"/>
      <c r="B75" s="182" t="s">
        <v>111</v>
      </c>
      <c r="C75" s="183" t="s">
        <v>112</v>
      </c>
      <c r="D75" s="184"/>
      <c r="E75" s="184"/>
      <c r="F75" s="190" t="s">
        <v>25</v>
      </c>
      <c r="G75" s="191"/>
      <c r="H75" s="191"/>
      <c r="I75" s="191">
        <f>'01 01 Pol'!G229</f>
        <v>0</v>
      </c>
      <c r="J75" s="188" t="str">
        <f>IF(I84=0,"",I75/I84*100)</f>
        <v/>
      </c>
    </row>
    <row r="76" spans="1:10" ht="25.5" customHeight="1" x14ac:dyDescent="0.2">
      <c r="A76" s="177"/>
      <c r="B76" s="182" t="s">
        <v>113</v>
      </c>
      <c r="C76" s="183" t="s">
        <v>114</v>
      </c>
      <c r="D76" s="184"/>
      <c r="E76" s="184"/>
      <c r="F76" s="190" t="s">
        <v>25</v>
      </c>
      <c r="G76" s="191"/>
      <c r="H76" s="191"/>
      <c r="I76" s="191">
        <f>'01 01 Pol'!G270</f>
        <v>0</v>
      </c>
      <c r="J76" s="188" t="str">
        <f>IF(I84=0,"",I76/I84*100)</f>
        <v/>
      </c>
    </row>
    <row r="77" spans="1:10" ht="25.5" customHeight="1" x14ac:dyDescent="0.2">
      <c r="A77" s="177"/>
      <c r="B77" s="182" t="s">
        <v>115</v>
      </c>
      <c r="C77" s="183" t="s">
        <v>116</v>
      </c>
      <c r="D77" s="184"/>
      <c r="E77" s="184"/>
      <c r="F77" s="190" t="s">
        <v>25</v>
      </c>
      <c r="G77" s="191"/>
      <c r="H77" s="191"/>
      <c r="I77" s="191">
        <f>'01 01 Pol'!G319</f>
        <v>0</v>
      </c>
      <c r="J77" s="188" t="str">
        <f>IF(I84=0,"",I77/I84*100)</f>
        <v/>
      </c>
    </row>
    <row r="78" spans="1:10" ht="25.5" customHeight="1" x14ac:dyDescent="0.2">
      <c r="A78" s="177"/>
      <c r="B78" s="182" t="s">
        <v>117</v>
      </c>
      <c r="C78" s="183" t="s">
        <v>118</v>
      </c>
      <c r="D78" s="184"/>
      <c r="E78" s="184"/>
      <c r="F78" s="190" t="s">
        <v>25</v>
      </c>
      <c r="G78" s="191"/>
      <c r="H78" s="191"/>
      <c r="I78" s="191">
        <f>'01 01 Pol'!G323</f>
        <v>0</v>
      </c>
      <c r="J78" s="188" t="str">
        <f>IF(I84=0,"",I78/I84*100)</f>
        <v/>
      </c>
    </row>
    <row r="79" spans="1:10" ht="25.5" customHeight="1" x14ac:dyDescent="0.2">
      <c r="A79" s="177"/>
      <c r="B79" s="182" t="s">
        <v>119</v>
      </c>
      <c r="C79" s="183" t="s">
        <v>120</v>
      </c>
      <c r="D79" s="184"/>
      <c r="E79" s="184"/>
      <c r="F79" s="190" t="s">
        <v>25</v>
      </c>
      <c r="G79" s="191"/>
      <c r="H79" s="191"/>
      <c r="I79" s="191">
        <f>'01 01 Pol'!G385</f>
        <v>0</v>
      </c>
      <c r="J79" s="188" t="str">
        <f>IF(I84=0,"",I79/I84*100)</f>
        <v/>
      </c>
    </row>
    <row r="80" spans="1:10" ht="25.5" customHeight="1" x14ac:dyDescent="0.2">
      <c r="A80" s="177"/>
      <c r="B80" s="182" t="s">
        <v>121</v>
      </c>
      <c r="C80" s="183" t="s">
        <v>122</v>
      </c>
      <c r="D80" s="184"/>
      <c r="E80" s="184"/>
      <c r="F80" s="190" t="s">
        <v>25</v>
      </c>
      <c r="G80" s="191"/>
      <c r="H80" s="191"/>
      <c r="I80" s="191">
        <f>'01 01 Pol'!G391</f>
        <v>0</v>
      </c>
      <c r="J80" s="188" t="str">
        <f>IF(I84=0,"",I80/I84*100)</f>
        <v/>
      </c>
    </row>
    <row r="81" spans="1:10" ht="25.5" customHeight="1" x14ac:dyDescent="0.2">
      <c r="A81" s="177"/>
      <c r="B81" s="182" t="s">
        <v>123</v>
      </c>
      <c r="C81" s="183" t="s">
        <v>124</v>
      </c>
      <c r="D81" s="184"/>
      <c r="E81" s="184"/>
      <c r="F81" s="190" t="s">
        <v>125</v>
      </c>
      <c r="G81" s="191"/>
      <c r="H81" s="191"/>
      <c r="I81" s="191">
        <f>'01 01 Pol'!G443+'01 02 Pol'!G105</f>
        <v>0</v>
      </c>
      <c r="J81" s="188" t="str">
        <f>IF(I84=0,"",I81/I84*100)</f>
        <v/>
      </c>
    </row>
    <row r="82" spans="1:10" ht="25.5" customHeight="1" x14ac:dyDescent="0.2">
      <c r="A82" s="177"/>
      <c r="B82" s="182" t="s">
        <v>126</v>
      </c>
      <c r="C82" s="183" t="s">
        <v>27</v>
      </c>
      <c r="D82" s="184"/>
      <c r="E82" s="184"/>
      <c r="F82" s="190" t="s">
        <v>126</v>
      </c>
      <c r="G82" s="191"/>
      <c r="H82" s="191"/>
      <c r="I82" s="191">
        <f>'01 04 Pol'!G8</f>
        <v>0</v>
      </c>
      <c r="J82" s="188" t="str">
        <f>IF(I84=0,"",I82/I84*100)</f>
        <v/>
      </c>
    </row>
    <row r="83" spans="1:10" ht="25.5" customHeight="1" x14ac:dyDescent="0.2">
      <c r="A83" s="177"/>
      <c r="B83" s="182" t="s">
        <v>127</v>
      </c>
      <c r="C83" s="183" t="s">
        <v>28</v>
      </c>
      <c r="D83" s="184"/>
      <c r="E83" s="184"/>
      <c r="F83" s="190" t="s">
        <v>127</v>
      </c>
      <c r="G83" s="191"/>
      <c r="H83" s="191"/>
      <c r="I83" s="191">
        <f>'01 04 Pol'!G13</f>
        <v>0</v>
      </c>
      <c r="J83" s="188" t="str">
        <f>IF(I84=0,"",I83/I84*100)</f>
        <v/>
      </c>
    </row>
    <row r="84" spans="1:10" ht="25.5" customHeight="1" x14ac:dyDescent="0.2">
      <c r="A84" s="178"/>
      <c r="B84" s="185" t="s">
        <v>1</v>
      </c>
      <c r="C84" s="186"/>
      <c r="D84" s="187"/>
      <c r="E84" s="187"/>
      <c r="F84" s="192"/>
      <c r="G84" s="193"/>
      <c r="H84" s="193"/>
      <c r="I84" s="193">
        <f>SUM(I52:I83)</f>
        <v>0</v>
      </c>
      <c r="J84" s="189">
        <f>SUM(J52:J83)</f>
        <v>0</v>
      </c>
    </row>
    <row r="85" spans="1:10" x14ac:dyDescent="0.2">
      <c r="F85" s="133"/>
      <c r="G85" s="133"/>
      <c r="H85" s="133"/>
      <c r="I85" s="133"/>
      <c r="J85" s="134"/>
    </row>
    <row r="86" spans="1:10" x14ac:dyDescent="0.2">
      <c r="F86" s="133"/>
      <c r="G86" s="133"/>
      <c r="H86" s="133"/>
      <c r="I86" s="133"/>
      <c r="J86" s="134"/>
    </row>
    <row r="87" spans="1:10" x14ac:dyDescent="0.2">
      <c r="F87" s="133"/>
      <c r="G87" s="133"/>
      <c r="H87" s="133"/>
      <c r="I87" s="133"/>
      <c r="J87" s="134"/>
    </row>
  </sheetData>
  <sheetProtection algorithmName="SHA-512" hashValue="BuhLN6xbJ2o3p9K8dw+gbKeulLVGQtjCBKmKcCbULF5MG/cwlrCETZ3AznQxEmsJT6Ms7UItmAxPtPekA48SDA==" saltValue="PwnDvKwlzcP/vSeFmk1qT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C80:E80"/>
    <mergeCell ref="C81:E81"/>
    <mergeCell ref="C82:E82"/>
    <mergeCell ref="C83:E83"/>
    <mergeCell ref="D14:G1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2" t="s">
        <v>6</v>
      </c>
      <c r="B1" s="102"/>
      <c r="C1" s="103"/>
      <c r="D1" s="102"/>
      <c r="E1" s="102"/>
      <c r="F1" s="102"/>
      <c r="G1" s="102"/>
    </row>
    <row r="2" spans="1:7" ht="24.95" customHeight="1" x14ac:dyDescent="0.2">
      <c r="A2" s="50" t="s">
        <v>7</v>
      </c>
      <c r="B2" s="49"/>
      <c r="C2" s="104"/>
      <c r="D2" s="104"/>
      <c r="E2" s="104"/>
      <c r="F2" s="104"/>
      <c r="G2" s="105"/>
    </row>
    <row r="3" spans="1:7" ht="24.95" customHeight="1" x14ac:dyDescent="0.2">
      <c r="A3" s="50" t="s">
        <v>8</v>
      </c>
      <c r="B3" s="49"/>
      <c r="C3" s="104"/>
      <c r="D3" s="104"/>
      <c r="E3" s="104"/>
      <c r="F3" s="104"/>
      <c r="G3" s="105"/>
    </row>
    <row r="4" spans="1:7" ht="24.95" customHeight="1" x14ac:dyDescent="0.2">
      <c r="A4" s="50" t="s">
        <v>9</v>
      </c>
      <c r="B4" s="49"/>
      <c r="C4" s="104"/>
      <c r="D4" s="104"/>
      <c r="E4" s="104"/>
      <c r="F4" s="104"/>
      <c r="G4" s="105"/>
    </row>
    <row r="5" spans="1:7" x14ac:dyDescent="0.2">
      <c r="B5" s="4"/>
      <c r="C5" s="5"/>
      <c r="D5" s="6"/>
    </row>
  </sheetData>
  <sheetProtection algorithmName="SHA-512" hashValue="JNJpW5mKT5jfzPyD98mPLeJq8wDBdrT900LC20+tcb3/FrNHKax6CF3wOMtlufsnx7LtZ7xQrLGFR2Tmu2V0xA==" saltValue="vKrK3Lp+Z7w3YyxPVuoyZ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9680-6E76-4C9B-B6F5-97339436FAE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128</v>
      </c>
      <c r="B1" s="195"/>
      <c r="C1" s="195"/>
      <c r="D1" s="195"/>
      <c r="E1" s="195"/>
      <c r="F1" s="195"/>
      <c r="G1" s="195"/>
      <c r="AG1" t="s">
        <v>129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130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130</v>
      </c>
      <c r="AG3" t="s">
        <v>131</v>
      </c>
    </row>
    <row r="4" spans="1:60" ht="24.95" customHeight="1" x14ac:dyDescent="0.2">
      <c r="A4" s="200" t="s">
        <v>9</v>
      </c>
      <c r="B4" s="201" t="s">
        <v>52</v>
      </c>
      <c r="C4" s="202" t="s">
        <v>54</v>
      </c>
      <c r="D4" s="203"/>
      <c r="E4" s="203"/>
      <c r="F4" s="203"/>
      <c r="G4" s="204"/>
      <c r="AG4" t="s">
        <v>132</v>
      </c>
    </row>
    <row r="5" spans="1:60" x14ac:dyDescent="0.2">
      <c r="D5" s="10"/>
    </row>
    <row r="6" spans="1:60" ht="38.25" x14ac:dyDescent="0.2">
      <c r="A6" s="206" t="s">
        <v>133</v>
      </c>
      <c r="B6" s="208" t="s">
        <v>134</v>
      </c>
      <c r="C6" s="208" t="s">
        <v>135</v>
      </c>
      <c r="D6" s="207" t="s">
        <v>136</v>
      </c>
      <c r="E6" s="206" t="s">
        <v>137</v>
      </c>
      <c r="F6" s="205" t="s">
        <v>138</v>
      </c>
      <c r="G6" s="206" t="s">
        <v>29</v>
      </c>
      <c r="H6" s="209" t="s">
        <v>30</v>
      </c>
      <c r="I6" s="209" t="s">
        <v>139</v>
      </c>
      <c r="J6" s="209" t="s">
        <v>31</v>
      </c>
      <c r="K6" s="209" t="s">
        <v>140</v>
      </c>
      <c r="L6" s="209" t="s">
        <v>141</v>
      </c>
      <c r="M6" s="209" t="s">
        <v>142</v>
      </c>
      <c r="N6" s="209" t="s">
        <v>143</v>
      </c>
      <c r="O6" s="209" t="s">
        <v>144</v>
      </c>
      <c r="P6" s="209" t="s">
        <v>145</v>
      </c>
      <c r="Q6" s="209" t="s">
        <v>146</v>
      </c>
      <c r="R6" s="209" t="s">
        <v>147</v>
      </c>
      <c r="S6" s="209" t="s">
        <v>148</v>
      </c>
      <c r="T6" s="209" t="s">
        <v>149</v>
      </c>
      <c r="U6" s="209" t="s">
        <v>150</v>
      </c>
      <c r="V6" s="209" t="s">
        <v>151</v>
      </c>
      <c r="W6" s="209" t="s">
        <v>152</v>
      </c>
      <c r="X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154</v>
      </c>
      <c r="B8" s="226" t="s">
        <v>85</v>
      </c>
      <c r="C8" s="250" t="s">
        <v>86</v>
      </c>
      <c r="D8" s="227"/>
      <c r="E8" s="228"/>
      <c r="F8" s="229"/>
      <c r="G8" s="229">
        <f>SUMIF(AG9:AG20,"&lt;&gt;NOR",G9:G20)</f>
        <v>0</v>
      </c>
      <c r="H8" s="229"/>
      <c r="I8" s="229">
        <f>SUM(I9:I20)</f>
        <v>0</v>
      </c>
      <c r="J8" s="229"/>
      <c r="K8" s="229">
        <f>SUM(K9:K20)</f>
        <v>0</v>
      </c>
      <c r="L8" s="229"/>
      <c r="M8" s="229">
        <f>SUM(M9:M20)</f>
        <v>0</v>
      </c>
      <c r="N8" s="229"/>
      <c r="O8" s="229">
        <f>SUM(O9:O20)</f>
        <v>0.05</v>
      </c>
      <c r="P8" s="229"/>
      <c r="Q8" s="229">
        <f>SUM(Q9:Q20)</f>
        <v>0</v>
      </c>
      <c r="R8" s="229"/>
      <c r="S8" s="229"/>
      <c r="T8" s="230"/>
      <c r="U8" s="224"/>
      <c r="V8" s="224">
        <f>SUM(V9:V20)</f>
        <v>2.2400000000000002</v>
      </c>
      <c r="W8" s="224"/>
      <c r="X8" s="224"/>
      <c r="AG8" t="s">
        <v>155</v>
      </c>
    </row>
    <row r="9" spans="1:60" ht="22.5" outlineLevel="1" x14ac:dyDescent="0.2">
      <c r="A9" s="231">
        <v>1</v>
      </c>
      <c r="B9" s="232" t="s">
        <v>156</v>
      </c>
      <c r="C9" s="251" t="s">
        <v>157</v>
      </c>
      <c r="D9" s="233" t="s">
        <v>158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1.8880000000000001E-2</v>
      </c>
      <c r="O9" s="236">
        <f>ROUND(E9*N9,2)</f>
        <v>0.02</v>
      </c>
      <c r="P9" s="236">
        <v>0</v>
      </c>
      <c r="Q9" s="236">
        <f>ROUND(E9*P9,2)</f>
        <v>0</v>
      </c>
      <c r="R9" s="236" t="s">
        <v>159</v>
      </c>
      <c r="S9" s="236" t="s">
        <v>160</v>
      </c>
      <c r="T9" s="237" t="s">
        <v>160</v>
      </c>
      <c r="U9" s="219">
        <v>0.23702999999999999</v>
      </c>
      <c r="V9" s="219">
        <f>ROUND(E9*U9,2)</f>
        <v>0.24</v>
      </c>
      <c r="W9" s="219"/>
      <c r="X9" s="219" t="s">
        <v>161</v>
      </c>
      <c r="Y9" s="210"/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2" t="s">
        <v>163</v>
      </c>
      <c r="D10" s="238"/>
      <c r="E10" s="238"/>
      <c r="F10" s="238"/>
      <c r="G10" s="23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3" t="s">
        <v>165</v>
      </c>
      <c r="D11" s="220"/>
      <c r="E11" s="221">
        <v>1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166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1" x14ac:dyDescent="0.2">
      <c r="A12" s="231">
        <v>2</v>
      </c>
      <c r="B12" s="232" t="s">
        <v>167</v>
      </c>
      <c r="C12" s="251" t="s">
        <v>168</v>
      </c>
      <c r="D12" s="233" t="s">
        <v>169</v>
      </c>
      <c r="E12" s="234">
        <v>2.7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1.158E-2</v>
      </c>
      <c r="O12" s="236">
        <f>ROUND(E12*N12,2)</f>
        <v>0.03</v>
      </c>
      <c r="P12" s="236">
        <v>0</v>
      </c>
      <c r="Q12" s="236">
        <f>ROUND(E12*P12,2)</f>
        <v>0</v>
      </c>
      <c r="R12" s="236" t="s">
        <v>170</v>
      </c>
      <c r="S12" s="236" t="s">
        <v>160</v>
      </c>
      <c r="T12" s="237" t="s">
        <v>160</v>
      </c>
      <c r="U12" s="219">
        <v>0.74</v>
      </c>
      <c r="V12" s="219">
        <f>ROUND(E12*U12,2)</f>
        <v>2</v>
      </c>
      <c r="W12" s="219"/>
      <c r="X12" s="219" t="s">
        <v>161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162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4" t="s">
        <v>510</v>
      </c>
      <c r="D13" s="239"/>
      <c r="E13" s="239"/>
      <c r="F13" s="239"/>
      <c r="G13" s="23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171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5" t="s">
        <v>172</v>
      </c>
      <c r="D14" s="240"/>
      <c r="E14" s="240"/>
      <c r="F14" s="240"/>
      <c r="G14" s="240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171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5" t="s">
        <v>173</v>
      </c>
      <c r="D15" s="240"/>
      <c r="E15" s="240"/>
      <c r="F15" s="240"/>
      <c r="G15" s="240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171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5" t="s">
        <v>174</v>
      </c>
      <c r="D16" s="240"/>
      <c r="E16" s="240"/>
      <c r="F16" s="240"/>
      <c r="G16" s="240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171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41" t="str">
        <f>C16</f>
        <v>- standardního tmelení Q2, to je: základní tmelení Q1+ dodatečné tmelení (tmelení najemno) a případné přebroušení.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3" t="s">
        <v>175</v>
      </c>
      <c r="D17" s="220"/>
      <c r="E17" s="221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166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3" t="s">
        <v>176</v>
      </c>
      <c r="D18" s="220"/>
      <c r="E18" s="221">
        <v>0.9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166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3" t="s">
        <v>177</v>
      </c>
      <c r="D19" s="220"/>
      <c r="E19" s="221">
        <v>0.9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166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3" t="s">
        <v>178</v>
      </c>
      <c r="D20" s="220"/>
      <c r="E20" s="221">
        <v>0.9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166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5" t="s">
        <v>154</v>
      </c>
      <c r="B21" s="226" t="s">
        <v>87</v>
      </c>
      <c r="C21" s="250" t="s">
        <v>88</v>
      </c>
      <c r="D21" s="227"/>
      <c r="E21" s="228"/>
      <c r="F21" s="229"/>
      <c r="G21" s="229">
        <f>SUMIF(AG22:AG72,"&lt;&gt;NOR",G22:G72)</f>
        <v>0</v>
      </c>
      <c r="H21" s="229"/>
      <c r="I21" s="229">
        <f>SUM(I22:I72)</f>
        <v>0</v>
      </c>
      <c r="J21" s="229"/>
      <c r="K21" s="229">
        <f>SUM(K22:K72)</f>
        <v>0</v>
      </c>
      <c r="L21" s="229"/>
      <c r="M21" s="229">
        <f>SUM(M22:M72)</f>
        <v>0</v>
      </c>
      <c r="N21" s="229"/>
      <c r="O21" s="229">
        <f>SUM(O22:O72)</f>
        <v>3.3000000000000003</v>
      </c>
      <c r="P21" s="229"/>
      <c r="Q21" s="229">
        <f>SUM(Q22:Q72)</f>
        <v>0</v>
      </c>
      <c r="R21" s="229"/>
      <c r="S21" s="229"/>
      <c r="T21" s="230"/>
      <c r="U21" s="224"/>
      <c r="V21" s="224">
        <f>SUM(V22:V72)</f>
        <v>62.32</v>
      </c>
      <c r="W21" s="224"/>
      <c r="X21" s="224"/>
      <c r="AG21" t="s">
        <v>155</v>
      </c>
    </row>
    <row r="22" spans="1:60" ht="33.75" outlineLevel="1" x14ac:dyDescent="0.2">
      <c r="A22" s="231">
        <v>3</v>
      </c>
      <c r="B22" s="232" t="s">
        <v>179</v>
      </c>
      <c r="C22" s="251" t="s">
        <v>180</v>
      </c>
      <c r="D22" s="233" t="s">
        <v>169</v>
      </c>
      <c r="E22" s="234">
        <v>34.68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6">
        <v>4.1200000000000004E-3</v>
      </c>
      <c r="O22" s="236">
        <f>ROUND(E22*N22,2)</f>
        <v>0.14000000000000001</v>
      </c>
      <c r="P22" s="236">
        <v>0</v>
      </c>
      <c r="Q22" s="236">
        <f>ROUND(E22*P22,2)</f>
        <v>0</v>
      </c>
      <c r="R22" s="236" t="s">
        <v>159</v>
      </c>
      <c r="S22" s="236" t="s">
        <v>160</v>
      </c>
      <c r="T22" s="237" t="s">
        <v>160</v>
      </c>
      <c r="U22" s="219">
        <v>0.19350999999999999</v>
      </c>
      <c r="V22" s="219">
        <f>ROUND(E22*U22,2)</f>
        <v>6.71</v>
      </c>
      <c r="W22" s="219"/>
      <c r="X22" s="219" t="s">
        <v>161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162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4" t="s">
        <v>181</v>
      </c>
      <c r="D23" s="239"/>
      <c r="E23" s="239"/>
      <c r="F23" s="239"/>
      <c r="G23" s="23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171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3" t="s">
        <v>182</v>
      </c>
      <c r="D24" s="220"/>
      <c r="E24" s="221">
        <v>1.83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166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3" t="s">
        <v>183</v>
      </c>
      <c r="D25" s="220"/>
      <c r="E25" s="221">
        <v>1.31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166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3" t="s">
        <v>184</v>
      </c>
      <c r="D26" s="220"/>
      <c r="E26" s="221">
        <v>1.04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166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3" t="s">
        <v>185</v>
      </c>
      <c r="D27" s="220"/>
      <c r="E27" s="221">
        <v>8.17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166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3" t="s">
        <v>186</v>
      </c>
      <c r="D28" s="220"/>
      <c r="E28" s="221">
        <v>1.1100000000000001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166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3" t="s">
        <v>187</v>
      </c>
      <c r="D29" s="220"/>
      <c r="E29" s="221">
        <v>6.18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166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3" t="s">
        <v>188</v>
      </c>
      <c r="D30" s="220"/>
      <c r="E30" s="221">
        <v>10.45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166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3" t="s">
        <v>189</v>
      </c>
      <c r="D31" s="220"/>
      <c r="E31" s="221">
        <v>4.59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166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1">
        <v>4</v>
      </c>
      <c r="B32" s="232" t="s">
        <v>190</v>
      </c>
      <c r="C32" s="251" t="s">
        <v>191</v>
      </c>
      <c r="D32" s="233" t="s">
        <v>169</v>
      </c>
      <c r="E32" s="234">
        <v>63.16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6">
        <v>4.4139999999999999E-2</v>
      </c>
      <c r="O32" s="236">
        <f>ROUND(E32*N32,2)</f>
        <v>2.79</v>
      </c>
      <c r="P32" s="236">
        <v>0</v>
      </c>
      <c r="Q32" s="236">
        <f>ROUND(E32*P32,2)</f>
        <v>0</v>
      </c>
      <c r="R32" s="236" t="s">
        <v>170</v>
      </c>
      <c r="S32" s="236" t="s">
        <v>160</v>
      </c>
      <c r="T32" s="237" t="s">
        <v>160</v>
      </c>
      <c r="U32" s="219">
        <v>0.6</v>
      </c>
      <c r="V32" s="219">
        <f>ROUND(E32*U32,2)</f>
        <v>37.9</v>
      </c>
      <c r="W32" s="219"/>
      <c r="X32" s="219" t="s">
        <v>161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3" t="s">
        <v>192</v>
      </c>
      <c r="D33" s="220"/>
      <c r="E33" s="221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166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3" t="s">
        <v>193</v>
      </c>
      <c r="D34" s="220"/>
      <c r="E34" s="221">
        <v>4.2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166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3" t="s">
        <v>194</v>
      </c>
      <c r="D35" s="220"/>
      <c r="E35" s="221">
        <v>3.3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166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3" t="s">
        <v>195</v>
      </c>
      <c r="D36" s="220"/>
      <c r="E36" s="221">
        <v>8.4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166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3" t="s">
        <v>196</v>
      </c>
      <c r="D37" s="220"/>
      <c r="E37" s="221">
        <v>-1.2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166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3" t="s">
        <v>197</v>
      </c>
      <c r="D38" s="220"/>
      <c r="E38" s="221">
        <v>8.6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166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3" t="s">
        <v>196</v>
      </c>
      <c r="D39" s="220"/>
      <c r="E39" s="221">
        <v>-1.2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166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3" t="s">
        <v>198</v>
      </c>
      <c r="D40" s="220"/>
      <c r="E40" s="221">
        <v>32.119999999999997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166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3" t="s">
        <v>196</v>
      </c>
      <c r="D41" s="220"/>
      <c r="E41" s="221">
        <v>-1.2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166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3" t="s">
        <v>199</v>
      </c>
      <c r="D42" s="220"/>
      <c r="E42" s="221">
        <v>-3.2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166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3" t="s">
        <v>200</v>
      </c>
      <c r="D43" s="220"/>
      <c r="E43" s="221">
        <v>-2.04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166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3" t="s">
        <v>201</v>
      </c>
      <c r="D44" s="220"/>
      <c r="E44" s="221">
        <v>17.600000000000001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166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3" t="s">
        <v>196</v>
      </c>
      <c r="D45" s="220"/>
      <c r="E45" s="221">
        <v>-1.2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166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3" t="s">
        <v>202</v>
      </c>
      <c r="D46" s="220"/>
      <c r="E46" s="221">
        <v>-1.02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166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1">
        <v>5</v>
      </c>
      <c r="B47" s="232" t="s">
        <v>203</v>
      </c>
      <c r="C47" s="251" t="s">
        <v>204</v>
      </c>
      <c r="D47" s="233" t="s">
        <v>169</v>
      </c>
      <c r="E47" s="234">
        <v>104.09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6">
        <v>3.5500000000000002E-3</v>
      </c>
      <c r="O47" s="236">
        <f>ROUND(E47*N47,2)</f>
        <v>0.37</v>
      </c>
      <c r="P47" s="236">
        <v>0</v>
      </c>
      <c r="Q47" s="236">
        <f>ROUND(E47*P47,2)</f>
        <v>0</v>
      </c>
      <c r="R47" s="236" t="s">
        <v>159</v>
      </c>
      <c r="S47" s="236" t="s">
        <v>160</v>
      </c>
      <c r="T47" s="237" t="s">
        <v>160</v>
      </c>
      <c r="U47" s="219">
        <v>0.17016000000000001</v>
      </c>
      <c r="V47" s="219">
        <f>ROUND(E47*U47,2)</f>
        <v>17.71</v>
      </c>
      <c r="W47" s="219"/>
      <c r="X47" s="219" t="s">
        <v>161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162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3" t="s">
        <v>205</v>
      </c>
      <c r="D48" s="220"/>
      <c r="E48" s="221">
        <v>5.8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166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3" t="s">
        <v>206</v>
      </c>
      <c r="D49" s="220"/>
      <c r="E49" s="221">
        <v>4.8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166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3" t="s">
        <v>207</v>
      </c>
      <c r="D50" s="220"/>
      <c r="E50" s="221">
        <v>-0.36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166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3" t="s">
        <v>208</v>
      </c>
      <c r="D51" s="220"/>
      <c r="E51" s="221">
        <v>0.45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166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3" t="s">
        <v>209</v>
      </c>
      <c r="D52" s="220"/>
      <c r="E52" s="221">
        <v>4.2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166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3" t="s">
        <v>207</v>
      </c>
      <c r="D53" s="220"/>
      <c r="E53" s="221">
        <v>-0.36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166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3" t="s">
        <v>208</v>
      </c>
      <c r="D54" s="220"/>
      <c r="E54" s="221">
        <v>0.45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166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3" t="s">
        <v>210</v>
      </c>
      <c r="D55" s="220"/>
      <c r="E55" s="221">
        <v>34.380000000000003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166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3" t="s">
        <v>211</v>
      </c>
      <c r="D56" s="220"/>
      <c r="E56" s="221">
        <v>-1.5760000000000001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166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3" t="s">
        <v>212</v>
      </c>
      <c r="D57" s="220"/>
      <c r="E57" s="221">
        <v>-1.1819999999999999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166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3" t="s">
        <v>213</v>
      </c>
      <c r="D58" s="220"/>
      <c r="E58" s="221">
        <v>-3.6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166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3" t="s">
        <v>214</v>
      </c>
      <c r="D59" s="220"/>
      <c r="E59" s="221">
        <v>2.1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166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3" t="s">
        <v>215</v>
      </c>
      <c r="D60" s="220"/>
      <c r="E60" s="221">
        <v>4.3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166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3" t="s">
        <v>207</v>
      </c>
      <c r="D61" s="220"/>
      <c r="E61" s="221">
        <v>-0.36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166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3" t="s">
        <v>216</v>
      </c>
      <c r="D62" s="220"/>
      <c r="E62" s="221">
        <v>0.41399999999999998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166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3" t="s">
        <v>217</v>
      </c>
      <c r="D63" s="220"/>
      <c r="E63" s="221">
        <v>30.9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166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3" t="s">
        <v>211</v>
      </c>
      <c r="D64" s="220"/>
      <c r="E64" s="221">
        <v>-1.5760000000000001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166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3" t="s">
        <v>218</v>
      </c>
      <c r="D65" s="220"/>
      <c r="E65" s="221">
        <v>-1.8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166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3" t="s">
        <v>219</v>
      </c>
      <c r="D66" s="220"/>
      <c r="E66" s="221">
        <v>1.05</v>
      </c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166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3" t="s">
        <v>220</v>
      </c>
      <c r="D67" s="220"/>
      <c r="E67" s="221">
        <v>16.059999999999999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166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3" t="s">
        <v>221</v>
      </c>
      <c r="D68" s="220"/>
      <c r="E68" s="221">
        <v>-0.6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166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3" t="s">
        <v>219</v>
      </c>
      <c r="D69" s="220"/>
      <c r="E69" s="221">
        <v>1.05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166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3" t="s">
        <v>222</v>
      </c>
      <c r="D70" s="220"/>
      <c r="E70" s="221">
        <v>8.8000000000000007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166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3" t="s">
        <v>223</v>
      </c>
      <c r="D71" s="220"/>
      <c r="E71" s="221">
        <v>-0.3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166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3" t="s">
        <v>219</v>
      </c>
      <c r="D72" s="220"/>
      <c r="E72" s="221">
        <v>1.05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166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25" t="s">
        <v>154</v>
      </c>
      <c r="B73" s="226" t="s">
        <v>89</v>
      </c>
      <c r="C73" s="250" t="s">
        <v>90</v>
      </c>
      <c r="D73" s="227"/>
      <c r="E73" s="228"/>
      <c r="F73" s="229"/>
      <c r="G73" s="229">
        <f>SUMIF(AG74:AG86,"&lt;&gt;NOR",G74:G86)</f>
        <v>0</v>
      </c>
      <c r="H73" s="229"/>
      <c r="I73" s="229">
        <f>SUM(I74:I86)</f>
        <v>0</v>
      </c>
      <c r="J73" s="229"/>
      <c r="K73" s="229">
        <f>SUM(K74:K86)</f>
        <v>0</v>
      </c>
      <c r="L73" s="229"/>
      <c r="M73" s="229">
        <f>SUM(M74:M86)</f>
        <v>0</v>
      </c>
      <c r="N73" s="229"/>
      <c r="O73" s="229">
        <f>SUM(O74:O86)</f>
        <v>0.26</v>
      </c>
      <c r="P73" s="229"/>
      <c r="Q73" s="229">
        <f>SUM(Q74:Q86)</f>
        <v>0</v>
      </c>
      <c r="R73" s="229"/>
      <c r="S73" s="229"/>
      <c r="T73" s="230"/>
      <c r="U73" s="224"/>
      <c r="V73" s="224">
        <f>SUM(V74:V86)</f>
        <v>12.24</v>
      </c>
      <c r="W73" s="224"/>
      <c r="X73" s="224"/>
      <c r="AG73" t="s">
        <v>155</v>
      </c>
    </row>
    <row r="74" spans="1:60" ht="22.5" outlineLevel="1" x14ac:dyDescent="0.2">
      <c r="A74" s="231">
        <v>6</v>
      </c>
      <c r="B74" s="232" t="s">
        <v>224</v>
      </c>
      <c r="C74" s="251" t="s">
        <v>225</v>
      </c>
      <c r="D74" s="233" t="s">
        <v>169</v>
      </c>
      <c r="E74" s="234">
        <v>35.58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6">
        <v>7.3499999999999998E-3</v>
      </c>
      <c r="O74" s="236">
        <f>ROUND(E74*N74,2)</f>
        <v>0.26</v>
      </c>
      <c r="P74" s="236">
        <v>0</v>
      </c>
      <c r="Q74" s="236">
        <f>ROUND(E74*P74,2)</f>
        <v>0</v>
      </c>
      <c r="R74" s="236" t="s">
        <v>170</v>
      </c>
      <c r="S74" s="236" t="s">
        <v>160</v>
      </c>
      <c r="T74" s="237" t="s">
        <v>160</v>
      </c>
      <c r="U74" s="219">
        <v>0.34399999999999997</v>
      </c>
      <c r="V74" s="219">
        <f>ROUND(E74*U74,2)</f>
        <v>12.24</v>
      </c>
      <c r="W74" s="219"/>
      <c r="X74" s="219" t="s">
        <v>161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162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2" t="s">
        <v>226</v>
      </c>
      <c r="D75" s="238"/>
      <c r="E75" s="238"/>
      <c r="F75" s="238"/>
      <c r="G75" s="238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3" t="s">
        <v>182</v>
      </c>
      <c r="D76" s="220"/>
      <c r="E76" s="221">
        <v>1.83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166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3" t="s">
        <v>183</v>
      </c>
      <c r="D77" s="220"/>
      <c r="E77" s="221">
        <v>1.31</v>
      </c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166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3" t="s">
        <v>184</v>
      </c>
      <c r="D78" s="220"/>
      <c r="E78" s="221">
        <v>1.04</v>
      </c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166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3" t="s">
        <v>185</v>
      </c>
      <c r="D79" s="220"/>
      <c r="E79" s="221">
        <v>8.17</v>
      </c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166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3" t="s">
        <v>186</v>
      </c>
      <c r="D80" s="220"/>
      <c r="E80" s="221">
        <v>1.1100000000000001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166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3" t="s">
        <v>187</v>
      </c>
      <c r="D81" s="220"/>
      <c r="E81" s="221">
        <v>6.18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166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3" t="s">
        <v>188</v>
      </c>
      <c r="D82" s="220"/>
      <c r="E82" s="221">
        <v>10.45</v>
      </c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166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3" t="s">
        <v>189</v>
      </c>
      <c r="D83" s="220"/>
      <c r="E83" s="221">
        <v>4.59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166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3" t="s">
        <v>227</v>
      </c>
      <c r="D84" s="220"/>
      <c r="E84" s="221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166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3" t="s">
        <v>228</v>
      </c>
      <c r="D85" s="220"/>
      <c r="E85" s="221">
        <v>0.6</v>
      </c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166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3" t="s">
        <v>229</v>
      </c>
      <c r="D86" s="220"/>
      <c r="E86" s="221">
        <v>0.3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166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x14ac:dyDescent="0.2">
      <c r="A87" s="225" t="s">
        <v>154</v>
      </c>
      <c r="B87" s="226" t="s">
        <v>93</v>
      </c>
      <c r="C87" s="250" t="s">
        <v>94</v>
      </c>
      <c r="D87" s="227"/>
      <c r="E87" s="228"/>
      <c r="F87" s="229"/>
      <c r="G87" s="229">
        <f>SUMIF(AG88:AG96,"&lt;&gt;NOR",G88:G96)</f>
        <v>0</v>
      </c>
      <c r="H87" s="229"/>
      <c r="I87" s="229">
        <f>SUM(I88:I96)</f>
        <v>0</v>
      </c>
      <c r="J87" s="229"/>
      <c r="K87" s="229">
        <f>SUM(K88:K96)</f>
        <v>0</v>
      </c>
      <c r="L87" s="229"/>
      <c r="M87" s="229">
        <f>SUM(M88:M96)</f>
        <v>0</v>
      </c>
      <c r="N87" s="229"/>
      <c r="O87" s="229">
        <f>SUM(O88:O96)</f>
        <v>0.05</v>
      </c>
      <c r="P87" s="229"/>
      <c r="Q87" s="229">
        <f>SUM(Q88:Q96)</f>
        <v>0</v>
      </c>
      <c r="R87" s="229"/>
      <c r="S87" s="229"/>
      <c r="T87" s="230"/>
      <c r="U87" s="224"/>
      <c r="V87" s="224">
        <f>SUM(V88:V96)</f>
        <v>7.42</v>
      </c>
      <c r="W87" s="224"/>
      <c r="X87" s="224"/>
      <c r="AG87" t="s">
        <v>155</v>
      </c>
    </row>
    <row r="88" spans="1:60" outlineLevel="1" x14ac:dyDescent="0.2">
      <c r="A88" s="231">
        <v>7</v>
      </c>
      <c r="B88" s="232" t="s">
        <v>230</v>
      </c>
      <c r="C88" s="251" t="s">
        <v>231</v>
      </c>
      <c r="D88" s="233" t="s">
        <v>169</v>
      </c>
      <c r="E88" s="234">
        <v>34.68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6">
        <v>1.58E-3</v>
      </c>
      <c r="O88" s="236">
        <f>ROUND(E88*N88,2)</f>
        <v>0.05</v>
      </c>
      <c r="P88" s="236">
        <v>0</v>
      </c>
      <c r="Q88" s="236">
        <f>ROUND(E88*P88,2)</f>
        <v>0</v>
      </c>
      <c r="R88" s="236" t="s">
        <v>232</v>
      </c>
      <c r="S88" s="236" t="s">
        <v>160</v>
      </c>
      <c r="T88" s="237" t="s">
        <v>160</v>
      </c>
      <c r="U88" s="219">
        <v>0.214</v>
      </c>
      <c r="V88" s="219">
        <f>ROUND(E88*U88,2)</f>
        <v>7.42</v>
      </c>
      <c r="W88" s="219"/>
      <c r="X88" s="219" t="s">
        <v>161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162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3" t="s">
        <v>182</v>
      </c>
      <c r="D89" s="220"/>
      <c r="E89" s="221">
        <v>1.83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166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3" t="s">
        <v>183</v>
      </c>
      <c r="D90" s="220"/>
      <c r="E90" s="221">
        <v>1.31</v>
      </c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166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3" t="s">
        <v>184</v>
      </c>
      <c r="D91" s="220"/>
      <c r="E91" s="221">
        <v>1.04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166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3" t="s">
        <v>185</v>
      </c>
      <c r="D92" s="220"/>
      <c r="E92" s="221">
        <v>8.17</v>
      </c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166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3" t="s">
        <v>186</v>
      </c>
      <c r="D93" s="220"/>
      <c r="E93" s="221">
        <v>1.1100000000000001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166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3" t="s">
        <v>187</v>
      </c>
      <c r="D94" s="220"/>
      <c r="E94" s="221">
        <v>6.18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166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3" t="s">
        <v>188</v>
      </c>
      <c r="D95" s="220"/>
      <c r="E95" s="221">
        <v>10.45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166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3" t="s">
        <v>189</v>
      </c>
      <c r="D96" s="220"/>
      <c r="E96" s="221">
        <v>4.59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166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25" t="s">
        <v>154</v>
      </c>
      <c r="B97" s="226" t="s">
        <v>95</v>
      </c>
      <c r="C97" s="250" t="s">
        <v>96</v>
      </c>
      <c r="D97" s="227"/>
      <c r="E97" s="228"/>
      <c r="F97" s="229"/>
      <c r="G97" s="229">
        <f>SUMIF(AG98:AG108,"&lt;&gt;NOR",G98:G108)</f>
        <v>0</v>
      </c>
      <c r="H97" s="229"/>
      <c r="I97" s="229">
        <f>SUM(I98:I108)</f>
        <v>0</v>
      </c>
      <c r="J97" s="229"/>
      <c r="K97" s="229">
        <f>SUM(K98:K108)</f>
        <v>0</v>
      </c>
      <c r="L97" s="229"/>
      <c r="M97" s="229">
        <f>SUM(M98:M108)</f>
        <v>0</v>
      </c>
      <c r="N97" s="229"/>
      <c r="O97" s="229">
        <f>SUM(O98:O108)</f>
        <v>0</v>
      </c>
      <c r="P97" s="229"/>
      <c r="Q97" s="229">
        <f>SUM(Q98:Q108)</f>
        <v>0</v>
      </c>
      <c r="R97" s="229"/>
      <c r="S97" s="229"/>
      <c r="T97" s="230"/>
      <c r="U97" s="224"/>
      <c r="V97" s="224">
        <f>SUM(V98:V108)</f>
        <v>13.5</v>
      </c>
      <c r="W97" s="224"/>
      <c r="X97" s="224"/>
      <c r="AG97" t="s">
        <v>155</v>
      </c>
    </row>
    <row r="98" spans="1:60" ht="56.25" outlineLevel="1" x14ac:dyDescent="0.2">
      <c r="A98" s="231">
        <v>8</v>
      </c>
      <c r="B98" s="232" t="s">
        <v>233</v>
      </c>
      <c r="C98" s="251" t="s">
        <v>234</v>
      </c>
      <c r="D98" s="233" t="s">
        <v>169</v>
      </c>
      <c r="E98" s="234">
        <v>43.84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6">
        <v>4.0000000000000003E-5</v>
      </c>
      <c r="O98" s="236">
        <f>ROUND(E98*N98,2)</f>
        <v>0</v>
      </c>
      <c r="P98" s="236">
        <v>0</v>
      </c>
      <c r="Q98" s="236">
        <f>ROUND(E98*P98,2)</f>
        <v>0</v>
      </c>
      <c r="R98" s="236" t="s">
        <v>170</v>
      </c>
      <c r="S98" s="236" t="s">
        <v>160</v>
      </c>
      <c r="T98" s="237" t="s">
        <v>160</v>
      </c>
      <c r="U98" s="219">
        <v>0.308</v>
      </c>
      <c r="V98" s="219">
        <f>ROUND(E98*U98,2)</f>
        <v>13.5</v>
      </c>
      <c r="W98" s="219"/>
      <c r="X98" s="219" t="s">
        <v>161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162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3" t="s">
        <v>235</v>
      </c>
      <c r="D99" s="220"/>
      <c r="E99" s="221">
        <v>1.35</v>
      </c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166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3" t="s">
        <v>236</v>
      </c>
      <c r="D100" s="220"/>
      <c r="E100" s="221">
        <v>7.81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166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3" t="s">
        <v>182</v>
      </c>
      <c r="D101" s="220"/>
      <c r="E101" s="221">
        <v>1.83</v>
      </c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166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3" t="s">
        <v>183</v>
      </c>
      <c r="D102" s="220"/>
      <c r="E102" s="221">
        <v>1.31</v>
      </c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166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3" t="s">
        <v>184</v>
      </c>
      <c r="D103" s="220"/>
      <c r="E103" s="221">
        <v>1.04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166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3" t="s">
        <v>185</v>
      </c>
      <c r="D104" s="220"/>
      <c r="E104" s="221">
        <v>8.17</v>
      </c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166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3" t="s">
        <v>186</v>
      </c>
      <c r="D105" s="220"/>
      <c r="E105" s="221">
        <v>1.1100000000000001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166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3" t="s">
        <v>187</v>
      </c>
      <c r="D106" s="220"/>
      <c r="E106" s="221">
        <v>6.18</v>
      </c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166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3" t="s">
        <v>188</v>
      </c>
      <c r="D107" s="220"/>
      <c r="E107" s="221">
        <v>10.45</v>
      </c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166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3" t="s">
        <v>189</v>
      </c>
      <c r="D108" s="220"/>
      <c r="E108" s="221">
        <v>4.59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166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225" t="s">
        <v>154</v>
      </c>
      <c r="B109" s="226" t="s">
        <v>97</v>
      </c>
      <c r="C109" s="250" t="s">
        <v>98</v>
      </c>
      <c r="D109" s="227"/>
      <c r="E109" s="228"/>
      <c r="F109" s="229"/>
      <c r="G109" s="229">
        <f>SUMIF(AG110:AG179,"&lt;&gt;NOR",G110:G179)</f>
        <v>0</v>
      </c>
      <c r="H109" s="229"/>
      <c r="I109" s="229">
        <f>SUM(I110:I179)</f>
        <v>0</v>
      </c>
      <c r="J109" s="229"/>
      <c r="K109" s="229">
        <f>SUM(K110:K179)</f>
        <v>0</v>
      </c>
      <c r="L109" s="229"/>
      <c r="M109" s="229">
        <f>SUM(M110:M179)</f>
        <v>0</v>
      </c>
      <c r="N109" s="229"/>
      <c r="O109" s="229">
        <f>SUM(O110:O179)</f>
        <v>0.2</v>
      </c>
      <c r="P109" s="229"/>
      <c r="Q109" s="229">
        <f>SUM(Q110:Q179)</f>
        <v>5.9399999999999995</v>
      </c>
      <c r="R109" s="229"/>
      <c r="S109" s="229"/>
      <c r="T109" s="230"/>
      <c r="U109" s="224"/>
      <c r="V109" s="224">
        <f>SUM(V110:V179)</f>
        <v>36.6</v>
      </c>
      <c r="W109" s="224"/>
      <c r="X109" s="224"/>
      <c r="AG109" t="s">
        <v>155</v>
      </c>
    </row>
    <row r="110" spans="1:60" outlineLevel="1" x14ac:dyDescent="0.2">
      <c r="A110" s="231">
        <v>9</v>
      </c>
      <c r="B110" s="232" t="s">
        <v>237</v>
      </c>
      <c r="C110" s="251" t="s">
        <v>238</v>
      </c>
      <c r="D110" s="233" t="s">
        <v>169</v>
      </c>
      <c r="E110" s="234">
        <v>1.34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6">
        <v>6.7000000000000002E-4</v>
      </c>
      <c r="O110" s="236">
        <f>ROUND(E110*N110,2)</f>
        <v>0</v>
      </c>
      <c r="P110" s="236">
        <v>0.184</v>
      </c>
      <c r="Q110" s="236">
        <f>ROUND(E110*P110,2)</f>
        <v>0.25</v>
      </c>
      <c r="R110" s="236" t="s">
        <v>239</v>
      </c>
      <c r="S110" s="236" t="s">
        <v>160</v>
      </c>
      <c r="T110" s="237" t="s">
        <v>160</v>
      </c>
      <c r="U110" s="219">
        <v>0.22700000000000001</v>
      </c>
      <c r="V110" s="219">
        <f>ROUND(E110*U110,2)</f>
        <v>0.3</v>
      </c>
      <c r="W110" s="219"/>
      <c r="X110" s="219" t="s">
        <v>161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162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2.5" outlineLevel="1" x14ac:dyDescent="0.2">
      <c r="A111" s="217"/>
      <c r="B111" s="218"/>
      <c r="C111" s="252" t="s">
        <v>240</v>
      </c>
      <c r="D111" s="238"/>
      <c r="E111" s="238"/>
      <c r="F111" s="238"/>
      <c r="G111" s="238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41" t="str">
        <f>C111</f>
        <v>nebo vybourání otvorů průřezové plochy přes 4 m2 v příčkách, včetně pomocného lešení o výšce podlahy do 1900 mm a pro zatížení do 1,5 kPa  (150 kg/m2),</v>
      </c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3" t="s">
        <v>241</v>
      </c>
      <c r="D112" s="220"/>
      <c r="E112" s="221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166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3" t="s">
        <v>242</v>
      </c>
      <c r="D113" s="220"/>
      <c r="E113" s="221">
        <v>0.7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166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3" t="s">
        <v>243</v>
      </c>
      <c r="D114" s="220"/>
      <c r="E114" s="221">
        <v>0.64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166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31">
        <v>10</v>
      </c>
      <c r="B115" s="232" t="s">
        <v>244</v>
      </c>
      <c r="C115" s="251" t="s">
        <v>245</v>
      </c>
      <c r="D115" s="233" t="s">
        <v>169</v>
      </c>
      <c r="E115" s="234">
        <v>34.68</v>
      </c>
      <c r="F115" s="235"/>
      <c r="G115" s="236">
        <f>ROUND(E115*F115,2)</f>
        <v>0</v>
      </c>
      <c r="H115" s="235"/>
      <c r="I115" s="236">
        <f>ROUND(E115*H115,2)</f>
        <v>0</v>
      </c>
      <c r="J115" s="235"/>
      <c r="K115" s="236">
        <f>ROUND(E115*J115,2)</f>
        <v>0</v>
      </c>
      <c r="L115" s="236">
        <v>21</v>
      </c>
      <c r="M115" s="236">
        <f>G115*(1+L115/100)</f>
        <v>0</v>
      </c>
      <c r="N115" s="236">
        <v>0</v>
      </c>
      <c r="O115" s="236">
        <f>ROUND(E115*N115,2)</f>
        <v>0</v>
      </c>
      <c r="P115" s="236">
        <v>1.75E-3</v>
      </c>
      <c r="Q115" s="236">
        <f>ROUND(E115*P115,2)</f>
        <v>0.06</v>
      </c>
      <c r="R115" s="236" t="s">
        <v>239</v>
      </c>
      <c r="S115" s="236" t="s">
        <v>160</v>
      </c>
      <c r="T115" s="237" t="s">
        <v>160</v>
      </c>
      <c r="U115" s="219">
        <v>0.16500000000000001</v>
      </c>
      <c r="V115" s="219">
        <f>ROUND(E115*U115,2)</f>
        <v>5.72</v>
      </c>
      <c r="W115" s="219"/>
      <c r="X115" s="219" t="s">
        <v>161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162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3" t="s">
        <v>246</v>
      </c>
      <c r="D116" s="220"/>
      <c r="E116" s="221">
        <v>34.68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166</v>
      </c>
      <c r="AH116" s="210">
        <v>5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31">
        <v>11</v>
      </c>
      <c r="B117" s="232" t="s">
        <v>247</v>
      </c>
      <c r="C117" s="251" t="s">
        <v>248</v>
      </c>
      <c r="D117" s="233" t="s">
        <v>169</v>
      </c>
      <c r="E117" s="234">
        <v>34.68</v>
      </c>
      <c r="F117" s="235"/>
      <c r="G117" s="236">
        <f>ROUND(E117*F117,2)</f>
        <v>0</v>
      </c>
      <c r="H117" s="235"/>
      <c r="I117" s="236">
        <f>ROUND(E117*H117,2)</f>
        <v>0</v>
      </c>
      <c r="J117" s="235"/>
      <c r="K117" s="236">
        <f>ROUND(E117*J117,2)</f>
        <v>0</v>
      </c>
      <c r="L117" s="236">
        <v>21</v>
      </c>
      <c r="M117" s="236">
        <f>G117*(1+L117/100)</f>
        <v>0</v>
      </c>
      <c r="N117" s="236">
        <v>0</v>
      </c>
      <c r="O117" s="236">
        <f>ROUND(E117*N117,2)</f>
        <v>0</v>
      </c>
      <c r="P117" s="236">
        <v>0.02</v>
      </c>
      <c r="Q117" s="236">
        <f>ROUND(E117*P117,2)</f>
        <v>0.69</v>
      </c>
      <c r="R117" s="236" t="s">
        <v>239</v>
      </c>
      <c r="S117" s="236" t="s">
        <v>160</v>
      </c>
      <c r="T117" s="237" t="s">
        <v>160</v>
      </c>
      <c r="U117" s="219">
        <v>0.14699999999999999</v>
      </c>
      <c r="V117" s="219">
        <f>ROUND(E117*U117,2)</f>
        <v>5.0999999999999996</v>
      </c>
      <c r="W117" s="219"/>
      <c r="X117" s="219" t="s">
        <v>161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162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2" t="s">
        <v>249</v>
      </c>
      <c r="D118" s="238"/>
      <c r="E118" s="238"/>
      <c r="F118" s="238"/>
      <c r="G118" s="238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3" t="s">
        <v>182</v>
      </c>
      <c r="D119" s="220"/>
      <c r="E119" s="221">
        <v>1.83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166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3" t="s">
        <v>183</v>
      </c>
      <c r="D120" s="220"/>
      <c r="E120" s="221">
        <v>1.31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166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3" t="s">
        <v>184</v>
      </c>
      <c r="D121" s="220"/>
      <c r="E121" s="221">
        <v>1.04</v>
      </c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166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3" t="s">
        <v>185</v>
      </c>
      <c r="D122" s="220"/>
      <c r="E122" s="221">
        <v>8.17</v>
      </c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166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3" t="s">
        <v>186</v>
      </c>
      <c r="D123" s="220"/>
      <c r="E123" s="221">
        <v>1.1100000000000001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166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3" t="s">
        <v>187</v>
      </c>
      <c r="D124" s="220"/>
      <c r="E124" s="221">
        <v>6.18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166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3" t="s">
        <v>188</v>
      </c>
      <c r="D125" s="220"/>
      <c r="E125" s="221">
        <v>10.45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166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3" t="s">
        <v>189</v>
      </c>
      <c r="D126" s="220"/>
      <c r="E126" s="221">
        <v>4.59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166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31">
        <v>12</v>
      </c>
      <c r="B127" s="232" t="s">
        <v>250</v>
      </c>
      <c r="C127" s="251" t="s">
        <v>251</v>
      </c>
      <c r="D127" s="233" t="s">
        <v>158</v>
      </c>
      <c r="E127" s="234">
        <v>10</v>
      </c>
      <c r="F127" s="235"/>
      <c r="G127" s="236">
        <f>ROUND(E127*F127,2)</f>
        <v>0</v>
      </c>
      <c r="H127" s="235"/>
      <c r="I127" s="236">
        <f>ROUND(E127*H127,2)</f>
        <v>0</v>
      </c>
      <c r="J127" s="235"/>
      <c r="K127" s="236">
        <f>ROUND(E127*J127,2)</f>
        <v>0</v>
      </c>
      <c r="L127" s="236">
        <v>21</v>
      </c>
      <c r="M127" s="236">
        <f>G127*(1+L127/100)</f>
        <v>0</v>
      </c>
      <c r="N127" s="236">
        <v>0.02</v>
      </c>
      <c r="O127" s="236">
        <f>ROUND(E127*N127,2)</f>
        <v>0.2</v>
      </c>
      <c r="P127" s="236">
        <v>0</v>
      </c>
      <c r="Q127" s="236">
        <f>ROUND(E127*P127,2)</f>
        <v>0</v>
      </c>
      <c r="R127" s="236" t="s">
        <v>239</v>
      </c>
      <c r="S127" s="236" t="s">
        <v>160</v>
      </c>
      <c r="T127" s="237" t="s">
        <v>160</v>
      </c>
      <c r="U127" s="219">
        <v>0.05</v>
      </c>
      <c r="V127" s="219">
        <f>ROUND(E127*U127,2)</f>
        <v>0.5</v>
      </c>
      <c r="W127" s="219"/>
      <c r="X127" s="219" t="s">
        <v>161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162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2" t="s">
        <v>252</v>
      </c>
      <c r="D128" s="238"/>
      <c r="E128" s="238"/>
      <c r="F128" s="238"/>
      <c r="G128" s="238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164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3" t="s">
        <v>253</v>
      </c>
      <c r="D129" s="220"/>
      <c r="E129" s="221">
        <v>1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166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3" t="s">
        <v>254</v>
      </c>
      <c r="D130" s="220"/>
      <c r="E130" s="221">
        <v>1</v>
      </c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166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3" t="s">
        <v>255</v>
      </c>
      <c r="D131" s="220"/>
      <c r="E131" s="221">
        <v>1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166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3" t="s">
        <v>256</v>
      </c>
      <c r="D132" s="220"/>
      <c r="E132" s="221">
        <v>1</v>
      </c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166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3" t="s">
        <v>257</v>
      </c>
      <c r="D133" s="220"/>
      <c r="E133" s="221">
        <v>1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166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53" t="s">
        <v>258</v>
      </c>
      <c r="D134" s="220"/>
      <c r="E134" s="221">
        <v>1</v>
      </c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166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3" t="s">
        <v>259</v>
      </c>
      <c r="D135" s="220"/>
      <c r="E135" s="221">
        <v>1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166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53" t="s">
        <v>260</v>
      </c>
      <c r="D136" s="220"/>
      <c r="E136" s="221">
        <v>1</v>
      </c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166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3" t="s">
        <v>261</v>
      </c>
      <c r="D137" s="220"/>
      <c r="E137" s="221">
        <v>1</v>
      </c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166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3" t="s">
        <v>262</v>
      </c>
      <c r="D138" s="220"/>
      <c r="E138" s="221">
        <v>1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166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1">
        <v>13</v>
      </c>
      <c r="B139" s="232" t="s">
        <v>263</v>
      </c>
      <c r="C139" s="251" t="s">
        <v>264</v>
      </c>
      <c r="D139" s="233" t="s">
        <v>265</v>
      </c>
      <c r="E139" s="234">
        <v>3.6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6">
        <v>0</v>
      </c>
      <c r="O139" s="236">
        <f>ROUND(E139*N139,2)</f>
        <v>0</v>
      </c>
      <c r="P139" s="236">
        <v>1.1129999999999999E-2</v>
      </c>
      <c r="Q139" s="236">
        <f>ROUND(E139*P139,2)</f>
        <v>0.04</v>
      </c>
      <c r="R139" s="236" t="s">
        <v>239</v>
      </c>
      <c r="S139" s="236" t="s">
        <v>160</v>
      </c>
      <c r="T139" s="237" t="s">
        <v>160</v>
      </c>
      <c r="U139" s="219">
        <v>8.3000000000000004E-2</v>
      </c>
      <c r="V139" s="219">
        <f>ROUND(E139*U139,2)</f>
        <v>0.3</v>
      </c>
      <c r="W139" s="219"/>
      <c r="X139" s="219" t="s">
        <v>161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162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3" t="s">
        <v>266</v>
      </c>
      <c r="D140" s="220"/>
      <c r="E140" s="221">
        <v>2.4</v>
      </c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166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3" t="s">
        <v>267</v>
      </c>
      <c r="D141" s="220"/>
      <c r="E141" s="221">
        <v>1.2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166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ht="33.75" outlineLevel="1" x14ac:dyDescent="0.2">
      <c r="A142" s="231">
        <v>14</v>
      </c>
      <c r="B142" s="232" t="s">
        <v>268</v>
      </c>
      <c r="C142" s="251" t="s">
        <v>269</v>
      </c>
      <c r="D142" s="233" t="s">
        <v>158</v>
      </c>
      <c r="E142" s="234">
        <v>1</v>
      </c>
      <c r="F142" s="235"/>
      <c r="G142" s="236">
        <f>ROUND(E142*F142,2)</f>
        <v>0</v>
      </c>
      <c r="H142" s="235"/>
      <c r="I142" s="236">
        <f>ROUND(E142*H142,2)</f>
        <v>0</v>
      </c>
      <c r="J142" s="235"/>
      <c r="K142" s="236">
        <f>ROUND(E142*J142,2)</f>
        <v>0</v>
      </c>
      <c r="L142" s="236">
        <v>21</v>
      </c>
      <c r="M142" s="236">
        <f>G142*(1+L142/100)</f>
        <v>0</v>
      </c>
      <c r="N142" s="236">
        <v>6.7000000000000002E-4</v>
      </c>
      <c r="O142" s="236">
        <f>ROUND(E142*N142,2)</f>
        <v>0</v>
      </c>
      <c r="P142" s="236">
        <v>1.2E-2</v>
      </c>
      <c r="Q142" s="236">
        <f>ROUND(E142*P142,2)</f>
        <v>0.01</v>
      </c>
      <c r="R142" s="236" t="s">
        <v>239</v>
      </c>
      <c r="S142" s="236" t="s">
        <v>160</v>
      </c>
      <c r="T142" s="237" t="s">
        <v>160</v>
      </c>
      <c r="U142" s="219">
        <v>0.61399999999999999</v>
      </c>
      <c r="V142" s="219">
        <f>ROUND(E142*U142,2)</f>
        <v>0.61</v>
      </c>
      <c r="W142" s="219"/>
      <c r="X142" s="219" t="s">
        <v>161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162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2" t="s">
        <v>270</v>
      </c>
      <c r="D143" s="238"/>
      <c r="E143" s="238"/>
      <c r="F143" s="238"/>
      <c r="G143" s="238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164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5" t="s">
        <v>271</v>
      </c>
      <c r="D144" s="240"/>
      <c r="E144" s="240"/>
      <c r="F144" s="240"/>
      <c r="G144" s="240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171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3" t="s">
        <v>272</v>
      </c>
      <c r="D145" s="220"/>
      <c r="E145" s="221">
        <v>1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166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22.5" outlineLevel="1" x14ac:dyDescent="0.2">
      <c r="A146" s="231">
        <v>15</v>
      </c>
      <c r="B146" s="232" t="s">
        <v>273</v>
      </c>
      <c r="C146" s="251" t="s">
        <v>274</v>
      </c>
      <c r="D146" s="233" t="s">
        <v>169</v>
      </c>
      <c r="E146" s="234">
        <v>34.68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6">
        <v>0</v>
      </c>
      <c r="O146" s="236">
        <f>ROUND(E146*N146,2)</f>
        <v>0</v>
      </c>
      <c r="P146" s="236">
        <v>4.0000000000000001E-3</v>
      </c>
      <c r="Q146" s="236">
        <f>ROUND(E146*P146,2)</f>
        <v>0.14000000000000001</v>
      </c>
      <c r="R146" s="236" t="s">
        <v>239</v>
      </c>
      <c r="S146" s="236" t="s">
        <v>160</v>
      </c>
      <c r="T146" s="237" t="s">
        <v>160</v>
      </c>
      <c r="U146" s="219">
        <v>0.03</v>
      </c>
      <c r="V146" s="219">
        <f>ROUND(E146*U146,2)</f>
        <v>1.04</v>
      </c>
      <c r="W146" s="219"/>
      <c r="X146" s="219" t="s">
        <v>161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162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3" t="s">
        <v>275</v>
      </c>
      <c r="D147" s="220"/>
      <c r="E147" s="221">
        <v>34.68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166</v>
      </c>
      <c r="AH147" s="210">
        <v>5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31">
        <v>16</v>
      </c>
      <c r="B148" s="232" t="s">
        <v>276</v>
      </c>
      <c r="C148" s="251" t="s">
        <v>277</v>
      </c>
      <c r="D148" s="233" t="s">
        <v>169</v>
      </c>
      <c r="E148" s="234">
        <v>104.09</v>
      </c>
      <c r="F148" s="235"/>
      <c r="G148" s="236">
        <f>ROUND(E148*F148,2)</f>
        <v>0</v>
      </c>
      <c r="H148" s="235"/>
      <c r="I148" s="236">
        <f>ROUND(E148*H148,2)</f>
        <v>0</v>
      </c>
      <c r="J148" s="235"/>
      <c r="K148" s="236">
        <f>ROUND(E148*J148,2)</f>
        <v>0</v>
      </c>
      <c r="L148" s="236">
        <v>21</v>
      </c>
      <c r="M148" s="236">
        <f>G148*(1+L148/100)</f>
        <v>0</v>
      </c>
      <c r="N148" s="236">
        <v>0</v>
      </c>
      <c r="O148" s="236">
        <f>ROUND(E148*N148,2)</f>
        <v>0</v>
      </c>
      <c r="P148" s="236">
        <v>4.0000000000000001E-3</v>
      </c>
      <c r="Q148" s="236">
        <f>ROUND(E148*P148,2)</f>
        <v>0.42</v>
      </c>
      <c r="R148" s="236" t="s">
        <v>239</v>
      </c>
      <c r="S148" s="236" t="s">
        <v>160</v>
      </c>
      <c r="T148" s="237" t="s">
        <v>160</v>
      </c>
      <c r="U148" s="219">
        <v>0.03</v>
      </c>
      <c r="V148" s="219">
        <f>ROUND(E148*U148,2)</f>
        <v>3.12</v>
      </c>
      <c r="W148" s="219"/>
      <c r="X148" s="219" t="s">
        <v>161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162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3" t="s">
        <v>278</v>
      </c>
      <c r="D149" s="220"/>
      <c r="E149" s="221">
        <v>104.09</v>
      </c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166</v>
      </c>
      <c r="AH149" s="210">
        <v>5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ht="22.5" outlineLevel="1" x14ac:dyDescent="0.2">
      <c r="A150" s="231">
        <v>17</v>
      </c>
      <c r="B150" s="232" t="s">
        <v>279</v>
      </c>
      <c r="C150" s="251" t="s">
        <v>280</v>
      </c>
      <c r="D150" s="233" t="s">
        <v>169</v>
      </c>
      <c r="E150" s="234">
        <v>14.002000000000001</v>
      </c>
      <c r="F150" s="235"/>
      <c r="G150" s="236">
        <f>ROUND(E150*F150,2)</f>
        <v>0</v>
      </c>
      <c r="H150" s="235"/>
      <c r="I150" s="236">
        <f>ROUND(E150*H150,2)</f>
        <v>0</v>
      </c>
      <c r="J150" s="235"/>
      <c r="K150" s="236">
        <f>ROUND(E150*J150,2)</f>
        <v>0</v>
      </c>
      <c r="L150" s="236">
        <v>21</v>
      </c>
      <c r="M150" s="236">
        <f>G150*(1+L150/100)</f>
        <v>0</v>
      </c>
      <c r="N150" s="236">
        <v>0</v>
      </c>
      <c r="O150" s="236">
        <f>ROUND(E150*N150,2)</f>
        <v>0</v>
      </c>
      <c r="P150" s="236">
        <v>4.5999999999999999E-2</v>
      </c>
      <c r="Q150" s="236">
        <f>ROUND(E150*P150,2)</f>
        <v>0.64</v>
      </c>
      <c r="R150" s="236" t="s">
        <v>239</v>
      </c>
      <c r="S150" s="236" t="s">
        <v>160</v>
      </c>
      <c r="T150" s="237" t="s">
        <v>160</v>
      </c>
      <c r="U150" s="219">
        <v>0.26</v>
      </c>
      <c r="V150" s="219">
        <f>ROUND(E150*U150,2)</f>
        <v>3.64</v>
      </c>
      <c r="W150" s="219"/>
      <c r="X150" s="219" t="s">
        <v>161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162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3" t="s">
        <v>281</v>
      </c>
      <c r="D151" s="220"/>
      <c r="E151" s="221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166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3" t="s">
        <v>282</v>
      </c>
      <c r="D152" s="220"/>
      <c r="E152" s="221">
        <v>1.05</v>
      </c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166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3" t="s">
        <v>283</v>
      </c>
      <c r="D153" s="220"/>
      <c r="E153" s="221">
        <v>1.32</v>
      </c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166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3" t="s">
        <v>284</v>
      </c>
      <c r="D154" s="220"/>
      <c r="E154" s="221">
        <v>3.36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166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3" t="s">
        <v>285</v>
      </c>
      <c r="D155" s="220"/>
      <c r="E155" s="221">
        <v>-0.48</v>
      </c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166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3" t="s">
        <v>197</v>
      </c>
      <c r="D156" s="220"/>
      <c r="E156" s="221">
        <v>8.6</v>
      </c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166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3" t="s">
        <v>196</v>
      </c>
      <c r="D157" s="220"/>
      <c r="E157" s="221">
        <v>-1.2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166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3" t="s">
        <v>286</v>
      </c>
      <c r="D158" s="220"/>
      <c r="E158" s="221">
        <v>3.2120000000000002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166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3" t="s">
        <v>287</v>
      </c>
      <c r="D159" s="220"/>
      <c r="E159" s="221">
        <v>-0.12</v>
      </c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166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3" t="s">
        <v>288</v>
      </c>
      <c r="D160" s="220"/>
      <c r="E160" s="221">
        <v>-0.32</v>
      </c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166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3" t="s">
        <v>200</v>
      </c>
      <c r="D161" s="220"/>
      <c r="E161" s="221">
        <v>-2.04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166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53" t="s">
        <v>289</v>
      </c>
      <c r="D162" s="220"/>
      <c r="E162" s="221">
        <v>1.76</v>
      </c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0"/>
      <c r="Z162" s="210"/>
      <c r="AA162" s="210"/>
      <c r="AB162" s="210"/>
      <c r="AC162" s="210"/>
      <c r="AD162" s="210"/>
      <c r="AE162" s="210"/>
      <c r="AF162" s="210"/>
      <c r="AG162" s="210" t="s">
        <v>166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3" t="s">
        <v>287</v>
      </c>
      <c r="D163" s="220"/>
      <c r="E163" s="221">
        <v>-0.12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166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3" t="s">
        <v>202</v>
      </c>
      <c r="D164" s="220"/>
      <c r="E164" s="221">
        <v>-1.02</v>
      </c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166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ht="22.5" outlineLevel="1" x14ac:dyDescent="0.2">
      <c r="A165" s="231">
        <v>18</v>
      </c>
      <c r="B165" s="232" t="s">
        <v>290</v>
      </c>
      <c r="C165" s="251" t="s">
        <v>291</v>
      </c>
      <c r="D165" s="233" t="s">
        <v>169</v>
      </c>
      <c r="E165" s="234">
        <v>54.218000000000004</v>
      </c>
      <c r="F165" s="235"/>
      <c r="G165" s="236">
        <f>ROUND(E165*F165,2)</f>
        <v>0</v>
      </c>
      <c r="H165" s="235"/>
      <c r="I165" s="236">
        <f>ROUND(E165*H165,2)</f>
        <v>0</v>
      </c>
      <c r="J165" s="235"/>
      <c r="K165" s="236">
        <f>ROUND(E165*J165,2)</f>
        <v>0</v>
      </c>
      <c r="L165" s="236">
        <v>21</v>
      </c>
      <c r="M165" s="236">
        <f>G165*(1+L165/100)</f>
        <v>0</v>
      </c>
      <c r="N165" s="236">
        <v>0</v>
      </c>
      <c r="O165" s="236">
        <f>ROUND(E165*N165,2)</f>
        <v>0</v>
      </c>
      <c r="P165" s="236">
        <v>6.8000000000000005E-2</v>
      </c>
      <c r="Q165" s="236">
        <f>ROUND(E165*P165,2)</f>
        <v>3.69</v>
      </c>
      <c r="R165" s="236" t="s">
        <v>239</v>
      </c>
      <c r="S165" s="236" t="s">
        <v>160</v>
      </c>
      <c r="T165" s="237" t="s">
        <v>160</v>
      </c>
      <c r="U165" s="219">
        <v>0.3</v>
      </c>
      <c r="V165" s="219">
        <f>ROUND(E165*U165,2)</f>
        <v>16.27</v>
      </c>
      <c r="W165" s="219"/>
      <c r="X165" s="219" t="s">
        <v>161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162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52" t="s">
        <v>292</v>
      </c>
      <c r="D166" s="238"/>
      <c r="E166" s="238"/>
      <c r="F166" s="238"/>
      <c r="G166" s="238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164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3" t="s">
        <v>293</v>
      </c>
      <c r="D167" s="220"/>
      <c r="E167" s="221">
        <v>3.15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166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53" t="s">
        <v>294</v>
      </c>
      <c r="D168" s="220"/>
      <c r="E168" s="221">
        <v>1.98</v>
      </c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0"/>
      <c r="Z168" s="210"/>
      <c r="AA168" s="210"/>
      <c r="AB168" s="210"/>
      <c r="AC168" s="210"/>
      <c r="AD168" s="210"/>
      <c r="AE168" s="210"/>
      <c r="AF168" s="210"/>
      <c r="AG168" s="210" t="s">
        <v>166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3" t="s">
        <v>295</v>
      </c>
      <c r="D169" s="220"/>
      <c r="E169" s="221">
        <v>5.04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166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3" t="s">
        <v>296</v>
      </c>
      <c r="D170" s="220"/>
      <c r="E170" s="221">
        <v>-0.72</v>
      </c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166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3" t="s">
        <v>197</v>
      </c>
      <c r="D171" s="220"/>
      <c r="E171" s="221">
        <v>8.6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166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7"/>
      <c r="B172" s="218"/>
      <c r="C172" s="253" t="s">
        <v>196</v>
      </c>
      <c r="D172" s="220"/>
      <c r="E172" s="221">
        <v>-1.2</v>
      </c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0"/>
      <c r="Z172" s="210"/>
      <c r="AA172" s="210"/>
      <c r="AB172" s="210"/>
      <c r="AC172" s="210"/>
      <c r="AD172" s="210"/>
      <c r="AE172" s="210"/>
      <c r="AF172" s="210"/>
      <c r="AG172" s="210" t="s">
        <v>166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3" t="s">
        <v>297</v>
      </c>
      <c r="D173" s="220"/>
      <c r="E173" s="221">
        <v>28.908000000000001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166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3" t="s">
        <v>298</v>
      </c>
      <c r="D174" s="220"/>
      <c r="E174" s="221">
        <v>-1.08</v>
      </c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166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3" t="s">
        <v>299</v>
      </c>
      <c r="D175" s="220"/>
      <c r="E175" s="221">
        <v>-2.88</v>
      </c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166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3" t="s">
        <v>300</v>
      </c>
      <c r="D176" s="220"/>
      <c r="E176" s="221">
        <v>-1.56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166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3" t="s">
        <v>301</v>
      </c>
      <c r="D177" s="220"/>
      <c r="E177" s="221">
        <v>15.84</v>
      </c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166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3" t="s">
        <v>298</v>
      </c>
      <c r="D178" s="220"/>
      <c r="E178" s="221">
        <v>-1.08</v>
      </c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166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3" t="s">
        <v>302</v>
      </c>
      <c r="D179" s="220"/>
      <c r="E179" s="221">
        <v>-0.78</v>
      </c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166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x14ac:dyDescent="0.2">
      <c r="A180" s="225" t="s">
        <v>154</v>
      </c>
      <c r="B180" s="226" t="s">
        <v>99</v>
      </c>
      <c r="C180" s="250" t="s">
        <v>100</v>
      </c>
      <c r="D180" s="227"/>
      <c r="E180" s="228"/>
      <c r="F180" s="229"/>
      <c r="G180" s="229">
        <f>SUMIF(AG181:AG185,"&lt;&gt;NOR",G181:G185)</f>
        <v>0</v>
      </c>
      <c r="H180" s="229"/>
      <c r="I180" s="229">
        <f>SUM(I181:I185)</f>
        <v>0</v>
      </c>
      <c r="J180" s="229"/>
      <c r="K180" s="229">
        <f>SUM(K181:K185)</f>
        <v>0</v>
      </c>
      <c r="L180" s="229"/>
      <c r="M180" s="229">
        <f>SUM(M181:M185)</f>
        <v>0</v>
      </c>
      <c r="N180" s="229"/>
      <c r="O180" s="229">
        <f>SUM(O181:O185)</f>
        <v>0</v>
      </c>
      <c r="P180" s="229"/>
      <c r="Q180" s="229">
        <f>SUM(Q181:Q185)</f>
        <v>0</v>
      </c>
      <c r="R180" s="229"/>
      <c r="S180" s="229"/>
      <c r="T180" s="230"/>
      <c r="U180" s="224"/>
      <c r="V180" s="224">
        <f>SUM(V181:V185)</f>
        <v>3.63</v>
      </c>
      <c r="W180" s="224"/>
      <c r="X180" s="224"/>
      <c r="AG180" t="s">
        <v>155</v>
      </c>
    </row>
    <row r="181" spans="1:60" ht="33.75" outlineLevel="1" x14ac:dyDescent="0.2">
      <c r="A181" s="231">
        <v>19</v>
      </c>
      <c r="B181" s="232" t="s">
        <v>303</v>
      </c>
      <c r="C181" s="251" t="s">
        <v>304</v>
      </c>
      <c r="D181" s="233" t="s">
        <v>305</v>
      </c>
      <c r="E181" s="234">
        <v>3.8700600000000001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6">
        <v>0</v>
      </c>
      <c r="O181" s="236">
        <f>ROUND(E181*N181,2)</f>
        <v>0</v>
      </c>
      <c r="P181" s="236">
        <v>0</v>
      </c>
      <c r="Q181" s="236">
        <f>ROUND(E181*P181,2)</f>
        <v>0</v>
      </c>
      <c r="R181" s="236" t="s">
        <v>159</v>
      </c>
      <c r="S181" s="236" t="s">
        <v>160</v>
      </c>
      <c r="T181" s="237" t="s">
        <v>160</v>
      </c>
      <c r="U181" s="219">
        <v>0.9385</v>
      </c>
      <c r="V181" s="219">
        <f>ROUND(E181*U181,2)</f>
        <v>3.63</v>
      </c>
      <c r="W181" s="219"/>
      <c r="X181" s="219" t="s">
        <v>306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307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52" t="s">
        <v>308</v>
      </c>
      <c r="D182" s="238"/>
      <c r="E182" s="238"/>
      <c r="F182" s="238"/>
      <c r="G182" s="238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164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3" t="s">
        <v>309</v>
      </c>
      <c r="D183" s="220"/>
      <c r="E183" s="221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166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53" t="s">
        <v>310</v>
      </c>
      <c r="D184" s="220"/>
      <c r="E184" s="221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0"/>
      <c r="Z184" s="210"/>
      <c r="AA184" s="210"/>
      <c r="AB184" s="210"/>
      <c r="AC184" s="210"/>
      <c r="AD184" s="210"/>
      <c r="AE184" s="210"/>
      <c r="AF184" s="210"/>
      <c r="AG184" s="210" t="s">
        <v>166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53" t="s">
        <v>311</v>
      </c>
      <c r="D185" s="220"/>
      <c r="E185" s="221">
        <v>3.8700600000000001</v>
      </c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166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x14ac:dyDescent="0.2">
      <c r="A186" s="225" t="s">
        <v>154</v>
      </c>
      <c r="B186" s="226" t="s">
        <v>101</v>
      </c>
      <c r="C186" s="250" t="s">
        <v>102</v>
      </c>
      <c r="D186" s="227"/>
      <c r="E186" s="228"/>
      <c r="F186" s="229"/>
      <c r="G186" s="229">
        <f>SUMIF(AG187:AG213,"&lt;&gt;NOR",G187:G213)</f>
        <v>0</v>
      </c>
      <c r="H186" s="229"/>
      <c r="I186" s="229">
        <f>SUM(I187:I213)</f>
        <v>0</v>
      </c>
      <c r="J186" s="229"/>
      <c r="K186" s="229">
        <f>SUM(K187:K213)</f>
        <v>0</v>
      </c>
      <c r="L186" s="229"/>
      <c r="M186" s="229">
        <f>SUM(M187:M213)</f>
        <v>0</v>
      </c>
      <c r="N186" s="229"/>
      <c r="O186" s="229">
        <f>SUM(O187:O213)</f>
        <v>0.12</v>
      </c>
      <c r="P186" s="229"/>
      <c r="Q186" s="229">
        <f>SUM(Q187:Q213)</f>
        <v>0</v>
      </c>
      <c r="R186" s="229"/>
      <c r="S186" s="229"/>
      <c r="T186" s="230"/>
      <c r="U186" s="224"/>
      <c r="V186" s="224">
        <f>SUM(V187:V213)</f>
        <v>20.28</v>
      </c>
      <c r="W186" s="224"/>
      <c r="X186" s="224"/>
      <c r="AG186" t="s">
        <v>155</v>
      </c>
    </row>
    <row r="187" spans="1:60" outlineLevel="1" x14ac:dyDescent="0.2">
      <c r="A187" s="231">
        <v>20</v>
      </c>
      <c r="B187" s="232" t="s">
        <v>312</v>
      </c>
      <c r="C187" s="251" t="s">
        <v>313</v>
      </c>
      <c r="D187" s="233" t="s">
        <v>169</v>
      </c>
      <c r="E187" s="234">
        <v>30.03</v>
      </c>
      <c r="F187" s="235"/>
      <c r="G187" s="236">
        <f>ROUND(E187*F187,2)</f>
        <v>0</v>
      </c>
      <c r="H187" s="235"/>
      <c r="I187" s="236">
        <f>ROUND(E187*H187,2)</f>
        <v>0</v>
      </c>
      <c r="J187" s="235"/>
      <c r="K187" s="236">
        <f>ROUND(E187*J187,2)</f>
        <v>0</v>
      </c>
      <c r="L187" s="236">
        <v>21</v>
      </c>
      <c r="M187" s="236">
        <f>G187*(1+L187/100)</f>
        <v>0</v>
      </c>
      <c r="N187" s="236">
        <v>2.1000000000000001E-4</v>
      </c>
      <c r="O187" s="236">
        <f>ROUND(E187*N187,2)</f>
        <v>0.01</v>
      </c>
      <c r="P187" s="236">
        <v>0</v>
      </c>
      <c r="Q187" s="236">
        <f>ROUND(E187*P187,2)</f>
        <v>0</v>
      </c>
      <c r="R187" s="236" t="s">
        <v>314</v>
      </c>
      <c r="S187" s="236" t="s">
        <v>160</v>
      </c>
      <c r="T187" s="237" t="s">
        <v>160</v>
      </c>
      <c r="U187" s="219">
        <v>9.5000000000000001E-2</v>
      </c>
      <c r="V187" s="219">
        <f>ROUND(E187*U187,2)</f>
        <v>2.85</v>
      </c>
      <c r="W187" s="219"/>
      <c r="X187" s="219" t="s">
        <v>161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162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3" t="s">
        <v>315</v>
      </c>
      <c r="D188" s="220"/>
      <c r="E188" s="221">
        <v>30.03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166</v>
      </c>
      <c r="AH188" s="210">
        <v>5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31">
        <v>21</v>
      </c>
      <c r="B189" s="232" t="s">
        <v>316</v>
      </c>
      <c r="C189" s="251" t="s">
        <v>317</v>
      </c>
      <c r="D189" s="233" t="s">
        <v>169</v>
      </c>
      <c r="E189" s="234">
        <v>30.03</v>
      </c>
      <c r="F189" s="235"/>
      <c r="G189" s="236">
        <f>ROUND(E189*F189,2)</f>
        <v>0</v>
      </c>
      <c r="H189" s="235"/>
      <c r="I189" s="236">
        <f>ROUND(E189*H189,2)</f>
        <v>0</v>
      </c>
      <c r="J189" s="235"/>
      <c r="K189" s="236">
        <f>ROUND(E189*J189,2)</f>
        <v>0</v>
      </c>
      <c r="L189" s="236">
        <v>21</v>
      </c>
      <c r="M189" s="236">
        <f>G189*(1+L189/100)</f>
        <v>0</v>
      </c>
      <c r="N189" s="236">
        <v>3.3999999999999998E-3</v>
      </c>
      <c r="O189" s="236">
        <f>ROUND(E189*N189,2)</f>
        <v>0.1</v>
      </c>
      <c r="P189" s="236">
        <v>0</v>
      </c>
      <c r="Q189" s="236">
        <f>ROUND(E189*P189,2)</f>
        <v>0</v>
      </c>
      <c r="R189" s="236" t="s">
        <v>314</v>
      </c>
      <c r="S189" s="236" t="s">
        <v>160</v>
      </c>
      <c r="T189" s="237" t="s">
        <v>160</v>
      </c>
      <c r="U189" s="219">
        <v>0.38500000000000001</v>
      </c>
      <c r="V189" s="219">
        <f>ROUND(E189*U189,2)</f>
        <v>11.56</v>
      </c>
      <c r="W189" s="219"/>
      <c r="X189" s="219" t="s">
        <v>161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162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54" t="s">
        <v>318</v>
      </c>
      <c r="D190" s="239"/>
      <c r="E190" s="239"/>
      <c r="F190" s="239"/>
      <c r="G190" s="23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0"/>
      <c r="Z190" s="210"/>
      <c r="AA190" s="210"/>
      <c r="AB190" s="210"/>
      <c r="AC190" s="210"/>
      <c r="AD190" s="210"/>
      <c r="AE190" s="210"/>
      <c r="AF190" s="210"/>
      <c r="AG190" s="210" t="s">
        <v>171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53" t="s">
        <v>182</v>
      </c>
      <c r="D191" s="220"/>
      <c r="E191" s="221">
        <v>1.83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166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53" t="s">
        <v>183</v>
      </c>
      <c r="D192" s="220"/>
      <c r="E192" s="221">
        <v>1.31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166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53" t="s">
        <v>184</v>
      </c>
      <c r="D193" s="220"/>
      <c r="E193" s="221">
        <v>1.04</v>
      </c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166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3" t="s">
        <v>186</v>
      </c>
      <c r="D194" s="220"/>
      <c r="E194" s="221">
        <v>1.1100000000000001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166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53" t="s">
        <v>319</v>
      </c>
      <c r="D195" s="220"/>
      <c r="E195" s="221">
        <v>5.7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0"/>
      <c r="Z195" s="210"/>
      <c r="AA195" s="210"/>
      <c r="AB195" s="210"/>
      <c r="AC195" s="210"/>
      <c r="AD195" s="210"/>
      <c r="AE195" s="210"/>
      <c r="AF195" s="210"/>
      <c r="AG195" s="210" t="s">
        <v>166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3" t="s">
        <v>188</v>
      </c>
      <c r="D196" s="220"/>
      <c r="E196" s="221">
        <v>10.45</v>
      </c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166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53" t="s">
        <v>320</v>
      </c>
      <c r="D197" s="220"/>
      <c r="E197" s="221">
        <v>4</v>
      </c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0"/>
      <c r="Z197" s="210"/>
      <c r="AA197" s="210"/>
      <c r="AB197" s="210"/>
      <c r="AC197" s="210"/>
      <c r="AD197" s="210"/>
      <c r="AE197" s="210"/>
      <c r="AF197" s="210"/>
      <c r="AG197" s="210" t="s">
        <v>166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53" t="s">
        <v>189</v>
      </c>
      <c r="D198" s="220"/>
      <c r="E198" s="221">
        <v>4.59</v>
      </c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166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ht="22.5" outlineLevel="1" x14ac:dyDescent="0.2">
      <c r="A199" s="231">
        <v>22</v>
      </c>
      <c r="B199" s="232" t="s">
        <v>321</v>
      </c>
      <c r="C199" s="251" t="s">
        <v>322</v>
      </c>
      <c r="D199" s="233" t="s">
        <v>265</v>
      </c>
      <c r="E199" s="234">
        <v>43.96</v>
      </c>
      <c r="F199" s="235"/>
      <c r="G199" s="236">
        <f>ROUND(E199*F199,2)</f>
        <v>0</v>
      </c>
      <c r="H199" s="235"/>
      <c r="I199" s="236">
        <f>ROUND(E199*H199,2)</f>
        <v>0</v>
      </c>
      <c r="J199" s="235"/>
      <c r="K199" s="236">
        <f>ROUND(E199*J199,2)</f>
        <v>0</v>
      </c>
      <c r="L199" s="236">
        <v>21</v>
      </c>
      <c r="M199" s="236">
        <f>G199*(1+L199/100)</f>
        <v>0</v>
      </c>
      <c r="N199" s="236">
        <v>3.2000000000000003E-4</v>
      </c>
      <c r="O199" s="236">
        <f>ROUND(E199*N199,2)</f>
        <v>0.01</v>
      </c>
      <c r="P199" s="236">
        <v>0</v>
      </c>
      <c r="Q199" s="236">
        <f>ROUND(E199*P199,2)</f>
        <v>0</v>
      </c>
      <c r="R199" s="236" t="s">
        <v>314</v>
      </c>
      <c r="S199" s="236" t="s">
        <v>160</v>
      </c>
      <c r="T199" s="237" t="s">
        <v>160</v>
      </c>
      <c r="U199" s="219">
        <v>0.11</v>
      </c>
      <c r="V199" s="219">
        <f>ROUND(E199*U199,2)</f>
        <v>4.84</v>
      </c>
      <c r="W199" s="219"/>
      <c r="X199" s="219" t="s">
        <v>161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162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53" t="s">
        <v>323</v>
      </c>
      <c r="D200" s="220"/>
      <c r="E200" s="221">
        <v>5.8</v>
      </c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166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53" t="s">
        <v>324</v>
      </c>
      <c r="D201" s="220"/>
      <c r="E201" s="221">
        <v>4.8</v>
      </c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166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53" t="s">
        <v>325</v>
      </c>
      <c r="D202" s="220"/>
      <c r="E202" s="221">
        <v>4.2</v>
      </c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0"/>
      <c r="Z202" s="210"/>
      <c r="AA202" s="210"/>
      <c r="AB202" s="210"/>
      <c r="AC202" s="210"/>
      <c r="AD202" s="210"/>
      <c r="AE202" s="210"/>
      <c r="AF202" s="210"/>
      <c r="AG202" s="210" t="s">
        <v>166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7"/>
      <c r="B203" s="218"/>
      <c r="C203" s="253" t="s">
        <v>326</v>
      </c>
      <c r="D203" s="220"/>
      <c r="E203" s="221">
        <v>4.3</v>
      </c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0"/>
      <c r="Z203" s="210"/>
      <c r="AA203" s="210"/>
      <c r="AB203" s="210"/>
      <c r="AC203" s="210"/>
      <c r="AD203" s="210"/>
      <c r="AE203" s="210"/>
      <c r="AF203" s="210"/>
      <c r="AG203" s="210" t="s">
        <v>166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3" t="s">
        <v>327</v>
      </c>
      <c r="D204" s="220"/>
      <c r="E204" s="221">
        <v>16.059999999999999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166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53" t="s">
        <v>328</v>
      </c>
      <c r="D205" s="220"/>
      <c r="E205" s="221">
        <v>8.8000000000000007</v>
      </c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0"/>
      <c r="Z205" s="210"/>
      <c r="AA205" s="210"/>
      <c r="AB205" s="210"/>
      <c r="AC205" s="210"/>
      <c r="AD205" s="210"/>
      <c r="AE205" s="210"/>
      <c r="AF205" s="210"/>
      <c r="AG205" s="210" t="s">
        <v>166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ht="22.5" outlineLevel="1" x14ac:dyDescent="0.2">
      <c r="A206" s="231">
        <v>23</v>
      </c>
      <c r="B206" s="232" t="s">
        <v>329</v>
      </c>
      <c r="C206" s="251" t="s">
        <v>330</v>
      </c>
      <c r="D206" s="233" t="s">
        <v>265</v>
      </c>
      <c r="E206" s="234">
        <v>6</v>
      </c>
      <c r="F206" s="235"/>
      <c r="G206" s="236">
        <f>ROUND(E206*F206,2)</f>
        <v>0</v>
      </c>
      <c r="H206" s="235"/>
      <c r="I206" s="236">
        <f>ROUND(E206*H206,2)</f>
        <v>0</v>
      </c>
      <c r="J206" s="235"/>
      <c r="K206" s="236">
        <f>ROUND(E206*J206,2)</f>
        <v>0</v>
      </c>
      <c r="L206" s="236">
        <v>21</v>
      </c>
      <c r="M206" s="236">
        <f>G206*(1+L206/100)</f>
        <v>0</v>
      </c>
      <c r="N206" s="236">
        <v>3.2000000000000003E-4</v>
      </c>
      <c r="O206" s="236">
        <f>ROUND(E206*N206,2)</f>
        <v>0</v>
      </c>
      <c r="P206" s="236">
        <v>0</v>
      </c>
      <c r="Q206" s="236">
        <f>ROUND(E206*P206,2)</f>
        <v>0</v>
      </c>
      <c r="R206" s="236" t="s">
        <v>314</v>
      </c>
      <c r="S206" s="236" t="s">
        <v>160</v>
      </c>
      <c r="T206" s="237" t="s">
        <v>160</v>
      </c>
      <c r="U206" s="219">
        <v>0.14000000000000001</v>
      </c>
      <c r="V206" s="219">
        <f>ROUND(E206*U206,2)</f>
        <v>0.84</v>
      </c>
      <c r="W206" s="219"/>
      <c r="X206" s="219" t="s">
        <v>161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162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53" t="s">
        <v>331</v>
      </c>
      <c r="D207" s="220"/>
      <c r="E207" s="221">
        <v>4</v>
      </c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0"/>
      <c r="Z207" s="210"/>
      <c r="AA207" s="210"/>
      <c r="AB207" s="210"/>
      <c r="AC207" s="210"/>
      <c r="AD207" s="210"/>
      <c r="AE207" s="210"/>
      <c r="AF207" s="210"/>
      <c r="AG207" s="210" t="s">
        <v>166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3" t="s">
        <v>332</v>
      </c>
      <c r="D208" s="220"/>
      <c r="E208" s="221">
        <v>2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166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31">
        <v>24</v>
      </c>
      <c r="B209" s="232" t="s">
        <v>333</v>
      </c>
      <c r="C209" s="251" t="s">
        <v>334</v>
      </c>
      <c r="D209" s="233" t="s">
        <v>305</v>
      </c>
      <c r="E209" s="234">
        <v>0.1244</v>
      </c>
      <c r="F209" s="235"/>
      <c r="G209" s="236">
        <f>ROUND(E209*F209,2)</f>
        <v>0</v>
      </c>
      <c r="H209" s="235"/>
      <c r="I209" s="236">
        <f>ROUND(E209*H209,2)</f>
        <v>0</v>
      </c>
      <c r="J209" s="235"/>
      <c r="K209" s="236">
        <f>ROUND(E209*J209,2)</f>
        <v>0</v>
      </c>
      <c r="L209" s="236">
        <v>21</v>
      </c>
      <c r="M209" s="236">
        <f>G209*(1+L209/100)</f>
        <v>0</v>
      </c>
      <c r="N209" s="236">
        <v>0</v>
      </c>
      <c r="O209" s="236">
        <f>ROUND(E209*N209,2)</f>
        <v>0</v>
      </c>
      <c r="P209" s="236">
        <v>0</v>
      </c>
      <c r="Q209" s="236">
        <f>ROUND(E209*P209,2)</f>
        <v>0</v>
      </c>
      <c r="R209" s="236" t="s">
        <v>314</v>
      </c>
      <c r="S209" s="236" t="s">
        <v>160</v>
      </c>
      <c r="T209" s="237" t="s">
        <v>160</v>
      </c>
      <c r="U209" s="219">
        <v>1.5669999999999999</v>
      </c>
      <c r="V209" s="219">
        <f>ROUND(E209*U209,2)</f>
        <v>0.19</v>
      </c>
      <c r="W209" s="219"/>
      <c r="X209" s="219" t="s">
        <v>306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307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52" t="s">
        <v>335</v>
      </c>
      <c r="D210" s="238"/>
      <c r="E210" s="238"/>
      <c r="F210" s="238"/>
      <c r="G210" s="238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164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53" t="s">
        <v>309</v>
      </c>
      <c r="D211" s="220"/>
      <c r="E211" s="221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0"/>
      <c r="Z211" s="210"/>
      <c r="AA211" s="210"/>
      <c r="AB211" s="210"/>
      <c r="AC211" s="210"/>
      <c r="AD211" s="210"/>
      <c r="AE211" s="210"/>
      <c r="AF211" s="210"/>
      <c r="AG211" s="210" t="s">
        <v>166</v>
      </c>
      <c r="AH211" s="210">
        <v>0</v>
      </c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3" t="s">
        <v>336</v>
      </c>
      <c r="D212" s="220"/>
      <c r="E212" s="221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166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53" t="s">
        <v>337</v>
      </c>
      <c r="D213" s="220"/>
      <c r="E213" s="221">
        <v>0.1244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166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x14ac:dyDescent="0.2">
      <c r="A214" s="225" t="s">
        <v>154</v>
      </c>
      <c r="B214" s="226" t="s">
        <v>107</v>
      </c>
      <c r="C214" s="250" t="s">
        <v>108</v>
      </c>
      <c r="D214" s="227"/>
      <c r="E214" s="228"/>
      <c r="F214" s="229"/>
      <c r="G214" s="229">
        <f>SUMIF(AG215:AG228,"&lt;&gt;NOR",G215:G228)</f>
        <v>0</v>
      </c>
      <c r="H214" s="229"/>
      <c r="I214" s="229">
        <f>SUM(I215:I228)</f>
        <v>0</v>
      </c>
      <c r="J214" s="229"/>
      <c r="K214" s="229">
        <f>SUM(K215:K228)</f>
        <v>0</v>
      </c>
      <c r="L214" s="229"/>
      <c r="M214" s="229">
        <f>SUM(M215:M228)</f>
        <v>0</v>
      </c>
      <c r="N214" s="229"/>
      <c r="O214" s="229">
        <f>SUM(O215:O228)</f>
        <v>7.0000000000000007E-2</v>
      </c>
      <c r="P214" s="229"/>
      <c r="Q214" s="229">
        <f>SUM(Q215:Q228)</f>
        <v>0</v>
      </c>
      <c r="R214" s="229"/>
      <c r="S214" s="229"/>
      <c r="T214" s="230"/>
      <c r="U214" s="224"/>
      <c r="V214" s="224">
        <f>SUM(V215:V228)</f>
        <v>4.83</v>
      </c>
      <c r="W214" s="224"/>
      <c r="X214" s="224"/>
      <c r="AG214" t="s">
        <v>155</v>
      </c>
    </row>
    <row r="215" spans="1:60" outlineLevel="1" x14ac:dyDescent="0.2">
      <c r="A215" s="231">
        <v>25</v>
      </c>
      <c r="B215" s="232" t="s">
        <v>338</v>
      </c>
      <c r="C215" s="251" t="s">
        <v>339</v>
      </c>
      <c r="D215" s="233" t="s">
        <v>340</v>
      </c>
      <c r="E215" s="234">
        <v>1</v>
      </c>
      <c r="F215" s="235"/>
      <c r="G215" s="236">
        <f>ROUND(E215*F215,2)</f>
        <v>0</v>
      </c>
      <c r="H215" s="235"/>
      <c r="I215" s="236">
        <f>ROUND(E215*H215,2)</f>
        <v>0</v>
      </c>
      <c r="J215" s="235"/>
      <c r="K215" s="236">
        <f>ROUND(E215*J215,2)</f>
        <v>0</v>
      </c>
      <c r="L215" s="236">
        <v>21</v>
      </c>
      <c r="M215" s="236">
        <f>G215*(1+L215/100)</f>
        <v>0</v>
      </c>
      <c r="N215" s="236">
        <v>1.1000000000000001E-3</v>
      </c>
      <c r="O215" s="236">
        <f>ROUND(E215*N215,2)</f>
        <v>0</v>
      </c>
      <c r="P215" s="236">
        <v>0</v>
      </c>
      <c r="Q215" s="236">
        <f>ROUND(E215*P215,2)</f>
        <v>0</v>
      </c>
      <c r="R215" s="236" t="s">
        <v>341</v>
      </c>
      <c r="S215" s="236" t="s">
        <v>160</v>
      </c>
      <c r="T215" s="237" t="s">
        <v>160</v>
      </c>
      <c r="U215" s="219">
        <v>0.33</v>
      </c>
      <c r="V215" s="219">
        <f>ROUND(E215*U215,2)</f>
        <v>0.33</v>
      </c>
      <c r="W215" s="219"/>
      <c r="X215" s="219" t="s">
        <v>161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162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3" t="s">
        <v>260</v>
      </c>
      <c r="D216" s="220"/>
      <c r="E216" s="221">
        <v>1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166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31">
        <v>26</v>
      </c>
      <c r="B217" s="232" t="s">
        <v>342</v>
      </c>
      <c r="C217" s="251" t="s">
        <v>343</v>
      </c>
      <c r="D217" s="233" t="s">
        <v>169</v>
      </c>
      <c r="E217" s="234">
        <v>0.3</v>
      </c>
      <c r="F217" s="235"/>
      <c r="G217" s="236">
        <f>ROUND(E217*F217,2)</f>
        <v>0</v>
      </c>
      <c r="H217" s="235"/>
      <c r="I217" s="236">
        <f>ROUND(E217*H217,2)</f>
        <v>0</v>
      </c>
      <c r="J217" s="235"/>
      <c r="K217" s="236">
        <f>ROUND(E217*J217,2)</f>
        <v>0</v>
      </c>
      <c r="L217" s="236">
        <v>21</v>
      </c>
      <c r="M217" s="236">
        <f>G217*(1+L217/100)</f>
        <v>0</v>
      </c>
      <c r="N217" s="236">
        <v>8.0000000000000007E-5</v>
      </c>
      <c r="O217" s="236">
        <f>ROUND(E217*N217,2)</f>
        <v>0</v>
      </c>
      <c r="P217" s="236">
        <v>0</v>
      </c>
      <c r="Q217" s="236">
        <f>ROUND(E217*P217,2)</f>
        <v>0</v>
      </c>
      <c r="R217" s="236" t="s">
        <v>344</v>
      </c>
      <c r="S217" s="236" t="s">
        <v>160</v>
      </c>
      <c r="T217" s="237" t="s">
        <v>160</v>
      </c>
      <c r="U217" s="219">
        <v>2.1</v>
      </c>
      <c r="V217" s="219">
        <f>ROUND(E217*U217,2)</f>
        <v>0.63</v>
      </c>
      <c r="W217" s="219"/>
      <c r="X217" s="219" t="s">
        <v>161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162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4" t="s">
        <v>345</v>
      </c>
      <c r="D218" s="239"/>
      <c r="E218" s="239"/>
      <c r="F218" s="239"/>
      <c r="G218" s="23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171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3" t="s">
        <v>346</v>
      </c>
      <c r="D219" s="220"/>
      <c r="E219" s="221">
        <v>0.3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0"/>
      <c r="Z219" s="210"/>
      <c r="AA219" s="210"/>
      <c r="AB219" s="210"/>
      <c r="AC219" s="210"/>
      <c r="AD219" s="210"/>
      <c r="AE219" s="210"/>
      <c r="AF219" s="210"/>
      <c r="AG219" s="210" t="s">
        <v>166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42">
        <v>27</v>
      </c>
      <c r="B220" s="243" t="s">
        <v>347</v>
      </c>
      <c r="C220" s="256" t="s">
        <v>348</v>
      </c>
      <c r="D220" s="244" t="s">
        <v>158</v>
      </c>
      <c r="E220" s="245">
        <v>1</v>
      </c>
      <c r="F220" s="246"/>
      <c r="G220" s="247">
        <f>ROUND(E220*F220,2)</f>
        <v>0</v>
      </c>
      <c r="H220" s="246"/>
      <c r="I220" s="247">
        <f>ROUND(E220*H220,2)</f>
        <v>0</v>
      </c>
      <c r="J220" s="246"/>
      <c r="K220" s="247">
        <f>ROUND(E220*J220,2)</f>
        <v>0</v>
      </c>
      <c r="L220" s="247">
        <v>21</v>
      </c>
      <c r="M220" s="247">
        <f>G220*(1+L220/100)</f>
        <v>0</v>
      </c>
      <c r="N220" s="247">
        <v>2E-3</v>
      </c>
      <c r="O220" s="247">
        <f>ROUND(E220*N220,2)</f>
        <v>0</v>
      </c>
      <c r="P220" s="247">
        <v>0</v>
      </c>
      <c r="Q220" s="247">
        <f>ROUND(E220*P220,2)</f>
        <v>0</v>
      </c>
      <c r="R220" s="247"/>
      <c r="S220" s="247" t="s">
        <v>349</v>
      </c>
      <c r="T220" s="248" t="s">
        <v>350</v>
      </c>
      <c r="U220" s="219">
        <v>0</v>
      </c>
      <c r="V220" s="219">
        <f>ROUND(E220*U220,2)</f>
        <v>0</v>
      </c>
      <c r="W220" s="219"/>
      <c r="X220" s="219" t="s">
        <v>161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162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42">
        <v>28</v>
      </c>
      <c r="B221" s="243" t="s">
        <v>351</v>
      </c>
      <c r="C221" s="256" t="s">
        <v>352</v>
      </c>
      <c r="D221" s="244" t="s">
        <v>340</v>
      </c>
      <c r="E221" s="245">
        <v>3</v>
      </c>
      <c r="F221" s="246"/>
      <c r="G221" s="247">
        <f>ROUND(E221*F221,2)</f>
        <v>0</v>
      </c>
      <c r="H221" s="246"/>
      <c r="I221" s="247">
        <f>ROUND(E221*H221,2)</f>
        <v>0</v>
      </c>
      <c r="J221" s="246"/>
      <c r="K221" s="247">
        <f>ROUND(E221*J221,2)</f>
        <v>0</v>
      </c>
      <c r="L221" s="247">
        <v>21</v>
      </c>
      <c r="M221" s="247">
        <f>G221*(1+L221/100)</f>
        <v>0</v>
      </c>
      <c r="N221" s="247">
        <v>6.0000000000000001E-3</v>
      </c>
      <c r="O221" s="247">
        <f>ROUND(E221*N221,2)</f>
        <v>0.02</v>
      </c>
      <c r="P221" s="247">
        <v>0</v>
      </c>
      <c r="Q221" s="247">
        <f>ROUND(E221*P221,2)</f>
        <v>0</v>
      </c>
      <c r="R221" s="247"/>
      <c r="S221" s="247" t="s">
        <v>349</v>
      </c>
      <c r="T221" s="248" t="s">
        <v>350</v>
      </c>
      <c r="U221" s="219">
        <v>1.2529999999999999</v>
      </c>
      <c r="V221" s="219">
        <f>ROUND(E221*U221,2)</f>
        <v>3.76</v>
      </c>
      <c r="W221" s="219"/>
      <c r="X221" s="219" t="s">
        <v>161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162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31">
        <v>29</v>
      </c>
      <c r="B222" s="232" t="s">
        <v>353</v>
      </c>
      <c r="C222" s="251" t="s">
        <v>354</v>
      </c>
      <c r="D222" s="233" t="s">
        <v>355</v>
      </c>
      <c r="E222" s="234">
        <v>5</v>
      </c>
      <c r="F222" s="235"/>
      <c r="G222" s="236">
        <f>ROUND(E222*F222,2)</f>
        <v>0</v>
      </c>
      <c r="H222" s="235"/>
      <c r="I222" s="236">
        <f>ROUND(E222*H222,2)</f>
        <v>0</v>
      </c>
      <c r="J222" s="235"/>
      <c r="K222" s="236">
        <f>ROUND(E222*J222,2)</f>
        <v>0</v>
      </c>
      <c r="L222" s="236">
        <v>21</v>
      </c>
      <c r="M222" s="236">
        <f>G222*(1+L222/100)</f>
        <v>0</v>
      </c>
      <c r="N222" s="236">
        <v>0.01</v>
      </c>
      <c r="O222" s="236">
        <f>ROUND(E222*N222,2)</f>
        <v>0.05</v>
      </c>
      <c r="P222" s="236">
        <v>0</v>
      </c>
      <c r="Q222" s="236">
        <f>ROUND(E222*P222,2)</f>
        <v>0</v>
      </c>
      <c r="R222" s="236"/>
      <c r="S222" s="236" t="s">
        <v>349</v>
      </c>
      <c r="T222" s="237" t="s">
        <v>160</v>
      </c>
      <c r="U222" s="219">
        <v>0</v>
      </c>
      <c r="V222" s="219">
        <f>ROUND(E222*U222,2)</f>
        <v>0</v>
      </c>
      <c r="W222" s="219"/>
      <c r="X222" s="219" t="s">
        <v>356</v>
      </c>
      <c r="Y222" s="210"/>
      <c r="Z222" s="210"/>
      <c r="AA222" s="210"/>
      <c r="AB222" s="210"/>
      <c r="AC222" s="210"/>
      <c r="AD222" s="210"/>
      <c r="AE222" s="210"/>
      <c r="AF222" s="210"/>
      <c r="AG222" s="210" t="s">
        <v>357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53" t="s">
        <v>358</v>
      </c>
      <c r="D223" s="220"/>
      <c r="E223" s="221">
        <v>5</v>
      </c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0"/>
      <c r="Z223" s="210"/>
      <c r="AA223" s="210"/>
      <c r="AB223" s="210"/>
      <c r="AC223" s="210"/>
      <c r="AD223" s="210"/>
      <c r="AE223" s="210"/>
      <c r="AF223" s="210"/>
      <c r="AG223" s="210" t="s">
        <v>166</v>
      </c>
      <c r="AH223" s="210">
        <v>0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31">
        <v>30</v>
      </c>
      <c r="B224" s="232" t="s">
        <v>359</v>
      </c>
      <c r="C224" s="251" t="s">
        <v>360</v>
      </c>
      <c r="D224" s="233" t="s">
        <v>305</v>
      </c>
      <c r="E224" s="234">
        <v>7.1120000000000003E-2</v>
      </c>
      <c r="F224" s="235"/>
      <c r="G224" s="236">
        <f>ROUND(E224*F224,2)</f>
        <v>0</v>
      </c>
      <c r="H224" s="235"/>
      <c r="I224" s="236">
        <f>ROUND(E224*H224,2)</f>
        <v>0</v>
      </c>
      <c r="J224" s="235"/>
      <c r="K224" s="236">
        <f>ROUND(E224*J224,2)</f>
        <v>0</v>
      </c>
      <c r="L224" s="236">
        <v>21</v>
      </c>
      <c r="M224" s="236">
        <f>G224*(1+L224/100)</f>
        <v>0</v>
      </c>
      <c r="N224" s="236">
        <v>0</v>
      </c>
      <c r="O224" s="236">
        <f>ROUND(E224*N224,2)</f>
        <v>0</v>
      </c>
      <c r="P224" s="236">
        <v>0</v>
      </c>
      <c r="Q224" s="236">
        <f>ROUND(E224*P224,2)</f>
        <v>0</v>
      </c>
      <c r="R224" s="236" t="s">
        <v>341</v>
      </c>
      <c r="S224" s="236" t="s">
        <v>160</v>
      </c>
      <c r="T224" s="237" t="s">
        <v>160</v>
      </c>
      <c r="U224" s="219">
        <v>1.5169999999999999</v>
      </c>
      <c r="V224" s="219">
        <f>ROUND(E224*U224,2)</f>
        <v>0.11</v>
      </c>
      <c r="W224" s="219"/>
      <c r="X224" s="219" t="s">
        <v>306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307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52" t="s">
        <v>361</v>
      </c>
      <c r="D225" s="238"/>
      <c r="E225" s="238"/>
      <c r="F225" s="238"/>
      <c r="G225" s="238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0"/>
      <c r="Z225" s="210"/>
      <c r="AA225" s="210"/>
      <c r="AB225" s="210"/>
      <c r="AC225" s="210"/>
      <c r="AD225" s="210"/>
      <c r="AE225" s="210"/>
      <c r="AF225" s="210"/>
      <c r="AG225" s="210" t="s">
        <v>164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7"/>
      <c r="B226" s="218"/>
      <c r="C226" s="253" t="s">
        <v>309</v>
      </c>
      <c r="D226" s="220"/>
      <c r="E226" s="221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0"/>
      <c r="Z226" s="210"/>
      <c r="AA226" s="210"/>
      <c r="AB226" s="210"/>
      <c r="AC226" s="210"/>
      <c r="AD226" s="210"/>
      <c r="AE226" s="210"/>
      <c r="AF226" s="210"/>
      <c r="AG226" s="210" t="s">
        <v>166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53" t="s">
        <v>362</v>
      </c>
      <c r="D227" s="220"/>
      <c r="E227" s="221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0"/>
      <c r="Z227" s="210"/>
      <c r="AA227" s="210"/>
      <c r="AB227" s="210"/>
      <c r="AC227" s="210"/>
      <c r="AD227" s="210"/>
      <c r="AE227" s="210"/>
      <c r="AF227" s="210"/>
      <c r="AG227" s="210" t="s">
        <v>166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53" t="s">
        <v>363</v>
      </c>
      <c r="D228" s="220"/>
      <c r="E228" s="221">
        <v>7.1120000000000003E-2</v>
      </c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0"/>
      <c r="Z228" s="210"/>
      <c r="AA228" s="210"/>
      <c r="AB228" s="210"/>
      <c r="AC228" s="210"/>
      <c r="AD228" s="210"/>
      <c r="AE228" s="210"/>
      <c r="AF228" s="210"/>
      <c r="AG228" s="210" t="s">
        <v>166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x14ac:dyDescent="0.2">
      <c r="A229" s="225" t="s">
        <v>154</v>
      </c>
      <c r="B229" s="226" t="s">
        <v>111</v>
      </c>
      <c r="C229" s="250" t="s">
        <v>112</v>
      </c>
      <c r="D229" s="227"/>
      <c r="E229" s="228"/>
      <c r="F229" s="229"/>
      <c r="G229" s="229">
        <f>SUMIF(AG230:AG269,"&lt;&gt;NOR",G230:G269)</f>
        <v>0</v>
      </c>
      <c r="H229" s="229"/>
      <c r="I229" s="229">
        <f>SUM(I230:I269)</f>
        <v>0</v>
      </c>
      <c r="J229" s="229"/>
      <c r="K229" s="229">
        <f>SUM(K230:K269)</f>
        <v>0</v>
      </c>
      <c r="L229" s="229"/>
      <c r="M229" s="229">
        <f>SUM(M230:M269)</f>
        <v>0</v>
      </c>
      <c r="N229" s="229"/>
      <c r="O229" s="229">
        <f>SUM(O230:O269)</f>
        <v>0.21000000000000002</v>
      </c>
      <c r="P229" s="229"/>
      <c r="Q229" s="229">
        <f>SUM(Q230:Q269)</f>
        <v>0.43</v>
      </c>
      <c r="R229" s="229"/>
      <c r="S229" s="229"/>
      <c r="T229" s="230"/>
      <c r="U229" s="224"/>
      <c r="V229" s="224">
        <f>SUM(V230:V269)</f>
        <v>32.51</v>
      </c>
      <c r="W229" s="224"/>
      <c r="X229" s="224"/>
      <c r="AG229" t="s">
        <v>155</v>
      </c>
    </row>
    <row r="230" spans="1:60" outlineLevel="1" x14ac:dyDescent="0.2">
      <c r="A230" s="231">
        <v>31</v>
      </c>
      <c r="B230" s="232" t="s">
        <v>364</v>
      </c>
      <c r="C230" s="251" t="s">
        <v>365</v>
      </c>
      <c r="D230" s="233" t="s">
        <v>169</v>
      </c>
      <c r="E230" s="234">
        <v>22.494</v>
      </c>
      <c r="F230" s="235"/>
      <c r="G230" s="236">
        <f>ROUND(E230*F230,2)</f>
        <v>0</v>
      </c>
      <c r="H230" s="235"/>
      <c r="I230" s="236">
        <f>ROUND(E230*H230,2)</f>
        <v>0</v>
      </c>
      <c r="J230" s="235"/>
      <c r="K230" s="236">
        <f>ROUND(E230*J230,2)</f>
        <v>0</v>
      </c>
      <c r="L230" s="236">
        <v>21</v>
      </c>
      <c r="M230" s="236">
        <f>G230*(1+L230/100)</f>
        <v>0</v>
      </c>
      <c r="N230" s="236">
        <v>0</v>
      </c>
      <c r="O230" s="236">
        <f>ROUND(E230*N230,2)</f>
        <v>0</v>
      </c>
      <c r="P230" s="236">
        <v>1.098E-2</v>
      </c>
      <c r="Q230" s="236">
        <f>ROUND(E230*P230,2)</f>
        <v>0.25</v>
      </c>
      <c r="R230" s="236" t="s">
        <v>366</v>
      </c>
      <c r="S230" s="236" t="s">
        <v>160</v>
      </c>
      <c r="T230" s="237" t="s">
        <v>160</v>
      </c>
      <c r="U230" s="219">
        <v>0.37</v>
      </c>
      <c r="V230" s="219">
        <f>ROUND(E230*U230,2)</f>
        <v>8.32</v>
      </c>
      <c r="W230" s="219"/>
      <c r="X230" s="219" t="s">
        <v>161</v>
      </c>
      <c r="Y230" s="210"/>
      <c r="Z230" s="210"/>
      <c r="AA230" s="210"/>
      <c r="AB230" s="210"/>
      <c r="AC230" s="210"/>
      <c r="AD230" s="210"/>
      <c r="AE230" s="210"/>
      <c r="AF230" s="210"/>
      <c r="AG230" s="210" t="s">
        <v>162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53" t="s">
        <v>367</v>
      </c>
      <c r="D231" s="220"/>
      <c r="E231" s="221">
        <v>13.179</v>
      </c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0"/>
      <c r="Z231" s="210"/>
      <c r="AA231" s="210"/>
      <c r="AB231" s="210"/>
      <c r="AC231" s="210"/>
      <c r="AD231" s="210"/>
      <c r="AE231" s="210"/>
      <c r="AF231" s="210"/>
      <c r="AG231" s="210" t="s">
        <v>166</v>
      </c>
      <c r="AH231" s="210">
        <v>0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53" t="s">
        <v>368</v>
      </c>
      <c r="D232" s="220"/>
      <c r="E232" s="221">
        <v>-0.92</v>
      </c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0"/>
      <c r="Z232" s="210"/>
      <c r="AA232" s="210"/>
      <c r="AB232" s="210"/>
      <c r="AC232" s="210"/>
      <c r="AD232" s="210"/>
      <c r="AE232" s="210"/>
      <c r="AF232" s="210"/>
      <c r="AG232" s="210" t="s">
        <v>166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17"/>
      <c r="B233" s="218"/>
      <c r="C233" s="253" t="s">
        <v>369</v>
      </c>
      <c r="D233" s="220"/>
      <c r="E233" s="221">
        <v>-0.69</v>
      </c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0"/>
      <c r="Z233" s="210"/>
      <c r="AA233" s="210"/>
      <c r="AB233" s="210"/>
      <c r="AC233" s="210"/>
      <c r="AD233" s="210"/>
      <c r="AE233" s="210"/>
      <c r="AF233" s="210"/>
      <c r="AG233" s="210" t="s">
        <v>166</v>
      </c>
      <c r="AH233" s="210">
        <v>0</v>
      </c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53" t="s">
        <v>370</v>
      </c>
      <c r="D234" s="220"/>
      <c r="E234" s="221">
        <v>11.845000000000001</v>
      </c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0"/>
      <c r="Z234" s="210"/>
      <c r="AA234" s="210"/>
      <c r="AB234" s="210"/>
      <c r="AC234" s="210"/>
      <c r="AD234" s="210"/>
      <c r="AE234" s="210"/>
      <c r="AF234" s="210"/>
      <c r="AG234" s="210" t="s">
        <v>166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53" t="s">
        <v>368</v>
      </c>
      <c r="D235" s="220"/>
      <c r="E235" s="221">
        <v>-0.92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0"/>
      <c r="Z235" s="210"/>
      <c r="AA235" s="210"/>
      <c r="AB235" s="210"/>
      <c r="AC235" s="210"/>
      <c r="AD235" s="210"/>
      <c r="AE235" s="210"/>
      <c r="AF235" s="210"/>
      <c r="AG235" s="210" t="s">
        <v>166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31">
        <v>32</v>
      </c>
      <c r="B236" s="232" t="s">
        <v>371</v>
      </c>
      <c r="C236" s="251" t="s">
        <v>372</v>
      </c>
      <c r="D236" s="233" t="s">
        <v>169</v>
      </c>
      <c r="E236" s="234">
        <v>22.494</v>
      </c>
      <c r="F236" s="235"/>
      <c r="G236" s="236">
        <f>ROUND(E236*F236,2)</f>
        <v>0</v>
      </c>
      <c r="H236" s="235"/>
      <c r="I236" s="236">
        <f>ROUND(E236*H236,2)</f>
        <v>0</v>
      </c>
      <c r="J236" s="235"/>
      <c r="K236" s="236">
        <f>ROUND(E236*J236,2)</f>
        <v>0</v>
      </c>
      <c r="L236" s="236">
        <v>21</v>
      </c>
      <c r="M236" s="236">
        <f>G236*(1+L236/100)</f>
        <v>0</v>
      </c>
      <c r="N236" s="236">
        <v>0</v>
      </c>
      <c r="O236" s="236">
        <f>ROUND(E236*N236,2)</f>
        <v>0</v>
      </c>
      <c r="P236" s="236">
        <v>8.0000000000000002E-3</v>
      </c>
      <c r="Q236" s="236">
        <f>ROUND(E236*P236,2)</f>
        <v>0.18</v>
      </c>
      <c r="R236" s="236" t="s">
        <v>366</v>
      </c>
      <c r="S236" s="236" t="s">
        <v>160</v>
      </c>
      <c r="T236" s="237" t="s">
        <v>160</v>
      </c>
      <c r="U236" s="219">
        <v>6.6000000000000003E-2</v>
      </c>
      <c r="V236" s="219">
        <f>ROUND(E236*U236,2)</f>
        <v>1.48</v>
      </c>
      <c r="W236" s="219"/>
      <c r="X236" s="219" t="s">
        <v>161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162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53" t="s">
        <v>373</v>
      </c>
      <c r="D237" s="220"/>
      <c r="E237" s="221">
        <v>22.494</v>
      </c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0"/>
      <c r="Z237" s="210"/>
      <c r="AA237" s="210"/>
      <c r="AB237" s="210"/>
      <c r="AC237" s="210"/>
      <c r="AD237" s="210"/>
      <c r="AE237" s="210"/>
      <c r="AF237" s="210"/>
      <c r="AG237" s="210" t="s">
        <v>166</v>
      </c>
      <c r="AH237" s="210">
        <v>5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ht="22.5" outlineLevel="1" x14ac:dyDescent="0.2">
      <c r="A238" s="231">
        <v>33</v>
      </c>
      <c r="B238" s="232" t="s">
        <v>374</v>
      </c>
      <c r="C238" s="251" t="s">
        <v>375</v>
      </c>
      <c r="D238" s="233" t="s">
        <v>158</v>
      </c>
      <c r="E238" s="234">
        <v>10</v>
      </c>
      <c r="F238" s="235"/>
      <c r="G238" s="236">
        <f>ROUND(E238*F238,2)</f>
        <v>0</v>
      </c>
      <c r="H238" s="235"/>
      <c r="I238" s="236">
        <f>ROUND(E238*H238,2)</f>
        <v>0</v>
      </c>
      <c r="J238" s="235"/>
      <c r="K238" s="236">
        <f>ROUND(E238*J238,2)</f>
        <v>0</v>
      </c>
      <c r="L238" s="236">
        <v>21</v>
      </c>
      <c r="M238" s="236">
        <f>G238*(1+L238/100)</f>
        <v>0</v>
      </c>
      <c r="N238" s="236">
        <v>0</v>
      </c>
      <c r="O238" s="236">
        <f>ROUND(E238*N238,2)</f>
        <v>0</v>
      </c>
      <c r="P238" s="236">
        <v>0</v>
      </c>
      <c r="Q238" s="236">
        <f>ROUND(E238*P238,2)</f>
        <v>0</v>
      </c>
      <c r="R238" s="236" t="s">
        <v>366</v>
      </c>
      <c r="S238" s="236" t="s">
        <v>160</v>
      </c>
      <c r="T238" s="237" t="s">
        <v>160</v>
      </c>
      <c r="U238" s="219">
        <v>1.45</v>
      </c>
      <c r="V238" s="219">
        <f>ROUND(E238*U238,2)</f>
        <v>14.5</v>
      </c>
      <c r="W238" s="219"/>
      <c r="X238" s="219" t="s">
        <v>161</v>
      </c>
      <c r="Y238" s="210"/>
      <c r="Z238" s="210"/>
      <c r="AA238" s="210"/>
      <c r="AB238" s="210"/>
      <c r="AC238" s="210"/>
      <c r="AD238" s="210"/>
      <c r="AE238" s="210"/>
      <c r="AF238" s="210"/>
      <c r="AG238" s="210" t="s">
        <v>162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53" t="s">
        <v>253</v>
      </c>
      <c r="D239" s="220"/>
      <c r="E239" s="221">
        <v>1</v>
      </c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0"/>
      <c r="Z239" s="210"/>
      <c r="AA239" s="210"/>
      <c r="AB239" s="210"/>
      <c r="AC239" s="210"/>
      <c r="AD239" s="210"/>
      <c r="AE239" s="210"/>
      <c r="AF239" s="210"/>
      <c r="AG239" s="210" t="s">
        <v>166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53" t="s">
        <v>254</v>
      </c>
      <c r="D240" s="220"/>
      <c r="E240" s="221">
        <v>1</v>
      </c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0"/>
      <c r="Z240" s="210"/>
      <c r="AA240" s="210"/>
      <c r="AB240" s="210"/>
      <c r="AC240" s="210"/>
      <c r="AD240" s="210"/>
      <c r="AE240" s="210"/>
      <c r="AF240" s="210"/>
      <c r="AG240" s="210" t="s">
        <v>166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53" t="s">
        <v>255</v>
      </c>
      <c r="D241" s="220"/>
      <c r="E241" s="221">
        <v>1</v>
      </c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0"/>
      <c r="Z241" s="210"/>
      <c r="AA241" s="210"/>
      <c r="AB241" s="210"/>
      <c r="AC241" s="210"/>
      <c r="AD241" s="210"/>
      <c r="AE241" s="210"/>
      <c r="AF241" s="210"/>
      <c r="AG241" s="210" t="s">
        <v>166</v>
      </c>
      <c r="AH241" s="210">
        <v>0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53" t="s">
        <v>256</v>
      </c>
      <c r="D242" s="220"/>
      <c r="E242" s="221">
        <v>1</v>
      </c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0"/>
      <c r="Z242" s="210"/>
      <c r="AA242" s="210"/>
      <c r="AB242" s="210"/>
      <c r="AC242" s="210"/>
      <c r="AD242" s="210"/>
      <c r="AE242" s="210"/>
      <c r="AF242" s="210"/>
      <c r="AG242" s="210" t="s">
        <v>166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53" t="s">
        <v>257</v>
      </c>
      <c r="D243" s="220"/>
      <c r="E243" s="221">
        <v>1</v>
      </c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0"/>
      <c r="Z243" s="210"/>
      <c r="AA243" s="210"/>
      <c r="AB243" s="210"/>
      <c r="AC243" s="210"/>
      <c r="AD243" s="210"/>
      <c r="AE243" s="210"/>
      <c r="AF243" s="210"/>
      <c r="AG243" s="210" t="s">
        <v>166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17"/>
      <c r="B244" s="218"/>
      <c r="C244" s="253" t="s">
        <v>258</v>
      </c>
      <c r="D244" s="220"/>
      <c r="E244" s="221">
        <v>1</v>
      </c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0"/>
      <c r="Z244" s="210"/>
      <c r="AA244" s="210"/>
      <c r="AB244" s="210"/>
      <c r="AC244" s="210"/>
      <c r="AD244" s="210"/>
      <c r="AE244" s="210"/>
      <c r="AF244" s="210"/>
      <c r="AG244" s="210" t="s">
        <v>166</v>
      </c>
      <c r="AH244" s="210">
        <v>0</v>
      </c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/>
      <c r="B245" s="218"/>
      <c r="C245" s="253" t="s">
        <v>259</v>
      </c>
      <c r="D245" s="220"/>
      <c r="E245" s="221">
        <v>1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0"/>
      <c r="Z245" s="210"/>
      <c r="AA245" s="210"/>
      <c r="AB245" s="210"/>
      <c r="AC245" s="210"/>
      <c r="AD245" s="210"/>
      <c r="AE245" s="210"/>
      <c r="AF245" s="210"/>
      <c r="AG245" s="210" t="s">
        <v>166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17"/>
      <c r="B246" s="218"/>
      <c r="C246" s="253" t="s">
        <v>260</v>
      </c>
      <c r="D246" s="220"/>
      <c r="E246" s="221">
        <v>1</v>
      </c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0"/>
      <c r="Z246" s="210"/>
      <c r="AA246" s="210"/>
      <c r="AB246" s="210"/>
      <c r="AC246" s="210"/>
      <c r="AD246" s="210"/>
      <c r="AE246" s="210"/>
      <c r="AF246" s="210"/>
      <c r="AG246" s="210" t="s">
        <v>166</v>
      </c>
      <c r="AH246" s="210">
        <v>0</v>
      </c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17"/>
      <c r="B247" s="218"/>
      <c r="C247" s="253" t="s">
        <v>261</v>
      </c>
      <c r="D247" s="220"/>
      <c r="E247" s="221">
        <v>1</v>
      </c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0"/>
      <c r="Z247" s="210"/>
      <c r="AA247" s="210"/>
      <c r="AB247" s="210"/>
      <c r="AC247" s="210"/>
      <c r="AD247" s="210"/>
      <c r="AE247" s="210"/>
      <c r="AF247" s="210"/>
      <c r="AG247" s="210" t="s">
        <v>166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53" t="s">
        <v>262</v>
      </c>
      <c r="D248" s="220"/>
      <c r="E248" s="221">
        <v>1</v>
      </c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0"/>
      <c r="Z248" s="210"/>
      <c r="AA248" s="210"/>
      <c r="AB248" s="210"/>
      <c r="AC248" s="210"/>
      <c r="AD248" s="210"/>
      <c r="AE248" s="210"/>
      <c r="AF248" s="210"/>
      <c r="AG248" s="210" t="s">
        <v>166</v>
      </c>
      <c r="AH248" s="210">
        <v>0</v>
      </c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31">
        <v>34</v>
      </c>
      <c r="B249" s="232" t="s">
        <v>376</v>
      </c>
      <c r="C249" s="251" t="s">
        <v>377</v>
      </c>
      <c r="D249" s="233" t="s">
        <v>158</v>
      </c>
      <c r="E249" s="234">
        <v>10</v>
      </c>
      <c r="F249" s="235"/>
      <c r="G249" s="236">
        <f>ROUND(E249*F249,2)</f>
        <v>0</v>
      </c>
      <c r="H249" s="235"/>
      <c r="I249" s="236">
        <f>ROUND(E249*H249,2)</f>
        <v>0</v>
      </c>
      <c r="J249" s="235"/>
      <c r="K249" s="236">
        <f>ROUND(E249*J249,2)</f>
        <v>0</v>
      </c>
      <c r="L249" s="236">
        <v>21</v>
      </c>
      <c r="M249" s="236">
        <f>G249*(1+L249/100)</f>
        <v>0</v>
      </c>
      <c r="N249" s="236">
        <v>0</v>
      </c>
      <c r="O249" s="236">
        <f>ROUND(E249*N249,2)</f>
        <v>0</v>
      </c>
      <c r="P249" s="236">
        <v>0</v>
      </c>
      <c r="Q249" s="236">
        <f>ROUND(E249*P249,2)</f>
        <v>0</v>
      </c>
      <c r="R249" s="236" t="s">
        <v>366</v>
      </c>
      <c r="S249" s="236" t="s">
        <v>160</v>
      </c>
      <c r="T249" s="237" t="s">
        <v>160</v>
      </c>
      <c r="U249" s="219">
        <v>0.77500000000000002</v>
      </c>
      <c r="V249" s="219">
        <f>ROUND(E249*U249,2)</f>
        <v>7.75</v>
      </c>
      <c r="W249" s="219"/>
      <c r="X249" s="219" t="s">
        <v>161</v>
      </c>
      <c r="Y249" s="210"/>
      <c r="Z249" s="210"/>
      <c r="AA249" s="210"/>
      <c r="AB249" s="210"/>
      <c r="AC249" s="210"/>
      <c r="AD249" s="210"/>
      <c r="AE249" s="210"/>
      <c r="AF249" s="210"/>
      <c r="AG249" s="210" t="s">
        <v>162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53" t="s">
        <v>378</v>
      </c>
      <c r="D250" s="220"/>
      <c r="E250" s="221">
        <v>10</v>
      </c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0"/>
      <c r="Z250" s="210"/>
      <c r="AA250" s="210"/>
      <c r="AB250" s="210"/>
      <c r="AC250" s="210"/>
      <c r="AD250" s="210"/>
      <c r="AE250" s="210"/>
      <c r="AF250" s="210"/>
      <c r="AG250" s="210" t="s">
        <v>166</v>
      </c>
      <c r="AH250" s="210">
        <v>5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ht="22.5" outlineLevel="1" x14ac:dyDescent="0.2">
      <c r="A251" s="231">
        <v>35</v>
      </c>
      <c r="B251" s="232" t="s">
        <v>379</v>
      </c>
      <c r="C251" s="251" t="s">
        <v>380</v>
      </c>
      <c r="D251" s="233" t="s">
        <v>158</v>
      </c>
      <c r="E251" s="234">
        <v>10</v>
      </c>
      <c r="F251" s="235"/>
      <c r="G251" s="236">
        <f>ROUND(E251*F251,2)</f>
        <v>0</v>
      </c>
      <c r="H251" s="235"/>
      <c r="I251" s="236">
        <f>ROUND(E251*H251,2)</f>
        <v>0</v>
      </c>
      <c r="J251" s="235"/>
      <c r="K251" s="236">
        <f>ROUND(E251*J251,2)</f>
        <v>0</v>
      </c>
      <c r="L251" s="236">
        <v>21</v>
      </c>
      <c r="M251" s="236">
        <f>G251*(1+L251/100)</f>
        <v>0</v>
      </c>
      <c r="N251" s="236">
        <v>7.5000000000000002E-4</v>
      </c>
      <c r="O251" s="236">
        <f>ROUND(E251*N251,2)</f>
        <v>0.01</v>
      </c>
      <c r="P251" s="236">
        <v>0</v>
      </c>
      <c r="Q251" s="236">
        <f>ROUND(E251*P251,2)</f>
        <v>0</v>
      </c>
      <c r="R251" s="236" t="s">
        <v>381</v>
      </c>
      <c r="S251" s="236" t="s">
        <v>160</v>
      </c>
      <c r="T251" s="237" t="s">
        <v>160</v>
      </c>
      <c r="U251" s="219">
        <v>0</v>
      </c>
      <c r="V251" s="219">
        <f>ROUND(E251*U251,2)</f>
        <v>0</v>
      </c>
      <c r="W251" s="219"/>
      <c r="X251" s="219" t="s">
        <v>356</v>
      </c>
      <c r="Y251" s="210"/>
      <c r="Z251" s="210"/>
      <c r="AA251" s="210"/>
      <c r="AB251" s="210"/>
      <c r="AC251" s="210"/>
      <c r="AD251" s="210"/>
      <c r="AE251" s="210"/>
      <c r="AF251" s="210"/>
      <c r="AG251" s="210" t="s">
        <v>357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53" t="s">
        <v>382</v>
      </c>
      <c r="D252" s="220"/>
      <c r="E252" s="221">
        <v>10</v>
      </c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0"/>
      <c r="Z252" s="210"/>
      <c r="AA252" s="210"/>
      <c r="AB252" s="210"/>
      <c r="AC252" s="210"/>
      <c r="AD252" s="210"/>
      <c r="AE252" s="210"/>
      <c r="AF252" s="210"/>
      <c r="AG252" s="210" t="s">
        <v>166</v>
      </c>
      <c r="AH252" s="210">
        <v>5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ht="22.5" outlineLevel="1" x14ac:dyDescent="0.2">
      <c r="A253" s="231">
        <v>36</v>
      </c>
      <c r="B253" s="232" t="s">
        <v>383</v>
      </c>
      <c r="C253" s="251" t="s">
        <v>384</v>
      </c>
      <c r="D253" s="233" t="s">
        <v>158</v>
      </c>
      <c r="E253" s="234">
        <v>4</v>
      </c>
      <c r="F253" s="235"/>
      <c r="G253" s="236">
        <f>ROUND(E253*F253,2)</f>
        <v>0</v>
      </c>
      <c r="H253" s="235"/>
      <c r="I253" s="236">
        <f>ROUND(E253*H253,2)</f>
        <v>0</v>
      </c>
      <c r="J253" s="235"/>
      <c r="K253" s="236">
        <f>ROUND(E253*J253,2)</f>
        <v>0</v>
      </c>
      <c r="L253" s="236">
        <v>21</v>
      </c>
      <c r="M253" s="236">
        <f>G253*(1+L253/100)</f>
        <v>0</v>
      </c>
      <c r="N253" s="236">
        <v>1.7000000000000001E-2</v>
      </c>
      <c r="O253" s="236">
        <f>ROUND(E253*N253,2)</f>
        <v>7.0000000000000007E-2</v>
      </c>
      <c r="P253" s="236">
        <v>0</v>
      </c>
      <c r="Q253" s="236">
        <f>ROUND(E253*P253,2)</f>
        <v>0</v>
      </c>
      <c r="R253" s="236" t="s">
        <v>381</v>
      </c>
      <c r="S253" s="236" t="s">
        <v>160</v>
      </c>
      <c r="T253" s="237" t="s">
        <v>160</v>
      </c>
      <c r="U253" s="219">
        <v>0</v>
      </c>
      <c r="V253" s="219">
        <f>ROUND(E253*U253,2)</f>
        <v>0</v>
      </c>
      <c r="W253" s="219"/>
      <c r="X253" s="219" t="s">
        <v>356</v>
      </c>
      <c r="Y253" s="210"/>
      <c r="Z253" s="210"/>
      <c r="AA253" s="210"/>
      <c r="AB253" s="210"/>
      <c r="AC253" s="210"/>
      <c r="AD253" s="210"/>
      <c r="AE253" s="210"/>
      <c r="AF253" s="210"/>
      <c r="AG253" s="210" t="s">
        <v>357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53" t="s">
        <v>255</v>
      </c>
      <c r="D254" s="220"/>
      <c r="E254" s="221">
        <v>1</v>
      </c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0"/>
      <c r="Z254" s="210"/>
      <c r="AA254" s="210"/>
      <c r="AB254" s="210"/>
      <c r="AC254" s="210"/>
      <c r="AD254" s="210"/>
      <c r="AE254" s="210"/>
      <c r="AF254" s="210"/>
      <c r="AG254" s="210" t="s">
        <v>166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7"/>
      <c r="B255" s="218"/>
      <c r="C255" s="253" t="s">
        <v>256</v>
      </c>
      <c r="D255" s="220"/>
      <c r="E255" s="221">
        <v>1</v>
      </c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0"/>
      <c r="Z255" s="210"/>
      <c r="AA255" s="210"/>
      <c r="AB255" s="210"/>
      <c r="AC255" s="210"/>
      <c r="AD255" s="210"/>
      <c r="AE255" s="210"/>
      <c r="AF255" s="210"/>
      <c r="AG255" s="210" t="s">
        <v>166</v>
      </c>
      <c r="AH255" s="210">
        <v>0</v>
      </c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7"/>
      <c r="B256" s="218"/>
      <c r="C256" s="253" t="s">
        <v>258</v>
      </c>
      <c r="D256" s="220"/>
      <c r="E256" s="221">
        <v>1</v>
      </c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0"/>
      <c r="Z256" s="210"/>
      <c r="AA256" s="210"/>
      <c r="AB256" s="210"/>
      <c r="AC256" s="210"/>
      <c r="AD256" s="210"/>
      <c r="AE256" s="210"/>
      <c r="AF256" s="210"/>
      <c r="AG256" s="210" t="s">
        <v>166</v>
      </c>
      <c r="AH256" s="210">
        <v>0</v>
      </c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53" t="s">
        <v>261</v>
      </c>
      <c r="D257" s="220"/>
      <c r="E257" s="221">
        <v>1</v>
      </c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0"/>
      <c r="Z257" s="210"/>
      <c r="AA257" s="210"/>
      <c r="AB257" s="210"/>
      <c r="AC257" s="210"/>
      <c r="AD257" s="210"/>
      <c r="AE257" s="210"/>
      <c r="AF257" s="210"/>
      <c r="AG257" s="210" t="s">
        <v>166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ht="22.5" outlineLevel="1" x14ac:dyDescent="0.2">
      <c r="A258" s="231">
        <v>37</v>
      </c>
      <c r="B258" s="232" t="s">
        <v>385</v>
      </c>
      <c r="C258" s="251" t="s">
        <v>386</v>
      </c>
      <c r="D258" s="233" t="s">
        <v>158</v>
      </c>
      <c r="E258" s="234">
        <v>6</v>
      </c>
      <c r="F258" s="235"/>
      <c r="G258" s="236">
        <f>ROUND(E258*F258,2)</f>
        <v>0</v>
      </c>
      <c r="H258" s="235"/>
      <c r="I258" s="236">
        <f>ROUND(E258*H258,2)</f>
        <v>0</v>
      </c>
      <c r="J258" s="235"/>
      <c r="K258" s="236">
        <f>ROUND(E258*J258,2)</f>
        <v>0</v>
      </c>
      <c r="L258" s="236">
        <v>21</v>
      </c>
      <c r="M258" s="236">
        <f>G258*(1+L258/100)</f>
        <v>0</v>
      </c>
      <c r="N258" s="236">
        <v>2.1499999999999998E-2</v>
      </c>
      <c r="O258" s="236">
        <f>ROUND(E258*N258,2)</f>
        <v>0.13</v>
      </c>
      <c r="P258" s="236">
        <v>0</v>
      </c>
      <c r="Q258" s="236">
        <f>ROUND(E258*P258,2)</f>
        <v>0</v>
      </c>
      <c r="R258" s="236" t="s">
        <v>381</v>
      </c>
      <c r="S258" s="236" t="s">
        <v>160</v>
      </c>
      <c r="T258" s="237" t="s">
        <v>160</v>
      </c>
      <c r="U258" s="219">
        <v>0</v>
      </c>
      <c r="V258" s="219">
        <f>ROUND(E258*U258,2)</f>
        <v>0</v>
      </c>
      <c r="W258" s="219"/>
      <c r="X258" s="219" t="s">
        <v>356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357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53" t="s">
        <v>253</v>
      </c>
      <c r="D259" s="220"/>
      <c r="E259" s="221">
        <v>1</v>
      </c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0"/>
      <c r="Z259" s="210"/>
      <c r="AA259" s="210"/>
      <c r="AB259" s="210"/>
      <c r="AC259" s="210"/>
      <c r="AD259" s="210"/>
      <c r="AE259" s="210"/>
      <c r="AF259" s="210"/>
      <c r="AG259" s="210" t="s">
        <v>166</v>
      </c>
      <c r="AH259" s="210">
        <v>0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17"/>
      <c r="B260" s="218"/>
      <c r="C260" s="253" t="s">
        <v>254</v>
      </c>
      <c r="D260" s="220"/>
      <c r="E260" s="221">
        <v>1</v>
      </c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0"/>
      <c r="Z260" s="210"/>
      <c r="AA260" s="210"/>
      <c r="AB260" s="210"/>
      <c r="AC260" s="210"/>
      <c r="AD260" s="210"/>
      <c r="AE260" s="210"/>
      <c r="AF260" s="210"/>
      <c r="AG260" s="210" t="s">
        <v>166</v>
      </c>
      <c r="AH260" s="210">
        <v>0</v>
      </c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53" t="s">
        <v>257</v>
      </c>
      <c r="D261" s="220"/>
      <c r="E261" s="221">
        <v>1</v>
      </c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0"/>
      <c r="Z261" s="210"/>
      <c r="AA261" s="210"/>
      <c r="AB261" s="210"/>
      <c r="AC261" s="210"/>
      <c r="AD261" s="210"/>
      <c r="AE261" s="210"/>
      <c r="AF261" s="210"/>
      <c r="AG261" s="210" t="s">
        <v>166</v>
      </c>
      <c r="AH261" s="210">
        <v>0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7"/>
      <c r="B262" s="218"/>
      <c r="C262" s="253" t="s">
        <v>259</v>
      </c>
      <c r="D262" s="220"/>
      <c r="E262" s="221">
        <v>1</v>
      </c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0"/>
      <c r="Z262" s="210"/>
      <c r="AA262" s="210"/>
      <c r="AB262" s="210"/>
      <c r="AC262" s="210"/>
      <c r="AD262" s="210"/>
      <c r="AE262" s="210"/>
      <c r="AF262" s="210"/>
      <c r="AG262" s="210" t="s">
        <v>166</v>
      </c>
      <c r="AH262" s="210">
        <v>0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53" t="s">
        <v>260</v>
      </c>
      <c r="D263" s="220"/>
      <c r="E263" s="221">
        <v>1</v>
      </c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0"/>
      <c r="Z263" s="210"/>
      <c r="AA263" s="210"/>
      <c r="AB263" s="210"/>
      <c r="AC263" s="210"/>
      <c r="AD263" s="210"/>
      <c r="AE263" s="210"/>
      <c r="AF263" s="210"/>
      <c r="AG263" s="210" t="s">
        <v>166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outlineLevel="1" x14ac:dyDescent="0.2">
      <c r="A264" s="217"/>
      <c r="B264" s="218"/>
      <c r="C264" s="253" t="s">
        <v>262</v>
      </c>
      <c r="D264" s="220"/>
      <c r="E264" s="221">
        <v>1</v>
      </c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0"/>
      <c r="Z264" s="210"/>
      <c r="AA264" s="210"/>
      <c r="AB264" s="210"/>
      <c r="AC264" s="210"/>
      <c r="AD264" s="210"/>
      <c r="AE264" s="210"/>
      <c r="AF264" s="210"/>
      <c r="AG264" s="210" t="s">
        <v>166</v>
      </c>
      <c r="AH264" s="210">
        <v>0</v>
      </c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31">
        <v>38</v>
      </c>
      <c r="B265" s="232" t="s">
        <v>387</v>
      </c>
      <c r="C265" s="251" t="s">
        <v>388</v>
      </c>
      <c r="D265" s="233" t="s">
        <v>305</v>
      </c>
      <c r="E265" s="234">
        <v>0.20449999999999999</v>
      </c>
      <c r="F265" s="235"/>
      <c r="G265" s="236">
        <f>ROUND(E265*F265,2)</f>
        <v>0</v>
      </c>
      <c r="H265" s="235"/>
      <c r="I265" s="236">
        <f>ROUND(E265*H265,2)</f>
        <v>0</v>
      </c>
      <c r="J265" s="235"/>
      <c r="K265" s="236">
        <f>ROUND(E265*J265,2)</f>
        <v>0</v>
      </c>
      <c r="L265" s="236">
        <v>21</v>
      </c>
      <c r="M265" s="236">
        <f>G265*(1+L265/100)</f>
        <v>0</v>
      </c>
      <c r="N265" s="236">
        <v>0</v>
      </c>
      <c r="O265" s="236">
        <f>ROUND(E265*N265,2)</f>
        <v>0</v>
      </c>
      <c r="P265" s="236">
        <v>0</v>
      </c>
      <c r="Q265" s="236">
        <f>ROUND(E265*P265,2)</f>
        <v>0</v>
      </c>
      <c r="R265" s="236" t="s">
        <v>366</v>
      </c>
      <c r="S265" s="236" t="s">
        <v>160</v>
      </c>
      <c r="T265" s="237" t="s">
        <v>160</v>
      </c>
      <c r="U265" s="219">
        <v>2.2549999999999999</v>
      </c>
      <c r="V265" s="219">
        <f>ROUND(E265*U265,2)</f>
        <v>0.46</v>
      </c>
      <c r="W265" s="219"/>
      <c r="X265" s="219" t="s">
        <v>306</v>
      </c>
      <c r="Y265" s="210"/>
      <c r="Z265" s="210"/>
      <c r="AA265" s="210"/>
      <c r="AB265" s="210"/>
      <c r="AC265" s="210"/>
      <c r="AD265" s="210"/>
      <c r="AE265" s="210"/>
      <c r="AF265" s="210"/>
      <c r="AG265" s="210" t="s">
        <v>307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7"/>
      <c r="B266" s="218"/>
      <c r="C266" s="252" t="s">
        <v>389</v>
      </c>
      <c r="D266" s="238"/>
      <c r="E266" s="238"/>
      <c r="F266" s="238"/>
      <c r="G266" s="238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0"/>
      <c r="Z266" s="210"/>
      <c r="AA266" s="210"/>
      <c r="AB266" s="210"/>
      <c r="AC266" s="210"/>
      <c r="AD266" s="210"/>
      <c r="AE266" s="210"/>
      <c r="AF266" s="210"/>
      <c r="AG266" s="210" t="s">
        <v>164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17"/>
      <c r="B267" s="218"/>
      <c r="C267" s="253" t="s">
        <v>309</v>
      </c>
      <c r="D267" s="220"/>
      <c r="E267" s="221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0"/>
      <c r="Z267" s="210"/>
      <c r="AA267" s="210"/>
      <c r="AB267" s="210"/>
      <c r="AC267" s="210"/>
      <c r="AD267" s="210"/>
      <c r="AE267" s="210"/>
      <c r="AF267" s="210"/>
      <c r="AG267" s="210" t="s">
        <v>166</v>
      </c>
      <c r="AH267" s="210">
        <v>0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17"/>
      <c r="B268" s="218"/>
      <c r="C268" s="253" t="s">
        <v>390</v>
      </c>
      <c r="D268" s="220"/>
      <c r="E268" s="221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0"/>
      <c r="Z268" s="210"/>
      <c r="AA268" s="210"/>
      <c r="AB268" s="210"/>
      <c r="AC268" s="210"/>
      <c r="AD268" s="210"/>
      <c r="AE268" s="210"/>
      <c r="AF268" s="210"/>
      <c r="AG268" s="210" t="s">
        <v>166</v>
      </c>
      <c r="AH268" s="210">
        <v>0</v>
      </c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17"/>
      <c r="B269" s="218"/>
      <c r="C269" s="253" t="s">
        <v>391</v>
      </c>
      <c r="D269" s="220"/>
      <c r="E269" s="221">
        <v>0.20449999999999999</v>
      </c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0"/>
      <c r="Z269" s="210"/>
      <c r="AA269" s="210"/>
      <c r="AB269" s="210"/>
      <c r="AC269" s="210"/>
      <c r="AD269" s="210"/>
      <c r="AE269" s="210"/>
      <c r="AF269" s="210"/>
      <c r="AG269" s="210" t="s">
        <v>166</v>
      </c>
      <c r="AH269" s="210">
        <v>0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x14ac:dyDescent="0.2">
      <c r="A270" s="225" t="s">
        <v>154</v>
      </c>
      <c r="B270" s="226" t="s">
        <v>113</v>
      </c>
      <c r="C270" s="250" t="s">
        <v>114</v>
      </c>
      <c r="D270" s="227"/>
      <c r="E270" s="228"/>
      <c r="F270" s="229"/>
      <c r="G270" s="229">
        <f>SUMIF(AG271:AG318,"&lt;&gt;NOR",G271:G318)</f>
        <v>0</v>
      </c>
      <c r="H270" s="229"/>
      <c r="I270" s="229">
        <f>SUM(I271:I318)</f>
        <v>0</v>
      </c>
      <c r="J270" s="229"/>
      <c r="K270" s="229">
        <f>SUM(K271:K318)</f>
        <v>0</v>
      </c>
      <c r="L270" s="229"/>
      <c r="M270" s="229">
        <f>SUM(M271:M318)</f>
        <v>0</v>
      </c>
      <c r="N270" s="229"/>
      <c r="O270" s="229">
        <f>SUM(O271:O318)</f>
        <v>0.93</v>
      </c>
      <c r="P270" s="229"/>
      <c r="Q270" s="229">
        <f>SUM(Q271:Q318)</f>
        <v>0</v>
      </c>
      <c r="R270" s="229"/>
      <c r="S270" s="229"/>
      <c r="T270" s="230"/>
      <c r="U270" s="224"/>
      <c r="V270" s="224">
        <f>SUM(V271:V318)</f>
        <v>50.58</v>
      </c>
      <c r="W270" s="224"/>
      <c r="X270" s="224"/>
      <c r="AG270" t="s">
        <v>155</v>
      </c>
    </row>
    <row r="271" spans="1:60" outlineLevel="1" x14ac:dyDescent="0.2">
      <c r="A271" s="231">
        <v>39</v>
      </c>
      <c r="B271" s="232" t="s">
        <v>392</v>
      </c>
      <c r="C271" s="251" t="s">
        <v>393</v>
      </c>
      <c r="D271" s="233" t="s">
        <v>169</v>
      </c>
      <c r="E271" s="234">
        <v>37.066000000000003</v>
      </c>
      <c r="F271" s="235"/>
      <c r="G271" s="236">
        <f>ROUND(E271*F271,2)</f>
        <v>0</v>
      </c>
      <c r="H271" s="235"/>
      <c r="I271" s="236">
        <f>ROUND(E271*H271,2)</f>
        <v>0</v>
      </c>
      <c r="J271" s="235"/>
      <c r="K271" s="236">
        <f>ROUND(E271*J271,2)</f>
        <v>0</v>
      </c>
      <c r="L271" s="236">
        <v>21</v>
      </c>
      <c r="M271" s="236">
        <f>G271*(1+L271/100)</f>
        <v>0</v>
      </c>
      <c r="N271" s="236">
        <v>2.1000000000000001E-4</v>
      </c>
      <c r="O271" s="236">
        <f>ROUND(E271*N271,2)</f>
        <v>0.01</v>
      </c>
      <c r="P271" s="236">
        <v>0</v>
      </c>
      <c r="Q271" s="236">
        <f>ROUND(E271*P271,2)</f>
        <v>0</v>
      </c>
      <c r="R271" s="236" t="s">
        <v>394</v>
      </c>
      <c r="S271" s="236" t="s">
        <v>160</v>
      </c>
      <c r="T271" s="237" t="s">
        <v>160</v>
      </c>
      <c r="U271" s="219">
        <v>0.05</v>
      </c>
      <c r="V271" s="219">
        <f>ROUND(E271*U271,2)</f>
        <v>1.85</v>
      </c>
      <c r="W271" s="219"/>
      <c r="X271" s="219" t="s">
        <v>161</v>
      </c>
      <c r="Y271" s="210"/>
      <c r="Z271" s="210"/>
      <c r="AA271" s="210"/>
      <c r="AB271" s="210"/>
      <c r="AC271" s="210"/>
      <c r="AD271" s="210"/>
      <c r="AE271" s="210"/>
      <c r="AF271" s="210"/>
      <c r="AG271" s="210" t="s">
        <v>162</v>
      </c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17"/>
      <c r="B272" s="218"/>
      <c r="C272" s="253" t="s">
        <v>395</v>
      </c>
      <c r="D272" s="220"/>
      <c r="E272" s="221">
        <v>34.68</v>
      </c>
      <c r="F272" s="219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0"/>
      <c r="Z272" s="210"/>
      <c r="AA272" s="210"/>
      <c r="AB272" s="210"/>
      <c r="AC272" s="210"/>
      <c r="AD272" s="210"/>
      <c r="AE272" s="210"/>
      <c r="AF272" s="210"/>
      <c r="AG272" s="210" t="s">
        <v>166</v>
      </c>
      <c r="AH272" s="210">
        <v>5</v>
      </c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17"/>
      <c r="B273" s="218"/>
      <c r="C273" s="253" t="s">
        <v>396</v>
      </c>
      <c r="D273" s="220"/>
      <c r="E273" s="221">
        <v>2.3860000000000001</v>
      </c>
      <c r="F273" s="219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0"/>
      <c r="Z273" s="210"/>
      <c r="AA273" s="210"/>
      <c r="AB273" s="210"/>
      <c r="AC273" s="210"/>
      <c r="AD273" s="210"/>
      <c r="AE273" s="210"/>
      <c r="AF273" s="210"/>
      <c r="AG273" s="210" t="s">
        <v>166</v>
      </c>
      <c r="AH273" s="210">
        <v>0</v>
      </c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ht="22.5" outlineLevel="1" x14ac:dyDescent="0.2">
      <c r="A274" s="231">
        <v>40</v>
      </c>
      <c r="B274" s="232" t="s">
        <v>397</v>
      </c>
      <c r="C274" s="251" t="s">
        <v>398</v>
      </c>
      <c r="D274" s="233" t="s">
        <v>265</v>
      </c>
      <c r="E274" s="234">
        <v>23.86</v>
      </c>
      <c r="F274" s="235"/>
      <c r="G274" s="236">
        <f>ROUND(E274*F274,2)</f>
        <v>0</v>
      </c>
      <c r="H274" s="235"/>
      <c r="I274" s="236">
        <f>ROUND(E274*H274,2)</f>
        <v>0</v>
      </c>
      <c r="J274" s="235"/>
      <c r="K274" s="236">
        <f>ROUND(E274*J274,2)</f>
        <v>0</v>
      </c>
      <c r="L274" s="236">
        <v>21</v>
      </c>
      <c r="M274" s="236">
        <f>G274*(1+L274/100)</f>
        <v>0</v>
      </c>
      <c r="N274" s="236">
        <v>2.9999999999999997E-4</v>
      </c>
      <c r="O274" s="236">
        <f>ROUND(E274*N274,2)</f>
        <v>0.01</v>
      </c>
      <c r="P274" s="236">
        <v>0</v>
      </c>
      <c r="Q274" s="236">
        <f>ROUND(E274*P274,2)</f>
        <v>0</v>
      </c>
      <c r="R274" s="236" t="s">
        <v>394</v>
      </c>
      <c r="S274" s="236" t="s">
        <v>160</v>
      </c>
      <c r="T274" s="237" t="s">
        <v>160</v>
      </c>
      <c r="U274" s="219">
        <v>0.23599999999999999</v>
      </c>
      <c r="V274" s="219">
        <f>ROUND(E274*U274,2)</f>
        <v>5.63</v>
      </c>
      <c r="W274" s="219"/>
      <c r="X274" s="219" t="s">
        <v>161</v>
      </c>
      <c r="Y274" s="210"/>
      <c r="Z274" s="210"/>
      <c r="AA274" s="210"/>
      <c r="AB274" s="210"/>
      <c r="AC274" s="210"/>
      <c r="AD274" s="210"/>
      <c r="AE274" s="210"/>
      <c r="AF274" s="210"/>
      <c r="AG274" s="210" t="s">
        <v>162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17"/>
      <c r="B275" s="218"/>
      <c r="C275" s="253" t="s">
        <v>399</v>
      </c>
      <c r="D275" s="220"/>
      <c r="E275" s="221">
        <v>2.6</v>
      </c>
      <c r="F275" s="219"/>
      <c r="G275" s="219"/>
      <c r="H275" s="219"/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0"/>
      <c r="Z275" s="210"/>
      <c r="AA275" s="210"/>
      <c r="AB275" s="210"/>
      <c r="AC275" s="210"/>
      <c r="AD275" s="210"/>
      <c r="AE275" s="210"/>
      <c r="AF275" s="210"/>
      <c r="AG275" s="210" t="s">
        <v>166</v>
      </c>
      <c r="AH275" s="210">
        <v>0</v>
      </c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17"/>
      <c r="B276" s="218"/>
      <c r="C276" s="253" t="s">
        <v>400</v>
      </c>
      <c r="D276" s="220"/>
      <c r="E276" s="221">
        <v>1.7</v>
      </c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0"/>
      <c r="Z276" s="210"/>
      <c r="AA276" s="210"/>
      <c r="AB276" s="210"/>
      <c r="AC276" s="210"/>
      <c r="AD276" s="210"/>
      <c r="AE276" s="210"/>
      <c r="AF276" s="210"/>
      <c r="AG276" s="210" t="s">
        <v>166</v>
      </c>
      <c r="AH276" s="210">
        <v>0</v>
      </c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7"/>
      <c r="B277" s="218"/>
      <c r="C277" s="253" t="s">
        <v>401</v>
      </c>
      <c r="D277" s="220"/>
      <c r="E277" s="221">
        <v>11.46</v>
      </c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0"/>
      <c r="Z277" s="210"/>
      <c r="AA277" s="210"/>
      <c r="AB277" s="210"/>
      <c r="AC277" s="210"/>
      <c r="AD277" s="210"/>
      <c r="AE277" s="210"/>
      <c r="AF277" s="210"/>
      <c r="AG277" s="210" t="s">
        <v>166</v>
      </c>
      <c r="AH277" s="210">
        <v>0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17"/>
      <c r="B278" s="218"/>
      <c r="C278" s="253" t="s">
        <v>402</v>
      </c>
      <c r="D278" s="220"/>
      <c r="E278" s="221">
        <v>-1.4</v>
      </c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0"/>
      <c r="Z278" s="210"/>
      <c r="AA278" s="210"/>
      <c r="AB278" s="210"/>
      <c r="AC278" s="210"/>
      <c r="AD278" s="210"/>
      <c r="AE278" s="210"/>
      <c r="AF278" s="210"/>
      <c r="AG278" s="210" t="s">
        <v>166</v>
      </c>
      <c r="AH278" s="210">
        <v>0</v>
      </c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17"/>
      <c r="B279" s="218"/>
      <c r="C279" s="253" t="s">
        <v>403</v>
      </c>
      <c r="D279" s="220"/>
      <c r="E279" s="221">
        <v>10.3</v>
      </c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0"/>
      <c r="Z279" s="210"/>
      <c r="AA279" s="210"/>
      <c r="AB279" s="210"/>
      <c r="AC279" s="210"/>
      <c r="AD279" s="210"/>
      <c r="AE279" s="210"/>
      <c r="AF279" s="210"/>
      <c r="AG279" s="210" t="s">
        <v>166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17"/>
      <c r="B280" s="218"/>
      <c r="C280" s="253" t="s">
        <v>404</v>
      </c>
      <c r="D280" s="220"/>
      <c r="E280" s="221">
        <v>-0.8</v>
      </c>
      <c r="F280" s="219"/>
      <c r="G280" s="219"/>
      <c r="H280" s="219"/>
      <c r="I280" s="219"/>
      <c r="J280" s="219"/>
      <c r="K280" s="219"/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0"/>
      <c r="Z280" s="210"/>
      <c r="AA280" s="210"/>
      <c r="AB280" s="210"/>
      <c r="AC280" s="210"/>
      <c r="AD280" s="210"/>
      <c r="AE280" s="210"/>
      <c r="AF280" s="210"/>
      <c r="AG280" s="210" t="s">
        <v>166</v>
      </c>
      <c r="AH280" s="210">
        <v>0</v>
      </c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31">
        <v>41</v>
      </c>
      <c r="B281" s="232" t="s">
        <v>405</v>
      </c>
      <c r="C281" s="251" t="s">
        <v>406</v>
      </c>
      <c r="D281" s="233" t="s">
        <v>265</v>
      </c>
      <c r="E281" s="234">
        <v>23.86</v>
      </c>
      <c r="F281" s="235"/>
      <c r="G281" s="236">
        <f>ROUND(E281*F281,2)</f>
        <v>0</v>
      </c>
      <c r="H281" s="235"/>
      <c r="I281" s="236">
        <f>ROUND(E281*H281,2)</f>
        <v>0</v>
      </c>
      <c r="J281" s="235"/>
      <c r="K281" s="236">
        <f>ROUND(E281*J281,2)</f>
        <v>0</v>
      </c>
      <c r="L281" s="236">
        <v>21</v>
      </c>
      <c r="M281" s="236">
        <f>G281*(1+L281/100)</f>
        <v>0</v>
      </c>
      <c r="N281" s="236">
        <v>0</v>
      </c>
      <c r="O281" s="236">
        <f>ROUND(E281*N281,2)</f>
        <v>0</v>
      </c>
      <c r="P281" s="236">
        <v>0</v>
      </c>
      <c r="Q281" s="236">
        <f>ROUND(E281*P281,2)</f>
        <v>0</v>
      </c>
      <c r="R281" s="236" t="s">
        <v>394</v>
      </c>
      <c r="S281" s="236" t="s">
        <v>160</v>
      </c>
      <c r="T281" s="237" t="s">
        <v>160</v>
      </c>
      <c r="U281" s="219">
        <v>0.154</v>
      </c>
      <c r="V281" s="219">
        <f>ROUND(E281*U281,2)</f>
        <v>3.67</v>
      </c>
      <c r="W281" s="219"/>
      <c r="X281" s="219" t="s">
        <v>161</v>
      </c>
      <c r="Y281" s="210"/>
      <c r="Z281" s="210"/>
      <c r="AA281" s="210"/>
      <c r="AB281" s="210"/>
      <c r="AC281" s="210"/>
      <c r="AD281" s="210"/>
      <c r="AE281" s="210"/>
      <c r="AF281" s="210"/>
      <c r="AG281" s="210" t="s">
        <v>162</v>
      </c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17"/>
      <c r="B282" s="218"/>
      <c r="C282" s="253" t="s">
        <v>407</v>
      </c>
      <c r="D282" s="220"/>
      <c r="E282" s="221">
        <v>23.86</v>
      </c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0"/>
      <c r="Z282" s="210"/>
      <c r="AA282" s="210"/>
      <c r="AB282" s="210"/>
      <c r="AC282" s="210"/>
      <c r="AD282" s="210"/>
      <c r="AE282" s="210"/>
      <c r="AF282" s="210"/>
      <c r="AG282" s="210" t="s">
        <v>166</v>
      </c>
      <c r="AH282" s="210">
        <v>5</v>
      </c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ht="22.5" outlineLevel="1" x14ac:dyDescent="0.2">
      <c r="A283" s="231">
        <v>42</v>
      </c>
      <c r="B283" s="232" t="s">
        <v>408</v>
      </c>
      <c r="C283" s="251" t="s">
        <v>409</v>
      </c>
      <c r="D283" s="233" t="s">
        <v>169</v>
      </c>
      <c r="E283" s="234">
        <v>34.68</v>
      </c>
      <c r="F283" s="235"/>
      <c r="G283" s="236">
        <f>ROUND(E283*F283,2)</f>
        <v>0</v>
      </c>
      <c r="H283" s="235"/>
      <c r="I283" s="236">
        <f>ROUND(E283*H283,2)</f>
        <v>0</v>
      </c>
      <c r="J283" s="235"/>
      <c r="K283" s="236">
        <f>ROUND(E283*J283,2)</f>
        <v>0</v>
      </c>
      <c r="L283" s="236">
        <v>21</v>
      </c>
      <c r="M283" s="236">
        <f>G283*(1+L283/100)</f>
        <v>0</v>
      </c>
      <c r="N283" s="236">
        <v>2.9399999999999999E-3</v>
      </c>
      <c r="O283" s="236">
        <f>ROUND(E283*N283,2)</f>
        <v>0.1</v>
      </c>
      <c r="P283" s="236">
        <v>0</v>
      </c>
      <c r="Q283" s="236">
        <f>ROUND(E283*P283,2)</f>
        <v>0</v>
      </c>
      <c r="R283" s="236" t="s">
        <v>394</v>
      </c>
      <c r="S283" s="236" t="s">
        <v>160</v>
      </c>
      <c r="T283" s="237" t="s">
        <v>160</v>
      </c>
      <c r="U283" s="219">
        <v>0.97799999999999998</v>
      </c>
      <c r="V283" s="219">
        <f>ROUND(E283*U283,2)</f>
        <v>33.92</v>
      </c>
      <c r="W283" s="219"/>
      <c r="X283" s="219" t="s">
        <v>161</v>
      </c>
      <c r="Y283" s="210"/>
      <c r="Z283" s="210"/>
      <c r="AA283" s="210"/>
      <c r="AB283" s="210"/>
      <c r="AC283" s="210"/>
      <c r="AD283" s="210"/>
      <c r="AE283" s="210"/>
      <c r="AF283" s="210"/>
      <c r="AG283" s="210" t="s">
        <v>162</v>
      </c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17"/>
      <c r="B284" s="218"/>
      <c r="C284" s="253" t="s">
        <v>182</v>
      </c>
      <c r="D284" s="220"/>
      <c r="E284" s="221">
        <v>1.83</v>
      </c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0"/>
      <c r="Z284" s="210"/>
      <c r="AA284" s="210"/>
      <c r="AB284" s="210"/>
      <c r="AC284" s="210"/>
      <c r="AD284" s="210"/>
      <c r="AE284" s="210"/>
      <c r="AF284" s="210"/>
      <c r="AG284" s="210" t="s">
        <v>166</v>
      </c>
      <c r="AH284" s="210">
        <v>0</v>
      </c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1" x14ac:dyDescent="0.2">
      <c r="A285" s="217"/>
      <c r="B285" s="218"/>
      <c r="C285" s="253" t="s">
        <v>183</v>
      </c>
      <c r="D285" s="220"/>
      <c r="E285" s="221">
        <v>1.31</v>
      </c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0"/>
      <c r="Z285" s="210"/>
      <c r="AA285" s="210"/>
      <c r="AB285" s="210"/>
      <c r="AC285" s="210"/>
      <c r="AD285" s="210"/>
      <c r="AE285" s="210"/>
      <c r="AF285" s="210"/>
      <c r="AG285" s="210" t="s">
        <v>166</v>
      </c>
      <c r="AH285" s="210">
        <v>0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17"/>
      <c r="B286" s="218"/>
      <c r="C286" s="253" t="s">
        <v>184</v>
      </c>
      <c r="D286" s="220"/>
      <c r="E286" s="221">
        <v>1.04</v>
      </c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0"/>
      <c r="Z286" s="210"/>
      <c r="AA286" s="210"/>
      <c r="AB286" s="210"/>
      <c r="AC286" s="210"/>
      <c r="AD286" s="210"/>
      <c r="AE286" s="210"/>
      <c r="AF286" s="210"/>
      <c r="AG286" s="210" t="s">
        <v>166</v>
      </c>
      <c r="AH286" s="210">
        <v>0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17"/>
      <c r="B287" s="218"/>
      <c r="C287" s="253" t="s">
        <v>185</v>
      </c>
      <c r="D287" s="220"/>
      <c r="E287" s="221">
        <v>8.17</v>
      </c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0"/>
      <c r="Z287" s="210"/>
      <c r="AA287" s="210"/>
      <c r="AB287" s="210"/>
      <c r="AC287" s="210"/>
      <c r="AD287" s="210"/>
      <c r="AE287" s="210"/>
      <c r="AF287" s="210"/>
      <c r="AG287" s="210" t="s">
        <v>166</v>
      </c>
      <c r="AH287" s="210">
        <v>0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17"/>
      <c r="B288" s="218"/>
      <c r="C288" s="253" t="s">
        <v>186</v>
      </c>
      <c r="D288" s="220"/>
      <c r="E288" s="221">
        <v>1.1100000000000001</v>
      </c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0"/>
      <c r="Z288" s="210"/>
      <c r="AA288" s="210"/>
      <c r="AB288" s="210"/>
      <c r="AC288" s="210"/>
      <c r="AD288" s="210"/>
      <c r="AE288" s="210"/>
      <c r="AF288" s="210"/>
      <c r="AG288" s="210" t="s">
        <v>166</v>
      </c>
      <c r="AH288" s="210">
        <v>0</v>
      </c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17"/>
      <c r="B289" s="218"/>
      <c r="C289" s="253" t="s">
        <v>187</v>
      </c>
      <c r="D289" s="220"/>
      <c r="E289" s="221">
        <v>6.18</v>
      </c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0"/>
      <c r="Z289" s="210"/>
      <c r="AA289" s="210"/>
      <c r="AB289" s="210"/>
      <c r="AC289" s="210"/>
      <c r="AD289" s="210"/>
      <c r="AE289" s="210"/>
      <c r="AF289" s="210"/>
      <c r="AG289" s="210" t="s">
        <v>166</v>
      </c>
      <c r="AH289" s="210">
        <v>0</v>
      </c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17"/>
      <c r="B290" s="218"/>
      <c r="C290" s="253" t="s">
        <v>188</v>
      </c>
      <c r="D290" s="220"/>
      <c r="E290" s="221">
        <v>10.45</v>
      </c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0"/>
      <c r="Z290" s="210"/>
      <c r="AA290" s="210"/>
      <c r="AB290" s="210"/>
      <c r="AC290" s="210"/>
      <c r="AD290" s="210"/>
      <c r="AE290" s="210"/>
      <c r="AF290" s="210"/>
      <c r="AG290" s="210" t="s">
        <v>166</v>
      </c>
      <c r="AH290" s="210">
        <v>0</v>
      </c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17"/>
      <c r="B291" s="218"/>
      <c r="C291" s="253" t="s">
        <v>189</v>
      </c>
      <c r="D291" s="220"/>
      <c r="E291" s="221">
        <v>4.59</v>
      </c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0"/>
      <c r="Z291" s="210"/>
      <c r="AA291" s="210"/>
      <c r="AB291" s="210"/>
      <c r="AC291" s="210"/>
      <c r="AD291" s="210"/>
      <c r="AE291" s="210"/>
      <c r="AF291" s="210"/>
      <c r="AG291" s="210" t="s">
        <v>166</v>
      </c>
      <c r="AH291" s="210">
        <v>0</v>
      </c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31">
        <v>43</v>
      </c>
      <c r="B292" s="232" t="s">
        <v>410</v>
      </c>
      <c r="C292" s="251" t="s">
        <v>411</v>
      </c>
      <c r="D292" s="233" t="s">
        <v>265</v>
      </c>
      <c r="E292" s="234">
        <v>57.52</v>
      </c>
      <c r="F292" s="235"/>
      <c r="G292" s="236">
        <f>ROUND(E292*F292,2)</f>
        <v>0</v>
      </c>
      <c r="H292" s="235"/>
      <c r="I292" s="236">
        <f>ROUND(E292*H292,2)</f>
        <v>0</v>
      </c>
      <c r="J292" s="235"/>
      <c r="K292" s="236">
        <f>ROUND(E292*J292,2)</f>
        <v>0</v>
      </c>
      <c r="L292" s="236">
        <v>21</v>
      </c>
      <c r="M292" s="236">
        <f>G292*(1+L292/100)</f>
        <v>0</v>
      </c>
      <c r="N292" s="236">
        <v>4.0000000000000003E-5</v>
      </c>
      <c r="O292" s="236">
        <f>ROUND(E292*N292,2)</f>
        <v>0</v>
      </c>
      <c r="P292" s="236">
        <v>0</v>
      </c>
      <c r="Q292" s="236">
        <f>ROUND(E292*P292,2)</f>
        <v>0</v>
      </c>
      <c r="R292" s="236" t="s">
        <v>394</v>
      </c>
      <c r="S292" s="236" t="s">
        <v>160</v>
      </c>
      <c r="T292" s="237" t="s">
        <v>160</v>
      </c>
      <c r="U292" s="219">
        <v>7.0000000000000007E-2</v>
      </c>
      <c r="V292" s="219">
        <f>ROUND(E292*U292,2)</f>
        <v>4.03</v>
      </c>
      <c r="W292" s="219"/>
      <c r="X292" s="219" t="s">
        <v>161</v>
      </c>
      <c r="Y292" s="210"/>
      <c r="Z292" s="210"/>
      <c r="AA292" s="210"/>
      <c r="AB292" s="210"/>
      <c r="AC292" s="210"/>
      <c r="AD292" s="210"/>
      <c r="AE292" s="210"/>
      <c r="AF292" s="210"/>
      <c r="AG292" s="210" t="s">
        <v>162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17"/>
      <c r="B293" s="218"/>
      <c r="C293" s="254" t="s">
        <v>412</v>
      </c>
      <c r="D293" s="239"/>
      <c r="E293" s="239"/>
      <c r="F293" s="239"/>
      <c r="G293" s="23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0"/>
      <c r="Z293" s="210"/>
      <c r="AA293" s="210"/>
      <c r="AB293" s="210"/>
      <c r="AC293" s="210"/>
      <c r="AD293" s="210"/>
      <c r="AE293" s="210"/>
      <c r="AF293" s="210"/>
      <c r="AG293" s="210" t="s">
        <v>171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">
      <c r="A294" s="217"/>
      <c r="B294" s="218"/>
      <c r="C294" s="253" t="s">
        <v>323</v>
      </c>
      <c r="D294" s="220"/>
      <c r="E294" s="221">
        <v>5.8</v>
      </c>
      <c r="F294" s="219"/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0"/>
      <c r="Z294" s="210"/>
      <c r="AA294" s="210"/>
      <c r="AB294" s="210"/>
      <c r="AC294" s="210"/>
      <c r="AD294" s="210"/>
      <c r="AE294" s="210"/>
      <c r="AF294" s="210"/>
      <c r="AG294" s="210" t="s">
        <v>166</v>
      </c>
      <c r="AH294" s="210">
        <v>0</v>
      </c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">
      <c r="A295" s="217"/>
      <c r="B295" s="218"/>
      <c r="C295" s="253" t="s">
        <v>404</v>
      </c>
      <c r="D295" s="220"/>
      <c r="E295" s="221">
        <v>-0.8</v>
      </c>
      <c r="F295" s="219"/>
      <c r="G295" s="219"/>
      <c r="H295" s="219"/>
      <c r="I295" s="219"/>
      <c r="J295" s="219"/>
      <c r="K295" s="219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0"/>
      <c r="Z295" s="210"/>
      <c r="AA295" s="210"/>
      <c r="AB295" s="210"/>
      <c r="AC295" s="210"/>
      <c r="AD295" s="210"/>
      <c r="AE295" s="210"/>
      <c r="AF295" s="210"/>
      <c r="AG295" s="210" t="s">
        <v>166</v>
      </c>
      <c r="AH295" s="210">
        <v>0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17"/>
      <c r="B296" s="218"/>
      <c r="C296" s="253" t="s">
        <v>324</v>
      </c>
      <c r="D296" s="220"/>
      <c r="E296" s="221">
        <v>4.8</v>
      </c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0"/>
      <c r="Z296" s="210"/>
      <c r="AA296" s="210"/>
      <c r="AB296" s="210"/>
      <c r="AC296" s="210"/>
      <c r="AD296" s="210"/>
      <c r="AE296" s="210"/>
      <c r="AF296" s="210"/>
      <c r="AG296" s="210" t="s">
        <v>166</v>
      </c>
      <c r="AH296" s="210">
        <v>0</v>
      </c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">
      <c r="A297" s="217"/>
      <c r="B297" s="218"/>
      <c r="C297" s="253" t="s">
        <v>196</v>
      </c>
      <c r="D297" s="220"/>
      <c r="E297" s="221">
        <v>-1.2</v>
      </c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0"/>
      <c r="Z297" s="210"/>
      <c r="AA297" s="210"/>
      <c r="AB297" s="210"/>
      <c r="AC297" s="210"/>
      <c r="AD297" s="210"/>
      <c r="AE297" s="210"/>
      <c r="AF297" s="210"/>
      <c r="AG297" s="210" t="s">
        <v>166</v>
      </c>
      <c r="AH297" s="210">
        <v>0</v>
      </c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">
      <c r="A298" s="217"/>
      <c r="B298" s="218"/>
      <c r="C298" s="253" t="s">
        <v>325</v>
      </c>
      <c r="D298" s="220"/>
      <c r="E298" s="221">
        <v>4.2</v>
      </c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0"/>
      <c r="Z298" s="210"/>
      <c r="AA298" s="210"/>
      <c r="AB298" s="210"/>
      <c r="AC298" s="210"/>
      <c r="AD298" s="210"/>
      <c r="AE298" s="210"/>
      <c r="AF298" s="210"/>
      <c r="AG298" s="210" t="s">
        <v>166</v>
      </c>
      <c r="AH298" s="210">
        <v>0</v>
      </c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1" x14ac:dyDescent="0.2">
      <c r="A299" s="217"/>
      <c r="B299" s="218"/>
      <c r="C299" s="253" t="s">
        <v>413</v>
      </c>
      <c r="D299" s="220"/>
      <c r="E299" s="221">
        <v>-0.6</v>
      </c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0"/>
      <c r="Z299" s="210"/>
      <c r="AA299" s="210"/>
      <c r="AB299" s="210"/>
      <c r="AC299" s="210"/>
      <c r="AD299" s="210"/>
      <c r="AE299" s="210"/>
      <c r="AF299" s="210"/>
      <c r="AG299" s="210" t="s">
        <v>166</v>
      </c>
      <c r="AH299" s="210">
        <v>0</v>
      </c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">
      <c r="A300" s="217"/>
      <c r="B300" s="218"/>
      <c r="C300" s="253" t="s">
        <v>401</v>
      </c>
      <c r="D300" s="220"/>
      <c r="E300" s="221">
        <v>11.46</v>
      </c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0"/>
      <c r="Z300" s="210"/>
      <c r="AA300" s="210"/>
      <c r="AB300" s="210"/>
      <c r="AC300" s="210"/>
      <c r="AD300" s="210"/>
      <c r="AE300" s="210"/>
      <c r="AF300" s="210"/>
      <c r="AG300" s="210" t="s">
        <v>166</v>
      </c>
      <c r="AH300" s="210">
        <v>0</v>
      </c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17"/>
      <c r="B301" s="218"/>
      <c r="C301" s="253" t="s">
        <v>414</v>
      </c>
      <c r="D301" s="220"/>
      <c r="E301" s="221">
        <v>-1.4</v>
      </c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0"/>
      <c r="Z301" s="210"/>
      <c r="AA301" s="210"/>
      <c r="AB301" s="210"/>
      <c r="AC301" s="210"/>
      <c r="AD301" s="210"/>
      <c r="AE301" s="210"/>
      <c r="AF301" s="210"/>
      <c r="AG301" s="210" t="s">
        <v>166</v>
      </c>
      <c r="AH301" s="210">
        <v>0</v>
      </c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17"/>
      <c r="B302" s="218"/>
      <c r="C302" s="253" t="s">
        <v>326</v>
      </c>
      <c r="D302" s="220"/>
      <c r="E302" s="221">
        <v>4.3</v>
      </c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0"/>
      <c r="Z302" s="210"/>
      <c r="AA302" s="210"/>
      <c r="AB302" s="210"/>
      <c r="AC302" s="210"/>
      <c r="AD302" s="210"/>
      <c r="AE302" s="210"/>
      <c r="AF302" s="210"/>
      <c r="AG302" s="210" t="s">
        <v>166</v>
      </c>
      <c r="AH302" s="210">
        <v>0</v>
      </c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">
      <c r="A303" s="217"/>
      <c r="B303" s="218"/>
      <c r="C303" s="253" t="s">
        <v>413</v>
      </c>
      <c r="D303" s="220"/>
      <c r="E303" s="221">
        <v>-0.6</v>
      </c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0"/>
      <c r="Z303" s="210"/>
      <c r="AA303" s="210"/>
      <c r="AB303" s="210"/>
      <c r="AC303" s="210"/>
      <c r="AD303" s="210"/>
      <c r="AE303" s="210"/>
      <c r="AF303" s="210"/>
      <c r="AG303" s="210" t="s">
        <v>166</v>
      </c>
      <c r="AH303" s="210">
        <v>0</v>
      </c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17"/>
      <c r="B304" s="218"/>
      <c r="C304" s="253" t="s">
        <v>403</v>
      </c>
      <c r="D304" s="220"/>
      <c r="E304" s="221">
        <v>10.3</v>
      </c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0"/>
      <c r="Z304" s="210"/>
      <c r="AA304" s="210"/>
      <c r="AB304" s="210"/>
      <c r="AC304" s="210"/>
      <c r="AD304" s="210"/>
      <c r="AE304" s="210"/>
      <c r="AF304" s="210"/>
      <c r="AG304" s="210" t="s">
        <v>166</v>
      </c>
      <c r="AH304" s="210">
        <v>0</v>
      </c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1" x14ac:dyDescent="0.2">
      <c r="A305" s="217"/>
      <c r="B305" s="218"/>
      <c r="C305" s="253" t="s">
        <v>404</v>
      </c>
      <c r="D305" s="220"/>
      <c r="E305" s="221">
        <v>-0.8</v>
      </c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0"/>
      <c r="Z305" s="210"/>
      <c r="AA305" s="210"/>
      <c r="AB305" s="210"/>
      <c r="AC305" s="210"/>
      <c r="AD305" s="210"/>
      <c r="AE305" s="210"/>
      <c r="AF305" s="210"/>
      <c r="AG305" s="210" t="s">
        <v>166</v>
      </c>
      <c r="AH305" s="210">
        <v>0</v>
      </c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">
      <c r="A306" s="217"/>
      <c r="B306" s="218"/>
      <c r="C306" s="253" t="s">
        <v>327</v>
      </c>
      <c r="D306" s="220"/>
      <c r="E306" s="221">
        <v>16.059999999999999</v>
      </c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0"/>
      <c r="Z306" s="210"/>
      <c r="AA306" s="210"/>
      <c r="AB306" s="210"/>
      <c r="AC306" s="210"/>
      <c r="AD306" s="210"/>
      <c r="AE306" s="210"/>
      <c r="AF306" s="210"/>
      <c r="AG306" s="210" t="s">
        <v>166</v>
      </c>
      <c r="AH306" s="210">
        <v>0</v>
      </c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17"/>
      <c r="B307" s="218"/>
      <c r="C307" s="253" t="s">
        <v>415</v>
      </c>
      <c r="D307" s="220"/>
      <c r="E307" s="221">
        <v>-2.2000000000000002</v>
      </c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0"/>
      <c r="Z307" s="210"/>
      <c r="AA307" s="210"/>
      <c r="AB307" s="210"/>
      <c r="AC307" s="210"/>
      <c r="AD307" s="210"/>
      <c r="AE307" s="210"/>
      <c r="AF307" s="210"/>
      <c r="AG307" s="210" t="s">
        <v>166</v>
      </c>
      <c r="AH307" s="210">
        <v>0</v>
      </c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17"/>
      <c r="B308" s="218"/>
      <c r="C308" s="253" t="s">
        <v>328</v>
      </c>
      <c r="D308" s="220"/>
      <c r="E308" s="221">
        <v>8.8000000000000007</v>
      </c>
      <c r="F308" s="219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0"/>
      <c r="Z308" s="210"/>
      <c r="AA308" s="210"/>
      <c r="AB308" s="210"/>
      <c r="AC308" s="210"/>
      <c r="AD308" s="210"/>
      <c r="AE308" s="210"/>
      <c r="AF308" s="210"/>
      <c r="AG308" s="210" t="s">
        <v>166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">
      <c r="A309" s="217"/>
      <c r="B309" s="218"/>
      <c r="C309" s="253" t="s">
        <v>413</v>
      </c>
      <c r="D309" s="220"/>
      <c r="E309" s="221">
        <v>-0.6</v>
      </c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0"/>
      <c r="Z309" s="210"/>
      <c r="AA309" s="210"/>
      <c r="AB309" s="210"/>
      <c r="AC309" s="210"/>
      <c r="AD309" s="210"/>
      <c r="AE309" s="210"/>
      <c r="AF309" s="210"/>
      <c r="AG309" s="210" t="s">
        <v>166</v>
      </c>
      <c r="AH309" s="210">
        <v>0</v>
      </c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ht="22.5" outlineLevel="1" x14ac:dyDescent="0.2">
      <c r="A310" s="231">
        <v>44</v>
      </c>
      <c r="B310" s="232" t="s">
        <v>416</v>
      </c>
      <c r="C310" s="251" t="s">
        <v>417</v>
      </c>
      <c r="D310" s="233" t="s">
        <v>169</v>
      </c>
      <c r="E310" s="234">
        <v>42.107999999999997</v>
      </c>
      <c r="F310" s="235"/>
      <c r="G310" s="236">
        <f>ROUND(E310*F310,2)</f>
        <v>0</v>
      </c>
      <c r="H310" s="235"/>
      <c r="I310" s="236">
        <f>ROUND(E310*H310,2)</f>
        <v>0</v>
      </c>
      <c r="J310" s="235"/>
      <c r="K310" s="236">
        <f>ROUND(E310*J310,2)</f>
        <v>0</v>
      </c>
      <c r="L310" s="236">
        <v>21</v>
      </c>
      <c r="M310" s="236">
        <f>G310*(1+L310/100)</f>
        <v>0</v>
      </c>
      <c r="N310" s="236">
        <v>1.9199999999999998E-2</v>
      </c>
      <c r="O310" s="236">
        <f>ROUND(E310*N310,2)</f>
        <v>0.81</v>
      </c>
      <c r="P310" s="236">
        <v>0</v>
      </c>
      <c r="Q310" s="236">
        <f>ROUND(E310*P310,2)</f>
        <v>0</v>
      </c>
      <c r="R310" s="236" t="s">
        <v>381</v>
      </c>
      <c r="S310" s="236" t="s">
        <v>160</v>
      </c>
      <c r="T310" s="237" t="s">
        <v>160</v>
      </c>
      <c r="U310" s="219">
        <v>0</v>
      </c>
      <c r="V310" s="219">
        <f>ROUND(E310*U310,2)</f>
        <v>0</v>
      </c>
      <c r="W310" s="219"/>
      <c r="X310" s="219" t="s">
        <v>356</v>
      </c>
      <c r="Y310" s="210"/>
      <c r="Z310" s="210"/>
      <c r="AA310" s="210"/>
      <c r="AB310" s="210"/>
      <c r="AC310" s="210"/>
      <c r="AD310" s="210"/>
      <c r="AE310" s="210"/>
      <c r="AF310" s="210"/>
      <c r="AG310" s="210" t="s">
        <v>357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17"/>
      <c r="B311" s="218"/>
      <c r="C311" s="253" t="s">
        <v>395</v>
      </c>
      <c r="D311" s="220"/>
      <c r="E311" s="221">
        <v>34.68</v>
      </c>
      <c r="F311" s="219"/>
      <c r="G311" s="219"/>
      <c r="H311" s="219"/>
      <c r="I311" s="219"/>
      <c r="J311" s="219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0"/>
      <c r="Z311" s="210"/>
      <c r="AA311" s="210"/>
      <c r="AB311" s="210"/>
      <c r="AC311" s="210"/>
      <c r="AD311" s="210"/>
      <c r="AE311" s="210"/>
      <c r="AF311" s="210"/>
      <c r="AG311" s="210" t="s">
        <v>166</v>
      </c>
      <c r="AH311" s="210">
        <v>5</v>
      </c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17"/>
      <c r="B312" s="218"/>
      <c r="C312" s="253" t="s">
        <v>418</v>
      </c>
      <c r="D312" s="220"/>
      <c r="E312" s="221">
        <v>3.6</v>
      </c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0"/>
      <c r="Z312" s="210"/>
      <c r="AA312" s="210"/>
      <c r="AB312" s="210"/>
      <c r="AC312" s="210"/>
      <c r="AD312" s="210"/>
      <c r="AE312" s="210"/>
      <c r="AF312" s="210"/>
      <c r="AG312" s="210" t="s">
        <v>166</v>
      </c>
      <c r="AH312" s="210">
        <v>0</v>
      </c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17"/>
      <c r="B313" s="218"/>
      <c r="C313" s="257" t="s">
        <v>419</v>
      </c>
      <c r="D313" s="222"/>
      <c r="E313" s="223">
        <v>3.8279999999999998</v>
      </c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0"/>
      <c r="Z313" s="210"/>
      <c r="AA313" s="210"/>
      <c r="AB313" s="210"/>
      <c r="AC313" s="210"/>
      <c r="AD313" s="210"/>
      <c r="AE313" s="210"/>
      <c r="AF313" s="210"/>
      <c r="AG313" s="210" t="s">
        <v>166</v>
      </c>
      <c r="AH313" s="210">
        <v>4</v>
      </c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1" x14ac:dyDescent="0.2">
      <c r="A314" s="231">
        <v>45</v>
      </c>
      <c r="B314" s="232" t="s">
        <v>420</v>
      </c>
      <c r="C314" s="251" t="s">
        <v>421</v>
      </c>
      <c r="D314" s="233" t="s">
        <v>305</v>
      </c>
      <c r="E314" s="234">
        <v>0.92767999999999995</v>
      </c>
      <c r="F314" s="235"/>
      <c r="G314" s="236">
        <f>ROUND(E314*F314,2)</f>
        <v>0</v>
      </c>
      <c r="H314" s="235"/>
      <c r="I314" s="236">
        <f>ROUND(E314*H314,2)</f>
        <v>0</v>
      </c>
      <c r="J314" s="235"/>
      <c r="K314" s="236">
        <f>ROUND(E314*J314,2)</f>
        <v>0</v>
      </c>
      <c r="L314" s="236">
        <v>21</v>
      </c>
      <c r="M314" s="236">
        <f>G314*(1+L314/100)</f>
        <v>0</v>
      </c>
      <c r="N314" s="236">
        <v>0</v>
      </c>
      <c r="O314" s="236">
        <f>ROUND(E314*N314,2)</f>
        <v>0</v>
      </c>
      <c r="P314" s="236">
        <v>0</v>
      </c>
      <c r="Q314" s="236">
        <f>ROUND(E314*P314,2)</f>
        <v>0</v>
      </c>
      <c r="R314" s="236" t="s">
        <v>394</v>
      </c>
      <c r="S314" s="236" t="s">
        <v>160</v>
      </c>
      <c r="T314" s="237" t="s">
        <v>160</v>
      </c>
      <c r="U314" s="219">
        <v>1.5980000000000001</v>
      </c>
      <c r="V314" s="219">
        <f>ROUND(E314*U314,2)</f>
        <v>1.48</v>
      </c>
      <c r="W314" s="219"/>
      <c r="X314" s="219" t="s">
        <v>306</v>
      </c>
      <c r="Y314" s="210"/>
      <c r="Z314" s="210"/>
      <c r="AA314" s="210"/>
      <c r="AB314" s="210"/>
      <c r="AC314" s="210"/>
      <c r="AD314" s="210"/>
      <c r="AE314" s="210"/>
      <c r="AF314" s="210"/>
      <c r="AG314" s="210" t="s">
        <v>307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17"/>
      <c r="B315" s="218"/>
      <c r="C315" s="252" t="s">
        <v>389</v>
      </c>
      <c r="D315" s="238"/>
      <c r="E315" s="238"/>
      <c r="F315" s="238"/>
      <c r="G315" s="238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0"/>
      <c r="Z315" s="210"/>
      <c r="AA315" s="210"/>
      <c r="AB315" s="210"/>
      <c r="AC315" s="210"/>
      <c r="AD315" s="210"/>
      <c r="AE315" s="210"/>
      <c r="AF315" s="210"/>
      <c r="AG315" s="210" t="s">
        <v>164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">
      <c r="A316" s="217"/>
      <c r="B316" s="218"/>
      <c r="C316" s="253" t="s">
        <v>309</v>
      </c>
      <c r="D316" s="220"/>
      <c r="E316" s="221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0"/>
      <c r="Z316" s="210"/>
      <c r="AA316" s="210"/>
      <c r="AB316" s="210"/>
      <c r="AC316" s="210"/>
      <c r="AD316" s="210"/>
      <c r="AE316" s="210"/>
      <c r="AF316" s="210"/>
      <c r="AG316" s="210" t="s">
        <v>166</v>
      </c>
      <c r="AH316" s="210">
        <v>0</v>
      </c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7"/>
      <c r="B317" s="218"/>
      <c r="C317" s="253" t="s">
        <v>422</v>
      </c>
      <c r="D317" s="220"/>
      <c r="E317" s="221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0"/>
      <c r="Z317" s="210"/>
      <c r="AA317" s="210"/>
      <c r="AB317" s="210"/>
      <c r="AC317" s="210"/>
      <c r="AD317" s="210"/>
      <c r="AE317" s="210"/>
      <c r="AF317" s="210"/>
      <c r="AG317" s="210" t="s">
        <v>166</v>
      </c>
      <c r="AH317" s="210">
        <v>0</v>
      </c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">
      <c r="A318" s="217"/>
      <c r="B318" s="218"/>
      <c r="C318" s="253" t="s">
        <v>423</v>
      </c>
      <c r="D318" s="220"/>
      <c r="E318" s="221">
        <v>0.92767999999999995</v>
      </c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0"/>
      <c r="Z318" s="210"/>
      <c r="AA318" s="210"/>
      <c r="AB318" s="210"/>
      <c r="AC318" s="210"/>
      <c r="AD318" s="210"/>
      <c r="AE318" s="210"/>
      <c r="AF318" s="210"/>
      <c r="AG318" s="210" t="s">
        <v>166</v>
      </c>
      <c r="AH318" s="210">
        <v>0</v>
      </c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x14ac:dyDescent="0.2">
      <c r="A319" s="225" t="s">
        <v>154</v>
      </c>
      <c r="B319" s="226" t="s">
        <v>115</v>
      </c>
      <c r="C319" s="250" t="s">
        <v>116</v>
      </c>
      <c r="D319" s="227"/>
      <c r="E319" s="228"/>
      <c r="F319" s="229"/>
      <c r="G319" s="229">
        <f>SUMIF(AG320:AG322,"&lt;&gt;NOR",G320:G322)</f>
        <v>0</v>
      </c>
      <c r="H319" s="229"/>
      <c r="I319" s="229">
        <f>SUM(I320:I322)</f>
        <v>0</v>
      </c>
      <c r="J319" s="229"/>
      <c r="K319" s="229">
        <f>SUM(K320:K322)</f>
        <v>0</v>
      </c>
      <c r="L319" s="229"/>
      <c r="M319" s="229">
        <f>SUM(M320:M322)</f>
        <v>0</v>
      </c>
      <c r="N319" s="229"/>
      <c r="O319" s="229">
        <f>SUM(O320:O322)</f>
        <v>0</v>
      </c>
      <c r="P319" s="229"/>
      <c r="Q319" s="229">
        <f>SUM(Q320:Q322)</f>
        <v>0.01</v>
      </c>
      <c r="R319" s="229"/>
      <c r="S319" s="229"/>
      <c r="T319" s="230"/>
      <c r="U319" s="224"/>
      <c r="V319" s="224">
        <f>SUM(V320:V322)</f>
        <v>0.22</v>
      </c>
      <c r="W319" s="224"/>
      <c r="X319" s="224"/>
      <c r="AG319" t="s">
        <v>155</v>
      </c>
    </row>
    <row r="320" spans="1:60" outlineLevel="1" x14ac:dyDescent="0.2">
      <c r="A320" s="231">
        <v>46</v>
      </c>
      <c r="B320" s="232" t="s">
        <v>424</v>
      </c>
      <c r="C320" s="251" t="s">
        <v>425</v>
      </c>
      <c r="D320" s="233" t="s">
        <v>169</v>
      </c>
      <c r="E320" s="234">
        <v>14.35</v>
      </c>
      <c r="F320" s="235"/>
      <c r="G320" s="236">
        <f>ROUND(E320*F320,2)</f>
        <v>0</v>
      </c>
      <c r="H320" s="235"/>
      <c r="I320" s="236">
        <f>ROUND(E320*H320,2)</f>
        <v>0</v>
      </c>
      <c r="J320" s="235"/>
      <c r="K320" s="236">
        <f>ROUND(E320*J320,2)</f>
        <v>0</v>
      </c>
      <c r="L320" s="236">
        <v>21</v>
      </c>
      <c r="M320" s="236">
        <f>G320*(1+L320/100)</f>
        <v>0</v>
      </c>
      <c r="N320" s="236">
        <v>0</v>
      </c>
      <c r="O320" s="236">
        <f>ROUND(E320*N320,2)</f>
        <v>0</v>
      </c>
      <c r="P320" s="236">
        <v>1E-3</v>
      </c>
      <c r="Q320" s="236">
        <f>ROUND(E320*P320,2)</f>
        <v>0.01</v>
      </c>
      <c r="R320" s="236" t="s">
        <v>426</v>
      </c>
      <c r="S320" s="236" t="s">
        <v>160</v>
      </c>
      <c r="T320" s="237" t="s">
        <v>160</v>
      </c>
      <c r="U320" s="219">
        <v>1.4999999999999999E-2</v>
      </c>
      <c r="V320" s="219">
        <f>ROUND(E320*U320,2)</f>
        <v>0.22</v>
      </c>
      <c r="W320" s="219"/>
      <c r="X320" s="219" t="s">
        <v>161</v>
      </c>
      <c r="Y320" s="210"/>
      <c r="Z320" s="210"/>
      <c r="AA320" s="210"/>
      <c r="AB320" s="210"/>
      <c r="AC320" s="210"/>
      <c r="AD320" s="210"/>
      <c r="AE320" s="210"/>
      <c r="AF320" s="210"/>
      <c r="AG320" s="210" t="s">
        <v>162</v>
      </c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17"/>
      <c r="B321" s="218"/>
      <c r="C321" s="253" t="s">
        <v>185</v>
      </c>
      <c r="D321" s="220"/>
      <c r="E321" s="221">
        <v>8.17</v>
      </c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0"/>
      <c r="Z321" s="210"/>
      <c r="AA321" s="210"/>
      <c r="AB321" s="210"/>
      <c r="AC321" s="210"/>
      <c r="AD321" s="210"/>
      <c r="AE321" s="210"/>
      <c r="AF321" s="210"/>
      <c r="AG321" s="210" t="s">
        <v>166</v>
      </c>
      <c r="AH321" s="210">
        <v>0</v>
      </c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17"/>
      <c r="B322" s="218"/>
      <c r="C322" s="253" t="s">
        <v>187</v>
      </c>
      <c r="D322" s="220"/>
      <c r="E322" s="221">
        <v>6.18</v>
      </c>
      <c r="F322" s="219"/>
      <c r="G322" s="219"/>
      <c r="H322" s="219"/>
      <c r="I322" s="219"/>
      <c r="J322" s="219"/>
      <c r="K322" s="219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0"/>
      <c r="Z322" s="210"/>
      <c r="AA322" s="210"/>
      <c r="AB322" s="210"/>
      <c r="AC322" s="210"/>
      <c r="AD322" s="210"/>
      <c r="AE322" s="210"/>
      <c r="AF322" s="210"/>
      <c r="AG322" s="210" t="s">
        <v>166</v>
      </c>
      <c r="AH322" s="210">
        <v>0</v>
      </c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x14ac:dyDescent="0.2">
      <c r="A323" s="225" t="s">
        <v>154</v>
      </c>
      <c r="B323" s="226" t="s">
        <v>117</v>
      </c>
      <c r="C323" s="250" t="s">
        <v>118</v>
      </c>
      <c r="D323" s="227"/>
      <c r="E323" s="228"/>
      <c r="F323" s="229"/>
      <c r="G323" s="229">
        <f>SUMIF(AG324:AG384,"&lt;&gt;NOR",G324:G384)</f>
        <v>0</v>
      </c>
      <c r="H323" s="229"/>
      <c r="I323" s="229">
        <f>SUM(I324:I384)</f>
        <v>0</v>
      </c>
      <c r="J323" s="229"/>
      <c r="K323" s="229">
        <f>SUM(K324:K384)</f>
        <v>0</v>
      </c>
      <c r="L323" s="229"/>
      <c r="M323" s="229">
        <f>SUM(M324:M384)</f>
        <v>0</v>
      </c>
      <c r="N323" s="229"/>
      <c r="O323" s="229">
        <f>SUM(O324:O384)</f>
        <v>1.1599999999999999</v>
      </c>
      <c r="P323" s="229"/>
      <c r="Q323" s="229">
        <f>SUM(Q324:Q384)</f>
        <v>0</v>
      </c>
      <c r="R323" s="229"/>
      <c r="S323" s="229"/>
      <c r="T323" s="230"/>
      <c r="U323" s="224"/>
      <c r="V323" s="224">
        <f>SUM(V324:V384)</f>
        <v>88.320000000000007</v>
      </c>
      <c r="W323" s="224"/>
      <c r="X323" s="224"/>
      <c r="AG323" t="s">
        <v>155</v>
      </c>
    </row>
    <row r="324" spans="1:60" outlineLevel="1" x14ac:dyDescent="0.2">
      <c r="A324" s="231">
        <v>47</v>
      </c>
      <c r="B324" s="232" t="s">
        <v>410</v>
      </c>
      <c r="C324" s="251" t="s">
        <v>411</v>
      </c>
      <c r="D324" s="233" t="s">
        <v>265</v>
      </c>
      <c r="E324" s="234">
        <v>42</v>
      </c>
      <c r="F324" s="235"/>
      <c r="G324" s="236">
        <f>ROUND(E324*F324,2)</f>
        <v>0</v>
      </c>
      <c r="H324" s="235"/>
      <c r="I324" s="236">
        <f>ROUND(E324*H324,2)</f>
        <v>0</v>
      </c>
      <c r="J324" s="235"/>
      <c r="K324" s="236">
        <f>ROUND(E324*J324,2)</f>
        <v>0</v>
      </c>
      <c r="L324" s="236">
        <v>21</v>
      </c>
      <c r="M324" s="236">
        <f>G324*(1+L324/100)</f>
        <v>0</v>
      </c>
      <c r="N324" s="236">
        <v>4.0000000000000003E-5</v>
      </c>
      <c r="O324" s="236">
        <f>ROUND(E324*N324,2)</f>
        <v>0</v>
      </c>
      <c r="P324" s="236">
        <v>0</v>
      </c>
      <c r="Q324" s="236">
        <f>ROUND(E324*P324,2)</f>
        <v>0</v>
      </c>
      <c r="R324" s="236" t="s">
        <v>394</v>
      </c>
      <c r="S324" s="236" t="s">
        <v>160</v>
      </c>
      <c r="T324" s="237" t="s">
        <v>160</v>
      </c>
      <c r="U324" s="219">
        <v>7.0000000000000007E-2</v>
      </c>
      <c r="V324" s="219">
        <f>ROUND(E324*U324,2)</f>
        <v>2.94</v>
      </c>
      <c r="W324" s="219"/>
      <c r="X324" s="219" t="s">
        <v>161</v>
      </c>
      <c r="Y324" s="210"/>
      <c r="Z324" s="210"/>
      <c r="AA324" s="210"/>
      <c r="AB324" s="210"/>
      <c r="AC324" s="210"/>
      <c r="AD324" s="210"/>
      <c r="AE324" s="210"/>
      <c r="AF324" s="210"/>
      <c r="AG324" s="210" t="s">
        <v>162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">
      <c r="A325" s="217"/>
      <c r="B325" s="218"/>
      <c r="C325" s="254" t="s">
        <v>412</v>
      </c>
      <c r="D325" s="239"/>
      <c r="E325" s="239"/>
      <c r="F325" s="239"/>
      <c r="G325" s="239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0"/>
      <c r="Z325" s="210"/>
      <c r="AA325" s="210"/>
      <c r="AB325" s="210"/>
      <c r="AC325" s="210"/>
      <c r="AD325" s="210"/>
      <c r="AE325" s="210"/>
      <c r="AF325" s="210"/>
      <c r="AG325" s="210" t="s">
        <v>171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outlineLevel="1" x14ac:dyDescent="0.2">
      <c r="A326" s="217"/>
      <c r="B326" s="218"/>
      <c r="C326" s="253" t="s">
        <v>427</v>
      </c>
      <c r="D326" s="220"/>
      <c r="E326" s="221"/>
      <c r="F326" s="219"/>
      <c r="G326" s="219"/>
      <c r="H326" s="219"/>
      <c r="I326" s="219"/>
      <c r="J326" s="219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0"/>
      <c r="Z326" s="210"/>
      <c r="AA326" s="210"/>
      <c r="AB326" s="210"/>
      <c r="AC326" s="210"/>
      <c r="AD326" s="210"/>
      <c r="AE326" s="210"/>
      <c r="AF326" s="210"/>
      <c r="AG326" s="210" t="s">
        <v>166</v>
      </c>
      <c r="AH326" s="210">
        <v>0</v>
      </c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outlineLevel="1" x14ac:dyDescent="0.2">
      <c r="A327" s="217"/>
      <c r="B327" s="218"/>
      <c r="C327" s="253" t="s">
        <v>428</v>
      </c>
      <c r="D327" s="220"/>
      <c r="E327" s="221">
        <v>4</v>
      </c>
      <c r="F327" s="219"/>
      <c r="G327" s="219"/>
      <c r="H327" s="219"/>
      <c r="I327" s="219"/>
      <c r="J327" s="219"/>
      <c r="K327" s="219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0"/>
      <c r="Z327" s="210"/>
      <c r="AA327" s="210"/>
      <c r="AB327" s="210"/>
      <c r="AC327" s="210"/>
      <c r="AD327" s="210"/>
      <c r="AE327" s="210"/>
      <c r="AF327" s="210"/>
      <c r="AG327" s="210" t="s">
        <v>166</v>
      </c>
      <c r="AH327" s="210">
        <v>0</v>
      </c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1" x14ac:dyDescent="0.2">
      <c r="A328" s="217"/>
      <c r="B328" s="218"/>
      <c r="C328" s="253" t="s">
        <v>429</v>
      </c>
      <c r="D328" s="220"/>
      <c r="E328" s="221">
        <v>2</v>
      </c>
      <c r="F328" s="219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0"/>
      <c r="Z328" s="210"/>
      <c r="AA328" s="210"/>
      <c r="AB328" s="210"/>
      <c r="AC328" s="210"/>
      <c r="AD328" s="210"/>
      <c r="AE328" s="210"/>
      <c r="AF328" s="210"/>
      <c r="AG328" s="210" t="s">
        <v>166</v>
      </c>
      <c r="AH328" s="210">
        <v>0</v>
      </c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outlineLevel="1" x14ac:dyDescent="0.2">
      <c r="A329" s="217"/>
      <c r="B329" s="218"/>
      <c r="C329" s="253" t="s">
        <v>430</v>
      </c>
      <c r="D329" s="220"/>
      <c r="E329" s="221">
        <v>10</v>
      </c>
      <c r="F329" s="219"/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0"/>
      <c r="Z329" s="210"/>
      <c r="AA329" s="210"/>
      <c r="AB329" s="210"/>
      <c r="AC329" s="210"/>
      <c r="AD329" s="210"/>
      <c r="AE329" s="210"/>
      <c r="AF329" s="210"/>
      <c r="AG329" s="210" t="s">
        <v>166</v>
      </c>
      <c r="AH329" s="210">
        <v>0</v>
      </c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7"/>
      <c r="B330" s="218"/>
      <c r="C330" s="253" t="s">
        <v>431</v>
      </c>
      <c r="D330" s="220"/>
      <c r="E330" s="221">
        <v>8</v>
      </c>
      <c r="F330" s="219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0"/>
      <c r="Z330" s="210"/>
      <c r="AA330" s="210"/>
      <c r="AB330" s="210"/>
      <c r="AC330" s="210"/>
      <c r="AD330" s="210"/>
      <c r="AE330" s="210"/>
      <c r="AF330" s="210"/>
      <c r="AG330" s="210" t="s">
        <v>166</v>
      </c>
      <c r="AH330" s="210">
        <v>0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">
      <c r="A331" s="217"/>
      <c r="B331" s="218"/>
      <c r="C331" s="253" t="s">
        <v>432</v>
      </c>
      <c r="D331" s="220"/>
      <c r="E331" s="221">
        <v>10</v>
      </c>
      <c r="F331" s="219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0"/>
      <c r="Z331" s="210"/>
      <c r="AA331" s="210"/>
      <c r="AB331" s="210"/>
      <c r="AC331" s="210"/>
      <c r="AD331" s="210"/>
      <c r="AE331" s="210"/>
      <c r="AF331" s="210"/>
      <c r="AG331" s="210" t="s">
        <v>166</v>
      </c>
      <c r="AH331" s="210">
        <v>0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">
      <c r="A332" s="217"/>
      <c r="B332" s="218"/>
      <c r="C332" s="253" t="s">
        <v>433</v>
      </c>
      <c r="D332" s="220"/>
      <c r="E332" s="221">
        <v>8</v>
      </c>
      <c r="F332" s="219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0"/>
      <c r="Z332" s="210"/>
      <c r="AA332" s="210"/>
      <c r="AB332" s="210"/>
      <c r="AC332" s="210"/>
      <c r="AD332" s="210"/>
      <c r="AE332" s="210"/>
      <c r="AF332" s="210"/>
      <c r="AG332" s="210" t="s">
        <v>166</v>
      </c>
      <c r="AH332" s="210">
        <v>0</v>
      </c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31">
        <v>48</v>
      </c>
      <c r="B333" s="232" t="s">
        <v>434</v>
      </c>
      <c r="C333" s="251" t="s">
        <v>435</v>
      </c>
      <c r="D333" s="233" t="s">
        <v>169</v>
      </c>
      <c r="E333" s="234">
        <v>64.06</v>
      </c>
      <c r="F333" s="235"/>
      <c r="G333" s="236">
        <f>ROUND(E333*F333,2)</f>
        <v>0</v>
      </c>
      <c r="H333" s="235"/>
      <c r="I333" s="236">
        <f>ROUND(E333*H333,2)</f>
        <v>0</v>
      </c>
      <c r="J333" s="235"/>
      <c r="K333" s="236">
        <f>ROUND(E333*J333,2)</f>
        <v>0</v>
      </c>
      <c r="L333" s="236">
        <v>21</v>
      </c>
      <c r="M333" s="236">
        <f>G333*(1+L333/100)</f>
        <v>0</v>
      </c>
      <c r="N333" s="236">
        <v>2.1000000000000001E-4</v>
      </c>
      <c r="O333" s="236">
        <f>ROUND(E333*N333,2)</f>
        <v>0.01</v>
      </c>
      <c r="P333" s="236">
        <v>0</v>
      </c>
      <c r="Q333" s="236">
        <f>ROUND(E333*P333,2)</f>
        <v>0</v>
      </c>
      <c r="R333" s="236" t="s">
        <v>394</v>
      </c>
      <c r="S333" s="236" t="s">
        <v>160</v>
      </c>
      <c r="T333" s="237" t="s">
        <v>160</v>
      </c>
      <c r="U333" s="219">
        <v>0.05</v>
      </c>
      <c r="V333" s="219">
        <f>ROUND(E333*U333,2)</f>
        <v>3.2</v>
      </c>
      <c r="W333" s="219"/>
      <c r="X333" s="219" t="s">
        <v>161</v>
      </c>
      <c r="Y333" s="210"/>
      <c r="Z333" s="210"/>
      <c r="AA333" s="210"/>
      <c r="AB333" s="210"/>
      <c r="AC333" s="210"/>
      <c r="AD333" s="210"/>
      <c r="AE333" s="210"/>
      <c r="AF333" s="210"/>
      <c r="AG333" s="210" t="s">
        <v>162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">
      <c r="A334" s="217"/>
      <c r="B334" s="218"/>
      <c r="C334" s="254" t="s">
        <v>436</v>
      </c>
      <c r="D334" s="239"/>
      <c r="E334" s="239"/>
      <c r="F334" s="239"/>
      <c r="G334" s="239"/>
      <c r="H334" s="219"/>
      <c r="I334" s="219"/>
      <c r="J334" s="219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0"/>
      <c r="Z334" s="210"/>
      <c r="AA334" s="210"/>
      <c r="AB334" s="210"/>
      <c r="AC334" s="210"/>
      <c r="AD334" s="210"/>
      <c r="AE334" s="210"/>
      <c r="AF334" s="210"/>
      <c r="AG334" s="210" t="s">
        <v>171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outlineLevel="1" x14ac:dyDescent="0.2">
      <c r="A335" s="217"/>
      <c r="B335" s="218"/>
      <c r="C335" s="253" t="s">
        <v>437</v>
      </c>
      <c r="D335" s="220"/>
      <c r="E335" s="221">
        <v>64.06</v>
      </c>
      <c r="F335" s="219"/>
      <c r="G335" s="219"/>
      <c r="H335" s="219"/>
      <c r="I335" s="219"/>
      <c r="J335" s="219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0"/>
      <c r="Z335" s="210"/>
      <c r="AA335" s="210"/>
      <c r="AB335" s="210"/>
      <c r="AC335" s="210"/>
      <c r="AD335" s="210"/>
      <c r="AE335" s="210"/>
      <c r="AF335" s="210"/>
      <c r="AG335" s="210" t="s">
        <v>166</v>
      </c>
      <c r="AH335" s="210">
        <v>5</v>
      </c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ht="33.75" outlineLevel="1" x14ac:dyDescent="0.2">
      <c r="A336" s="231">
        <v>49</v>
      </c>
      <c r="B336" s="232" t="s">
        <v>438</v>
      </c>
      <c r="C336" s="251" t="s">
        <v>439</v>
      </c>
      <c r="D336" s="233" t="s">
        <v>169</v>
      </c>
      <c r="E336" s="234">
        <v>22.1</v>
      </c>
      <c r="F336" s="235"/>
      <c r="G336" s="236">
        <f>ROUND(E336*F336,2)</f>
        <v>0</v>
      </c>
      <c r="H336" s="235"/>
      <c r="I336" s="236">
        <f>ROUND(E336*H336,2)</f>
        <v>0</v>
      </c>
      <c r="J336" s="235"/>
      <c r="K336" s="236">
        <f>ROUND(E336*J336,2)</f>
        <v>0</v>
      </c>
      <c r="L336" s="236">
        <v>21</v>
      </c>
      <c r="M336" s="236">
        <f>G336*(1+L336/100)</f>
        <v>0</v>
      </c>
      <c r="N336" s="236">
        <v>0</v>
      </c>
      <c r="O336" s="236">
        <f>ROUND(E336*N336,2)</f>
        <v>0</v>
      </c>
      <c r="P336" s="236">
        <v>0</v>
      </c>
      <c r="Q336" s="236">
        <f>ROUND(E336*P336,2)</f>
        <v>0</v>
      </c>
      <c r="R336" s="236" t="s">
        <v>394</v>
      </c>
      <c r="S336" s="236" t="s">
        <v>160</v>
      </c>
      <c r="T336" s="237" t="s">
        <v>160</v>
      </c>
      <c r="U336" s="219">
        <v>0.1</v>
      </c>
      <c r="V336" s="219">
        <f>ROUND(E336*U336,2)</f>
        <v>2.21</v>
      </c>
      <c r="W336" s="219"/>
      <c r="X336" s="219" t="s">
        <v>161</v>
      </c>
      <c r="Y336" s="210"/>
      <c r="Z336" s="210"/>
      <c r="AA336" s="210"/>
      <c r="AB336" s="210"/>
      <c r="AC336" s="210"/>
      <c r="AD336" s="210"/>
      <c r="AE336" s="210"/>
      <c r="AF336" s="210"/>
      <c r="AG336" s="210" t="s">
        <v>162</v>
      </c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1" x14ac:dyDescent="0.2">
      <c r="A337" s="217"/>
      <c r="B337" s="218"/>
      <c r="C337" s="253" t="s">
        <v>193</v>
      </c>
      <c r="D337" s="220"/>
      <c r="E337" s="221">
        <v>4.2</v>
      </c>
      <c r="F337" s="219"/>
      <c r="G337" s="219"/>
      <c r="H337" s="219"/>
      <c r="I337" s="219"/>
      <c r="J337" s="219"/>
      <c r="K337" s="219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0"/>
      <c r="Z337" s="210"/>
      <c r="AA337" s="210"/>
      <c r="AB337" s="210"/>
      <c r="AC337" s="210"/>
      <c r="AD337" s="210"/>
      <c r="AE337" s="210"/>
      <c r="AF337" s="210"/>
      <c r="AG337" s="210" t="s">
        <v>166</v>
      </c>
      <c r="AH337" s="210">
        <v>0</v>
      </c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17"/>
      <c r="B338" s="218"/>
      <c r="C338" s="253" t="s">
        <v>194</v>
      </c>
      <c r="D338" s="220"/>
      <c r="E338" s="221">
        <v>3.3</v>
      </c>
      <c r="F338" s="219"/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0"/>
      <c r="Z338" s="210"/>
      <c r="AA338" s="210"/>
      <c r="AB338" s="210"/>
      <c r="AC338" s="210"/>
      <c r="AD338" s="210"/>
      <c r="AE338" s="210"/>
      <c r="AF338" s="210"/>
      <c r="AG338" s="210" t="s">
        <v>166</v>
      </c>
      <c r="AH338" s="210">
        <v>0</v>
      </c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1" x14ac:dyDescent="0.2">
      <c r="A339" s="217"/>
      <c r="B339" s="218"/>
      <c r="C339" s="253" t="s">
        <v>195</v>
      </c>
      <c r="D339" s="220"/>
      <c r="E339" s="221">
        <v>8.4</v>
      </c>
      <c r="F339" s="219"/>
      <c r="G339" s="219"/>
      <c r="H339" s="219"/>
      <c r="I339" s="219"/>
      <c r="J339" s="219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0"/>
      <c r="Z339" s="210"/>
      <c r="AA339" s="210"/>
      <c r="AB339" s="210"/>
      <c r="AC339" s="210"/>
      <c r="AD339" s="210"/>
      <c r="AE339" s="210"/>
      <c r="AF339" s="210"/>
      <c r="AG339" s="210" t="s">
        <v>166</v>
      </c>
      <c r="AH339" s="210">
        <v>0</v>
      </c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17"/>
      <c r="B340" s="218"/>
      <c r="C340" s="253" t="s">
        <v>196</v>
      </c>
      <c r="D340" s="220"/>
      <c r="E340" s="221">
        <v>-1.2</v>
      </c>
      <c r="F340" s="219"/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0"/>
      <c r="Z340" s="210"/>
      <c r="AA340" s="210"/>
      <c r="AB340" s="210"/>
      <c r="AC340" s="210"/>
      <c r="AD340" s="210"/>
      <c r="AE340" s="210"/>
      <c r="AF340" s="210"/>
      <c r="AG340" s="210" t="s">
        <v>166</v>
      </c>
      <c r="AH340" s="210">
        <v>0</v>
      </c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1" x14ac:dyDescent="0.2">
      <c r="A341" s="217"/>
      <c r="B341" s="218"/>
      <c r="C341" s="253" t="s">
        <v>197</v>
      </c>
      <c r="D341" s="220"/>
      <c r="E341" s="221">
        <v>8.6</v>
      </c>
      <c r="F341" s="219"/>
      <c r="G341" s="219"/>
      <c r="H341" s="219"/>
      <c r="I341" s="219"/>
      <c r="J341" s="219"/>
      <c r="K341" s="219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0"/>
      <c r="Z341" s="210"/>
      <c r="AA341" s="210"/>
      <c r="AB341" s="210"/>
      <c r="AC341" s="210"/>
      <c r="AD341" s="210"/>
      <c r="AE341" s="210"/>
      <c r="AF341" s="210"/>
      <c r="AG341" s="210" t="s">
        <v>166</v>
      </c>
      <c r="AH341" s="210">
        <v>0</v>
      </c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17"/>
      <c r="B342" s="218"/>
      <c r="C342" s="253" t="s">
        <v>196</v>
      </c>
      <c r="D342" s="220"/>
      <c r="E342" s="221">
        <v>-1.2</v>
      </c>
      <c r="F342" s="219"/>
      <c r="G342" s="219"/>
      <c r="H342" s="219"/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0"/>
      <c r="Z342" s="210"/>
      <c r="AA342" s="210"/>
      <c r="AB342" s="210"/>
      <c r="AC342" s="210"/>
      <c r="AD342" s="210"/>
      <c r="AE342" s="210"/>
      <c r="AF342" s="210"/>
      <c r="AG342" s="210" t="s">
        <v>166</v>
      </c>
      <c r="AH342" s="210">
        <v>0</v>
      </c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ht="22.5" outlineLevel="1" x14ac:dyDescent="0.2">
      <c r="A343" s="231">
        <v>50</v>
      </c>
      <c r="B343" s="232" t="s">
        <v>440</v>
      </c>
      <c r="C343" s="251" t="s">
        <v>441</v>
      </c>
      <c r="D343" s="233" t="s">
        <v>169</v>
      </c>
      <c r="E343" s="234">
        <v>64.06</v>
      </c>
      <c r="F343" s="235"/>
      <c r="G343" s="236">
        <f>ROUND(E343*F343,2)</f>
        <v>0</v>
      </c>
      <c r="H343" s="235"/>
      <c r="I343" s="236">
        <f>ROUND(E343*H343,2)</f>
        <v>0</v>
      </c>
      <c r="J343" s="235"/>
      <c r="K343" s="236">
        <f>ROUND(E343*J343,2)</f>
        <v>0</v>
      </c>
      <c r="L343" s="236">
        <v>21</v>
      </c>
      <c r="M343" s="236">
        <f>G343*(1+L343/100)</f>
        <v>0</v>
      </c>
      <c r="N343" s="236">
        <v>2.8600000000000001E-3</v>
      </c>
      <c r="O343" s="236">
        <f>ROUND(E343*N343,2)</f>
        <v>0.18</v>
      </c>
      <c r="P343" s="236">
        <v>0</v>
      </c>
      <c r="Q343" s="236">
        <f>ROUND(E343*P343,2)</f>
        <v>0</v>
      </c>
      <c r="R343" s="236" t="s">
        <v>394</v>
      </c>
      <c r="S343" s="236" t="s">
        <v>160</v>
      </c>
      <c r="T343" s="237" t="s">
        <v>160</v>
      </c>
      <c r="U343" s="219">
        <v>1.1040000000000001</v>
      </c>
      <c r="V343" s="219">
        <f>ROUND(E343*U343,2)</f>
        <v>70.72</v>
      </c>
      <c r="W343" s="219"/>
      <c r="X343" s="219" t="s">
        <v>161</v>
      </c>
      <c r="Y343" s="210"/>
      <c r="Z343" s="210"/>
      <c r="AA343" s="210"/>
      <c r="AB343" s="210"/>
      <c r="AC343" s="210"/>
      <c r="AD343" s="210"/>
      <c r="AE343" s="210"/>
      <c r="AF343" s="210"/>
      <c r="AG343" s="210" t="s">
        <v>162</v>
      </c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">
      <c r="A344" s="217"/>
      <c r="B344" s="218"/>
      <c r="C344" s="253" t="s">
        <v>193</v>
      </c>
      <c r="D344" s="220"/>
      <c r="E344" s="221">
        <v>4.2</v>
      </c>
      <c r="F344" s="219"/>
      <c r="G344" s="219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0"/>
      <c r="Z344" s="210"/>
      <c r="AA344" s="210"/>
      <c r="AB344" s="210"/>
      <c r="AC344" s="210"/>
      <c r="AD344" s="210"/>
      <c r="AE344" s="210"/>
      <c r="AF344" s="210"/>
      <c r="AG344" s="210" t="s">
        <v>166</v>
      </c>
      <c r="AH344" s="210">
        <v>0</v>
      </c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">
      <c r="A345" s="217"/>
      <c r="B345" s="218"/>
      <c r="C345" s="253" t="s">
        <v>194</v>
      </c>
      <c r="D345" s="220"/>
      <c r="E345" s="221">
        <v>3.3</v>
      </c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0"/>
      <c r="Z345" s="210"/>
      <c r="AA345" s="210"/>
      <c r="AB345" s="210"/>
      <c r="AC345" s="210"/>
      <c r="AD345" s="210"/>
      <c r="AE345" s="210"/>
      <c r="AF345" s="210"/>
      <c r="AG345" s="210" t="s">
        <v>166</v>
      </c>
      <c r="AH345" s="210">
        <v>0</v>
      </c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17"/>
      <c r="B346" s="218"/>
      <c r="C346" s="253" t="s">
        <v>195</v>
      </c>
      <c r="D346" s="220"/>
      <c r="E346" s="221">
        <v>8.4</v>
      </c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0"/>
      <c r="Z346" s="210"/>
      <c r="AA346" s="210"/>
      <c r="AB346" s="210"/>
      <c r="AC346" s="210"/>
      <c r="AD346" s="210"/>
      <c r="AE346" s="210"/>
      <c r="AF346" s="210"/>
      <c r="AG346" s="210" t="s">
        <v>166</v>
      </c>
      <c r="AH346" s="210">
        <v>0</v>
      </c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">
      <c r="A347" s="217"/>
      <c r="B347" s="218"/>
      <c r="C347" s="253" t="s">
        <v>196</v>
      </c>
      <c r="D347" s="220"/>
      <c r="E347" s="221">
        <v>-1.2</v>
      </c>
      <c r="F347" s="219"/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0"/>
      <c r="Z347" s="210"/>
      <c r="AA347" s="210"/>
      <c r="AB347" s="210"/>
      <c r="AC347" s="210"/>
      <c r="AD347" s="210"/>
      <c r="AE347" s="210"/>
      <c r="AF347" s="210"/>
      <c r="AG347" s="210" t="s">
        <v>166</v>
      </c>
      <c r="AH347" s="210">
        <v>0</v>
      </c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17"/>
      <c r="B348" s="218"/>
      <c r="C348" s="253" t="s">
        <v>197</v>
      </c>
      <c r="D348" s="220"/>
      <c r="E348" s="221">
        <v>8.6</v>
      </c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0"/>
      <c r="Z348" s="210"/>
      <c r="AA348" s="210"/>
      <c r="AB348" s="210"/>
      <c r="AC348" s="210"/>
      <c r="AD348" s="210"/>
      <c r="AE348" s="210"/>
      <c r="AF348" s="210"/>
      <c r="AG348" s="210" t="s">
        <v>166</v>
      </c>
      <c r="AH348" s="210">
        <v>0</v>
      </c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outlineLevel="1" x14ac:dyDescent="0.2">
      <c r="A349" s="217"/>
      <c r="B349" s="218"/>
      <c r="C349" s="253" t="s">
        <v>196</v>
      </c>
      <c r="D349" s="220"/>
      <c r="E349" s="221">
        <v>-1.2</v>
      </c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0"/>
      <c r="Z349" s="210"/>
      <c r="AA349" s="210"/>
      <c r="AB349" s="210"/>
      <c r="AC349" s="210"/>
      <c r="AD349" s="210"/>
      <c r="AE349" s="210"/>
      <c r="AF349" s="210"/>
      <c r="AG349" s="210" t="s">
        <v>166</v>
      </c>
      <c r="AH349" s="210">
        <v>0</v>
      </c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">
      <c r="A350" s="217"/>
      <c r="B350" s="218"/>
      <c r="C350" s="253" t="s">
        <v>198</v>
      </c>
      <c r="D350" s="220"/>
      <c r="E350" s="221">
        <v>32.119999999999997</v>
      </c>
      <c r="F350" s="219"/>
      <c r="G350" s="219"/>
      <c r="H350" s="219"/>
      <c r="I350" s="219"/>
      <c r="J350" s="219"/>
      <c r="K350" s="219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0"/>
      <c r="Z350" s="210"/>
      <c r="AA350" s="210"/>
      <c r="AB350" s="210"/>
      <c r="AC350" s="210"/>
      <c r="AD350" s="210"/>
      <c r="AE350" s="210"/>
      <c r="AF350" s="210"/>
      <c r="AG350" s="210" t="s">
        <v>166</v>
      </c>
      <c r="AH350" s="210">
        <v>0</v>
      </c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1" x14ac:dyDescent="0.2">
      <c r="A351" s="217"/>
      <c r="B351" s="218"/>
      <c r="C351" s="253" t="s">
        <v>196</v>
      </c>
      <c r="D351" s="220"/>
      <c r="E351" s="221">
        <v>-1.2</v>
      </c>
      <c r="F351" s="219"/>
      <c r="G351" s="219"/>
      <c r="H351" s="219"/>
      <c r="I351" s="219"/>
      <c r="J351" s="219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0"/>
      <c r="Z351" s="210"/>
      <c r="AA351" s="210"/>
      <c r="AB351" s="210"/>
      <c r="AC351" s="210"/>
      <c r="AD351" s="210"/>
      <c r="AE351" s="210"/>
      <c r="AF351" s="210"/>
      <c r="AG351" s="210" t="s">
        <v>166</v>
      </c>
      <c r="AH351" s="210">
        <v>0</v>
      </c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outlineLevel="1" x14ac:dyDescent="0.2">
      <c r="A352" s="217"/>
      <c r="B352" s="218"/>
      <c r="C352" s="253" t="s">
        <v>199</v>
      </c>
      <c r="D352" s="220"/>
      <c r="E352" s="221">
        <v>-3.2</v>
      </c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0"/>
      <c r="Z352" s="210"/>
      <c r="AA352" s="210"/>
      <c r="AB352" s="210"/>
      <c r="AC352" s="210"/>
      <c r="AD352" s="210"/>
      <c r="AE352" s="210"/>
      <c r="AF352" s="210"/>
      <c r="AG352" s="210" t="s">
        <v>166</v>
      </c>
      <c r="AH352" s="210">
        <v>0</v>
      </c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outlineLevel="1" x14ac:dyDescent="0.2">
      <c r="A353" s="217"/>
      <c r="B353" s="218"/>
      <c r="C353" s="253" t="s">
        <v>200</v>
      </c>
      <c r="D353" s="220"/>
      <c r="E353" s="221">
        <v>-2.04</v>
      </c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0"/>
      <c r="Z353" s="210"/>
      <c r="AA353" s="210"/>
      <c r="AB353" s="210"/>
      <c r="AC353" s="210"/>
      <c r="AD353" s="210"/>
      <c r="AE353" s="210"/>
      <c r="AF353" s="210"/>
      <c r="AG353" s="210" t="s">
        <v>166</v>
      </c>
      <c r="AH353" s="210">
        <v>0</v>
      </c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17"/>
      <c r="B354" s="218"/>
      <c r="C354" s="253" t="s">
        <v>442</v>
      </c>
      <c r="D354" s="220"/>
      <c r="E354" s="221">
        <v>0.6</v>
      </c>
      <c r="F354" s="219"/>
      <c r="G354" s="219"/>
      <c r="H354" s="219"/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0"/>
      <c r="Z354" s="210"/>
      <c r="AA354" s="210"/>
      <c r="AB354" s="210"/>
      <c r="AC354" s="210"/>
      <c r="AD354" s="210"/>
      <c r="AE354" s="210"/>
      <c r="AF354" s="210"/>
      <c r="AG354" s="210" t="s">
        <v>166</v>
      </c>
      <c r="AH354" s="210">
        <v>0</v>
      </c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1" x14ac:dyDescent="0.2">
      <c r="A355" s="217"/>
      <c r="B355" s="218"/>
      <c r="C355" s="253" t="s">
        <v>201</v>
      </c>
      <c r="D355" s="220"/>
      <c r="E355" s="221">
        <v>17.600000000000001</v>
      </c>
      <c r="F355" s="219"/>
      <c r="G355" s="219"/>
      <c r="H355" s="219"/>
      <c r="I355" s="219"/>
      <c r="J355" s="219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0"/>
      <c r="Z355" s="210"/>
      <c r="AA355" s="210"/>
      <c r="AB355" s="210"/>
      <c r="AC355" s="210"/>
      <c r="AD355" s="210"/>
      <c r="AE355" s="210"/>
      <c r="AF355" s="210"/>
      <c r="AG355" s="210" t="s">
        <v>166</v>
      </c>
      <c r="AH355" s="210">
        <v>0</v>
      </c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outlineLevel="1" x14ac:dyDescent="0.2">
      <c r="A356" s="217"/>
      <c r="B356" s="218"/>
      <c r="C356" s="253" t="s">
        <v>196</v>
      </c>
      <c r="D356" s="220"/>
      <c r="E356" s="221">
        <v>-1.2</v>
      </c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0"/>
      <c r="Z356" s="210"/>
      <c r="AA356" s="210"/>
      <c r="AB356" s="210"/>
      <c r="AC356" s="210"/>
      <c r="AD356" s="210"/>
      <c r="AE356" s="210"/>
      <c r="AF356" s="210"/>
      <c r="AG356" s="210" t="s">
        <v>166</v>
      </c>
      <c r="AH356" s="210">
        <v>0</v>
      </c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1" x14ac:dyDescent="0.2">
      <c r="A357" s="217"/>
      <c r="B357" s="218"/>
      <c r="C357" s="253" t="s">
        <v>202</v>
      </c>
      <c r="D357" s="220"/>
      <c r="E357" s="221">
        <v>-1.02</v>
      </c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0"/>
      <c r="Z357" s="210"/>
      <c r="AA357" s="210"/>
      <c r="AB357" s="210"/>
      <c r="AC357" s="210"/>
      <c r="AD357" s="210"/>
      <c r="AE357" s="210"/>
      <c r="AF357" s="210"/>
      <c r="AG357" s="210" t="s">
        <v>166</v>
      </c>
      <c r="AH357" s="210">
        <v>0</v>
      </c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">
      <c r="A358" s="217"/>
      <c r="B358" s="218"/>
      <c r="C358" s="253" t="s">
        <v>443</v>
      </c>
      <c r="D358" s="220"/>
      <c r="E358" s="221">
        <v>0.3</v>
      </c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0"/>
      <c r="Z358" s="210"/>
      <c r="AA358" s="210"/>
      <c r="AB358" s="210"/>
      <c r="AC358" s="210"/>
      <c r="AD358" s="210"/>
      <c r="AE358" s="210"/>
      <c r="AF358" s="210"/>
      <c r="AG358" s="210" t="s">
        <v>166</v>
      </c>
      <c r="AH358" s="210">
        <v>0</v>
      </c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outlineLevel="1" x14ac:dyDescent="0.2">
      <c r="A359" s="231">
        <v>51</v>
      </c>
      <c r="B359" s="232" t="s">
        <v>444</v>
      </c>
      <c r="C359" s="251" t="s">
        <v>445</v>
      </c>
      <c r="D359" s="233" t="s">
        <v>265</v>
      </c>
      <c r="E359" s="234">
        <v>57.52</v>
      </c>
      <c r="F359" s="235"/>
      <c r="G359" s="236">
        <f>ROUND(E359*F359,2)</f>
        <v>0</v>
      </c>
      <c r="H359" s="235"/>
      <c r="I359" s="236">
        <f>ROUND(E359*H359,2)</f>
        <v>0</v>
      </c>
      <c r="J359" s="235"/>
      <c r="K359" s="236">
        <f>ROUND(E359*J359,2)</f>
        <v>0</v>
      </c>
      <c r="L359" s="236">
        <v>21</v>
      </c>
      <c r="M359" s="236">
        <f>G359*(1+L359/100)</f>
        <v>0</v>
      </c>
      <c r="N359" s="236">
        <v>1.7000000000000001E-4</v>
      </c>
      <c r="O359" s="236">
        <f>ROUND(E359*N359,2)</f>
        <v>0.01</v>
      </c>
      <c r="P359" s="236">
        <v>0</v>
      </c>
      <c r="Q359" s="236">
        <f>ROUND(E359*P359,2)</f>
        <v>0</v>
      </c>
      <c r="R359" s="236" t="s">
        <v>394</v>
      </c>
      <c r="S359" s="236" t="s">
        <v>160</v>
      </c>
      <c r="T359" s="237" t="s">
        <v>160</v>
      </c>
      <c r="U359" s="219">
        <v>0.12</v>
      </c>
      <c r="V359" s="219">
        <f>ROUND(E359*U359,2)</f>
        <v>6.9</v>
      </c>
      <c r="W359" s="219"/>
      <c r="X359" s="219" t="s">
        <v>161</v>
      </c>
      <c r="Y359" s="210"/>
      <c r="Z359" s="210"/>
      <c r="AA359" s="210"/>
      <c r="AB359" s="210"/>
      <c r="AC359" s="210"/>
      <c r="AD359" s="210"/>
      <c r="AE359" s="210"/>
      <c r="AF359" s="210"/>
      <c r="AG359" s="210" t="s">
        <v>162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1" x14ac:dyDescent="0.2">
      <c r="A360" s="217"/>
      <c r="B360" s="218"/>
      <c r="C360" s="253" t="s">
        <v>323</v>
      </c>
      <c r="D360" s="220"/>
      <c r="E360" s="221">
        <v>5.8</v>
      </c>
      <c r="F360" s="219"/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0"/>
      <c r="Z360" s="210"/>
      <c r="AA360" s="210"/>
      <c r="AB360" s="210"/>
      <c r="AC360" s="210"/>
      <c r="AD360" s="210"/>
      <c r="AE360" s="210"/>
      <c r="AF360" s="210"/>
      <c r="AG360" s="210" t="s">
        <v>166</v>
      </c>
      <c r="AH360" s="210">
        <v>0</v>
      </c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17"/>
      <c r="B361" s="218"/>
      <c r="C361" s="253" t="s">
        <v>404</v>
      </c>
      <c r="D361" s="220"/>
      <c r="E361" s="221">
        <v>-0.8</v>
      </c>
      <c r="F361" s="219"/>
      <c r="G361" s="219"/>
      <c r="H361" s="219"/>
      <c r="I361" s="219"/>
      <c r="J361" s="219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0"/>
      <c r="Z361" s="210"/>
      <c r="AA361" s="210"/>
      <c r="AB361" s="210"/>
      <c r="AC361" s="210"/>
      <c r="AD361" s="210"/>
      <c r="AE361" s="210"/>
      <c r="AF361" s="210"/>
      <c r="AG361" s="210" t="s">
        <v>166</v>
      </c>
      <c r="AH361" s="210">
        <v>0</v>
      </c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1" x14ac:dyDescent="0.2">
      <c r="A362" s="217"/>
      <c r="B362" s="218"/>
      <c r="C362" s="253" t="s">
        <v>324</v>
      </c>
      <c r="D362" s="220"/>
      <c r="E362" s="221">
        <v>4.8</v>
      </c>
      <c r="F362" s="219"/>
      <c r="G362" s="219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0"/>
      <c r="Z362" s="210"/>
      <c r="AA362" s="210"/>
      <c r="AB362" s="210"/>
      <c r="AC362" s="210"/>
      <c r="AD362" s="210"/>
      <c r="AE362" s="210"/>
      <c r="AF362" s="210"/>
      <c r="AG362" s="210" t="s">
        <v>166</v>
      </c>
      <c r="AH362" s="210">
        <v>0</v>
      </c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">
      <c r="A363" s="217"/>
      <c r="B363" s="218"/>
      <c r="C363" s="253" t="s">
        <v>196</v>
      </c>
      <c r="D363" s="220"/>
      <c r="E363" s="221">
        <v>-1.2</v>
      </c>
      <c r="F363" s="219"/>
      <c r="G363" s="219"/>
      <c r="H363" s="219"/>
      <c r="I363" s="219"/>
      <c r="J363" s="219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0"/>
      <c r="Z363" s="210"/>
      <c r="AA363" s="210"/>
      <c r="AB363" s="210"/>
      <c r="AC363" s="210"/>
      <c r="AD363" s="210"/>
      <c r="AE363" s="210"/>
      <c r="AF363" s="210"/>
      <c r="AG363" s="210" t="s">
        <v>166</v>
      </c>
      <c r="AH363" s="210">
        <v>0</v>
      </c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17"/>
      <c r="B364" s="218"/>
      <c r="C364" s="253" t="s">
        <v>325</v>
      </c>
      <c r="D364" s="220"/>
      <c r="E364" s="221">
        <v>4.2</v>
      </c>
      <c r="F364" s="219"/>
      <c r="G364" s="219"/>
      <c r="H364" s="219"/>
      <c r="I364" s="219"/>
      <c r="J364" s="219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0"/>
      <c r="Z364" s="210"/>
      <c r="AA364" s="210"/>
      <c r="AB364" s="210"/>
      <c r="AC364" s="210"/>
      <c r="AD364" s="210"/>
      <c r="AE364" s="210"/>
      <c r="AF364" s="210"/>
      <c r="AG364" s="210" t="s">
        <v>166</v>
      </c>
      <c r="AH364" s="210">
        <v>0</v>
      </c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17"/>
      <c r="B365" s="218"/>
      <c r="C365" s="253" t="s">
        <v>413</v>
      </c>
      <c r="D365" s="220"/>
      <c r="E365" s="221">
        <v>-0.6</v>
      </c>
      <c r="F365" s="219"/>
      <c r="G365" s="219"/>
      <c r="H365" s="219"/>
      <c r="I365" s="219"/>
      <c r="J365" s="219"/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0"/>
      <c r="Z365" s="210"/>
      <c r="AA365" s="210"/>
      <c r="AB365" s="210"/>
      <c r="AC365" s="210"/>
      <c r="AD365" s="210"/>
      <c r="AE365" s="210"/>
      <c r="AF365" s="210"/>
      <c r="AG365" s="210" t="s">
        <v>166</v>
      </c>
      <c r="AH365" s="210">
        <v>0</v>
      </c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17"/>
      <c r="B366" s="218"/>
      <c r="C366" s="253" t="s">
        <v>401</v>
      </c>
      <c r="D366" s="220"/>
      <c r="E366" s="221">
        <v>11.46</v>
      </c>
      <c r="F366" s="219"/>
      <c r="G366" s="219"/>
      <c r="H366" s="219"/>
      <c r="I366" s="219"/>
      <c r="J366" s="219"/>
      <c r="K366" s="219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0"/>
      <c r="Z366" s="210"/>
      <c r="AA366" s="210"/>
      <c r="AB366" s="210"/>
      <c r="AC366" s="210"/>
      <c r="AD366" s="210"/>
      <c r="AE366" s="210"/>
      <c r="AF366" s="210"/>
      <c r="AG366" s="210" t="s">
        <v>166</v>
      </c>
      <c r="AH366" s="210">
        <v>0</v>
      </c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1" x14ac:dyDescent="0.2">
      <c r="A367" s="217"/>
      <c r="B367" s="218"/>
      <c r="C367" s="253" t="s">
        <v>414</v>
      </c>
      <c r="D367" s="220"/>
      <c r="E367" s="221">
        <v>-1.4</v>
      </c>
      <c r="F367" s="219"/>
      <c r="G367" s="219"/>
      <c r="H367" s="219"/>
      <c r="I367" s="219"/>
      <c r="J367" s="219"/>
      <c r="K367" s="219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0"/>
      <c r="Z367" s="210"/>
      <c r="AA367" s="210"/>
      <c r="AB367" s="210"/>
      <c r="AC367" s="210"/>
      <c r="AD367" s="210"/>
      <c r="AE367" s="210"/>
      <c r="AF367" s="210"/>
      <c r="AG367" s="210" t="s">
        <v>166</v>
      </c>
      <c r="AH367" s="210">
        <v>0</v>
      </c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1" x14ac:dyDescent="0.2">
      <c r="A368" s="217"/>
      <c r="B368" s="218"/>
      <c r="C368" s="253" t="s">
        <v>326</v>
      </c>
      <c r="D368" s="220"/>
      <c r="E368" s="221">
        <v>4.3</v>
      </c>
      <c r="F368" s="219"/>
      <c r="G368" s="219"/>
      <c r="H368" s="219"/>
      <c r="I368" s="219"/>
      <c r="J368" s="219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0"/>
      <c r="Z368" s="210"/>
      <c r="AA368" s="210"/>
      <c r="AB368" s="210"/>
      <c r="AC368" s="210"/>
      <c r="AD368" s="210"/>
      <c r="AE368" s="210"/>
      <c r="AF368" s="210"/>
      <c r="AG368" s="210" t="s">
        <v>166</v>
      </c>
      <c r="AH368" s="210">
        <v>0</v>
      </c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">
      <c r="A369" s="217"/>
      <c r="B369" s="218"/>
      <c r="C369" s="253" t="s">
        <v>413</v>
      </c>
      <c r="D369" s="220"/>
      <c r="E369" s="221">
        <v>-0.6</v>
      </c>
      <c r="F369" s="219"/>
      <c r="G369" s="219"/>
      <c r="H369" s="219"/>
      <c r="I369" s="219"/>
      <c r="J369" s="219"/>
      <c r="K369" s="219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0"/>
      <c r="Z369" s="210"/>
      <c r="AA369" s="210"/>
      <c r="AB369" s="210"/>
      <c r="AC369" s="210"/>
      <c r="AD369" s="210"/>
      <c r="AE369" s="210"/>
      <c r="AF369" s="210"/>
      <c r="AG369" s="210" t="s">
        <v>166</v>
      </c>
      <c r="AH369" s="210">
        <v>0</v>
      </c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">
      <c r="A370" s="217"/>
      <c r="B370" s="218"/>
      <c r="C370" s="253" t="s">
        <v>403</v>
      </c>
      <c r="D370" s="220"/>
      <c r="E370" s="221">
        <v>10.3</v>
      </c>
      <c r="F370" s="219"/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0"/>
      <c r="Z370" s="210"/>
      <c r="AA370" s="210"/>
      <c r="AB370" s="210"/>
      <c r="AC370" s="210"/>
      <c r="AD370" s="210"/>
      <c r="AE370" s="210"/>
      <c r="AF370" s="210"/>
      <c r="AG370" s="210" t="s">
        <v>166</v>
      </c>
      <c r="AH370" s="210">
        <v>0</v>
      </c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1" x14ac:dyDescent="0.2">
      <c r="A371" s="217"/>
      <c r="B371" s="218"/>
      <c r="C371" s="253" t="s">
        <v>404</v>
      </c>
      <c r="D371" s="220"/>
      <c r="E371" s="221">
        <v>-0.8</v>
      </c>
      <c r="F371" s="219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0"/>
      <c r="Z371" s="210"/>
      <c r="AA371" s="210"/>
      <c r="AB371" s="210"/>
      <c r="AC371" s="210"/>
      <c r="AD371" s="210"/>
      <c r="AE371" s="210"/>
      <c r="AF371" s="210"/>
      <c r="AG371" s="210" t="s">
        <v>166</v>
      </c>
      <c r="AH371" s="210">
        <v>0</v>
      </c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1" x14ac:dyDescent="0.2">
      <c r="A372" s="217"/>
      <c r="B372" s="218"/>
      <c r="C372" s="253" t="s">
        <v>327</v>
      </c>
      <c r="D372" s="220"/>
      <c r="E372" s="221">
        <v>16.059999999999999</v>
      </c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0"/>
      <c r="Z372" s="210"/>
      <c r="AA372" s="210"/>
      <c r="AB372" s="210"/>
      <c r="AC372" s="210"/>
      <c r="AD372" s="210"/>
      <c r="AE372" s="210"/>
      <c r="AF372" s="210"/>
      <c r="AG372" s="210" t="s">
        <v>166</v>
      </c>
      <c r="AH372" s="210">
        <v>0</v>
      </c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outlineLevel="1" x14ac:dyDescent="0.2">
      <c r="A373" s="217"/>
      <c r="B373" s="218"/>
      <c r="C373" s="253" t="s">
        <v>415</v>
      </c>
      <c r="D373" s="220"/>
      <c r="E373" s="221">
        <v>-2.2000000000000002</v>
      </c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0"/>
      <c r="Z373" s="210"/>
      <c r="AA373" s="210"/>
      <c r="AB373" s="210"/>
      <c r="AC373" s="210"/>
      <c r="AD373" s="210"/>
      <c r="AE373" s="210"/>
      <c r="AF373" s="210"/>
      <c r="AG373" s="210" t="s">
        <v>166</v>
      </c>
      <c r="AH373" s="210">
        <v>0</v>
      </c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outlineLevel="1" x14ac:dyDescent="0.2">
      <c r="A374" s="217"/>
      <c r="B374" s="218"/>
      <c r="C374" s="253" t="s">
        <v>328</v>
      </c>
      <c r="D374" s="220"/>
      <c r="E374" s="221">
        <v>8.8000000000000007</v>
      </c>
      <c r="F374" s="219"/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0"/>
      <c r="Z374" s="210"/>
      <c r="AA374" s="210"/>
      <c r="AB374" s="210"/>
      <c r="AC374" s="210"/>
      <c r="AD374" s="210"/>
      <c r="AE374" s="210"/>
      <c r="AF374" s="210"/>
      <c r="AG374" s="210" t="s">
        <v>166</v>
      </c>
      <c r="AH374" s="210">
        <v>0</v>
      </c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outlineLevel="1" x14ac:dyDescent="0.2">
      <c r="A375" s="217"/>
      <c r="B375" s="218"/>
      <c r="C375" s="253" t="s">
        <v>413</v>
      </c>
      <c r="D375" s="220"/>
      <c r="E375" s="221">
        <v>-0.6</v>
      </c>
      <c r="F375" s="219"/>
      <c r="G375" s="219"/>
      <c r="H375" s="219"/>
      <c r="I375" s="219"/>
      <c r="J375" s="219"/>
      <c r="K375" s="219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0"/>
      <c r="Z375" s="210"/>
      <c r="AA375" s="210"/>
      <c r="AB375" s="210"/>
      <c r="AC375" s="210"/>
      <c r="AD375" s="210"/>
      <c r="AE375" s="210"/>
      <c r="AF375" s="210"/>
      <c r="AG375" s="210" t="s">
        <v>166</v>
      </c>
      <c r="AH375" s="210">
        <v>0</v>
      </c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outlineLevel="1" x14ac:dyDescent="0.2">
      <c r="A376" s="231">
        <v>52</v>
      </c>
      <c r="B376" s="232" t="s">
        <v>446</v>
      </c>
      <c r="C376" s="251" t="s">
        <v>447</v>
      </c>
      <c r="D376" s="233" t="s">
        <v>265</v>
      </c>
      <c r="E376" s="234">
        <v>4</v>
      </c>
      <c r="F376" s="235"/>
      <c r="G376" s="236">
        <f>ROUND(E376*F376,2)</f>
        <v>0</v>
      </c>
      <c r="H376" s="235"/>
      <c r="I376" s="236">
        <f>ROUND(E376*H376,2)</f>
        <v>0</v>
      </c>
      <c r="J376" s="235"/>
      <c r="K376" s="236">
        <f>ROUND(E376*J376,2)</f>
        <v>0</v>
      </c>
      <c r="L376" s="236">
        <v>21</v>
      </c>
      <c r="M376" s="236">
        <f>G376*(1+L376/100)</f>
        <v>0</v>
      </c>
      <c r="N376" s="236">
        <v>1.7000000000000001E-4</v>
      </c>
      <c r="O376" s="236">
        <f>ROUND(E376*N376,2)</f>
        <v>0</v>
      </c>
      <c r="P376" s="236">
        <v>0</v>
      </c>
      <c r="Q376" s="236">
        <f>ROUND(E376*P376,2)</f>
        <v>0</v>
      </c>
      <c r="R376" s="236" t="s">
        <v>394</v>
      </c>
      <c r="S376" s="236" t="s">
        <v>160</v>
      </c>
      <c r="T376" s="237" t="s">
        <v>160</v>
      </c>
      <c r="U376" s="219">
        <v>0.12</v>
      </c>
      <c r="V376" s="219">
        <f>ROUND(E376*U376,2)</f>
        <v>0.48</v>
      </c>
      <c r="W376" s="219"/>
      <c r="X376" s="219" t="s">
        <v>161</v>
      </c>
      <c r="Y376" s="210"/>
      <c r="Z376" s="210"/>
      <c r="AA376" s="210"/>
      <c r="AB376" s="210"/>
      <c r="AC376" s="210"/>
      <c r="AD376" s="210"/>
      <c r="AE376" s="210"/>
      <c r="AF376" s="210"/>
      <c r="AG376" s="210" t="s">
        <v>162</v>
      </c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">
      <c r="A377" s="217"/>
      <c r="B377" s="218"/>
      <c r="C377" s="253" t="s">
        <v>448</v>
      </c>
      <c r="D377" s="220"/>
      <c r="E377" s="221">
        <v>4</v>
      </c>
      <c r="F377" s="219"/>
      <c r="G377" s="219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0"/>
      <c r="Z377" s="210"/>
      <c r="AA377" s="210"/>
      <c r="AB377" s="210"/>
      <c r="AC377" s="210"/>
      <c r="AD377" s="210"/>
      <c r="AE377" s="210"/>
      <c r="AF377" s="210"/>
      <c r="AG377" s="210" t="s">
        <v>166</v>
      </c>
      <c r="AH377" s="210">
        <v>0</v>
      </c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">
      <c r="A378" s="231">
        <v>53</v>
      </c>
      <c r="B378" s="232" t="s">
        <v>449</v>
      </c>
      <c r="C378" s="251" t="s">
        <v>450</v>
      </c>
      <c r="D378" s="233" t="s">
        <v>169</v>
      </c>
      <c r="E378" s="234">
        <v>70.465999999999994</v>
      </c>
      <c r="F378" s="235"/>
      <c r="G378" s="236">
        <f>ROUND(E378*F378,2)</f>
        <v>0</v>
      </c>
      <c r="H378" s="235"/>
      <c r="I378" s="236">
        <f>ROUND(E378*H378,2)</f>
        <v>0</v>
      </c>
      <c r="J378" s="235"/>
      <c r="K378" s="236">
        <f>ROUND(E378*J378,2)</f>
        <v>0</v>
      </c>
      <c r="L378" s="236">
        <v>21</v>
      </c>
      <c r="M378" s="236">
        <f>G378*(1+L378/100)</f>
        <v>0</v>
      </c>
      <c r="N378" s="236">
        <v>1.3599999999999999E-2</v>
      </c>
      <c r="O378" s="236">
        <f>ROUND(E378*N378,2)</f>
        <v>0.96</v>
      </c>
      <c r="P378" s="236">
        <v>0</v>
      </c>
      <c r="Q378" s="236">
        <f>ROUND(E378*P378,2)</f>
        <v>0</v>
      </c>
      <c r="R378" s="236" t="s">
        <v>381</v>
      </c>
      <c r="S378" s="236" t="s">
        <v>160</v>
      </c>
      <c r="T378" s="237" t="s">
        <v>160</v>
      </c>
      <c r="U378" s="219">
        <v>0</v>
      </c>
      <c r="V378" s="219">
        <f>ROUND(E378*U378,2)</f>
        <v>0</v>
      </c>
      <c r="W378" s="219"/>
      <c r="X378" s="219" t="s">
        <v>356</v>
      </c>
      <c r="Y378" s="210"/>
      <c r="Z378" s="210"/>
      <c r="AA378" s="210"/>
      <c r="AB378" s="210"/>
      <c r="AC378" s="210"/>
      <c r="AD378" s="210"/>
      <c r="AE378" s="210"/>
      <c r="AF378" s="210"/>
      <c r="AG378" s="210" t="s">
        <v>357</v>
      </c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outlineLevel="1" x14ac:dyDescent="0.2">
      <c r="A379" s="217"/>
      <c r="B379" s="218"/>
      <c r="C379" s="253" t="s">
        <v>437</v>
      </c>
      <c r="D379" s="220"/>
      <c r="E379" s="221">
        <v>64.06</v>
      </c>
      <c r="F379" s="219"/>
      <c r="G379" s="219"/>
      <c r="H379" s="219"/>
      <c r="I379" s="219"/>
      <c r="J379" s="219"/>
      <c r="K379" s="219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0"/>
      <c r="Z379" s="210"/>
      <c r="AA379" s="210"/>
      <c r="AB379" s="210"/>
      <c r="AC379" s="210"/>
      <c r="AD379" s="210"/>
      <c r="AE379" s="210"/>
      <c r="AF379" s="210"/>
      <c r="AG379" s="210" t="s">
        <v>166</v>
      </c>
      <c r="AH379" s="210">
        <v>5</v>
      </c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">
      <c r="A380" s="217"/>
      <c r="B380" s="218"/>
      <c r="C380" s="257" t="s">
        <v>419</v>
      </c>
      <c r="D380" s="222"/>
      <c r="E380" s="223">
        <v>6.4059999999999997</v>
      </c>
      <c r="F380" s="219"/>
      <c r="G380" s="219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0"/>
      <c r="Z380" s="210"/>
      <c r="AA380" s="210"/>
      <c r="AB380" s="210"/>
      <c r="AC380" s="210"/>
      <c r="AD380" s="210"/>
      <c r="AE380" s="210"/>
      <c r="AF380" s="210"/>
      <c r="AG380" s="210" t="s">
        <v>166</v>
      </c>
      <c r="AH380" s="210">
        <v>4</v>
      </c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outlineLevel="1" x14ac:dyDescent="0.2">
      <c r="A381" s="231">
        <v>54</v>
      </c>
      <c r="B381" s="232" t="s">
        <v>451</v>
      </c>
      <c r="C381" s="251" t="s">
        <v>452</v>
      </c>
      <c r="D381" s="233" t="s">
        <v>305</v>
      </c>
      <c r="E381" s="234">
        <v>1.1671400000000001</v>
      </c>
      <c r="F381" s="235"/>
      <c r="G381" s="236">
        <f>ROUND(E381*F381,2)</f>
        <v>0</v>
      </c>
      <c r="H381" s="235"/>
      <c r="I381" s="236">
        <f>ROUND(E381*H381,2)</f>
        <v>0</v>
      </c>
      <c r="J381" s="235"/>
      <c r="K381" s="236">
        <f>ROUND(E381*J381,2)</f>
        <v>0</v>
      </c>
      <c r="L381" s="236">
        <v>21</v>
      </c>
      <c r="M381" s="236">
        <f>G381*(1+L381/100)</f>
        <v>0</v>
      </c>
      <c r="N381" s="236">
        <v>0</v>
      </c>
      <c r="O381" s="236">
        <f>ROUND(E381*N381,2)</f>
        <v>0</v>
      </c>
      <c r="P381" s="236">
        <v>0</v>
      </c>
      <c r="Q381" s="236">
        <f>ROUND(E381*P381,2)</f>
        <v>0</v>
      </c>
      <c r="R381" s="236" t="s">
        <v>394</v>
      </c>
      <c r="S381" s="236" t="s">
        <v>160</v>
      </c>
      <c r="T381" s="237" t="s">
        <v>160</v>
      </c>
      <c r="U381" s="219">
        <v>1.5980000000000001</v>
      </c>
      <c r="V381" s="219">
        <f>ROUND(E381*U381,2)</f>
        <v>1.87</v>
      </c>
      <c r="W381" s="219"/>
      <c r="X381" s="219" t="s">
        <v>306</v>
      </c>
      <c r="Y381" s="210"/>
      <c r="Z381" s="210"/>
      <c r="AA381" s="210"/>
      <c r="AB381" s="210"/>
      <c r="AC381" s="210"/>
      <c r="AD381" s="210"/>
      <c r="AE381" s="210"/>
      <c r="AF381" s="210"/>
      <c r="AG381" s="210" t="s">
        <v>307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1" x14ac:dyDescent="0.2">
      <c r="A382" s="217"/>
      <c r="B382" s="218"/>
      <c r="C382" s="253" t="s">
        <v>309</v>
      </c>
      <c r="D382" s="220"/>
      <c r="E382" s="221"/>
      <c r="F382" s="219"/>
      <c r="G382" s="219"/>
      <c r="H382" s="219"/>
      <c r="I382" s="219"/>
      <c r="J382" s="219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0"/>
      <c r="Z382" s="210"/>
      <c r="AA382" s="210"/>
      <c r="AB382" s="210"/>
      <c r="AC382" s="210"/>
      <c r="AD382" s="210"/>
      <c r="AE382" s="210"/>
      <c r="AF382" s="210"/>
      <c r="AG382" s="210" t="s">
        <v>166</v>
      </c>
      <c r="AH382" s="210">
        <v>0</v>
      </c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1" x14ac:dyDescent="0.2">
      <c r="A383" s="217"/>
      <c r="B383" s="218"/>
      <c r="C383" s="253" t="s">
        <v>453</v>
      </c>
      <c r="D383" s="220"/>
      <c r="E383" s="221"/>
      <c r="F383" s="219"/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0"/>
      <c r="Z383" s="210"/>
      <c r="AA383" s="210"/>
      <c r="AB383" s="210"/>
      <c r="AC383" s="210"/>
      <c r="AD383" s="210"/>
      <c r="AE383" s="210"/>
      <c r="AF383" s="210"/>
      <c r="AG383" s="210" t="s">
        <v>166</v>
      </c>
      <c r="AH383" s="210">
        <v>0</v>
      </c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1" x14ac:dyDescent="0.2">
      <c r="A384" s="217"/>
      <c r="B384" s="218"/>
      <c r="C384" s="253" t="s">
        <v>454</v>
      </c>
      <c r="D384" s="220"/>
      <c r="E384" s="221">
        <v>1.1671400000000001</v>
      </c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0"/>
      <c r="Z384" s="210"/>
      <c r="AA384" s="210"/>
      <c r="AB384" s="210"/>
      <c r="AC384" s="210"/>
      <c r="AD384" s="210"/>
      <c r="AE384" s="210"/>
      <c r="AF384" s="210"/>
      <c r="AG384" s="210" t="s">
        <v>166</v>
      </c>
      <c r="AH384" s="210">
        <v>0</v>
      </c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x14ac:dyDescent="0.2">
      <c r="A385" s="225" t="s">
        <v>154</v>
      </c>
      <c r="B385" s="226" t="s">
        <v>119</v>
      </c>
      <c r="C385" s="250" t="s">
        <v>120</v>
      </c>
      <c r="D385" s="227"/>
      <c r="E385" s="228"/>
      <c r="F385" s="229"/>
      <c r="G385" s="229">
        <f>SUMIF(AG386:AG390,"&lt;&gt;NOR",G386:G390)</f>
        <v>0</v>
      </c>
      <c r="H385" s="229"/>
      <c r="I385" s="229">
        <f>SUM(I386:I390)</f>
        <v>0</v>
      </c>
      <c r="J385" s="229"/>
      <c r="K385" s="229">
        <f>SUM(K386:K390)</f>
        <v>0</v>
      </c>
      <c r="L385" s="229"/>
      <c r="M385" s="229">
        <f>SUM(M386:M390)</f>
        <v>0</v>
      </c>
      <c r="N385" s="229"/>
      <c r="O385" s="229">
        <f>SUM(O386:O390)</f>
        <v>0</v>
      </c>
      <c r="P385" s="229"/>
      <c r="Q385" s="229">
        <f>SUM(Q386:Q390)</f>
        <v>0</v>
      </c>
      <c r="R385" s="229"/>
      <c r="S385" s="229"/>
      <c r="T385" s="230"/>
      <c r="U385" s="224"/>
      <c r="V385" s="224">
        <f>SUM(V386:V390)</f>
        <v>4.54</v>
      </c>
      <c r="W385" s="224"/>
      <c r="X385" s="224"/>
      <c r="AG385" t="s">
        <v>155</v>
      </c>
    </row>
    <row r="386" spans="1:60" outlineLevel="1" x14ac:dyDescent="0.2">
      <c r="A386" s="231">
        <v>55</v>
      </c>
      <c r="B386" s="232" t="s">
        <v>455</v>
      </c>
      <c r="C386" s="251" t="s">
        <v>456</v>
      </c>
      <c r="D386" s="233" t="s">
        <v>169</v>
      </c>
      <c r="E386" s="234">
        <v>12</v>
      </c>
      <c r="F386" s="235"/>
      <c r="G386" s="236">
        <f>ROUND(E386*F386,2)</f>
        <v>0</v>
      </c>
      <c r="H386" s="235"/>
      <c r="I386" s="236">
        <f>ROUND(E386*H386,2)</f>
        <v>0</v>
      </c>
      <c r="J386" s="235"/>
      <c r="K386" s="236">
        <f>ROUND(E386*J386,2)</f>
        <v>0</v>
      </c>
      <c r="L386" s="236">
        <v>21</v>
      </c>
      <c r="M386" s="236">
        <f>G386*(1+L386/100)</f>
        <v>0</v>
      </c>
      <c r="N386" s="236">
        <v>1.0000000000000001E-5</v>
      </c>
      <c r="O386" s="236">
        <f>ROUND(E386*N386,2)</f>
        <v>0</v>
      </c>
      <c r="P386" s="236">
        <v>0</v>
      </c>
      <c r="Q386" s="236">
        <f>ROUND(E386*P386,2)</f>
        <v>0</v>
      </c>
      <c r="R386" s="236" t="s">
        <v>457</v>
      </c>
      <c r="S386" s="236" t="s">
        <v>160</v>
      </c>
      <c r="T386" s="237" t="s">
        <v>160</v>
      </c>
      <c r="U386" s="219">
        <v>7.1999999999999995E-2</v>
      </c>
      <c r="V386" s="219">
        <f>ROUND(E386*U386,2)</f>
        <v>0.86</v>
      </c>
      <c r="W386" s="219"/>
      <c r="X386" s="219" t="s">
        <v>161</v>
      </c>
      <c r="Y386" s="210"/>
      <c r="Z386" s="210"/>
      <c r="AA386" s="210"/>
      <c r="AB386" s="210"/>
      <c r="AC386" s="210"/>
      <c r="AD386" s="210"/>
      <c r="AE386" s="210"/>
      <c r="AF386" s="210"/>
      <c r="AG386" s="210" t="s">
        <v>162</v>
      </c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1" x14ac:dyDescent="0.2">
      <c r="A387" s="217"/>
      <c r="B387" s="218"/>
      <c r="C387" s="253" t="s">
        <v>458</v>
      </c>
      <c r="D387" s="220"/>
      <c r="E387" s="221">
        <v>12</v>
      </c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0"/>
      <c r="Z387" s="210"/>
      <c r="AA387" s="210"/>
      <c r="AB387" s="210"/>
      <c r="AC387" s="210"/>
      <c r="AD387" s="210"/>
      <c r="AE387" s="210"/>
      <c r="AF387" s="210"/>
      <c r="AG387" s="210" t="s">
        <v>166</v>
      </c>
      <c r="AH387" s="210">
        <v>5</v>
      </c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outlineLevel="1" x14ac:dyDescent="0.2">
      <c r="A388" s="231">
        <v>56</v>
      </c>
      <c r="B388" s="232" t="s">
        <v>459</v>
      </c>
      <c r="C388" s="251" t="s">
        <v>460</v>
      </c>
      <c r="D388" s="233" t="s">
        <v>169</v>
      </c>
      <c r="E388" s="234">
        <v>12</v>
      </c>
      <c r="F388" s="235"/>
      <c r="G388" s="236">
        <f>ROUND(E388*F388,2)</f>
        <v>0</v>
      </c>
      <c r="H388" s="235"/>
      <c r="I388" s="236">
        <f>ROUND(E388*H388,2)</f>
        <v>0</v>
      </c>
      <c r="J388" s="235"/>
      <c r="K388" s="236">
        <f>ROUND(E388*J388,2)</f>
        <v>0</v>
      </c>
      <c r="L388" s="236">
        <v>21</v>
      </c>
      <c r="M388" s="236">
        <f>G388*(1+L388/100)</f>
        <v>0</v>
      </c>
      <c r="N388" s="236">
        <v>2.7999999999999998E-4</v>
      </c>
      <c r="O388" s="236">
        <f>ROUND(E388*N388,2)</f>
        <v>0</v>
      </c>
      <c r="P388" s="236">
        <v>0</v>
      </c>
      <c r="Q388" s="236">
        <f>ROUND(E388*P388,2)</f>
        <v>0</v>
      </c>
      <c r="R388" s="236" t="s">
        <v>457</v>
      </c>
      <c r="S388" s="236" t="s">
        <v>160</v>
      </c>
      <c r="T388" s="237" t="s">
        <v>160</v>
      </c>
      <c r="U388" s="219">
        <v>0.307</v>
      </c>
      <c r="V388" s="219">
        <f>ROUND(E388*U388,2)</f>
        <v>3.68</v>
      </c>
      <c r="W388" s="219"/>
      <c r="X388" s="219" t="s">
        <v>161</v>
      </c>
      <c r="Y388" s="210"/>
      <c r="Z388" s="210"/>
      <c r="AA388" s="210"/>
      <c r="AB388" s="210"/>
      <c r="AC388" s="210"/>
      <c r="AD388" s="210"/>
      <c r="AE388" s="210"/>
      <c r="AF388" s="210"/>
      <c r="AG388" s="210" t="s">
        <v>162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">
      <c r="A389" s="217"/>
      <c r="B389" s="218"/>
      <c r="C389" s="254" t="s">
        <v>461</v>
      </c>
      <c r="D389" s="239"/>
      <c r="E389" s="239"/>
      <c r="F389" s="239"/>
      <c r="G389" s="23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0"/>
      <c r="Z389" s="210"/>
      <c r="AA389" s="210"/>
      <c r="AB389" s="210"/>
      <c r="AC389" s="210"/>
      <c r="AD389" s="210"/>
      <c r="AE389" s="210"/>
      <c r="AF389" s="210"/>
      <c r="AG389" s="210" t="s">
        <v>171</v>
      </c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1" x14ac:dyDescent="0.2">
      <c r="A390" s="217"/>
      <c r="B390" s="218"/>
      <c r="C390" s="253" t="s">
        <v>462</v>
      </c>
      <c r="D390" s="220"/>
      <c r="E390" s="221">
        <v>12</v>
      </c>
      <c r="F390" s="219"/>
      <c r="G390" s="219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0"/>
      <c r="Z390" s="210"/>
      <c r="AA390" s="210"/>
      <c r="AB390" s="210"/>
      <c r="AC390" s="210"/>
      <c r="AD390" s="210"/>
      <c r="AE390" s="210"/>
      <c r="AF390" s="210"/>
      <c r="AG390" s="210" t="s">
        <v>166</v>
      </c>
      <c r="AH390" s="210">
        <v>0</v>
      </c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x14ac:dyDescent="0.2">
      <c r="A391" s="225" t="s">
        <v>154</v>
      </c>
      <c r="B391" s="226" t="s">
        <v>121</v>
      </c>
      <c r="C391" s="250" t="s">
        <v>122</v>
      </c>
      <c r="D391" s="227"/>
      <c r="E391" s="228"/>
      <c r="F391" s="229"/>
      <c r="G391" s="229">
        <f>SUMIF(AG392:AG442,"&lt;&gt;NOR",G392:G442)</f>
        <v>0</v>
      </c>
      <c r="H391" s="229"/>
      <c r="I391" s="229">
        <f>SUM(I392:I442)</f>
        <v>0</v>
      </c>
      <c r="J391" s="229"/>
      <c r="K391" s="229">
        <f>SUM(K392:K442)</f>
        <v>0</v>
      </c>
      <c r="L391" s="229"/>
      <c r="M391" s="229">
        <f>SUM(M392:M442)</f>
        <v>0</v>
      </c>
      <c r="N391" s="229"/>
      <c r="O391" s="229">
        <f>SUM(O392:O442)</f>
        <v>7.0000000000000007E-2</v>
      </c>
      <c r="P391" s="229"/>
      <c r="Q391" s="229">
        <f>SUM(Q392:Q442)</f>
        <v>0</v>
      </c>
      <c r="R391" s="229"/>
      <c r="S391" s="229"/>
      <c r="T391" s="230"/>
      <c r="U391" s="224"/>
      <c r="V391" s="224">
        <f>SUM(V392:V442)</f>
        <v>44.72</v>
      </c>
      <c r="W391" s="224"/>
      <c r="X391" s="224"/>
      <c r="AG391" t="s">
        <v>155</v>
      </c>
    </row>
    <row r="392" spans="1:60" outlineLevel="1" x14ac:dyDescent="0.2">
      <c r="A392" s="231">
        <v>57</v>
      </c>
      <c r="B392" s="232" t="s">
        <v>463</v>
      </c>
      <c r="C392" s="251" t="s">
        <v>464</v>
      </c>
      <c r="D392" s="233" t="s">
        <v>169</v>
      </c>
      <c r="E392" s="234">
        <v>138.77000000000001</v>
      </c>
      <c r="F392" s="235"/>
      <c r="G392" s="236">
        <f>ROUND(E392*F392,2)</f>
        <v>0</v>
      </c>
      <c r="H392" s="235"/>
      <c r="I392" s="236">
        <f>ROUND(E392*H392,2)</f>
        <v>0</v>
      </c>
      <c r="J392" s="235"/>
      <c r="K392" s="236">
        <f>ROUND(E392*J392,2)</f>
        <v>0</v>
      </c>
      <c r="L392" s="236">
        <v>21</v>
      </c>
      <c r="M392" s="236">
        <f>G392*(1+L392/100)</f>
        <v>0</v>
      </c>
      <c r="N392" s="236">
        <v>0</v>
      </c>
      <c r="O392" s="236">
        <f>ROUND(E392*N392,2)</f>
        <v>0</v>
      </c>
      <c r="P392" s="236">
        <v>0</v>
      </c>
      <c r="Q392" s="236">
        <f>ROUND(E392*P392,2)</f>
        <v>0</v>
      </c>
      <c r="R392" s="236" t="s">
        <v>465</v>
      </c>
      <c r="S392" s="236" t="s">
        <v>160</v>
      </c>
      <c r="T392" s="237" t="s">
        <v>160</v>
      </c>
      <c r="U392" s="219">
        <v>6.9709999999999994E-2</v>
      </c>
      <c r="V392" s="219">
        <f>ROUND(E392*U392,2)</f>
        <v>9.67</v>
      </c>
      <c r="W392" s="219"/>
      <c r="X392" s="219" t="s">
        <v>161</v>
      </c>
      <c r="Y392" s="210"/>
      <c r="Z392" s="210"/>
      <c r="AA392" s="210"/>
      <c r="AB392" s="210"/>
      <c r="AC392" s="210"/>
      <c r="AD392" s="210"/>
      <c r="AE392" s="210"/>
      <c r="AF392" s="210"/>
      <c r="AG392" s="210" t="s">
        <v>162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">
      <c r="A393" s="217"/>
      <c r="B393" s="218"/>
      <c r="C393" s="253" t="s">
        <v>466</v>
      </c>
      <c r="D393" s="220"/>
      <c r="E393" s="221"/>
      <c r="F393" s="219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0"/>
      <c r="Z393" s="210"/>
      <c r="AA393" s="210"/>
      <c r="AB393" s="210"/>
      <c r="AC393" s="210"/>
      <c r="AD393" s="210"/>
      <c r="AE393" s="210"/>
      <c r="AF393" s="210"/>
      <c r="AG393" s="210" t="s">
        <v>166</v>
      </c>
      <c r="AH393" s="210">
        <v>0</v>
      </c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">
      <c r="A394" s="217"/>
      <c r="B394" s="218"/>
      <c r="C394" s="253" t="s">
        <v>182</v>
      </c>
      <c r="D394" s="220"/>
      <c r="E394" s="221">
        <v>1.83</v>
      </c>
      <c r="F394" s="219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0"/>
      <c r="Z394" s="210"/>
      <c r="AA394" s="210"/>
      <c r="AB394" s="210"/>
      <c r="AC394" s="210"/>
      <c r="AD394" s="210"/>
      <c r="AE394" s="210"/>
      <c r="AF394" s="210"/>
      <c r="AG394" s="210" t="s">
        <v>166</v>
      </c>
      <c r="AH394" s="210">
        <v>0</v>
      </c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outlineLevel="1" x14ac:dyDescent="0.2">
      <c r="A395" s="217"/>
      <c r="B395" s="218"/>
      <c r="C395" s="253" t="s">
        <v>183</v>
      </c>
      <c r="D395" s="220"/>
      <c r="E395" s="221">
        <v>1.31</v>
      </c>
      <c r="F395" s="219"/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0"/>
      <c r="Z395" s="210"/>
      <c r="AA395" s="210"/>
      <c r="AB395" s="210"/>
      <c r="AC395" s="210"/>
      <c r="AD395" s="210"/>
      <c r="AE395" s="210"/>
      <c r="AF395" s="210"/>
      <c r="AG395" s="210" t="s">
        <v>166</v>
      </c>
      <c r="AH395" s="210">
        <v>0</v>
      </c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1" x14ac:dyDescent="0.2">
      <c r="A396" s="217"/>
      <c r="B396" s="218"/>
      <c r="C396" s="253" t="s">
        <v>184</v>
      </c>
      <c r="D396" s="220"/>
      <c r="E396" s="221">
        <v>1.04</v>
      </c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0"/>
      <c r="Z396" s="210"/>
      <c r="AA396" s="210"/>
      <c r="AB396" s="210"/>
      <c r="AC396" s="210"/>
      <c r="AD396" s="210"/>
      <c r="AE396" s="210"/>
      <c r="AF396" s="210"/>
      <c r="AG396" s="210" t="s">
        <v>166</v>
      </c>
      <c r="AH396" s="210">
        <v>0</v>
      </c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outlineLevel="1" x14ac:dyDescent="0.2">
      <c r="A397" s="217"/>
      <c r="B397" s="218"/>
      <c r="C397" s="253" t="s">
        <v>185</v>
      </c>
      <c r="D397" s="220"/>
      <c r="E397" s="221">
        <v>8.17</v>
      </c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0"/>
      <c r="Z397" s="210"/>
      <c r="AA397" s="210"/>
      <c r="AB397" s="210"/>
      <c r="AC397" s="210"/>
      <c r="AD397" s="210"/>
      <c r="AE397" s="210"/>
      <c r="AF397" s="210"/>
      <c r="AG397" s="210" t="s">
        <v>166</v>
      </c>
      <c r="AH397" s="210">
        <v>0</v>
      </c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1" x14ac:dyDescent="0.2">
      <c r="A398" s="217"/>
      <c r="B398" s="218"/>
      <c r="C398" s="253" t="s">
        <v>186</v>
      </c>
      <c r="D398" s="220"/>
      <c r="E398" s="221">
        <v>1.1100000000000001</v>
      </c>
      <c r="F398" s="219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0"/>
      <c r="Z398" s="210"/>
      <c r="AA398" s="210"/>
      <c r="AB398" s="210"/>
      <c r="AC398" s="210"/>
      <c r="AD398" s="210"/>
      <c r="AE398" s="210"/>
      <c r="AF398" s="210"/>
      <c r="AG398" s="210" t="s">
        <v>166</v>
      </c>
      <c r="AH398" s="210">
        <v>0</v>
      </c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">
      <c r="A399" s="217"/>
      <c r="B399" s="218"/>
      <c r="C399" s="253" t="s">
        <v>187</v>
      </c>
      <c r="D399" s="220"/>
      <c r="E399" s="221">
        <v>6.18</v>
      </c>
      <c r="F399" s="219"/>
      <c r="G399" s="219"/>
      <c r="H399" s="219"/>
      <c r="I399" s="219"/>
      <c r="J399" s="219"/>
      <c r="K399" s="219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0"/>
      <c r="Z399" s="210"/>
      <c r="AA399" s="210"/>
      <c r="AB399" s="210"/>
      <c r="AC399" s="210"/>
      <c r="AD399" s="210"/>
      <c r="AE399" s="210"/>
      <c r="AF399" s="210"/>
      <c r="AG399" s="210" t="s">
        <v>166</v>
      </c>
      <c r="AH399" s="210">
        <v>0</v>
      </c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outlineLevel="1" x14ac:dyDescent="0.2">
      <c r="A400" s="217"/>
      <c r="B400" s="218"/>
      <c r="C400" s="253" t="s">
        <v>188</v>
      </c>
      <c r="D400" s="220"/>
      <c r="E400" s="221">
        <v>10.45</v>
      </c>
      <c r="F400" s="219"/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0"/>
      <c r="Z400" s="210"/>
      <c r="AA400" s="210"/>
      <c r="AB400" s="210"/>
      <c r="AC400" s="210"/>
      <c r="AD400" s="210"/>
      <c r="AE400" s="210"/>
      <c r="AF400" s="210"/>
      <c r="AG400" s="210" t="s">
        <v>166</v>
      </c>
      <c r="AH400" s="210">
        <v>0</v>
      </c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">
      <c r="A401" s="217"/>
      <c r="B401" s="218"/>
      <c r="C401" s="253" t="s">
        <v>189</v>
      </c>
      <c r="D401" s="220"/>
      <c r="E401" s="221">
        <v>4.59</v>
      </c>
      <c r="F401" s="219"/>
      <c r="G401" s="219"/>
      <c r="H401" s="219"/>
      <c r="I401" s="219"/>
      <c r="J401" s="219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0"/>
      <c r="Z401" s="210"/>
      <c r="AA401" s="210"/>
      <c r="AB401" s="210"/>
      <c r="AC401" s="210"/>
      <c r="AD401" s="210"/>
      <c r="AE401" s="210"/>
      <c r="AF401" s="210"/>
      <c r="AG401" s="210" t="s">
        <v>166</v>
      </c>
      <c r="AH401" s="210">
        <v>0</v>
      </c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">
      <c r="A402" s="217"/>
      <c r="B402" s="218"/>
      <c r="C402" s="253" t="s">
        <v>467</v>
      </c>
      <c r="D402" s="220"/>
      <c r="E402" s="221"/>
      <c r="F402" s="219"/>
      <c r="G402" s="219"/>
      <c r="H402" s="219"/>
      <c r="I402" s="219"/>
      <c r="J402" s="219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0"/>
      <c r="Z402" s="210"/>
      <c r="AA402" s="210"/>
      <c r="AB402" s="210"/>
      <c r="AC402" s="210"/>
      <c r="AD402" s="210"/>
      <c r="AE402" s="210"/>
      <c r="AF402" s="210"/>
      <c r="AG402" s="210" t="s">
        <v>166</v>
      </c>
      <c r="AH402" s="210">
        <v>0</v>
      </c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outlineLevel="1" x14ac:dyDescent="0.2">
      <c r="A403" s="217"/>
      <c r="B403" s="218"/>
      <c r="C403" s="253" t="s">
        <v>205</v>
      </c>
      <c r="D403" s="220"/>
      <c r="E403" s="221">
        <v>5.8</v>
      </c>
      <c r="F403" s="219"/>
      <c r="G403" s="219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0"/>
      <c r="Z403" s="210"/>
      <c r="AA403" s="210"/>
      <c r="AB403" s="210"/>
      <c r="AC403" s="210"/>
      <c r="AD403" s="210"/>
      <c r="AE403" s="210"/>
      <c r="AF403" s="210"/>
      <c r="AG403" s="210" t="s">
        <v>166</v>
      </c>
      <c r="AH403" s="210">
        <v>0</v>
      </c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outlineLevel="1" x14ac:dyDescent="0.2">
      <c r="A404" s="217"/>
      <c r="B404" s="218"/>
      <c r="C404" s="253" t="s">
        <v>206</v>
      </c>
      <c r="D404" s="220"/>
      <c r="E404" s="221">
        <v>4.8</v>
      </c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0"/>
      <c r="Z404" s="210"/>
      <c r="AA404" s="210"/>
      <c r="AB404" s="210"/>
      <c r="AC404" s="210"/>
      <c r="AD404" s="210"/>
      <c r="AE404" s="210"/>
      <c r="AF404" s="210"/>
      <c r="AG404" s="210" t="s">
        <v>166</v>
      </c>
      <c r="AH404" s="210">
        <v>0</v>
      </c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1" x14ac:dyDescent="0.2">
      <c r="A405" s="217"/>
      <c r="B405" s="218"/>
      <c r="C405" s="253" t="s">
        <v>207</v>
      </c>
      <c r="D405" s="220"/>
      <c r="E405" s="221">
        <v>-0.36</v>
      </c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0"/>
      <c r="Z405" s="210"/>
      <c r="AA405" s="210"/>
      <c r="AB405" s="210"/>
      <c r="AC405" s="210"/>
      <c r="AD405" s="210"/>
      <c r="AE405" s="210"/>
      <c r="AF405" s="210"/>
      <c r="AG405" s="210" t="s">
        <v>166</v>
      </c>
      <c r="AH405" s="210">
        <v>0</v>
      </c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  <c r="BH405" s="210"/>
    </row>
    <row r="406" spans="1:60" outlineLevel="1" x14ac:dyDescent="0.2">
      <c r="A406" s="217"/>
      <c r="B406" s="218"/>
      <c r="C406" s="253" t="s">
        <v>208</v>
      </c>
      <c r="D406" s="220"/>
      <c r="E406" s="221">
        <v>0.45</v>
      </c>
      <c r="F406" s="219"/>
      <c r="G406" s="219"/>
      <c r="H406" s="219"/>
      <c r="I406" s="219"/>
      <c r="J406" s="219"/>
      <c r="K406" s="219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0"/>
      <c r="Z406" s="210"/>
      <c r="AA406" s="210"/>
      <c r="AB406" s="210"/>
      <c r="AC406" s="210"/>
      <c r="AD406" s="210"/>
      <c r="AE406" s="210"/>
      <c r="AF406" s="210"/>
      <c r="AG406" s="210" t="s">
        <v>166</v>
      </c>
      <c r="AH406" s="210">
        <v>0</v>
      </c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outlineLevel="1" x14ac:dyDescent="0.2">
      <c r="A407" s="217"/>
      <c r="B407" s="218"/>
      <c r="C407" s="253" t="s">
        <v>209</v>
      </c>
      <c r="D407" s="220"/>
      <c r="E407" s="221">
        <v>4.2</v>
      </c>
      <c r="F407" s="219"/>
      <c r="G407" s="219"/>
      <c r="H407" s="219"/>
      <c r="I407" s="219"/>
      <c r="J407" s="219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0"/>
      <c r="Z407" s="210"/>
      <c r="AA407" s="210"/>
      <c r="AB407" s="210"/>
      <c r="AC407" s="210"/>
      <c r="AD407" s="210"/>
      <c r="AE407" s="210"/>
      <c r="AF407" s="210"/>
      <c r="AG407" s="210" t="s">
        <v>166</v>
      </c>
      <c r="AH407" s="210">
        <v>0</v>
      </c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outlineLevel="1" x14ac:dyDescent="0.2">
      <c r="A408" s="217"/>
      <c r="B408" s="218"/>
      <c r="C408" s="253" t="s">
        <v>207</v>
      </c>
      <c r="D408" s="220"/>
      <c r="E408" s="221">
        <v>-0.36</v>
      </c>
      <c r="F408" s="219"/>
      <c r="G408" s="219"/>
      <c r="H408" s="219"/>
      <c r="I408" s="219"/>
      <c r="J408" s="219"/>
      <c r="K408" s="219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0"/>
      <c r="Z408" s="210"/>
      <c r="AA408" s="210"/>
      <c r="AB408" s="210"/>
      <c r="AC408" s="210"/>
      <c r="AD408" s="210"/>
      <c r="AE408" s="210"/>
      <c r="AF408" s="210"/>
      <c r="AG408" s="210" t="s">
        <v>166</v>
      </c>
      <c r="AH408" s="210">
        <v>0</v>
      </c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outlineLevel="1" x14ac:dyDescent="0.2">
      <c r="A409" s="217"/>
      <c r="B409" s="218"/>
      <c r="C409" s="253" t="s">
        <v>208</v>
      </c>
      <c r="D409" s="220"/>
      <c r="E409" s="221">
        <v>0.45</v>
      </c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0"/>
      <c r="Z409" s="210"/>
      <c r="AA409" s="210"/>
      <c r="AB409" s="210"/>
      <c r="AC409" s="210"/>
      <c r="AD409" s="210"/>
      <c r="AE409" s="210"/>
      <c r="AF409" s="210"/>
      <c r="AG409" s="210" t="s">
        <v>166</v>
      </c>
      <c r="AH409" s="210">
        <v>0</v>
      </c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outlineLevel="1" x14ac:dyDescent="0.2">
      <c r="A410" s="217"/>
      <c r="B410" s="218"/>
      <c r="C410" s="253" t="s">
        <v>210</v>
      </c>
      <c r="D410" s="220"/>
      <c r="E410" s="221">
        <v>34.380000000000003</v>
      </c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0"/>
      <c r="Z410" s="210"/>
      <c r="AA410" s="210"/>
      <c r="AB410" s="210"/>
      <c r="AC410" s="210"/>
      <c r="AD410" s="210"/>
      <c r="AE410" s="210"/>
      <c r="AF410" s="210"/>
      <c r="AG410" s="210" t="s">
        <v>166</v>
      </c>
      <c r="AH410" s="210">
        <v>0</v>
      </c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</row>
    <row r="411" spans="1:60" outlineLevel="1" x14ac:dyDescent="0.2">
      <c r="A411" s="217"/>
      <c r="B411" s="218"/>
      <c r="C411" s="253" t="s">
        <v>211</v>
      </c>
      <c r="D411" s="220"/>
      <c r="E411" s="221">
        <v>-1.5760000000000001</v>
      </c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0"/>
      <c r="Z411" s="210"/>
      <c r="AA411" s="210"/>
      <c r="AB411" s="210"/>
      <c r="AC411" s="210"/>
      <c r="AD411" s="210"/>
      <c r="AE411" s="210"/>
      <c r="AF411" s="210"/>
      <c r="AG411" s="210" t="s">
        <v>166</v>
      </c>
      <c r="AH411" s="210">
        <v>0</v>
      </c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1" x14ac:dyDescent="0.2">
      <c r="A412" s="217"/>
      <c r="B412" s="218"/>
      <c r="C412" s="253" t="s">
        <v>212</v>
      </c>
      <c r="D412" s="220"/>
      <c r="E412" s="221">
        <v>-1.1819999999999999</v>
      </c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0"/>
      <c r="Z412" s="210"/>
      <c r="AA412" s="210"/>
      <c r="AB412" s="210"/>
      <c r="AC412" s="210"/>
      <c r="AD412" s="210"/>
      <c r="AE412" s="210"/>
      <c r="AF412" s="210"/>
      <c r="AG412" s="210" t="s">
        <v>166</v>
      </c>
      <c r="AH412" s="210">
        <v>0</v>
      </c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1" x14ac:dyDescent="0.2">
      <c r="A413" s="217"/>
      <c r="B413" s="218"/>
      <c r="C413" s="253" t="s">
        <v>213</v>
      </c>
      <c r="D413" s="220"/>
      <c r="E413" s="221">
        <v>-3.6</v>
      </c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0"/>
      <c r="Z413" s="210"/>
      <c r="AA413" s="210"/>
      <c r="AB413" s="210"/>
      <c r="AC413" s="210"/>
      <c r="AD413" s="210"/>
      <c r="AE413" s="210"/>
      <c r="AF413" s="210"/>
      <c r="AG413" s="210" t="s">
        <v>166</v>
      </c>
      <c r="AH413" s="210">
        <v>0</v>
      </c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outlineLevel="1" x14ac:dyDescent="0.2">
      <c r="A414" s="217"/>
      <c r="B414" s="218"/>
      <c r="C414" s="253" t="s">
        <v>214</v>
      </c>
      <c r="D414" s="220"/>
      <c r="E414" s="221">
        <v>2.1</v>
      </c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0"/>
      <c r="Z414" s="210"/>
      <c r="AA414" s="210"/>
      <c r="AB414" s="210"/>
      <c r="AC414" s="210"/>
      <c r="AD414" s="210"/>
      <c r="AE414" s="210"/>
      <c r="AF414" s="210"/>
      <c r="AG414" s="210" t="s">
        <v>166</v>
      </c>
      <c r="AH414" s="210">
        <v>0</v>
      </c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outlineLevel="1" x14ac:dyDescent="0.2">
      <c r="A415" s="217"/>
      <c r="B415" s="218"/>
      <c r="C415" s="253" t="s">
        <v>215</v>
      </c>
      <c r="D415" s="220"/>
      <c r="E415" s="221">
        <v>4.3</v>
      </c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0"/>
      <c r="Z415" s="210"/>
      <c r="AA415" s="210"/>
      <c r="AB415" s="210"/>
      <c r="AC415" s="210"/>
      <c r="AD415" s="210"/>
      <c r="AE415" s="210"/>
      <c r="AF415" s="210"/>
      <c r="AG415" s="210" t="s">
        <v>166</v>
      </c>
      <c r="AH415" s="210">
        <v>0</v>
      </c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outlineLevel="1" x14ac:dyDescent="0.2">
      <c r="A416" s="217"/>
      <c r="B416" s="218"/>
      <c r="C416" s="253" t="s">
        <v>207</v>
      </c>
      <c r="D416" s="220"/>
      <c r="E416" s="221">
        <v>-0.36</v>
      </c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0"/>
      <c r="Z416" s="210"/>
      <c r="AA416" s="210"/>
      <c r="AB416" s="210"/>
      <c r="AC416" s="210"/>
      <c r="AD416" s="210"/>
      <c r="AE416" s="210"/>
      <c r="AF416" s="210"/>
      <c r="AG416" s="210" t="s">
        <v>166</v>
      </c>
      <c r="AH416" s="210">
        <v>0</v>
      </c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outlineLevel="1" x14ac:dyDescent="0.2">
      <c r="A417" s="217"/>
      <c r="B417" s="218"/>
      <c r="C417" s="253" t="s">
        <v>216</v>
      </c>
      <c r="D417" s="220"/>
      <c r="E417" s="221">
        <v>0.41399999999999998</v>
      </c>
      <c r="F417" s="219"/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0"/>
      <c r="Z417" s="210"/>
      <c r="AA417" s="210"/>
      <c r="AB417" s="210"/>
      <c r="AC417" s="210"/>
      <c r="AD417" s="210"/>
      <c r="AE417" s="210"/>
      <c r="AF417" s="210"/>
      <c r="AG417" s="210" t="s">
        <v>166</v>
      </c>
      <c r="AH417" s="210">
        <v>0</v>
      </c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outlineLevel="1" x14ac:dyDescent="0.2">
      <c r="A418" s="217"/>
      <c r="B418" s="218"/>
      <c r="C418" s="253" t="s">
        <v>217</v>
      </c>
      <c r="D418" s="220"/>
      <c r="E418" s="221">
        <v>30.9</v>
      </c>
      <c r="F418" s="219"/>
      <c r="G418" s="219"/>
      <c r="H418" s="219"/>
      <c r="I418" s="219"/>
      <c r="J418" s="219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0"/>
      <c r="Z418" s="210"/>
      <c r="AA418" s="210"/>
      <c r="AB418" s="210"/>
      <c r="AC418" s="210"/>
      <c r="AD418" s="210"/>
      <c r="AE418" s="210"/>
      <c r="AF418" s="210"/>
      <c r="AG418" s="210" t="s">
        <v>166</v>
      </c>
      <c r="AH418" s="210">
        <v>0</v>
      </c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outlineLevel="1" x14ac:dyDescent="0.2">
      <c r="A419" s="217"/>
      <c r="B419" s="218"/>
      <c r="C419" s="253" t="s">
        <v>211</v>
      </c>
      <c r="D419" s="220"/>
      <c r="E419" s="221">
        <v>-1.5760000000000001</v>
      </c>
      <c r="F419" s="219"/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0"/>
      <c r="Z419" s="210"/>
      <c r="AA419" s="210"/>
      <c r="AB419" s="210"/>
      <c r="AC419" s="210"/>
      <c r="AD419" s="210"/>
      <c r="AE419" s="210"/>
      <c r="AF419" s="210"/>
      <c r="AG419" s="210" t="s">
        <v>166</v>
      </c>
      <c r="AH419" s="210">
        <v>0</v>
      </c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outlineLevel="1" x14ac:dyDescent="0.2">
      <c r="A420" s="217"/>
      <c r="B420" s="218"/>
      <c r="C420" s="253" t="s">
        <v>218</v>
      </c>
      <c r="D420" s="220"/>
      <c r="E420" s="221">
        <v>-1.8</v>
      </c>
      <c r="F420" s="219"/>
      <c r="G420" s="219"/>
      <c r="H420" s="219"/>
      <c r="I420" s="219"/>
      <c r="J420" s="219"/>
      <c r="K420" s="219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0"/>
      <c r="Z420" s="210"/>
      <c r="AA420" s="210"/>
      <c r="AB420" s="210"/>
      <c r="AC420" s="210"/>
      <c r="AD420" s="210"/>
      <c r="AE420" s="210"/>
      <c r="AF420" s="210"/>
      <c r="AG420" s="210" t="s">
        <v>166</v>
      </c>
      <c r="AH420" s="210">
        <v>0</v>
      </c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outlineLevel="1" x14ac:dyDescent="0.2">
      <c r="A421" s="217"/>
      <c r="B421" s="218"/>
      <c r="C421" s="253" t="s">
        <v>219</v>
      </c>
      <c r="D421" s="220"/>
      <c r="E421" s="221">
        <v>1.05</v>
      </c>
      <c r="F421" s="219"/>
      <c r="G421" s="219"/>
      <c r="H421" s="219"/>
      <c r="I421" s="219"/>
      <c r="J421" s="219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0"/>
      <c r="Z421" s="210"/>
      <c r="AA421" s="210"/>
      <c r="AB421" s="210"/>
      <c r="AC421" s="210"/>
      <c r="AD421" s="210"/>
      <c r="AE421" s="210"/>
      <c r="AF421" s="210"/>
      <c r="AG421" s="210" t="s">
        <v>166</v>
      </c>
      <c r="AH421" s="210">
        <v>0</v>
      </c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outlineLevel="1" x14ac:dyDescent="0.2">
      <c r="A422" s="217"/>
      <c r="B422" s="218"/>
      <c r="C422" s="253" t="s">
        <v>220</v>
      </c>
      <c r="D422" s="220"/>
      <c r="E422" s="221">
        <v>16.059999999999999</v>
      </c>
      <c r="F422" s="219"/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0"/>
      <c r="Z422" s="210"/>
      <c r="AA422" s="210"/>
      <c r="AB422" s="210"/>
      <c r="AC422" s="210"/>
      <c r="AD422" s="210"/>
      <c r="AE422" s="210"/>
      <c r="AF422" s="210"/>
      <c r="AG422" s="210" t="s">
        <v>166</v>
      </c>
      <c r="AH422" s="210">
        <v>0</v>
      </c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1" x14ac:dyDescent="0.2">
      <c r="A423" s="217"/>
      <c r="B423" s="218"/>
      <c r="C423" s="253" t="s">
        <v>221</v>
      </c>
      <c r="D423" s="220"/>
      <c r="E423" s="221">
        <v>-0.6</v>
      </c>
      <c r="F423" s="219"/>
      <c r="G423" s="219"/>
      <c r="H423" s="219"/>
      <c r="I423" s="219"/>
      <c r="J423" s="219"/>
      <c r="K423" s="219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0"/>
      <c r="Z423" s="210"/>
      <c r="AA423" s="210"/>
      <c r="AB423" s="210"/>
      <c r="AC423" s="210"/>
      <c r="AD423" s="210"/>
      <c r="AE423" s="210"/>
      <c r="AF423" s="210"/>
      <c r="AG423" s="210" t="s">
        <v>166</v>
      </c>
      <c r="AH423" s="210">
        <v>0</v>
      </c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1" x14ac:dyDescent="0.2">
      <c r="A424" s="217"/>
      <c r="B424" s="218"/>
      <c r="C424" s="253" t="s">
        <v>219</v>
      </c>
      <c r="D424" s="220"/>
      <c r="E424" s="221">
        <v>1.05</v>
      </c>
      <c r="F424" s="219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0"/>
      <c r="Z424" s="210"/>
      <c r="AA424" s="210"/>
      <c r="AB424" s="210"/>
      <c r="AC424" s="210"/>
      <c r="AD424" s="210"/>
      <c r="AE424" s="210"/>
      <c r="AF424" s="210"/>
      <c r="AG424" s="210" t="s">
        <v>166</v>
      </c>
      <c r="AH424" s="210">
        <v>0</v>
      </c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outlineLevel="1" x14ac:dyDescent="0.2">
      <c r="A425" s="217"/>
      <c r="B425" s="218"/>
      <c r="C425" s="253" t="s">
        <v>222</v>
      </c>
      <c r="D425" s="220"/>
      <c r="E425" s="221">
        <v>8.8000000000000007</v>
      </c>
      <c r="F425" s="219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0"/>
      <c r="Z425" s="210"/>
      <c r="AA425" s="210"/>
      <c r="AB425" s="210"/>
      <c r="AC425" s="210"/>
      <c r="AD425" s="210"/>
      <c r="AE425" s="210"/>
      <c r="AF425" s="210"/>
      <c r="AG425" s="210" t="s">
        <v>166</v>
      </c>
      <c r="AH425" s="210">
        <v>0</v>
      </c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1" x14ac:dyDescent="0.2">
      <c r="A426" s="217"/>
      <c r="B426" s="218"/>
      <c r="C426" s="253" t="s">
        <v>223</v>
      </c>
      <c r="D426" s="220"/>
      <c r="E426" s="221">
        <v>-0.3</v>
      </c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0"/>
      <c r="Z426" s="210"/>
      <c r="AA426" s="210"/>
      <c r="AB426" s="210"/>
      <c r="AC426" s="210"/>
      <c r="AD426" s="210"/>
      <c r="AE426" s="210"/>
      <c r="AF426" s="210"/>
      <c r="AG426" s="210" t="s">
        <v>166</v>
      </c>
      <c r="AH426" s="210">
        <v>0</v>
      </c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outlineLevel="1" x14ac:dyDescent="0.2">
      <c r="A427" s="217"/>
      <c r="B427" s="218"/>
      <c r="C427" s="253" t="s">
        <v>219</v>
      </c>
      <c r="D427" s="220"/>
      <c r="E427" s="221">
        <v>1.05</v>
      </c>
      <c r="F427" s="219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0"/>
      <c r="Z427" s="210"/>
      <c r="AA427" s="210"/>
      <c r="AB427" s="210"/>
      <c r="AC427" s="210"/>
      <c r="AD427" s="210"/>
      <c r="AE427" s="210"/>
      <c r="AF427" s="210"/>
      <c r="AG427" s="210" t="s">
        <v>166</v>
      </c>
      <c r="AH427" s="210">
        <v>0</v>
      </c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</row>
    <row r="428" spans="1:60" outlineLevel="1" x14ac:dyDescent="0.2">
      <c r="A428" s="231">
        <v>58</v>
      </c>
      <c r="B428" s="232" t="s">
        <v>468</v>
      </c>
      <c r="C428" s="251" t="s">
        <v>469</v>
      </c>
      <c r="D428" s="233" t="s">
        <v>169</v>
      </c>
      <c r="E428" s="234">
        <v>130.1</v>
      </c>
      <c r="F428" s="235"/>
      <c r="G428" s="236">
        <f>ROUND(E428*F428,2)</f>
        <v>0</v>
      </c>
      <c r="H428" s="235"/>
      <c r="I428" s="236">
        <f>ROUND(E428*H428,2)</f>
        <v>0</v>
      </c>
      <c r="J428" s="235"/>
      <c r="K428" s="236">
        <f>ROUND(E428*J428,2)</f>
        <v>0</v>
      </c>
      <c r="L428" s="236">
        <v>21</v>
      </c>
      <c r="M428" s="236">
        <f>G428*(1+L428/100)</f>
        <v>0</v>
      </c>
      <c r="N428" s="236">
        <v>6.9999999999999994E-5</v>
      </c>
      <c r="O428" s="236">
        <f>ROUND(E428*N428,2)</f>
        <v>0.01</v>
      </c>
      <c r="P428" s="236">
        <v>0</v>
      </c>
      <c r="Q428" s="236">
        <f>ROUND(E428*P428,2)</f>
        <v>0</v>
      </c>
      <c r="R428" s="236" t="s">
        <v>465</v>
      </c>
      <c r="S428" s="236" t="s">
        <v>160</v>
      </c>
      <c r="T428" s="237" t="s">
        <v>160</v>
      </c>
      <c r="U428" s="219">
        <v>3.2480000000000002E-2</v>
      </c>
      <c r="V428" s="219">
        <f>ROUND(E428*U428,2)</f>
        <v>4.2300000000000004</v>
      </c>
      <c r="W428" s="219"/>
      <c r="X428" s="219" t="s">
        <v>161</v>
      </c>
      <c r="Y428" s="210"/>
      <c r="Z428" s="210"/>
      <c r="AA428" s="210"/>
      <c r="AB428" s="210"/>
      <c r="AC428" s="210"/>
      <c r="AD428" s="210"/>
      <c r="AE428" s="210"/>
      <c r="AF428" s="210"/>
      <c r="AG428" s="210" t="s">
        <v>162</v>
      </c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outlineLevel="1" x14ac:dyDescent="0.2">
      <c r="A429" s="217"/>
      <c r="B429" s="218"/>
      <c r="C429" s="253" t="s">
        <v>470</v>
      </c>
      <c r="D429" s="220"/>
      <c r="E429" s="221">
        <v>130.1</v>
      </c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0"/>
      <c r="Z429" s="210"/>
      <c r="AA429" s="210"/>
      <c r="AB429" s="210"/>
      <c r="AC429" s="210"/>
      <c r="AD429" s="210"/>
      <c r="AE429" s="210"/>
      <c r="AF429" s="210"/>
      <c r="AG429" s="210" t="s">
        <v>166</v>
      </c>
      <c r="AH429" s="210">
        <v>5</v>
      </c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outlineLevel="1" x14ac:dyDescent="0.2">
      <c r="A430" s="231">
        <v>59</v>
      </c>
      <c r="B430" s="232" t="s">
        <v>471</v>
      </c>
      <c r="C430" s="251" t="s">
        <v>472</v>
      </c>
      <c r="D430" s="233" t="s">
        <v>169</v>
      </c>
      <c r="E430" s="234">
        <v>130.1</v>
      </c>
      <c r="F430" s="235"/>
      <c r="G430" s="236">
        <f>ROUND(E430*F430,2)</f>
        <v>0</v>
      </c>
      <c r="H430" s="235"/>
      <c r="I430" s="236">
        <f>ROUND(E430*H430,2)</f>
        <v>0</v>
      </c>
      <c r="J430" s="235"/>
      <c r="K430" s="236">
        <f>ROUND(E430*J430,2)</f>
        <v>0</v>
      </c>
      <c r="L430" s="236">
        <v>21</v>
      </c>
      <c r="M430" s="236">
        <f>G430*(1+L430/100)</f>
        <v>0</v>
      </c>
      <c r="N430" s="236">
        <v>1.4999999999999999E-4</v>
      </c>
      <c r="O430" s="236">
        <f>ROUND(E430*N430,2)</f>
        <v>0.02</v>
      </c>
      <c r="P430" s="236">
        <v>0</v>
      </c>
      <c r="Q430" s="236">
        <f>ROUND(E430*P430,2)</f>
        <v>0</v>
      </c>
      <c r="R430" s="236" t="s">
        <v>465</v>
      </c>
      <c r="S430" s="236" t="s">
        <v>160</v>
      </c>
      <c r="T430" s="237" t="s">
        <v>160</v>
      </c>
      <c r="U430" s="219">
        <v>0.10191</v>
      </c>
      <c r="V430" s="219">
        <f>ROUND(E430*U430,2)</f>
        <v>13.26</v>
      </c>
      <c r="W430" s="219"/>
      <c r="X430" s="219" t="s">
        <v>161</v>
      </c>
      <c r="Y430" s="210"/>
      <c r="Z430" s="210"/>
      <c r="AA430" s="210"/>
      <c r="AB430" s="210"/>
      <c r="AC430" s="210"/>
      <c r="AD430" s="210"/>
      <c r="AE430" s="210"/>
      <c r="AF430" s="210"/>
      <c r="AG430" s="210" t="s">
        <v>162</v>
      </c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1" x14ac:dyDescent="0.2">
      <c r="A431" s="217"/>
      <c r="B431" s="218"/>
      <c r="C431" s="253" t="s">
        <v>473</v>
      </c>
      <c r="D431" s="220"/>
      <c r="E431" s="221">
        <v>17.399999999999999</v>
      </c>
      <c r="F431" s="219"/>
      <c r="G431" s="219"/>
      <c r="H431" s="219"/>
      <c r="I431" s="219"/>
      <c r="J431" s="219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0"/>
      <c r="Z431" s="210"/>
      <c r="AA431" s="210"/>
      <c r="AB431" s="210"/>
      <c r="AC431" s="210"/>
      <c r="AD431" s="210"/>
      <c r="AE431" s="210"/>
      <c r="AF431" s="210"/>
      <c r="AG431" s="210" t="s">
        <v>166</v>
      </c>
      <c r="AH431" s="210">
        <v>0</v>
      </c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outlineLevel="1" x14ac:dyDescent="0.2">
      <c r="A432" s="217"/>
      <c r="B432" s="218"/>
      <c r="C432" s="253" t="s">
        <v>474</v>
      </c>
      <c r="D432" s="220"/>
      <c r="E432" s="221">
        <v>14.4</v>
      </c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0"/>
      <c r="Z432" s="210"/>
      <c r="AA432" s="210"/>
      <c r="AB432" s="210"/>
      <c r="AC432" s="210"/>
      <c r="AD432" s="210"/>
      <c r="AE432" s="210"/>
      <c r="AF432" s="210"/>
      <c r="AG432" s="210" t="s">
        <v>166</v>
      </c>
      <c r="AH432" s="210">
        <v>0</v>
      </c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outlineLevel="1" x14ac:dyDescent="0.2">
      <c r="A433" s="217"/>
      <c r="B433" s="218"/>
      <c r="C433" s="253" t="s">
        <v>475</v>
      </c>
      <c r="D433" s="220"/>
      <c r="E433" s="221">
        <v>12.6</v>
      </c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0"/>
      <c r="Z433" s="210"/>
      <c r="AA433" s="210"/>
      <c r="AB433" s="210"/>
      <c r="AC433" s="210"/>
      <c r="AD433" s="210"/>
      <c r="AE433" s="210"/>
      <c r="AF433" s="210"/>
      <c r="AG433" s="210" t="s">
        <v>166</v>
      </c>
      <c r="AH433" s="210">
        <v>0</v>
      </c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outlineLevel="1" x14ac:dyDescent="0.2">
      <c r="A434" s="217"/>
      <c r="B434" s="218"/>
      <c r="C434" s="253" t="s">
        <v>210</v>
      </c>
      <c r="D434" s="220"/>
      <c r="E434" s="221">
        <v>34.380000000000003</v>
      </c>
      <c r="F434" s="219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0"/>
      <c r="Z434" s="210"/>
      <c r="AA434" s="210"/>
      <c r="AB434" s="210"/>
      <c r="AC434" s="210"/>
      <c r="AD434" s="210"/>
      <c r="AE434" s="210"/>
      <c r="AF434" s="210"/>
      <c r="AG434" s="210" t="s">
        <v>166</v>
      </c>
      <c r="AH434" s="210">
        <v>0</v>
      </c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outlineLevel="1" x14ac:dyDescent="0.2">
      <c r="A435" s="217"/>
      <c r="B435" s="218"/>
      <c r="C435" s="253" t="s">
        <v>476</v>
      </c>
      <c r="D435" s="220"/>
      <c r="E435" s="221">
        <v>12.9</v>
      </c>
      <c r="F435" s="219"/>
      <c r="G435" s="219"/>
      <c r="H435" s="219"/>
      <c r="I435" s="219"/>
      <c r="J435" s="219"/>
      <c r="K435" s="219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0"/>
      <c r="Z435" s="210"/>
      <c r="AA435" s="210"/>
      <c r="AB435" s="210"/>
      <c r="AC435" s="210"/>
      <c r="AD435" s="210"/>
      <c r="AE435" s="210"/>
      <c r="AF435" s="210"/>
      <c r="AG435" s="210" t="s">
        <v>166</v>
      </c>
      <c r="AH435" s="210">
        <v>0</v>
      </c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  <c r="BH435" s="210"/>
    </row>
    <row r="436" spans="1:60" outlineLevel="1" x14ac:dyDescent="0.2">
      <c r="A436" s="217"/>
      <c r="B436" s="218"/>
      <c r="C436" s="253" t="s">
        <v>477</v>
      </c>
      <c r="D436" s="220"/>
      <c r="E436" s="221">
        <v>29.4</v>
      </c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0"/>
      <c r="Z436" s="210"/>
      <c r="AA436" s="210"/>
      <c r="AB436" s="210"/>
      <c r="AC436" s="210"/>
      <c r="AD436" s="210"/>
      <c r="AE436" s="210"/>
      <c r="AF436" s="210"/>
      <c r="AG436" s="210" t="s">
        <v>166</v>
      </c>
      <c r="AH436" s="210">
        <v>0</v>
      </c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outlineLevel="1" x14ac:dyDescent="0.2">
      <c r="A437" s="217"/>
      <c r="B437" s="218"/>
      <c r="C437" s="253" t="s">
        <v>478</v>
      </c>
      <c r="D437" s="220"/>
      <c r="E437" s="221">
        <v>46.68</v>
      </c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0"/>
      <c r="Z437" s="210"/>
      <c r="AA437" s="210"/>
      <c r="AB437" s="210"/>
      <c r="AC437" s="210"/>
      <c r="AD437" s="210"/>
      <c r="AE437" s="210"/>
      <c r="AF437" s="210"/>
      <c r="AG437" s="210" t="s">
        <v>166</v>
      </c>
      <c r="AH437" s="210">
        <v>0</v>
      </c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  <c r="BH437" s="210"/>
    </row>
    <row r="438" spans="1:60" outlineLevel="1" x14ac:dyDescent="0.2">
      <c r="A438" s="217"/>
      <c r="B438" s="218"/>
      <c r="C438" s="253" t="s">
        <v>479</v>
      </c>
      <c r="D438" s="220"/>
      <c r="E438" s="221">
        <v>26.4</v>
      </c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0"/>
      <c r="Z438" s="210"/>
      <c r="AA438" s="210"/>
      <c r="AB438" s="210"/>
      <c r="AC438" s="210"/>
      <c r="AD438" s="210"/>
      <c r="AE438" s="210"/>
      <c r="AF438" s="210"/>
      <c r="AG438" s="210" t="s">
        <v>166</v>
      </c>
      <c r="AH438" s="210">
        <v>0</v>
      </c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outlineLevel="1" x14ac:dyDescent="0.2">
      <c r="A439" s="217"/>
      <c r="B439" s="218"/>
      <c r="C439" s="253" t="s">
        <v>480</v>
      </c>
      <c r="D439" s="220"/>
      <c r="E439" s="221"/>
      <c r="F439" s="219"/>
      <c r="G439" s="219"/>
      <c r="H439" s="219"/>
      <c r="I439" s="219"/>
      <c r="J439" s="219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0"/>
      <c r="Z439" s="210"/>
      <c r="AA439" s="210"/>
      <c r="AB439" s="210"/>
      <c r="AC439" s="210"/>
      <c r="AD439" s="210"/>
      <c r="AE439" s="210"/>
      <c r="AF439" s="210"/>
      <c r="AG439" s="210" t="s">
        <v>166</v>
      </c>
      <c r="AH439" s="210">
        <v>0</v>
      </c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outlineLevel="1" x14ac:dyDescent="0.2">
      <c r="A440" s="217"/>
      <c r="B440" s="218"/>
      <c r="C440" s="253" t="s">
        <v>481</v>
      </c>
      <c r="D440" s="220"/>
      <c r="E440" s="221">
        <v>-64.06</v>
      </c>
      <c r="F440" s="219"/>
      <c r="G440" s="219"/>
      <c r="H440" s="219"/>
      <c r="I440" s="219"/>
      <c r="J440" s="219"/>
      <c r="K440" s="219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0"/>
      <c r="Z440" s="210"/>
      <c r="AA440" s="210"/>
      <c r="AB440" s="210"/>
      <c r="AC440" s="210"/>
      <c r="AD440" s="210"/>
      <c r="AE440" s="210"/>
      <c r="AF440" s="210"/>
      <c r="AG440" s="210" t="s">
        <v>166</v>
      </c>
      <c r="AH440" s="210">
        <v>5</v>
      </c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ht="22.5" outlineLevel="1" x14ac:dyDescent="0.2">
      <c r="A441" s="231">
        <v>60</v>
      </c>
      <c r="B441" s="232" t="s">
        <v>482</v>
      </c>
      <c r="C441" s="251" t="s">
        <v>483</v>
      </c>
      <c r="D441" s="233" t="s">
        <v>169</v>
      </c>
      <c r="E441" s="234">
        <v>130.1</v>
      </c>
      <c r="F441" s="235"/>
      <c r="G441" s="236">
        <f>ROUND(E441*F441,2)</f>
        <v>0</v>
      </c>
      <c r="H441" s="235"/>
      <c r="I441" s="236">
        <f>ROUND(E441*H441,2)</f>
        <v>0</v>
      </c>
      <c r="J441" s="235"/>
      <c r="K441" s="236">
        <f>ROUND(E441*J441,2)</f>
        <v>0</v>
      </c>
      <c r="L441" s="236">
        <v>21</v>
      </c>
      <c r="M441" s="236">
        <f>G441*(1+L441/100)</f>
        <v>0</v>
      </c>
      <c r="N441" s="236">
        <v>3.4000000000000002E-4</v>
      </c>
      <c r="O441" s="236">
        <f>ROUND(E441*N441,2)</f>
        <v>0.04</v>
      </c>
      <c r="P441" s="236">
        <v>0</v>
      </c>
      <c r="Q441" s="236">
        <f>ROUND(E441*P441,2)</f>
        <v>0</v>
      </c>
      <c r="R441" s="236" t="s">
        <v>465</v>
      </c>
      <c r="S441" s="236" t="s">
        <v>160</v>
      </c>
      <c r="T441" s="237" t="s">
        <v>160</v>
      </c>
      <c r="U441" s="219">
        <v>0.13500000000000001</v>
      </c>
      <c r="V441" s="219">
        <f>ROUND(E441*U441,2)</f>
        <v>17.559999999999999</v>
      </c>
      <c r="W441" s="219"/>
      <c r="X441" s="219" t="s">
        <v>161</v>
      </c>
      <c r="Y441" s="210"/>
      <c r="Z441" s="210"/>
      <c r="AA441" s="210"/>
      <c r="AB441" s="210"/>
      <c r="AC441" s="210"/>
      <c r="AD441" s="210"/>
      <c r="AE441" s="210"/>
      <c r="AF441" s="210"/>
      <c r="AG441" s="210" t="s">
        <v>162</v>
      </c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outlineLevel="1" x14ac:dyDescent="0.2">
      <c r="A442" s="217"/>
      <c r="B442" s="218"/>
      <c r="C442" s="253" t="s">
        <v>470</v>
      </c>
      <c r="D442" s="220"/>
      <c r="E442" s="221">
        <v>130.1</v>
      </c>
      <c r="F442" s="219"/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0"/>
      <c r="Z442" s="210"/>
      <c r="AA442" s="210"/>
      <c r="AB442" s="210"/>
      <c r="AC442" s="210"/>
      <c r="AD442" s="210"/>
      <c r="AE442" s="210"/>
      <c r="AF442" s="210"/>
      <c r="AG442" s="210" t="s">
        <v>166</v>
      </c>
      <c r="AH442" s="210">
        <v>5</v>
      </c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x14ac:dyDescent="0.2">
      <c r="A443" s="225" t="s">
        <v>154</v>
      </c>
      <c r="B443" s="226" t="s">
        <v>123</v>
      </c>
      <c r="C443" s="250" t="s">
        <v>124</v>
      </c>
      <c r="D443" s="227"/>
      <c r="E443" s="228"/>
      <c r="F443" s="229"/>
      <c r="G443" s="229">
        <f>SUMIF(AG444:AG465,"&lt;&gt;NOR",G444:G465)</f>
        <v>0</v>
      </c>
      <c r="H443" s="229"/>
      <c r="I443" s="229">
        <f>SUM(I444:I465)</f>
        <v>0</v>
      </c>
      <c r="J443" s="229"/>
      <c r="K443" s="229">
        <f>SUM(K444:K465)</f>
        <v>0</v>
      </c>
      <c r="L443" s="229"/>
      <c r="M443" s="229">
        <f>SUM(M444:M465)</f>
        <v>0</v>
      </c>
      <c r="N443" s="229"/>
      <c r="O443" s="229">
        <f>SUM(O444:O465)</f>
        <v>0</v>
      </c>
      <c r="P443" s="229"/>
      <c r="Q443" s="229">
        <f>SUM(Q444:Q465)</f>
        <v>0</v>
      </c>
      <c r="R443" s="229"/>
      <c r="S443" s="229"/>
      <c r="T443" s="230"/>
      <c r="U443" s="224"/>
      <c r="V443" s="224">
        <f>SUM(V444:V465)</f>
        <v>9.14</v>
      </c>
      <c r="W443" s="224"/>
      <c r="X443" s="224"/>
      <c r="AG443" t="s">
        <v>155</v>
      </c>
    </row>
    <row r="444" spans="1:60" outlineLevel="1" x14ac:dyDescent="0.2">
      <c r="A444" s="231">
        <v>61</v>
      </c>
      <c r="B444" s="232" t="s">
        <v>484</v>
      </c>
      <c r="C444" s="251" t="s">
        <v>485</v>
      </c>
      <c r="D444" s="233" t="s">
        <v>305</v>
      </c>
      <c r="E444" s="234">
        <v>6.6163800000000004</v>
      </c>
      <c r="F444" s="235"/>
      <c r="G444" s="236">
        <f>ROUND(E444*F444,2)</f>
        <v>0</v>
      </c>
      <c r="H444" s="235"/>
      <c r="I444" s="236">
        <f>ROUND(E444*H444,2)</f>
        <v>0</v>
      </c>
      <c r="J444" s="235"/>
      <c r="K444" s="236">
        <f>ROUND(E444*J444,2)</f>
        <v>0</v>
      </c>
      <c r="L444" s="236">
        <v>21</v>
      </c>
      <c r="M444" s="236">
        <f>G444*(1+L444/100)</f>
        <v>0</v>
      </c>
      <c r="N444" s="236">
        <v>0</v>
      </c>
      <c r="O444" s="236">
        <f>ROUND(E444*N444,2)</f>
        <v>0</v>
      </c>
      <c r="P444" s="236">
        <v>0</v>
      </c>
      <c r="Q444" s="236">
        <f>ROUND(E444*P444,2)</f>
        <v>0</v>
      </c>
      <c r="R444" s="236" t="s">
        <v>239</v>
      </c>
      <c r="S444" s="236" t="s">
        <v>160</v>
      </c>
      <c r="T444" s="237" t="s">
        <v>486</v>
      </c>
      <c r="U444" s="219">
        <v>0</v>
      </c>
      <c r="V444" s="219">
        <f>ROUND(E444*U444,2)</f>
        <v>0</v>
      </c>
      <c r="W444" s="219"/>
      <c r="X444" s="219" t="s">
        <v>161</v>
      </c>
      <c r="Y444" s="210"/>
      <c r="Z444" s="210"/>
      <c r="AA444" s="210"/>
      <c r="AB444" s="210"/>
      <c r="AC444" s="210"/>
      <c r="AD444" s="210"/>
      <c r="AE444" s="210"/>
      <c r="AF444" s="210"/>
      <c r="AG444" s="210" t="s">
        <v>162</v>
      </c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1" x14ac:dyDescent="0.2">
      <c r="A445" s="217"/>
      <c r="B445" s="218"/>
      <c r="C445" s="253" t="s">
        <v>487</v>
      </c>
      <c r="D445" s="220"/>
      <c r="E445" s="221">
        <v>7.08338</v>
      </c>
      <c r="F445" s="219"/>
      <c r="G445" s="219"/>
      <c r="H445" s="219"/>
      <c r="I445" s="219"/>
      <c r="J445" s="219"/>
      <c r="K445" s="219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0"/>
      <c r="Z445" s="210"/>
      <c r="AA445" s="210"/>
      <c r="AB445" s="210"/>
      <c r="AC445" s="210"/>
      <c r="AD445" s="210"/>
      <c r="AE445" s="210"/>
      <c r="AF445" s="210"/>
      <c r="AG445" s="210" t="s">
        <v>166</v>
      </c>
      <c r="AH445" s="210">
        <v>0</v>
      </c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outlineLevel="1" x14ac:dyDescent="0.2">
      <c r="A446" s="217"/>
      <c r="B446" s="218"/>
      <c r="C446" s="253" t="s">
        <v>488</v>
      </c>
      <c r="D446" s="220"/>
      <c r="E446" s="221"/>
      <c r="F446" s="219"/>
      <c r="G446" s="219"/>
      <c r="H446" s="219"/>
      <c r="I446" s="219"/>
      <c r="J446" s="219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0"/>
      <c r="Z446" s="210"/>
      <c r="AA446" s="210"/>
      <c r="AB446" s="210"/>
      <c r="AC446" s="210"/>
      <c r="AD446" s="210"/>
      <c r="AE446" s="210"/>
      <c r="AF446" s="210"/>
      <c r="AG446" s="210" t="s">
        <v>166</v>
      </c>
      <c r="AH446" s="210">
        <v>0</v>
      </c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</row>
    <row r="447" spans="1:60" outlineLevel="1" x14ac:dyDescent="0.2">
      <c r="A447" s="217"/>
      <c r="B447" s="218"/>
      <c r="C447" s="253" t="s">
        <v>489</v>
      </c>
      <c r="D447" s="220"/>
      <c r="E447" s="221">
        <v>-0.46700000000000003</v>
      </c>
      <c r="F447" s="219"/>
      <c r="G447" s="219"/>
      <c r="H447" s="219"/>
      <c r="I447" s="219"/>
      <c r="J447" s="219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0"/>
      <c r="Z447" s="210"/>
      <c r="AA447" s="210"/>
      <c r="AB447" s="210"/>
      <c r="AC447" s="210"/>
      <c r="AD447" s="210"/>
      <c r="AE447" s="210"/>
      <c r="AF447" s="210"/>
      <c r="AG447" s="210" t="s">
        <v>166</v>
      </c>
      <c r="AH447" s="210">
        <v>5</v>
      </c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</row>
    <row r="448" spans="1:60" outlineLevel="1" x14ac:dyDescent="0.2">
      <c r="A448" s="231">
        <v>62</v>
      </c>
      <c r="B448" s="232" t="s">
        <v>490</v>
      </c>
      <c r="C448" s="251" t="s">
        <v>491</v>
      </c>
      <c r="D448" s="233" t="s">
        <v>305</v>
      </c>
      <c r="E448" s="234">
        <v>0.46700000000000003</v>
      </c>
      <c r="F448" s="235"/>
      <c r="G448" s="236">
        <f>ROUND(E448*F448,2)</f>
        <v>0</v>
      </c>
      <c r="H448" s="235"/>
      <c r="I448" s="236">
        <f>ROUND(E448*H448,2)</f>
        <v>0</v>
      </c>
      <c r="J448" s="235"/>
      <c r="K448" s="236">
        <f>ROUND(E448*J448,2)</f>
        <v>0</v>
      </c>
      <c r="L448" s="236">
        <v>21</v>
      </c>
      <c r="M448" s="236">
        <f>G448*(1+L448/100)</f>
        <v>0</v>
      </c>
      <c r="N448" s="236">
        <v>0</v>
      </c>
      <c r="O448" s="236">
        <f>ROUND(E448*N448,2)</f>
        <v>0</v>
      </c>
      <c r="P448" s="236">
        <v>0</v>
      </c>
      <c r="Q448" s="236">
        <f>ROUND(E448*P448,2)</f>
        <v>0</v>
      </c>
      <c r="R448" s="236" t="s">
        <v>239</v>
      </c>
      <c r="S448" s="236" t="s">
        <v>160</v>
      </c>
      <c r="T448" s="237" t="s">
        <v>160</v>
      </c>
      <c r="U448" s="219">
        <v>0</v>
      </c>
      <c r="V448" s="219">
        <f>ROUND(E448*U448,2)</f>
        <v>0</v>
      </c>
      <c r="W448" s="219"/>
      <c r="X448" s="219" t="s">
        <v>161</v>
      </c>
      <c r="Y448" s="210"/>
      <c r="Z448" s="210"/>
      <c r="AA448" s="210"/>
      <c r="AB448" s="210"/>
      <c r="AC448" s="210"/>
      <c r="AD448" s="210"/>
      <c r="AE448" s="210"/>
      <c r="AF448" s="210"/>
      <c r="AG448" s="210" t="s">
        <v>162</v>
      </c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outlineLevel="1" x14ac:dyDescent="0.2">
      <c r="A449" s="217"/>
      <c r="B449" s="218"/>
      <c r="C449" s="253" t="s">
        <v>492</v>
      </c>
      <c r="D449" s="220"/>
      <c r="E449" s="221"/>
      <c r="F449" s="219"/>
      <c r="G449" s="219"/>
      <c r="H449" s="219"/>
      <c r="I449" s="219"/>
      <c r="J449" s="219"/>
      <c r="K449" s="219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0"/>
      <c r="Z449" s="210"/>
      <c r="AA449" s="210"/>
      <c r="AB449" s="210"/>
      <c r="AC449" s="210"/>
      <c r="AD449" s="210"/>
      <c r="AE449" s="210"/>
      <c r="AF449" s="210"/>
      <c r="AG449" s="210" t="s">
        <v>166</v>
      </c>
      <c r="AH449" s="210">
        <v>7</v>
      </c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</row>
    <row r="450" spans="1:60" outlineLevel="1" x14ac:dyDescent="0.2">
      <c r="A450" s="217"/>
      <c r="B450" s="218"/>
      <c r="C450" s="253" t="s">
        <v>493</v>
      </c>
      <c r="D450" s="220"/>
      <c r="E450" s="221">
        <v>4.0070000000000001E-2</v>
      </c>
      <c r="F450" s="219"/>
      <c r="G450" s="219"/>
      <c r="H450" s="219"/>
      <c r="I450" s="219"/>
      <c r="J450" s="219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0"/>
      <c r="Z450" s="210"/>
      <c r="AA450" s="210"/>
      <c r="AB450" s="210"/>
      <c r="AC450" s="210"/>
      <c r="AD450" s="210"/>
      <c r="AE450" s="210"/>
      <c r="AF450" s="210"/>
      <c r="AG450" s="210" t="s">
        <v>166</v>
      </c>
      <c r="AH450" s="210">
        <v>7</v>
      </c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</row>
    <row r="451" spans="1:60" outlineLevel="1" x14ac:dyDescent="0.2">
      <c r="A451" s="217"/>
      <c r="B451" s="218"/>
      <c r="C451" s="253" t="s">
        <v>494</v>
      </c>
      <c r="D451" s="220"/>
      <c r="E451" s="221">
        <v>0.24698000000000001</v>
      </c>
      <c r="F451" s="219"/>
      <c r="G451" s="219"/>
      <c r="H451" s="219"/>
      <c r="I451" s="219"/>
      <c r="J451" s="219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0"/>
      <c r="Z451" s="210"/>
      <c r="AA451" s="210"/>
      <c r="AB451" s="210"/>
      <c r="AC451" s="210"/>
      <c r="AD451" s="210"/>
      <c r="AE451" s="210"/>
      <c r="AF451" s="210"/>
      <c r="AG451" s="210" t="s">
        <v>166</v>
      </c>
      <c r="AH451" s="210">
        <v>7</v>
      </c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outlineLevel="1" x14ac:dyDescent="0.2">
      <c r="A452" s="217"/>
      <c r="B452" s="218"/>
      <c r="C452" s="253" t="s">
        <v>495</v>
      </c>
      <c r="D452" s="220"/>
      <c r="E452" s="221">
        <v>0.17995</v>
      </c>
      <c r="F452" s="219"/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0"/>
      <c r="Z452" s="210"/>
      <c r="AA452" s="210"/>
      <c r="AB452" s="210"/>
      <c r="AC452" s="210"/>
      <c r="AD452" s="210"/>
      <c r="AE452" s="210"/>
      <c r="AF452" s="210"/>
      <c r="AG452" s="210" t="s">
        <v>166</v>
      </c>
      <c r="AH452" s="210">
        <v>7</v>
      </c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outlineLevel="1" x14ac:dyDescent="0.2">
      <c r="A453" s="231">
        <v>63</v>
      </c>
      <c r="B453" s="232" t="s">
        <v>496</v>
      </c>
      <c r="C453" s="251" t="s">
        <v>497</v>
      </c>
      <c r="D453" s="233" t="s">
        <v>305</v>
      </c>
      <c r="E453" s="234">
        <v>6.3802000000000003</v>
      </c>
      <c r="F453" s="235"/>
      <c r="G453" s="236">
        <f>ROUND(E453*F453,2)</f>
        <v>0</v>
      </c>
      <c r="H453" s="235"/>
      <c r="I453" s="236">
        <f>ROUND(E453*H453,2)</f>
        <v>0</v>
      </c>
      <c r="J453" s="235"/>
      <c r="K453" s="236">
        <f>ROUND(E453*J453,2)</f>
        <v>0</v>
      </c>
      <c r="L453" s="236">
        <v>21</v>
      </c>
      <c r="M453" s="236">
        <f>G453*(1+L453/100)</f>
        <v>0</v>
      </c>
      <c r="N453" s="236">
        <v>0</v>
      </c>
      <c r="O453" s="236">
        <f>ROUND(E453*N453,2)</f>
        <v>0</v>
      </c>
      <c r="P453" s="236">
        <v>0</v>
      </c>
      <c r="Q453" s="236">
        <f>ROUND(E453*P453,2)</f>
        <v>0</v>
      </c>
      <c r="R453" s="236" t="s">
        <v>239</v>
      </c>
      <c r="S453" s="236" t="s">
        <v>160</v>
      </c>
      <c r="T453" s="237" t="s">
        <v>160</v>
      </c>
      <c r="U453" s="219">
        <v>0.49</v>
      </c>
      <c r="V453" s="219">
        <f>ROUND(E453*U453,2)</f>
        <v>3.13</v>
      </c>
      <c r="W453" s="219"/>
      <c r="X453" s="219" t="s">
        <v>498</v>
      </c>
      <c r="Y453" s="210"/>
      <c r="Z453" s="210"/>
      <c r="AA453" s="210"/>
      <c r="AB453" s="210"/>
      <c r="AC453" s="210"/>
      <c r="AD453" s="210"/>
      <c r="AE453" s="210"/>
      <c r="AF453" s="210"/>
      <c r="AG453" s="210" t="s">
        <v>499</v>
      </c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</row>
    <row r="454" spans="1:60" outlineLevel="1" x14ac:dyDescent="0.2">
      <c r="A454" s="217"/>
      <c r="B454" s="218"/>
      <c r="C454" s="254" t="s">
        <v>500</v>
      </c>
      <c r="D454" s="239"/>
      <c r="E454" s="239"/>
      <c r="F454" s="239"/>
      <c r="G454" s="23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0"/>
      <c r="Z454" s="210"/>
      <c r="AA454" s="210"/>
      <c r="AB454" s="210"/>
      <c r="AC454" s="210"/>
      <c r="AD454" s="210"/>
      <c r="AE454" s="210"/>
      <c r="AF454" s="210"/>
      <c r="AG454" s="210" t="s">
        <v>171</v>
      </c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outlineLevel="1" x14ac:dyDescent="0.2">
      <c r="A455" s="217"/>
      <c r="B455" s="218"/>
      <c r="C455" s="253" t="s">
        <v>501</v>
      </c>
      <c r="D455" s="220"/>
      <c r="E455" s="221"/>
      <c r="F455" s="219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0"/>
      <c r="Z455" s="210"/>
      <c r="AA455" s="210"/>
      <c r="AB455" s="210"/>
      <c r="AC455" s="210"/>
      <c r="AD455" s="210"/>
      <c r="AE455" s="210"/>
      <c r="AF455" s="210"/>
      <c r="AG455" s="210" t="s">
        <v>166</v>
      </c>
      <c r="AH455" s="210">
        <v>0</v>
      </c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outlineLevel="1" x14ac:dyDescent="0.2">
      <c r="A456" s="217"/>
      <c r="B456" s="218"/>
      <c r="C456" s="253" t="s">
        <v>502</v>
      </c>
      <c r="D456" s="220"/>
      <c r="E456" s="221"/>
      <c r="F456" s="219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0"/>
      <c r="Z456" s="210"/>
      <c r="AA456" s="210"/>
      <c r="AB456" s="210"/>
      <c r="AC456" s="210"/>
      <c r="AD456" s="210"/>
      <c r="AE456" s="210"/>
      <c r="AF456" s="210"/>
      <c r="AG456" s="210" t="s">
        <v>166</v>
      </c>
      <c r="AH456" s="210">
        <v>0</v>
      </c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1" x14ac:dyDescent="0.2">
      <c r="A457" s="217"/>
      <c r="B457" s="218"/>
      <c r="C457" s="253" t="s">
        <v>503</v>
      </c>
      <c r="D457" s="220"/>
      <c r="E457" s="221">
        <v>6.3802000000000003</v>
      </c>
      <c r="F457" s="219"/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0"/>
      <c r="Z457" s="210"/>
      <c r="AA457" s="210"/>
      <c r="AB457" s="210"/>
      <c r="AC457" s="210"/>
      <c r="AD457" s="210"/>
      <c r="AE457" s="210"/>
      <c r="AF457" s="210"/>
      <c r="AG457" s="210" t="s">
        <v>166</v>
      </c>
      <c r="AH457" s="210">
        <v>0</v>
      </c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outlineLevel="1" x14ac:dyDescent="0.2">
      <c r="A458" s="231">
        <v>64</v>
      </c>
      <c r="B458" s="232" t="s">
        <v>504</v>
      </c>
      <c r="C458" s="251" t="s">
        <v>505</v>
      </c>
      <c r="D458" s="233" t="s">
        <v>305</v>
      </c>
      <c r="E458" s="234">
        <v>121.2238</v>
      </c>
      <c r="F458" s="235"/>
      <c r="G458" s="236">
        <f>ROUND(E458*F458,2)</f>
        <v>0</v>
      </c>
      <c r="H458" s="235"/>
      <c r="I458" s="236">
        <f>ROUND(E458*H458,2)</f>
        <v>0</v>
      </c>
      <c r="J458" s="235"/>
      <c r="K458" s="236">
        <f>ROUND(E458*J458,2)</f>
        <v>0</v>
      </c>
      <c r="L458" s="236">
        <v>21</v>
      </c>
      <c r="M458" s="236">
        <f>G458*(1+L458/100)</f>
        <v>0</v>
      </c>
      <c r="N458" s="236">
        <v>0</v>
      </c>
      <c r="O458" s="236">
        <f>ROUND(E458*N458,2)</f>
        <v>0</v>
      </c>
      <c r="P458" s="236">
        <v>0</v>
      </c>
      <c r="Q458" s="236">
        <f>ROUND(E458*P458,2)</f>
        <v>0</v>
      </c>
      <c r="R458" s="236" t="s">
        <v>239</v>
      </c>
      <c r="S458" s="236" t="s">
        <v>160</v>
      </c>
      <c r="T458" s="237" t="s">
        <v>160</v>
      </c>
      <c r="U458" s="219">
        <v>0</v>
      </c>
      <c r="V458" s="219">
        <f>ROUND(E458*U458,2)</f>
        <v>0</v>
      </c>
      <c r="W458" s="219"/>
      <c r="X458" s="219" t="s">
        <v>498</v>
      </c>
      <c r="Y458" s="210"/>
      <c r="Z458" s="210"/>
      <c r="AA458" s="210"/>
      <c r="AB458" s="210"/>
      <c r="AC458" s="210"/>
      <c r="AD458" s="210"/>
      <c r="AE458" s="210"/>
      <c r="AF458" s="210"/>
      <c r="AG458" s="210" t="s">
        <v>499</v>
      </c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</row>
    <row r="459" spans="1:60" outlineLevel="1" x14ac:dyDescent="0.2">
      <c r="A459" s="217"/>
      <c r="B459" s="218"/>
      <c r="C459" s="253" t="s">
        <v>501</v>
      </c>
      <c r="D459" s="220"/>
      <c r="E459" s="221"/>
      <c r="F459" s="219"/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0"/>
      <c r="Z459" s="210"/>
      <c r="AA459" s="210"/>
      <c r="AB459" s="210"/>
      <c r="AC459" s="210"/>
      <c r="AD459" s="210"/>
      <c r="AE459" s="210"/>
      <c r="AF459" s="210"/>
      <c r="AG459" s="210" t="s">
        <v>166</v>
      </c>
      <c r="AH459" s="210">
        <v>0</v>
      </c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1" x14ac:dyDescent="0.2">
      <c r="A460" s="217"/>
      <c r="B460" s="218"/>
      <c r="C460" s="253" t="s">
        <v>502</v>
      </c>
      <c r="D460" s="220"/>
      <c r="E460" s="221"/>
      <c r="F460" s="219"/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0"/>
      <c r="Z460" s="210"/>
      <c r="AA460" s="210"/>
      <c r="AB460" s="210"/>
      <c r="AC460" s="210"/>
      <c r="AD460" s="210"/>
      <c r="AE460" s="210"/>
      <c r="AF460" s="210"/>
      <c r="AG460" s="210" t="s">
        <v>166</v>
      </c>
      <c r="AH460" s="210">
        <v>0</v>
      </c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outlineLevel="1" x14ac:dyDescent="0.2">
      <c r="A461" s="217"/>
      <c r="B461" s="218"/>
      <c r="C461" s="253" t="s">
        <v>506</v>
      </c>
      <c r="D461" s="220"/>
      <c r="E461" s="221">
        <v>121.2238</v>
      </c>
      <c r="F461" s="219"/>
      <c r="G461" s="219"/>
      <c r="H461" s="219"/>
      <c r="I461" s="219"/>
      <c r="J461" s="219"/>
      <c r="K461" s="219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0"/>
      <c r="Z461" s="210"/>
      <c r="AA461" s="210"/>
      <c r="AB461" s="210"/>
      <c r="AC461" s="210"/>
      <c r="AD461" s="210"/>
      <c r="AE461" s="210"/>
      <c r="AF461" s="210"/>
      <c r="AG461" s="210" t="s">
        <v>166</v>
      </c>
      <c r="AH461" s="210">
        <v>0</v>
      </c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1" x14ac:dyDescent="0.2">
      <c r="A462" s="231">
        <v>65</v>
      </c>
      <c r="B462" s="232" t="s">
        <v>507</v>
      </c>
      <c r="C462" s="251" t="s">
        <v>508</v>
      </c>
      <c r="D462" s="233" t="s">
        <v>305</v>
      </c>
      <c r="E462" s="234">
        <v>6.3802000000000003</v>
      </c>
      <c r="F462" s="235"/>
      <c r="G462" s="236">
        <f>ROUND(E462*F462,2)</f>
        <v>0</v>
      </c>
      <c r="H462" s="235"/>
      <c r="I462" s="236">
        <f>ROUND(E462*H462,2)</f>
        <v>0</v>
      </c>
      <c r="J462" s="235"/>
      <c r="K462" s="236">
        <f>ROUND(E462*J462,2)</f>
        <v>0</v>
      </c>
      <c r="L462" s="236">
        <v>21</v>
      </c>
      <c r="M462" s="236">
        <f>G462*(1+L462/100)</f>
        <v>0</v>
      </c>
      <c r="N462" s="236">
        <v>0</v>
      </c>
      <c r="O462" s="236">
        <f>ROUND(E462*N462,2)</f>
        <v>0</v>
      </c>
      <c r="P462" s="236">
        <v>0</v>
      </c>
      <c r="Q462" s="236">
        <f>ROUND(E462*P462,2)</f>
        <v>0</v>
      </c>
      <c r="R462" s="236" t="s">
        <v>239</v>
      </c>
      <c r="S462" s="236" t="s">
        <v>160</v>
      </c>
      <c r="T462" s="237" t="s">
        <v>160</v>
      </c>
      <c r="U462" s="219">
        <v>0.94199999999999995</v>
      </c>
      <c r="V462" s="219">
        <f>ROUND(E462*U462,2)</f>
        <v>6.01</v>
      </c>
      <c r="W462" s="219"/>
      <c r="X462" s="219" t="s">
        <v>498</v>
      </c>
      <c r="Y462" s="210"/>
      <c r="Z462" s="210"/>
      <c r="AA462" s="210"/>
      <c r="AB462" s="210"/>
      <c r="AC462" s="210"/>
      <c r="AD462" s="210"/>
      <c r="AE462" s="210"/>
      <c r="AF462" s="210"/>
      <c r="AG462" s="210" t="s">
        <v>499</v>
      </c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outlineLevel="1" x14ac:dyDescent="0.2">
      <c r="A463" s="217"/>
      <c r="B463" s="218"/>
      <c r="C463" s="253" t="s">
        <v>501</v>
      </c>
      <c r="D463" s="220"/>
      <c r="E463" s="221"/>
      <c r="F463" s="219"/>
      <c r="G463" s="219"/>
      <c r="H463" s="219"/>
      <c r="I463" s="219"/>
      <c r="J463" s="219"/>
      <c r="K463" s="219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0"/>
      <c r="Z463" s="210"/>
      <c r="AA463" s="210"/>
      <c r="AB463" s="210"/>
      <c r="AC463" s="210"/>
      <c r="AD463" s="210"/>
      <c r="AE463" s="210"/>
      <c r="AF463" s="210"/>
      <c r="AG463" s="210" t="s">
        <v>166</v>
      </c>
      <c r="AH463" s="210">
        <v>0</v>
      </c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</row>
    <row r="464" spans="1:60" outlineLevel="1" x14ac:dyDescent="0.2">
      <c r="A464" s="217"/>
      <c r="B464" s="218"/>
      <c r="C464" s="253" t="s">
        <v>502</v>
      </c>
      <c r="D464" s="220"/>
      <c r="E464" s="221"/>
      <c r="F464" s="219"/>
      <c r="G464" s="219"/>
      <c r="H464" s="219"/>
      <c r="I464" s="219"/>
      <c r="J464" s="219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0"/>
      <c r="Z464" s="210"/>
      <c r="AA464" s="210"/>
      <c r="AB464" s="210"/>
      <c r="AC464" s="210"/>
      <c r="AD464" s="210"/>
      <c r="AE464" s="210"/>
      <c r="AF464" s="210"/>
      <c r="AG464" s="210" t="s">
        <v>166</v>
      </c>
      <c r="AH464" s="210">
        <v>0</v>
      </c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1" x14ac:dyDescent="0.2">
      <c r="A465" s="217"/>
      <c r="B465" s="218"/>
      <c r="C465" s="253" t="s">
        <v>503</v>
      </c>
      <c r="D465" s="220"/>
      <c r="E465" s="221">
        <v>6.3802000000000003</v>
      </c>
      <c r="F465" s="219"/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0"/>
      <c r="Z465" s="210"/>
      <c r="AA465" s="210"/>
      <c r="AB465" s="210"/>
      <c r="AC465" s="210"/>
      <c r="AD465" s="210"/>
      <c r="AE465" s="210"/>
      <c r="AF465" s="210"/>
      <c r="AG465" s="210" t="s">
        <v>166</v>
      </c>
      <c r="AH465" s="210">
        <v>0</v>
      </c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x14ac:dyDescent="0.2">
      <c r="A466" s="3"/>
      <c r="B466" s="4"/>
      <c r="C466" s="258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AE466">
        <v>15</v>
      </c>
      <c r="AF466">
        <v>21</v>
      </c>
    </row>
    <row r="467" spans="1:60" x14ac:dyDescent="0.2">
      <c r="A467" s="213"/>
      <c r="B467" s="214" t="s">
        <v>29</v>
      </c>
      <c r="C467" s="259"/>
      <c r="D467" s="215"/>
      <c r="E467" s="216"/>
      <c r="F467" s="216"/>
      <c r="G467" s="249">
        <f>G8+G21+G73+G87+G97+G109+G180+G186+G214+G229+G270+G319+G323+G385+G391+G443</f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AE467">
        <f>SUMIF(L7:L465,AE466,G7:G465)</f>
        <v>0</v>
      </c>
      <c r="AF467">
        <f>SUMIF(L7:L465,AF466,G7:G465)</f>
        <v>0</v>
      </c>
      <c r="AG467" t="s">
        <v>509</v>
      </c>
    </row>
    <row r="468" spans="1:60" x14ac:dyDescent="0.2">
      <c r="C468" s="260"/>
      <c r="D468" s="10"/>
      <c r="AG468" t="s">
        <v>511</v>
      </c>
    </row>
    <row r="469" spans="1:60" x14ac:dyDescent="0.2">
      <c r="D469" s="10"/>
    </row>
    <row r="470" spans="1:60" x14ac:dyDescent="0.2">
      <c r="D470" s="10"/>
    </row>
    <row r="471" spans="1:60" x14ac:dyDescent="0.2">
      <c r="D471" s="10"/>
    </row>
    <row r="472" spans="1:60" x14ac:dyDescent="0.2">
      <c r="D472" s="10"/>
    </row>
    <row r="473" spans="1:60" x14ac:dyDescent="0.2">
      <c r="D473" s="10"/>
    </row>
    <row r="474" spans="1:60" x14ac:dyDescent="0.2">
      <c r="D474" s="10"/>
    </row>
    <row r="475" spans="1:60" x14ac:dyDescent="0.2">
      <c r="D475" s="10"/>
    </row>
    <row r="476" spans="1:60" x14ac:dyDescent="0.2">
      <c r="D476" s="10"/>
    </row>
    <row r="477" spans="1:60" x14ac:dyDescent="0.2">
      <c r="D477" s="10"/>
    </row>
    <row r="478" spans="1:60" x14ac:dyDescent="0.2">
      <c r="D478" s="10"/>
    </row>
    <row r="479" spans="1:60" x14ac:dyDescent="0.2">
      <c r="D479" s="10"/>
    </row>
    <row r="480" spans="1:60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p3vTodwkPMbb1DBoMgmU0urJxb/KoHEXaBDRbd616UaBE3S26FBCUX9ppeD5LCnNNEBMZ1w0LXDuok0elWCYQ==" saltValue="95WSxTD5WTJXlUijQ9HlOA==" spinCount="100000" sheet="1"/>
  <mergeCells count="29">
    <mergeCell ref="C315:G315"/>
    <mergeCell ref="C325:G325"/>
    <mergeCell ref="C334:G334"/>
    <mergeCell ref="C389:G389"/>
    <mergeCell ref="C454:G454"/>
    <mergeCell ref="C190:G190"/>
    <mergeCell ref="C210:G210"/>
    <mergeCell ref="C218:G218"/>
    <mergeCell ref="C225:G225"/>
    <mergeCell ref="C266:G266"/>
    <mergeCell ref="C293:G293"/>
    <mergeCell ref="C118:G118"/>
    <mergeCell ref="C128:G128"/>
    <mergeCell ref="C143:G143"/>
    <mergeCell ref="C144:G144"/>
    <mergeCell ref="C166:G166"/>
    <mergeCell ref="C182:G182"/>
    <mergeCell ref="C14:G14"/>
    <mergeCell ref="C15:G15"/>
    <mergeCell ref="C16:G16"/>
    <mergeCell ref="C23:G23"/>
    <mergeCell ref="C75:G75"/>
    <mergeCell ref="C111:G11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1BF9-FDC8-4CD8-A525-2483288516C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128</v>
      </c>
      <c r="B1" s="195"/>
      <c r="C1" s="195"/>
      <c r="D1" s="195"/>
      <c r="E1" s="195"/>
      <c r="F1" s="195"/>
      <c r="G1" s="195"/>
      <c r="AG1" t="s">
        <v>129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130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130</v>
      </c>
      <c r="AG3" t="s">
        <v>131</v>
      </c>
    </row>
    <row r="4" spans="1:60" ht="24.95" customHeight="1" x14ac:dyDescent="0.2">
      <c r="A4" s="200" t="s">
        <v>9</v>
      </c>
      <c r="B4" s="201" t="s">
        <v>55</v>
      </c>
      <c r="C4" s="202" t="s">
        <v>56</v>
      </c>
      <c r="D4" s="203"/>
      <c r="E4" s="203"/>
      <c r="F4" s="203"/>
      <c r="G4" s="204"/>
      <c r="AG4" t="s">
        <v>132</v>
      </c>
    </row>
    <row r="5" spans="1:60" x14ac:dyDescent="0.2">
      <c r="D5" s="10"/>
    </row>
    <row r="6" spans="1:60" ht="38.25" x14ac:dyDescent="0.2">
      <c r="A6" s="206" t="s">
        <v>133</v>
      </c>
      <c r="B6" s="208" t="s">
        <v>134</v>
      </c>
      <c r="C6" s="208" t="s">
        <v>135</v>
      </c>
      <c r="D6" s="207" t="s">
        <v>136</v>
      </c>
      <c r="E6" s="206" t="s">
        <v>137</v>
      </c>
      <c r="F6" s="205" t="s">
        <v>138</v>
      </c>
      <c r="G6" s="206" t="s">
        <v>29</v>
      </c>
      <c r="H6" s="209" t="s">
        <v>30</v>
      </c>
      <c r="I6" s="209" t="s">
        <v>139</v>
      </c>
      <c r="J6" s="209" t="s">
        <v>31</v>
      </c>
      <c r="K6" s="209" t="s">
        <v>140</v>
      </c>
      <c r="L6" s="209" t="s">
        <v>141</v>
      </c>
      <c r="M6" s="209" t="s">
        <v>142</v>
      </c>
      <c r="N6" s="209" t="s">
        <v>143</v>
      </c>
      <c r="O6" s="209" t="s">
        <v>144</v>
      </c>
      <c r="P6" s="209" t="s">
        <v>145</v>
      </c>
      <c r="Q6" s="209" t="s">
        <v>146</v>
      </c>
      <c r="R6" s="209" t="s">
        <v>147</v>
      </c>
      <c r="S6" s="209" t="s">
        <v>148</v>
      </c>
      <c r="T6" s="209" t="s">
        <v>149</v>
      </c>
      <c r="U6" s="209" t="s">
        <v>150</v>
      </c>
      <c r="V6" s="209" t="s">
        <v>151</v>
      </c>
      <c r="W6" s="209" t="s">
        <v>152</v>
      </c>
      <c r="X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154</v>
      </c>
      <c r="B8" s="226" t="s">
        <v>103</v>
      </c>
      <c r="C8" s="250" t="s">
        <v>104</v>
      </c>
      <c r="D8" s="227"/>
      <c r="E8" s="228"/>
      <c r="F8" s="229"/>
      <c r="G8" s="229">
        <f>SUMIF(AG9:AG17,"&lt;&gt;NOR",G9:G17)</f>
        <v>0</v>
      </c>
      <c r="H8" s="229"/>
      <c r="I8" s="229">
        <f>SUM(I9:I17)</f>
        <v>0</v>
      </c>
      <c r="J8" s="229"/>
      <c r="K8" s="229">
        <f>SUM(K9:K17)</f>
        <v>0</v>
      </c>
      <c r="L8" s="229"/>
      <c r="M8" s="229">
        <f>SUM(M9:M17)</f>
        <v>0</v>
      </c>
      <c r="N8" s="229"/>
      <c r="O8" s="229">
        <f>SUM(O9:O17)</f>
        <v>0</v>
      </c>
      <c r="P8" s="229"/>
      <c r="Q8" s="229">
        <f>SUM(Q9:Q17)</f>
        <v>0</v>
      </c>
      <c r="R8" s="229"/>
      <c r="S8" s="229"/>
      <c r="T8" s="230"/>
      <c r="U8" s="224"/>
      <c r="V8" s="224">
        <f>SUM(V9:V17)</f>
        <v>5.58</v>
      </c>
      <c r="W8" s="224"/>
      <c r="X8" s="224"/>
      <c r="AG8" t="s">
        <v>155</v>
      </c>
    </row>
    <row r="9" spans="1:60" outlineLevel="1" x14ac:dyDescent="0.2">
      <c r="A9" s="242">
        <v>1</v>
      </c>
      <c r="B9" s="243" t="s">
        <v>512</v>
      </c>
      <c r="C9" s="256" t="s">
        <v>513</v>
      </c>
      <c r="D9" s="244" t="s">
        <v>158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 t="s">
        <v>341</v>
      </c>
      <c r="S9" s="247" t="s">
        <v>160</v>
      </c>
      <c r="T9" s="248" t="s">
        <v>160</v>
      </c>
      <c r="U9" s="219">
        <v>0.99199999999999999</v>
      </c>
      <c r="V9" s="219">
        <f>ROUND(E9*U9,2)</f>
        <v>0.99</v>
      </c>
      <c r="W9" s="219"/>
      <c r="X9" s="219" t="s">
        <v>161</v>
      </c>
      <c r="Y9" s="210"/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1">
        <v>2</v>
      </c>
      <c r="B10" s="232" t="s">
        <v>514</v>
      </c>
      <c r="C10" s="251" t="s">
        <v>515</v>
      </c>
      <c r="D10" s="233" t="s">
        <v>265</v>
      </c>
      <c r="E10" s="234">
        <v>2</v>
      </c>
      <c r="F10" s="235"/>
      <c r="G10" s="236">
        <f>ROUND(E10*F10,2)</f>
        <v>0</v>
      </c>
      <c r="H10" s="235"/>
      <c r="I10" s="236">
        <f>ROUND(E10*H10,2)</f>
        <v>0</v>
      </c>
      <c r="J10" s="235"/>
      <c r="K10" s="236">
        <f>ROUND(E10*J10,2)</f>
        <v>0</v>
      </c>
      <c r="L10" s="236">
        <v>21</v>
      </c>
      <c r="M10" s="236">
        <f>G10*(1+L10/100)</f>
        <v>0</v>
      </c>
      <c r="N10" s="236">
        <v>0</v>
      </c>
      <c r="O10" s="236">
        <f>ROUND(E10*N10,2)</f>
        <v>0</v>
      </c>
      <c r="P10" s="236">
        <v>0</v>
      </c>
      <c r="Q10" s="236">
        <f>ROUND(E10*P10,2)</f>
        <v>0</v>
      </c>
      <c r="R10" s="236" t="s">
        <v>341</v>
      </c>
      <c r="S10" s="236" t="s">
        <v>160</v>
      </c>
      <c r="T10" s="237" t="s">
        <v>160</v>
      </c>
      <c r="U10" s="219">
        <v>0.35899999999999999</v>
      </c>
      <c r="V10" s="219">
        <f>ROUND(E10*U10,2)</f>
        <v>0.72</v>
      </c>
      <c r="W10" s="219"/>
      <c r="X10" s="219" t="s">
        <v>161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162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2" t="s">
        <v>516</v>
      </c>
      <c r="D11" s="238"/>
      <c r="E11" s="238"/>
      <c r="F11" s="238"/>
      <c r="G11" s="238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3</v>
      </c>
      <c r="B12" s="232" t="s">
        <v>517</v>
      </c>
      <c r="C12" s="251" t="s">
        <v>518</v>
      </c>
      <c r="D12" s="233" t="s">
        <v>265</v>
      </c>
      <c r="E12" s="234">
        <v>3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</v>
      </c>
      <c r="Q12" s="236">
        <f>ROUND(E12*P12,2)</f>
        <v>0</v>
      </c>
      <c r="R12" s="236" t="s">
        <v>341</v>
      </c>
      <c r="S12" s="236" t="s">
        <v>160</v>
      </c>
      <c r="T12" s="237" t="s">
        <v>160</v>
      </c>
      <c r="U12" s="219">
        <v>1.173</v>
      </c>
      <c r="V12" s="219">
        <f>ROUND(E12*U12,2)</f>
        <v>3.52</v>
      </c>
      <c r="W12" s="219"/>
      <c r="X12" s="219" t="s">
        <v>161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162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2" t="s">
        <v>516</v>
      </c>
      <c r="D13" s="238"/>
      <c r="E13" s="238"/>
      <c r="F13" s="238"/>
      <c r="G13" s="23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1">
        <v>4</v>
      </c>
      <c r="B14" s="232" t="s">
        <v>519</v>
      </c>
      <c r="C14" s="251" t="s">
        <v>520</v>
      </c>
      <c r="D14" s="233" t="s">
        <v>158</v>
      </c>
      <c r="E14" s="234">
        <v>2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 t="s">
        <v>341</v>
      </c>
      <c r="S14" s="236" t="s">
        <v>160</v>
      </c>
      <c r="T14" s="237" t="s">
        <v>160</v>
      </c>
      <c r="U14" s="219">
        <v>0.17399999999999999</v>
      </c>
      <c r="V14" s="219">
        <f>ROUND(E14*U14,2)</f>
        <v>0.35</v>
      </c>
      <c r="W14" s="219"/>
      <c r="X14" s="219" t="s">
        <v>161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2" t="s">
        <v>521</v>
      </c>
      <c r="D15" s="238"/>
      <c r="E15" s="238"/>
      <c r="F15" s="238"/>
      <c r="G15" s="238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1">
        <v>5</v>
      </c>
      <c r="B16" s="232" t="s">
        <v>522</v>
      </c>
      <c r="C16" s="251" t="s">
        <v>523</v>
      </c>
      <c r="D16" s="233" t="s">
        <v>0</v>
      </c>
      <c r="E16" s="234">
        <v>34.395000000000003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6" t="s">
        <v>341</v>
      </c>
      <c r="S16" s="236" t="s">
        <v>160</v>
      </c>
      <c r="T16" s="237" t="s">
        <v>160</v>
      </c>
      <c r="U16" s="219">
        <v>0</v>
      </c>
      <c r="V16" s="219">
        <f>ROUND(E16*U16,2)</f>
        <v>0</v>
      </c>
      <c r="W16" s="219"/>
      <c r="X16" s="219" t="s">
        <v>161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162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2" t="s">
        <v>524</v>
      </c>
      <c r="D17" s="238"/>
      <c r="E17" s="238"/>
      <c r="F17" s="238"/>
      <c r="G17" s="238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5" t="s">
        <v>154</v>
      </c>
      <c r="B18" s="226" t="s">
        <v>105</v>
      </c>
      <c r="C18" s="250" t="s">
        <v>106</v>
      </c>
      <c r="D18" s="227"/>
      <c r="E18" s="228"/>
      <c r="F18" s="229"/>
      <c r="G18" s="229">
        <f>SUMIF(AG19:AG60,"&lt;&gt;NOR",G19:G60)</f>
        <v>0</v>
      </c>
      <c r="H18" s="229"/>
      <c r="I18" s="229">
        <f>SUM(I19:I60)</f>
        <v>0</v>
      </c>
      <c r="J18" s="229"/>
      <c r="K18" s="229">
        <f>SUM(K19:K60)</f>
        <v>0</v>
      </c>
      <c r="L18" s="229"/>
      <c r="M18" s="229">
        <f>SUM(M19:M60)</f>
        <v>0</v>
      </c>
      <c r="N18" s="229"/>
      <c r="O18" s="229">
        <f>SUM(O19:O60)</f>
        <v>0</v>
      </c>
      <c r="P18" s="229"/>
      <c r="Q18" s="229">
        <f>SUM(Q19:Q60)</f>
        <v>0</v>
      </c>
      <c r="R18" s="229"/>
      <c r="S18" s="229"/>
      <c r="T18" s="230"/>
      <c r="U18" s="224"/>
      <c r="V18" s="224">
        <f>SUM(V19:V60)</f>
        <v>120.60000000000001</v>
      </c>
      <c r="W18" s="224"/>
      <c r="X18" s="224"/>
      <c r="AG18" t="s">
        <v>155</v>
      </c>
    </row>
    <row r="19" spans="1:60" outlineLevel="1" x14ac:dyDescent="0.2">
      <c r="A19" s="242">
        <v>6</v>
      </c>
      <c r="B19" s="243" t="s">
        <v>525</v>
      </c>
      <c r="C19" s="256" t="s">
        <v>526</v>
      </c>
      <c r="D19" s="244" t="s">
        <v>158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 t="s">
        <v>341</v>
      </c>
      <c r="S19" s="247" t="s">
        <v>160</v>
      </c>
      <c r="T19" s="248" t="s">
        <v>160</v>
      </c>
      <c r="U19" s="219">
        <v>0.66900000000000004</v>
      </c>
      <c r="V19" s="219">
        <f>ROUND(E19*U19,2)</f>
        <v>0.67</v>
      </c>
      <c r="W19" s="219"/>
      <c r="X19" s="219" t="s">
        <v>161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162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2">
        <v>7</v>
      </c>
      <c r="B20" s="243" t="s">
        <v>527</v>
      </c>
      <c r="C20" s="256" t="s">
        <v>528</v>
      </c>
      <c r="D20" s="244" t="s">
        <v>158</v>
      </c>
      <c r="E20" s="245">
        <v>2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7">
        <v>0</v>
      </c>
      <c r="O20" s="247">
        <f>ROUND(E20*N20,2)</f>
        <v>0</v>
      </c>
      <c r="P20" s="247">
        <v>0</v>
      </c>
      <c r="Q20" s="247">
        <f>ROUND(E20*P20,2)</f>
        <v>0</v>
      </c>
      <c r="R20" s="247" t="s">
        <v>341</v>
      </c>
      <c r="S20" s="247" t="s">
        <v>160</v>
      </c>
      <c r="T20" s="248" t="s">
        <v>160</v>
      </c>
      <c r="U20" s="219">
        <v>0.754</v>
      </c>
      <c r="V20" s="219">
        <f>ROUND(E20*U20,2)</f>
        <v>1.51</v>
      </c>
      <c r="W20" s="219"/>
      <c r="X20" s="219" t="s">
        <v>161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162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31">
        <v>8</v>
      </c>
      <c r="B21" s="232" t="s">
        <v>529</v>
      </c>
      <c r="C21" s="251" t="s">
        <v>530</v>
      </c>
      <c r="D21" s="233" t="s">
        <v>265</v>
      </c>
      <c r="E21" s="234">
        <v>28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 t="s">
        <v>341</v>
      </c>
      <c r="S21" s="236" t="s">
        <v>160</v>
      </c>
      <c r="T21" s="237" t="s">
        <v>160</v>
      </c>
      <c r="U21" s="219">
        <v>0.54290000000000005</v>
      </c>
      <c r="V21" s="219">
        <f>ROUND(E21*U21,2)</f>
        <v>15.2</v>
      </c>
      <c r="W21" s="219"/>
      <c r="X21" s="219" t="s">
        <v>161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162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2" t="s">
        <v>531</v>
      </c>
      <c r="D22" s="238"/>
      <c r="E22" s="238"/>
      <c r="F22" s="238"/>
      <c r="G22" s="238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9</v>
      </c>
      <c r="B23" s="232" t="s">
        <v>532</v>
      </c>
      <c r="C23" s="251" t="s">
        <v>533</v>
      </c>
      <c r="D23" s="233" t="s">
        <v>265</v>
      </c>
      <c r="E23" s="234">
        <v>17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6" t="s">
        <v>341</v>
      </c>
      <c r="S23" s="236" t="s">
        <v>160</v>
      </c>
      <c r="T23" s="237" t="s">
        <v>160</v>
      </c>
      <c r="U23" s="219">
        <v>0.63429999999999997</v>
      </c>
      <c r="V23" s="219">
        <f>ROUND(E23*U23,2)</f>
        <v>10.78</v>
      </c>
      <c r="W23" s="219"/>
      <c r="X23" s="219" t="s">
        <v>161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162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2" t="s">
        <v>531</v>
      </c>
      <c r="D24" s="238"/>
      <c r="E24" s="238"/>
      <c r="F24" s="238"/>
      <c r="G24" s="238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31">
        <v>10</v>
      </c>
      <c r="B25" s="232" t="s">
        <v>534</v>
      </c>
      <c r="C25" s="251" t="s">
        <v>535</v>
      </c>
      <c r="D25" s="233" t="s">
        <v>265</v>
      </c>
      <c r="E25" s="234">
        <v>14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6" t="s">
        <v>341</v>
      </c>
      <c r="S25" s="236" t="s">
        <v>160</v>
      </c>
      <c r="T25" s="237" t="s">
        <v>160</v>
      </c>
      <c r="U25" s="219">
        <v>0.68279999999999996</v>
      </c>
      <c r="V25" s="219">
        <f>ROUND(E25*U25,2)</f>
        <v>9.56</v>
      </c>
      <c r="W25" s="219"/>
      <c r="X25" s="219" t="s">
        <v>161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162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2" t="s">
        <v>531</v>
      </c>
      <c r="D26" s="238"/>
      <c r="E26" s="238"/>
      <c r="F26" s="238"/>
      <c r="G26" s="238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31">
        <v>11</v>
      </c>
      <c r="B27" s="232" t="s">
        <v>536</v>
      </c>
      <c r="C27" s="251" t="s">
        <v>537</v>
      </c>
      <c r="D27" s="233" t="s">
        <v>265</v>
      </c>
      <c r="E27" s="234">
        <v>37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21</v>
      </c>
      <c r="M27" s="236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6" t="s">
        <v>341</v>
      </c>
      <c r="S27" s="236" t="s">
        <v>160</v>
      </c>
      <c r="T27" s="237" t="s">
        <v>160</v>
      </c>
      <c r="U27" s="219">
        <v>0.54290000000000005</v>
      </c>
      <c r="V27" s="219">
        <f>ROUND(E27*U27,2)</f>
        <v>20.09</v>
      </c>
      <c r="W27" s="219"/>
      <c r="X27" s="219" t="s">
        <v>161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162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2" t="s">
        <v>531</v>
      </c>
      <c r="D28" s="238"/>
      <c r="E28" s="238"/>
      <c r="F28" s="238"/>
      <c r="G28" s="238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31">
        <v>12</v>
      </c>
      <c r="B29" s="232" t="s">
        <v>538</v>
      </c>
      <c r="C29" s="251" t="s">
        <v>539</v>
      </c>
      <c r="D29" s="233" t="s">
        <v>265</v>
      </c>
      <c r="E29" s="234">
        <v>16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6" t="s">
        <v>341</v>
      </c>
      <c r="S29" s="236" t="s">
        <v>160</v>
      </c>
      <c r="T29" s="237" t="s">
        <v>160</v>
      </c>
      <c r="U29" s="219">
        <v>0.63429999999999997</v>
      </c>
      <c r="V29" s="219">
        <f>ROUND(E29*U29,2)</f>
        <v>10.15</v>
      </c>
      <c r="W29" s="219"/>
      <c r="X29" s="219" t="s">
        <v>161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162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2" t="s">
        <v>531</v>
      </c>
      <c r="D30" s="238"/>
      <c r="E30" s="238"/>
      <c r="F30" s="238"/>
      <c r="G30" s="23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31">
        <v>13</v>
      </c>
      <c r="B31" s="232" t="s">
        <v>540</v>
      </c>
      <c r="C31" s="251" t="s">
        <v>541</v>
      </c>
      <c r="D31" s="233" t="s">
        <v>265</v>
      </c>
      <c r="E31" s="234">
        <v>10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 t="s">
        <v>341</v>
      </c>
      <c r="S31" s="236" t="s">
        <v>160</v>
      </c>
      <c r="T31" s="237" t="s">
        <v>160</v>
      </c>
      <c r="U31" s="219">
        <v>0.68279999999999996</v>
      </c>
      <c r="V31" s="219">
        <f>ROUND(E31*U31,2)</f>
        <v>6.83</v>
      </c>
      <c r="W31" s="219"/>
      <c r="X31" s="219" t="s">
        <v>161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162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2" t="s">
        <v>531</v>
      </c>
      <c r="D32" s="238"/>
      <c r="E32" s="238"/>
      <c r="F32" s="238"/>
      <c r="G32" s="238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42">
        <v>14</v>
      </c>
      <c r="B33" s="243" t="s">
        <v>542</v>
      </c>
      <c r="C33" s="256" t="s">
        <v>543</v>
      </c>
      <c r="D33" s="244" t="s">
        <v>265</v>
      </c>
      <c r="E33" s="245">
        <v>28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7">
        <v>0</v>
      </c>
      <c r="O33" s="247">
        <f>ROUND(E33*N33,2)</f>
        <v>0</v>
      </c>
      <c r="P33" s="247">
        <v>0</v>
      </c>
      <c r="Q33" s="247">
        <f>ROUND(E33*P33,2)</f>
        <v>0</v>
      </c>
      <c r="R33" s="247" t="s">
        <v>341</v>
      </c>
      <c r="S33" s="247" t="s">
        <v>160</v>
      </c>
      <c r="T33" s="248" t="s">
        <v>160</v>
      </c>
      <c r="U33" s="219">
        <v>0.129</v>
      </c>
      <c r="V33" s="219">
        <f>ROUND(E33*U33,2)</f>
        <v>3.61</v>
      </c>
      <c r="W33" s="219"/>
      <c r="X33" s="219" t="s">
        <v>161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162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42">
        <v>15</v>
      </c>
      <c r="B34" s="243" t="s">
        <v>544</v>
      </c>
      <c r="C34" s="256" t="s">
        <v>545</v>
      </c>
      <c r="D34" s="244" t="s">
        <v>265</v>
      </c>
      <c r="E34" s="245">
        <v>17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7">
        <v>0</v>
      </c>
      <c r="O34" s="247">
        <f>ROUND(E34*N34,2)</f>
        <v>0</v>
      </c>
      <c r="P34" s="247">
        <v>0</v>
      </c>
      <c r="Q34" s="247">
        <f>ROUND(E34*P34,2)</f>
        <v>0</v>
      </c>
      <c r="R34" s="247" t="s">
        <v>341</v>
      </c>
      <c r="S34" s="247" t="s">
        <v>160</v>
      </c>
      <c r="T34" s="248" t="s">
        <v>160</v>
      </c>
      <c r="U34" s="219">
        <v>0.129</v>
      </c>
      <c r="V34" s="219">
        <f>ROUND(E34*U34,2)</f>
        <v>2.19</v>
      </c>
      <c r="W34" s="219"/>
      <c r="X34" s="219" t="s">
        <v>161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162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2">
        <v>16</v>
      </c>
      <c r="B35" s="243" t="s">
        <v>546</v>
      </c>
      <c r="C35" s="256" t="s">
        <v>547</v>
      </c>
      <c r="D35" s="244" t="s">
        <v>265</v>
      </c>
      <c r="E35" s="245">
        <v>14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21</v>
      </c>
      <c r="M35" s="247">
        <f>G35*(1+L35/100)</f>
        <v>0</v>
      </c>
      <c r="N35" s="247">
        <v>0</v>
      </c>
      <c r="O35" s="247">
        <f>ROUND(E35*N35,2)</f>
        <v>0</v>
      </c>
      <c r="P35" s="247">
        <v>0</v>
      </c>
      <c r="Q35" s="247">
        <f>ROUND(E35*P35,2)</f>
        <v>0</v>
      </c>
      <c r="R35" s="247" t="s">
        <v>341</v>
      </c>
      <c r="S35" s="247" t="s">
        <v>160</v>
      </c>
      <c r="T35" s="248" t="s">
        <v>160</v>
      </c>
      <c r="U35" s="219">
        <v>0.14199999999999999</v>
      </c>
      <c r="V35" s="219">
        <f>ROUND(E35*U35,2)</f>
        <v>1.99</v>
      </c>
      <c r="W35" s="219"/>
      <c r="X35" s="219" t="s">
        <v>161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162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2">
        <v>17</v>
      </c>
      <c r="B36" s="243" t="s">
        <v>548</v>
      </c>
      <c r="C36" s="256" t="s">
        <v>549</v>
      </c>
      <c r="D36" s="244" t="s">
        <v>265</v>
      </c>
      <c r="E36" s="245">
        <v>37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21</v>
      </c>
      <c r="M36" s="247">
        <f>G36*(1+L36/100)</f>
        <v>0</v>
      </c>
      <c r="N36" s="247">
        <v>0</v>
      </c>
      <c r="O36" s="247">
        <f>ROUND(E36*N36,2)</f>
        <v>0</v>
      </c>
      <c r="P36" s="247">
        <v>0</v>
      </c>
      <c r="Q36" s="247">
        <f>ROUND(E36*P36,2)</f>
        <v>0</v>
      </c>
      <c r="R36" s="247" t="s">
        <v>341</v>
      </c>
      <c r="S36" s="247" t="s">
        <v>160</v>
      </c>
      <c r="T36" s="248" t="s">
        <v>160</v>
      </c>
      <c r="U36" s="219">
        <v>0.129</v>
      </c>
      <c r="V36" s="219">
        <f>ROUND(E36*U36,2)</f>
        <v>4.7699999999999996</v>
      </c>
      <c r="W36" s="219"/>
      <c r="X36" s="219" t="s">
        <v>161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162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42">
        <v>18</v>
      </c>
      <c r="B37" s="243" t="s">
        <v>550</v>
      </c>
      <c r="C37" s="256" t="s">
        <v>551</v>
      </c>
      <c r="D37" s="244" t="s">
        <v>265</v>
      </c>
      <c r="E37" s="245">
        <v>16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7">
        <v>0</v>
      </c>
      <c r="O37" s="247">
        <f>ROUND(E37*N37,2)</f>
        <v>0</v>
      </c>
      <c r="P37" s="247">
        <v>0</v>
      </c>
      <c r="Q37" s="247">
        <f>ROUND(E37*P37,2)</f>
        <v>0</v>
      </c>
      <c r="R37" s="247" t="s">
        <v>341</v>
      </c>
      <c r="S37" s="247" t="s">
        <v>160</v>
      </c>
      <c r="T37" s="248" t="s">
        <v>160</v>
      </c>
      <c r="U37" s="219">
        <v>0.129</v>
      </c>
      <c r="V37" s="219">
        <f>ROUND(E37*U37,2)</f>
        <v>2.06</v>
      </c>
      <c r="W37" s="219"/>
      <c r="X37" s="219" t="s">
        <v>161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2">
        <v>19</v>
      </c>
      <c r="B38" s="243" t="s">
        <v>552</v>
      </c>
      <c r="C38" s="256" t="s">
        <v>553</v>
      </c>
      <c r="D38" s="244" t="s">
        <v>265</v>
      </c>
      <c r="E38" s="245">
        <v>10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21</v>
      </c>
      <c r="M38" s="247">
        <f>G38*(1+L38/100)</f>
        <v>0</v>
      </c>
      <c r="N38" s="247">
        <v>0</v>
      </c>
      <c r="O38" s="247">
        <f>ROUND(E38*N38,2)</f>
        <v>0</v>
      </c>
      <c r="P38" s="247">
        <v>0</v>
      </c>
      <c r="Q38" s="247">
        <f>ROUND(E38*P38,2)</f>
        <v>0</v>
      </c>
      <c r="R38" s="247" t="s">
        <v>341</v>
      </c>
      <c r="S38" s="247" t="s">
        <v>160</v>
      </c>
      <c r="T38" s="248" t="s">
        <v>160</v>
      </c>
      <c r="U38" s="219">
        <v>0.14199999999999999</v>
      </c>
      <c r="V38" s="219">
        <f>ROUND(E38*U38,2)</f>
        <v>1.42</v>
      </c>
      <c r="W38" s="219"/>
      <c r="X38" s="219" t="s">
        <v>161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162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2">
        <v>20</v>
      </c>
      <c r="B39" s="243" t="s">
        <v>554</v>
      </c>
      <c r="C39" s="256" t="s">
        <v>555</v>
      </c>
      <c r="D39" s="244" t="s">
        <v>158</v>
      </c>
      <c r="E39" s="245">
        <v>24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7">
        <v>0</v>
      </c>
      <c r="O39" s="247">
        <f>ROUND(E39*N39,2)</f>
        <v>0</v>
      </c>
      <c r="P39" s="247">
        <v>0</v>
      </c>
      <c r="Q39" s="247">
        <f>ROUND(E39*P39,2)</f>
        <v>0</v>
      </c>
      <c r="R39" s="247" t="s">
        <v>341</v>
      </c>
      <c r="S39" s="247" t="s">
        <v>160</v>
      </c>
      <c r="T39" s="248" t="s">
        <v>160</v>
      </c>
      <c r="U39" s="219">
        <v>0.42499999999999999</v>
      </c>
      <c r="V39" s="219">
        <f>ROUND(E39*U39,2)</f>
        <v>10.199999999999999</v>
      </c>
      <c r="W39" s="219"/>
      <c r="X39" s="219" t="s">
        <v>161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1">
        <v>21</v>
      </c>
      <c r="B40" s="232" t="s">
        <v>556</v>
      </c>
      <c r="C40" s="251" t="s">
        <v>557</v>
      </c>
      <c r="D40" s="233" t="s">
        <v>158</v>
      </c>
      <c r="E40" s="234">
        <v>1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6" t="s">
        <v>341</v>
      </c>
      <c r="S40" s="236" t="s">
        <v>160</v>
      </c>
      <c r="T40" s="237" t="s">
        <v>160</v>
      </c>
      <c r="U40" s="219">
        <v>0.16500000000000001</v>
      </c>
      <c r="V40" s="219">
        <f>ROUND(E40*U40,2)</f>
        <v>0.17</v>
      </c>
      <c r="W40" s="219"/>
      <c r="X40" s="219" t="s">
        <v>161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162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2" t="s">
        <v>558</v>
      </c>
      <c r="D41" s="238"/>
      <c r="E41" s="238"/>
      <c r="F41" s="238"/>
      <c r="G41" s="238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2">
        <v>22</v>
      </c>
      <c r="B42" s="243" t="s">
        <v>559</v>
      </c>
      <c r="C42" s="256" t="s">
        <v>560</v>
      </c>
      <c r="D42" s="244" t="s">
        <v>158</v>
      </c>
      <c r="E42" s="245">
        <v>20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7">
        <v>0</v>
      </c>
      <c r="O42" s="247">
        <f>ROUND(E42*N42,2)</f>
        <v>0</v>
      </c>
      <c r="P42" s="247">
        <v>0</v>
      </c>
      <c r="Q42" s="247">
        <f>ROUND(E42*P42,2)</f>
        <v>0</v>
      </c>
      <c r="R42" s="247" t="s">
        <v>341</v>
      </c>
      <c r="S42" s="247" t="s">
        <v>160</v>
      </c>
      <c r="T42" s="248" t="s">
        <v>160</v>
      </c>
      <c r="U42" s="219">
        <v>0.27200000000000002</v>
      </c>
      <c r="V42" s="219">
        <f>ROUND(E42*U42,2)</f>
        <v>5.44</v>
      </c>
      <c r="W42" s="219"/>
      <c r="X42" s="219" t="s">
        <v>161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2">
        <v>23</v>
      </c>
      <c r="B43" s="243" t="s">
        <v>561</v>
      </c>
      <c r="C43" s="256" t="s">
        <v>562</v>
      </c>
      <c r="D43" s="244" t="s">
        <v>563</v>
      </c>
      <c r="E43" s="245">
        <v>2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21</v>
      </c>
      <c r="M43" s="247">
        <f>G43*(1+L43/100)</f>
        <v>0</v>
      </c>
      <c r="N43" s="247">
        <v>0</v>
      </c>
      <c r="O43" s="247">
        <f>ROUND(E43*N43,2)</f>
        <v>0</v>
      </c>
      <c r="P43" s="247">
        <v>0</v>
      </c>
      <c r="Q43" s="247">
        <f>ROUND(E43*P43,2)</f>
        <v>0</v>
      </c>
      <c r="R43" s="247" t="s">
        <v>341</v>
      </c>
      <c r="S43" s="247" t="s">
        <v>160</v>
      </c>
      <c r="T43" s="248" t="s">
        <v>160</v>
      </c>
      <c r="U43" s="219">
        <v>0.54</v>
      </c>
      <c r="V43" s="219">
        <f>ROUND(E43*U43,2)</f>
        <v>1.08</v>
      </c>
      <c r="W43" s="219"/>
      <c r="X43" s="219" t="s">
        <v>161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162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2">
        <v>24</v>
      </c>
      <c r="B44" s="243" t="s">
        <v>564</v>
      </c>
      <c r="C44" s="256" t="s">
        <v>565</v>
      </c>
      <c r="D44" s="244" t="s">
        <v>158</v>
      </c>
      <c r="E44" s="245">
        <v>3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7">
        <v>0</v>
      </c>
      <c r="O44" s="247">
        <f>ROUND(E44*N44,2)</f>
        <v>0</v>
      </c>
      <c r="P44" s="247">
        <v>0</v>
      </c>
      <c r="Q44" s="247">
        <f>ROUND(E44*P44,2)</f>
        <v>0</v>
      </c>
      <c r="R44" s="247" t="s">
        <v>341</v>
      </c>
      <c r="S44" s="247" t="s">
        <v>160</v>
      </c>
      <c r="T44" s="248" t="s">
        <v>160</v>
      </c>
      <c r="U44" s="219">
        <v>0.16500000000000001</v>
      </c>
      <c r="V44" s="219">
        <f>ROUND(E44*U44,2)</f>
        <v>0.5</v>
      </c>
      <c r="W44" s="219"/>
      <c r="X44" s="219" t="s">
        <v>161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162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2">
        <v>25</v>
      </c>
      <c r="B45" s="243" t="s">
        <v>566</v>
      </c>
      <c r="C45" s="256" t="s">
        <v>567</v>
      </c>
      <c r="D45" s="244" t="s">
        <v>158</v>
      </c>
      <c r="E45" s="245">
        <v>3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7">
        <v>0</v>
      </c>
      <c r="O45" s="247">
        <f>ROUND(E45*N45,2)</f>
        <v>0</v>
      </c>
      <c r="P45" s="247">
        <v>0</v>
      </c>
      <c r="Q45" s="247">
        <f>ROUND(E45*P45,2)</f>
        <v>0</v>
      </c>
      <c r="R45" s="247" t="s">
        <v>341</v>
      </c>
      <c r="S45" s="247" t="s">
        <v>160</v>
      </c>
      <c r="T45" s="248" t="s">
        <v>160</v>
      </c>
      <c r="U45" s="219">
        <v>0.20699999999999999</v>
      </c>
      <c r="V45" s="219">
        <f>ROUND(E45*U45,2)</f>
        <v>0.62</v>
      </c>
      <c r="W45" s="219"/>
      <c r="X45" s="219" t="s">
        <v>161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162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2">
        <v>26</v>
      </c>
      <c r="B46" s="243" t="s">
        <v>568</v>
      </c>
      <c r="C46" s="256" t="s">
        <v>569</v>
      </c>
      <c r="D46" s="244" t="s">
        <v>158</v>
      </c>
      <c r="E46" s="245">
        <v>1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7">
        <v>0</v>
      </c>
      <c r="O46" s="247">
        <f>ROUND(E46*N46,2)</f>
        <v>0</v>
      </c>
      <c r="P46" s="247">
        <v>0</v>
      </c>
      <c r="Q46" s="247">
        <f>ROUND(E46*P46,2)</f>
        <v>0</v>
      </c>
      <c r="R46" s="247" t="s">
        <v>341</v>
      </c>
      <c r="S46" s="247" t="s">
        <v>160</v>
      </c>
      <c r="T46" s="248" t="s">
        <v>160</v>
      </c>
      <c r="U46" s="219">
        <v>0.22700000000000001</v>
      </c>
      <c r="V46" s="219">
        <f>ROUND(E46*U46,2)</f>
        <v>0.23</v>
      </c>
      <c r="W46" s="219"/>
      <c r="X46" s="219" t="s">
        <v>161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162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2">
        <v>27</v>
      </c>
      <c r="B47" s="243" t="s">
        <v>570</v>
      </c>
      <c r="C47" s="256" t="s">
        <v>571</v>
      </c>
      <c r="D47" s="244" t="s">
        <v>265</v>
      </c>
      <c r="E47" s="245">
        <v>122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21</v>
      </c>
      <c r="M47" s="247">
        <f>G47*(1+L47/100)</f>
        <v>0</v>
      </c>
      <c r="N47" s="247">
        <v>0</v>
      </c>
      <c r="O47" s="247">
        <f>ROUND(E47*N47,2)</f>
        <v>0</v>
      </c>
      <c r="P47" s="247">
        <v>0</v>
      </c>
      <c r="Q47" s="247">
        <f>ROUND(E47*P47,2)</f>
        <v>0</v>
      </c>
      <c r="R47" s="247" t="s">
        <v>341</v>
      </c>
      <c r="S47" s="247" t="s">
        <v>160</v>
      </c>
      <c r="T47" s="248" t="s">
        <v>160</v>
      </c>
      <c r="U47" s="219">
        <v>2.9000000000000001E-2</v>
      </c>
      <c r="V47" s="219">
        <f>ROUND(E47*U47,2)</f>
        <v>3.54</v>
      </c>
      <c r="W47" s="219"/>
      <c r="X47" s="219" t="s">
        <v>161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162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2">
        <v>28</v>
      </c>
      <c r="B48" s="243" t="s">
        <v>572</v>
      </c>
      <c r="C48" s="256" t="s">
        <v>573</v>
      </c>
      <c r="D48" s="244" t="s">
        <v>265</v>
      </c>
      <c r="E48" s="245">
        <v>122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7">
        <v>0</v>
      </c>
      <c r="O48" s="247">
        <f>ROUND(E48*N48,2)</f>
        <v>0</v>
      </c>
      <c r="P48" s="247">
        <v>0</v>
      </c>
      <c r="Q48" s="247">
        <f>ROUND(E48*P48,2)</f>
        <v>0</v>
      </c>
      <c r="R48" s="247" t="s">
        <v>341</v>
      </c>
      <c r="S48" s="247" t="s">
        <v>160</v>
      </c>
      <c r="T48" s="248" t="s">
        <v>160</v>
      </c>
      <c r="U48" s="219">
        <v>6.2E-2</v>
      </c>
      <c r="V48" s="219">
        <f>ROUND(E48*U48,2)</f>
        <v>7.56</v>
      </c>
      <c r="W48" s="219"/>
      <c r="X48" s="219" t="s">
        <v>161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162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2">
        <v>29</v>
      </c>
      <c r="B49" s="243" t="s">
        <v>574</v>
      </c>
      <c r="C49" s="256" t="s">
        <v>575</v>
      </c>
      <c r="D49" s="244" t="s">
        <v>340</v>
      </c>
      <c r="E49" s="245">
        <v>1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7">
        <v>0</v>
      </c>
      <c r="O49" s="247">
        <f>ROUND(E49*N49,2)</f>
        <v>0</v>
      </c>
      <c r="P49" s="247">
        <v>0</v>
      </c>
      <c r="Q49" s="247">
        <f>ROUND(E49*P49,2)</f>
        <v>0</v>
      </c>
      <c r="R49" s="247" t="s">
        <v>576</v>
      </c>
      <c r="S49" s="247" t="s">
        <v>160</v>
      </c>
      <c r="T49" s="248" t="s">
        <v>160</v>
      </c>
      <c r="U49" s="219">
        <v>0.23899999999999999</v>
      </c>
      <c r="V49" s="219">
        <f>ROUND(E49*U49,2)</f>
        <v>0.24</v>
      </c>
      <c r="W49" s="219"/>
      <c r="X49" s="219" t="s">
        <v>161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162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2">
        <v>30</v>
      </c>
      <c r="B50" s="243" t="s">
        <v>577</v>
      </c>
      <c r="C50" s="256" t="s">
        <v>578</v>
      </c>
      <c r="D50" s="244" t="s">
        <v>158</v>
      </c>
      <c r="E50" s="245">
        <v>2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7">
        <v>0</v>
      </c>
      <c r="O50" s="247">
        <f>ROUND(E50*N50,2)</f>
        <v>0</v>
      </c>
      <c r="P50" s="247">
        <v>0</v>
      </c>
      <c r="Q50" s="247">
        <f>ROUND(E50*P50,2)</f>
        <v>0</v>
      </c>
      <c r="R50" s="247" t="s">
        <v>576</v>
      </c>
      <c r="S50" s="247" t="s">
        <v>160</v>
      </c>
      <c r="T50" s="248" t="s">
        <v>160</v>
      </c>
      <c r="U50" s="219">
        <v>9.2999999999999999E-2</v>
      </c>
      <c r="V50" s="219">
        <f>ROUND(E50*U50,2)</f>
        <v>0.19</v>
      </c>
      <c r="W50" s="219"/>
      <c r="X50" s="219" t="s">
        <v>161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2">
        <v>31</v>
      </c>
      <c r="B51" s="243" t="s">
        <v>579</v>
      </c>
      <c r="C51" s="256" t="s">
        <v>580</v>
      </c>
      <c r="D51" s="244" t="s">
        <v>355</v>
      </c>
      <c r="E51" s="245">
        <v>1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21</v>
      </c>
      <c r="M51" s="247">
        <f>G51*(1+L51/100)</f>
        <v>0</v>
      </c>
      <c r="N51" s="247">
        <v>0</v>
      </c>
      <c r="O51" s="247">
        <f>ROUND(E51*N51,2)</f>
        <v>0</v>
      </c>
      <c r="P51" s="247">
        <v>0</v>
      </c>
      <c r="Q51" s="247">
        <f>ROUND(E51*P51,2)</f>
        <v>0</v>
      </c>
      <c r="R51" s="247"/>
      <c r="S51" s="247" t="s">
        <v>349</v>
      </c>
      <c r="T51" s="248" t="s">
        <v>350</v>
      </c>
      <c r="U51" s="219">
        <v>0</v>
      </c>
      <c r="V51" s="219">
        <f>ROUND(E51*U51,2)</f>
        <v>0</v>
      </c>
      <c r="W51" s="219"/>
      <c r="X51" s="219" t="s">
        <v>356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357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2">
        <v>32</v>
      </c>
      <c r="B52" s="243" t="s">
        <v>581</v>
      </c>
      <c r="C52" s="256" t="s">
        <v>582</v>
      </c>
      <c r="D52" s="244" t="s">
        <v>158</v>
      </c>
      <c r="E52" s="245">
        <v>2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21</v>
      </c>
      <c r="M52" s="247">
        <f>G52*(1+L52/100)</f>
        <v>0</v>
      </c>
      <c r="N52" s="247">
        <v>0</v>
      </c>
      <c r="O52" s="247">
        <f>ROUND(E52*N52,2)</f>
        <v>0</v>
      </c>
      <c r="P52" s="247">
        <v>0</v>
      </c>
      <c r="Q52" s="247">
        <f>ROUND(E52*P52,2)</f>
        <v>0</v>
      </c>
      <c r="R52" s="247" t="s">
        <v>381</v>
      </c>
      <c r="S52" s="247" t="s">
        <v>160</v>
      </c>
      <c r="T52" s="248" t="s">
        <v>160</v>
      </c>
      <c r="U52" s="219">
        <v>0</v>
      </c>
      <c r="V52" s="219">
        <f>ROUND(E52*U52,2)</f>
        <v>0</v>
      </c>
      <c r="W52" s="219"/>
      <c r="X52" s="219" t="s">
        <v>356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357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2">
        <v>33</v>
      </c>
      <c r="B53" s="243" t="s">
        <v>583</v>
      </c>
      <c r="C53" s="256" t="s">
        <v>584</v>
      </c>
      <c r="D53" s="244" t="s">
        <v>158</v>
      </c>
      <c r="E53" s="245">
        <v>2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7">
        <v>0</v>
      </c>
      <c r="O53" s="247">
        <f>ROUND(E53*N53,2)</f>
        <v>0</v>
      </c>
      <c r="P53" s="247">
        <v>0</v>
      </c>
      <c r="Q53" s="247">
        <f>ROUND(E53*P53,2)</f>
        <v>0</v>
      </c>
      <c r="R53" s="247" t="s">
        <v>381</v>
      </c>
      <c r="S53" s="247" t="s">
        <v>160</v>
      </c>
      <c r="T53" s="248" t="s">
        <v>160</v>
      </c>
      <c r="U53" s="219">
        <v>0</v>
      </c>
      <c r="V53" s="219">
        <f>ROUND(E53*U53,2)</f>
        <v>0</v>
      </c>
      <c r="W53" s="219"/>
      <c r="X53" s="219" t="s">
        <v>356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357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2">
        <v>34</v>
      </c>
      <c r="B54" s="243" t="s">
        <v>585</v>
      </c>
      <c r="C54" s="256" t="s">
        <v>586</v>
      </c>
      <c r="D54" s="244" t="s">
        <v>158</v>
      </c>
      <c r="E54" s="245">
        <v>1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7">
        <v>0</v>
      </c>
      <c r="O54" s="247">
        <f>ROUND(E54*N54,2)</f>
        <v>0</v>
      </c>
      <c r="P54" s="247">
        <v>0</v>
      </c>
      <c r="Q54" s="247">
        <f>ROUND(E54*P54,2)</f>
        <v>0</v>
      </c>
      <c r="R54" s="247" t="s">
        <v>381</v>
      </c>
      <c r="S54" s="247" t="s">
        <v>160</v>
      </c>
      <c r="T54" s="248" t="s">
        <v>160</v>
      </c>
      <c r="U54" s="219">
        <v>0</v>
      </c>
      <c r="V54" s="219">
        <f>ROUND(E54*U54,2)</f>
        <v>0</v>
      </c>
      <c r="W54" s="219"/>
      <c r="X54" s="219" t="s">
        <v>356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357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2.5" outlineLevel="1" x14ac:dyDescent="0.2">
      <c r="A55" s="242">
        <v>35</v>
      </c>
      <c r="B55" s="243" t="s">
        <v>587</v>
      </c>
      <c r="C55" s="256" t="s">
        <v>588</v>
      </c>
      <c r="D55" s="244" t="s">
        <v>158</v>
      </c>
      <c r="E55" s="245">
        <v>1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7">
        <v>0</v>
      </c>
      <c r="O55" s="247">
        <f>ROUND(E55*N55,2)</f>
        <v>0</v>
      </c>
      <c r="P55" s="247">
        <v>0</v>
      </c>
      <c r="Q55" s="247">
        <f>ROUND(E55*P55,2)</f>
        <v>0</v>
      </c>
      <c r="R55" s="247" t="s">
        <v>381</v>
      </c>
      <c r="S55" s="247" t="s">
        <v>160</v>
      </c>
      <c r="T55" s="248" t="s">
        <v>160</v>
      </c>
      <c r="U55" s="219">
        <v>0</v>
      </c>
      <c r="V55" s="219">
        <f>ROUND(E55*U55,2)</f>
        <v>0</v>
      </c>
      <c r="W55" s="219"/>
      <c r="X55" s="219" t="s">
        <v>356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357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42">
        <v>36</v>
      </c>
      <c r="B56" s="243" t="s">
        <v>589</v>
      </c>
      <c r="C56" s="256" t="s">
        <v>590</v>
      </c>
      <c r="D56" s="244" t="s">
        <v>158</v>
      </c>
      <c r="E56" s="245">
        <v>1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7">
        <v>0</v>
      </c>
      <c r="O56" s="247">
        <f>ROUND(E56*N56,2)</f>
        <v>0</v>
      </c>
      <c r="P56" s="247">
        <v>0</v>
      </c>
      <c r="Q56" s="247">
        <f>ROUND(E56*P56,2)</f>
        <v>0</v>
      </c>
      <c r="R56" s="247" t="s">
        <v>381</v>
      </c>
      <c r="S56" s="247" t="s">
        <v>160</v>
      </c>
      <c r="T56" s="248" t="s">
        <v>160</v>
      </c>
      <c r="U56" s="219">
        <v>0</v>
      </c>
      <c r="V56" s="219">
        <f>ROUND(E56*U56,2)</f>
        <v>0</v>
      </c>
      <c r="W56" s="219"/>
      <c r="X56" s="219" t="s">
        <v>356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357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2">
        <v>37</v>
      </c>
      <c r="B57" s="243" t="s">
        <v>591</v>
      </c>
      <c r="C57" s="256" t="s">
        <v>592</v>
      </c>
      <c r="D57" s="244" t="s">
        <v>158</v>
      </c>
      <c r="E57" s="245">
        <v>1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21</v>
      </c>
      <c r="M57" s="247">
        <f>G57*(1+L57/100)</f>
        <v>0</v>
      </c>
      <c r="N57" s="247">
        <v>0</v>
      </c>
      <c r="O57" s="247">
        <f>ROUND(E57*N57,2)</f>
        <v>0</v>
      </c>
      <c r="P57" s="247">
        <v>0</v>
      </c>
      <c r="Q57" s="247">
        <f>ROUND(E57*P57,2)</f>
        <v>0</v>
      </c>
      <c r="R57" s="247" t="s">
        <v>381</v>
      </c>
      <c r="S57" s="247" t="s">
        <v>160</v>
      </c>
      <c r="T57" s="248" t="s">
        <v>160</v>
      </c>
      <c r="U57" s="219">
        <v>0</v>
      </c>
      <c r="V57" s="219">
        <f>ROUND(E57*U57,2)</f>
        <v>0</v>
      </c>
      <c r="W57" s="219"/>
      <c r="X57" s="219" t="s">
        <v>356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357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42">
        <v>38</v>
      </c>
      <c r="B58" s="243" t="s">
        <v>593</v>
      </c>
      <c r="C58" s="256" t="s">
        <v>594</v>
      </c>
      <c r="D58" s="244" t="s">
        <v>158</v>
      </c>
      <c r="E58" s="245">
        <v>1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21</v>
      </c>
      <c r="M58" s="247">
        <f>G58*(1+L58/100)</f>
        <v>0</v>
      </c>
      <c r="N58" s="247">
        <v>0</v>
      </c>
      <c r="O58" s="247">
        <f>ROUND(E58*N58,2)</f>
        <v>0</v>
      </c>
      <c r="P58" s="247">
        <v>0</v>
      </c>
      <c r="Q58" s="247">
        <f>ROUND(E58*P58,2)</f>
        <v>0</v>
      </c>
      <c r="R58" s="247" t="s">
        <v>381</v>
      </c>
      <c r="S58" s="247" t="s">
        <v>160</v>
      </c>
      <c r="T58" s="248" t="s">
        <v>160</v>
      </c>
      <c r="U58" s="219">
        <v>0</v>
      </c>
      <c r="V58" s="219">
        <f>ROUND(E58*U58,2)</f>
        <v>0</v>
      </c>
      <c r="W58" s="219"/>
      <c r="X58" s="219" t="s">
        <v>356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357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31">
        <v>39</v>
      </c>
      <c r="B59" s="232" t="s">
        <v>595</v>
      </c>
      <c r="C59" s="251" t="s">
        <v>596</v>
      </c>
      <c r="D59" s="233" t="s">
        <v>0</v>
      </c>
      <c r="E59" s="234">
        <v>760.29499999999996</v>
      </c>
      <c r="F59" s="235"/>
      <c r="G59" s="236">
        <f>ROUND(E59*F59,2)</f>
        <v>0</v>
      </c>
      <c r="H59" s="235"/>
      <c r="I59" s="236">
        <f>ROUND(E59*H59,2)</f>
        <v>0</v>
      </c>
      <c r="J59" s="235"/>
      <c r="K59" s="236">
        <f>ROUND(E59*J59,2)</f>
        <v>0</v>
      </c>
      <c r="L59" s="236">
        <v>21</v>
      </c>
      <c r="M59" s="236">
        <f>G59*(1+L59/100)</f>
        <v>0</v>
      </c>
      <c r="N59" s="236">
        <v>0</v>
      </c>
      <c r="O59" s="236">
        <f>ROUND(E59*N59,2)</f>
        <v>0</v>
      </c>
      <c r="P59" s="236">
        <v>0</v>
      </c>
      <c r="Q59" s="236">
        <f>ROUND(E59*P59,2)</f>
        <v>0</v>
      </c>
      <c r="R59" s="236" t="s">
        <v>341</v>
      </c>
      <c r="S59" s="236" t="s">
        <v>160</v>
      </c>
      <c r="T59" s="237" t="s">
        <v>160</v>
      </c>
      <c r="U59" s="219">
        <v>0</v>
      </c>
      <c r="V59" s="219">
        <f>ROUND(E59*U59,2)</f>
        <v>0</v>
      </c>
      <c r="W59" s="219"/>
      <c r="X59" s="219" t="s">
        <v>161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597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2" t="s">
        <v>361</v>
      </c>
      <c r="D60" s="238"/>
      <c r="E60" s="238"/>
      <c r="F60" s="238"/>
      <c r="G60" s="238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5" t="s">
        <v>154</v>
      </c>
      <c r="B61" s="226" t="s">
        <v>107</v>
      </c>
      <c r="C61" s="250" t="s">
        <v>108</v>
      </c>
      <c r="D61" s="227"/>
      <c r="E61" s="228"/>
      <c r="F61" s="229"/>
      <c r="G61" s="229">
        <f>SUMIF(AG62:AG96,"&lt;&gt;NOR",G62:G96)</f>
        <v>0</v>
      </c>
      <c r="H61" s="229"/>
      <c r="I61" s="229">
        <f>SUM(I62:I96)</f>
        <v>0</v>
      </c>
      <c r="J61" s="229"/>
      <c r="K61" s="229">
        <f>SUM(K62:K96)</f>
        <v>0</v>
      </c>
      <c r="L61" s="229"/>
      <c r="M61" s="229">
        <f>SUM(M62:M96)</f>
        <v>0</v>
      </c>
      <c r="N61" s="229"/>
      <c r="O61" s="229">
        <f>SUM(O62:O96)</f>
        <v>0</v>
      </c>
      <c r="P61" s="229"/>
      <c r="Q61" s="229">
        <f>SUM(Q62:Q96)</f>
        <v>0.31</v>
      </c>
      <c r="R61" s="229"/>
      <c r="S61" s="229"/>
      <c r="T61" s="230"/>
      <c r="U61" s="224"/>
      <c r="V61" s="224">
        <f>SUM(V62:V96)</f>
        <v>36.949999999999996</v>
      </c>
      <c r="W61" s="224"/>
      <c r="X61" s="224"/>
      <c r="AG61" t="s">
        <v>155</v>
      </c>
    </row>
    <row r="62" spans="1:60" outlineLevel="1" x14ac:dyDescent="0.2">
      <c r="A62" s="242">
        <v>40</v>
      </c>
      <c r="B62" s="243" t="s">
        <v>598</v>
      </c>
      <c r="C62" s="256" t="s">
        <v>599</v>
      </c>
      <c r="D62" s="244" t="s">
        <v>340</v>
      </c>
      <c r="E62" s="245">
        <v>5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7">
        <v>0</v>
      </c>
      <c r="O62" s="247">
        <f>ROUND(E62*N62,2)</f>
        <v>0</v>
      </c>
      <c r="P62" s="247">
        <v>0</v>
      </c>
      <c r="Q62" s="247">
        <f>ROUND(E62*P62,2)</f>
        <v>0</v>
      </c>
      <c r="R62" s="247" t="s">
        <v>341</v>
      </c>
      <c r="S62" s="247" t="s">
        <v>160</v>
      </c>
      <c r="T62" s="248" t="s">
        <v>160</v>
      </c>
      <c r="U62" s="219">
        <v>0.59</v>
      </c>
      <c r="V62" s="219">
        <f>ROUND(E62*U62,2)</f>
        <v>2.95</v>
      </c>
      <c r="W62" s="219"/>
      <c r="X62" s="219" t="s">
        <v>161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162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2">
        <v>41</v>
      </c>
      <c r="B63" s="243" t="s">
        <v>600</v>
      </c>
      <c r="C63" s="256" t="s">
        <v>601</v>
      </c>
      <c r="D63" s="244" t="s">
        <v>158</v>
      </c>
      <c r="E63" s="245">
        <v>1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21</v>
      </c>
      <c r="M63" s="247">
        <f>G63*(1+L63/100)</f>
        <v>0</v>
      </c>
      <c r="N63" s="247">
        <v>0</v>
      </c>
      <c r="O63" s="247">
        <f>ROUND(E63*N63,2)</f>
        <v>0</v>
      </c>
      <c r="P63" s="247">
        <v>0</v>
      </c>
      <c r="Q63" s="247">
        <f>ROUND(E63*P63,2)</f>
        <v>0</v>
      </c>
      <c r="R63" s="247" t="s">
        <v>341</v>
      </c>
      <c r="S63" s="247" t="s">
        <v>160</v>
      </c>
      <c r="T63" s="248" t="s">
        <v>160</v>
      </c>
      <c r="U63" s="219">
        <v>1.091</v>
      </c>
      <c r="V63" s="219">
        <f>ROUND(E63*U63,2)</f>
        <v>1.0900000000000001</v>
      </c>
      <c r="W63" s="219"/>
      <c r="X63" s="219" t="s">
        <v>161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162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2">
        <v>42</v>
      </c>
      <c r="B64" s="243" t="s">
        <v>602</v>
      </c>
      <c r="C64" s="256" t="s">
        <v>603</v>
      </c>
      <c r="D64" s="244" t="s">
        <v>158</v>
      </c>
      <c r="E64" s="245">
        <v>4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7">
        <v>0</v>
      </c>
      <c r="O64" s="247">
        <f>ROUND(E64*N64,2)</f>
        <v>0</v>
      </c>
      <c r="P64" s="247">
        <v>0</v>
      </c>
      <c r="Q64" s="247">
        <f>ROUND(E64*P64,2)</f>
        <v>0</v>
      </c>
      <c r="R64" s="247" t="s">
        <v>341</v>
      </c>
      <c r="S64" s="247" t="s">
        <v>160</v>
      </c>
      <c r="T64" s="248" t="s">
        <v>160</v>
      </c>
      <c r="U64" s="219">
        <v>0.745</v>
      </c>
      <c r="V64" s="219">
        <f>ROUND(E64*U64,2)</f>
        <v>2.98</v>
      </c>
      <c r="W64" s="219"/>
      <c r="X64" s="219" t="s">
        <v>161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162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2">
        <v>43</v>
      </c>
      <c r="B65" s="243" t="s">
        <v>604</v>
      </c>
      <c r="C65" s="256" t="s">
        <v>605</v>
      </c>
      <c r="D65" s="244" t="s">
        <v>158</v>
      </c>
      <c r="E65" s="245">
        <v>4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21</v>
      </c>
      <c r="M65" s="247">
        <f>G65*(1+L65/100)</f>
        <v>0</v>
      </c>
      <c r="N65" s="247">
        <v>0</v>
      </c>
      <c r="O65" s="247">
        <f>ROUND(E65*N65,2)</f>
        <v>0</v>
      </c>
      <c r="P65" s="247">
        <v>0</v>
      </c>
      <c r="Q65" s="247">
        <f>ROUND(E65*P65,2)</f>
        <v>0</v>
      </c>
      <c r="R65" s="247" t="s">
        <v>341</v>
      </c>
      <c r="S65" s="247" t="s">
        <v>160</v>
      </c>
      <c r="T65" s="248" t="s">
        <v>160</v>
      </c>
      <c r="U65" s="219">
        <v>0.96199999999999997</v>
      </c>
      <c r="V65" s="219">
        <f>ROUND(E65*U65,2)</f>
        <v>3.85</v>
      </c>
      <c r="W65" s="219"/>
      <c r="X65" s="219" t="s">
        <v>161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162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2">
        <v>44</v>
      </c>
      <c r="B66" s="243" t="s">
        <v>606</v>
      </c>
      <c r="C66" s="256" t="s">
        <v>607</v>
      </c>
      <c r="D66" s="244" t="s">
        <v>340</v>
      </c>
      <c r="E66" s="245">
        <v>5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21</v>
      </c>
      <c r="M66" s="247">
        <f>G66*(1+L66/100)</f>
        <v>0</v>
      </c>
      <c r="N66" s="247">
        <v>0</v>
      </c>
      <c r="O66" s="247">
        <f>ROUND(E66*N66,2)</f>
        <v>0</v>
      </c>
      <c r="P66" s="247">
        <v>0</v>
      </c>
      <c r="Q66" s="247">
        <f>ROUND(E66*P66,2)</f>
        <v>0</v>
      </c>
      <c r="R66" s="247" t="s">
        <v>341</v>
      </c>
      <c r="S66" s="247" t="s">
        <v>160</v>
      </c>
      <c r="T66" s="248" t="s">
        <v>160</v>
      </c>
      <c r="U66" s="219">
        <v>0.38200000000000001</v>
      </c>
      <c r="V66" s="219">
        <f>ROUND(E66*U66,2)</f>
        <v>1.91</v>
      </c>
      <c r="W66" s="219"/>
      <c r="X66" s="219" t="s">
        <v>161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162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2">
        <v>45</v>
      </c>
      <c r="B67" s="243" t="s">
        <v>608</v>
      </c>
      <c r="C67" s="256" t="s">
        <v>609</v>
      </c>
      <c r="D67" s="244" t="s">
        <v>340</v>
      </c>
      <c r="E67" s="245">
        <v>1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7">
        <v>0</v>
      </c>
      <c r="O67" s="247">
        <f>ROUND(E67*N67,2)</f>
        <v>0</v>
      </c>
      <c r="P67" s="247">
        <v>0</v>
      </c>
      <c r="Q67" s="247">
        <f>ROUND(E67*P67,2)</f>
        <v>0</v>
      </c>
      <c r="R67" s="247" t="s">
        <v>341</v>
      </c>
      <c r="S67" s="247" t="s">
        <v>160</v>
      </c>
      <c r="T67" s="248" t="s">
        <v>160</v>
      </c>
      <c r="U67" s="219">
        <v>0.186</v>
      </c>
      <c r="V67" s="219">
        <f>ROUND(E67*U67,2)</f>
        <v>0.19</v>
      </c>
      <c r="W67" s="219"/>
      <c r="X67" s="219" t="s">
        <v>161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162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2">
        <v>46</v>
      </c>
      <c r="B68" s="243" t="s">
        <v>610</v>
      </c>
      <c r="C68" s="256" t="s">
        <v>611</v>
      </c>
      <c r="D68" s="244" t="s">
        <v>340</v>
      </c>
      <c r="E68" s="245">
        <v>6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21</v>
      </c>
      <c r="M68" s="247">
        <f>G68*(1+L68/100)</f>
        <v>0</v>
      </c>
      <c r="N68" s="247">
        <v>0</v>
      </c>
      <c r="O68" s="247">
        <f>ROUND(E68*N68,2)</f>
        <v>0</v>
      </c>
      <c r="P68" s="247">
        <v>0</v>
      </c>
      <c r="Q68" s="247">
        <f>ROUND(E68*P68,2)</f>
        <v>0</v>
      </c>
      <c r="R68" s="247" t="s">
        <v>341</v>
      </c>
      <c r="S68" s="247" t="s">
        <v>160</v>
      </c>
      <c r="T68" s="248" t="s">
        <v>160</v>
      </c>
      <c r="U68" s="219">
        <v>1.575</v>
      </c>
      <c r="V68" s="219">
        <f>ROUND(E68*U68,2)</f>
        <v>9.4499999999999993</v>
      </c>
      <c r="W68" s="219"/>
      <c r="X68" s="219" t="s">
        <v>161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162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2">
        <v>47</v>
      </c>
      <c r="B69" s="243" t="s">
        <v>612</v>
      </c>
      <c r="C69" s="256" t="s">
        <v>613</v>
      </c>
      <c r="D69" s="244" t="s">
        <v>340</v>
      </c>
      <c r="E69" s="245">
        <v>5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7">
        <v>0</v>
      </c>
      <c r="O69" s="247">
        <f>ROUND(E69*N69,2)</f>
        <v>0</v>
      </c>
      <c r="P69" s="247">
        <v>0</v>
      </c>
      <c r="Q69" s="247">
        <f>ROUND(E69*P69,2)</f>
        <v>0</v>
      </c>
      <c r="R69" s="247" t="s">
        <v>341</v>
      </c>
      <c r="S69" s="247" t="s">
        <v>160</v>
      </c>
      <c r="T69" s="248" t="s">
        <v>160</v>
      </c>
      <c r="U69" s="219">
        <v>0.32500000000000001</v>
      </c>
      <c r="V69" s="219">
        <f>ROUND(E69*U69,2)</f>
        <v>1.63</v>
      </c>
      <c r="W69" s="219"/>
      <c r="X69" s="219" t="s">
        <v>161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162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2">
        <v>48</v>
      </c>
      <c r="B70" s="243" t="s">
        <v>614</v>
      </c>
      <c r="C70" s="256" t="s">
        <v>615</v>
      </c>
      <c r="D70" s="244" t="s">
        <v>340</v>
      </c>
      <c r="E70" s="245">
        <v>2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21</v>
      </c>
      <c r="M70" s="247">
        <f>G70*(1+L70/100)</f>
        <v>0</v>
      </c>
      <c r="N70" s="247">
        <v>0</v>
      </c>
      <c r="O70" s="247">
        <f>ROUND(E70*N70,2)</f>
        <v>0</v>
      </c>
      <c r="P70" s="247">
        <v>0</v>
      </c>
      <c r="Q70" s="247">
        <f>ROUND(E70*P70,2)</f>
        <v>0</v>
      </c>
      <c r="R70" s="247" t="s">
        <v>341</v>
      </c>
      <c r="S70" s="247" t="s">
        <v>160</v>
      </c>
      <c r="T70" s="248" t="s">
        <v>160</v>
      </c>
      <c r="U70" s="219">
        <v>0.38300000000000001</v>
      </c>
      <c r="V70" s="219">
        <f>ROUND(E70*U70,2)</f>
        <v>0.77</v>
      </c>
      <c r="W70" s="219"/>
      <c r="X70" s="219" t="s">
        <v>161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162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31">
        <v>49</v>
      </c>
      <c r="B71" s="232" t="s">
        <v>616</v>
      </c>
      <c r="C71" s="251" t="s">
        <v>617</v>
      </c>
      <c r="D71" s="233" t="s">
        <v>340</v>
      </c>
      <c r="E71" s="234">
        <v>1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6">
        <v>0</v>
      </c>
      <c r="O71" s="236">
        <f>ROUND(E71*N71,2)</f>
        <v>0</v>
      </c>
      <c r="P71" s="236">
        <v>0</v>
      </c>
      <c r="Q71" s="236">
        <f>ROUND(E71*P71,2)</f>
        <v>0</v>
      </c>
      <c r="R71" s="236" t="s">
        <v>341</v>
      </c>
      <c r="S71" s="236" t="s">
        <v>160</v>
      </c>
      <c r="T71" s="237" t="s">
        <v>160</v>
      </c>
      <c r="U71" s="219">
        <v>0.56899999999999995</v>
      </c>
      <c r="V71" s="219">
        <f>ROUND(E71*U71,2)</f>
        <v>0.56999999999999995</v>
      </c>
      <c r="W71" s="219"/>
      <c r="X71" s="219" t="s">
        <v>161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162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2" t="s">
        <v>618</v>
      </c>
      <c r="D72" s="238"/>
      <c r="E72" s="238"/>
      <c r="F72" s="238"/>
      <c r="G72" s="238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2">
        <v>50</v>
      </c>
      <c r="B73" s="243" t="s">
        <v>619</v>
      </c>
      <c r="C73" s="256" t="s">
        <v>620</v>
      </c>
      <c r="D73" s="244" t="s">
        <v>158</v>
      </c>
      <c r="E73" s="245">
        <v>1</v>
      </c>
      <c r="F73" s="246"/>
      <c r="G73" s="247">
        <f>ROUND(E73*F73,2)</f>
        <v>0</v>
      </c>
      <c r="H73" s="246"/>
      <c r="I73" s="247">
        <f>ROUND(E73*H73,2)</f>
        <v>0</v>
      </c>
      <c r="J73" s="246"/>
      <c r="K73" s="247">
        <f>ROUND(E73*J73,2)</f>
        <v>0</v>
      </c>
      <c r="L73" s="247">
        <v>21</v>
      </c>
      <c r="M73" s="247">
        <f>G73*(1+L73/100)</f>
        <v>0</v>
      </c>
      <c r="N73" s="247">
        <v>0</v>
      </c>
      <c r="O73" s="247">
        <f>ROUND(E73*N73,2)</f>
        <v>0</v>
      </c>
      <c r="P73" s="247">
        <v>0</v>
      </c>
      <c r="Q73" s="247">
        <f>ROUND(E73*P73,2)</f>
        <v>0</v>
      </c>
      <c r="R73" s="247" t="s">
        <v>341</v>
      </c>
      <c r="S73" s="247" t="s">
        <v>160</v>
      </c>
      <c r="T73" s="248" t="s">
        <v>160</v>
      </c>
      <c r="U73" s="219">
        <v>1.25</v>
      </c>
      <c r="V73" s="219">
        <f>ROUND(E73*U73,2)</f>
        <v>1.25</v>
      </c>
      <c r="W73" s="219"/>
      <c r="X73" s="219" t="s">
        <v>161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162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2">
        <v>51</v>
      </c>
      <c r="B74" s="243" t="s">
        <v>621</v>
      </c>
      <c r="C74" s="256" t="s">
        <v>622</v>
      </c>
      <c r="D74" s="244" t="s">
        <v>340</v>
      </c>
      <c r="E74" s="245">
        <v>18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21</v>
      </c>
      <c r="M74" s="247">
        <f>G74*(1+L74/100)</f>
        <v>0</v>
      </c>
      <c r="N74" s="247">
        <v>0</v>
      </c>
      <c r="O74" s="247">
        <f>ROUND(E74*N74,2)</f>
        <v>0</v>
      </c>
      <c r="P74" s="247">
        <v>0</v>
      </c>
      <c r="Q74" s="247">
        <f>ROUND(E74*P74,2)</f>
        <v>0</v>
      </c>
      <c r="R74" s="247" t="s">
        <v>341</v>
      </c>
      <c r="S74" s="247" t="s">
        <v>160</v>
      </c>
      <c r="T74" s="248" t="s">
        <v>160</v>
      </c>
      <c r="U74" s="219">
        <v>0.17599999999999999</v>
      </c>
      <c r="V74" s="219">
        <f>ROUND(E74*U74,2)</f>
        <v>3.17</v>
      </c>
      <c r="W74" s="219"/>
      <c r="X74" s="219" t="s">
        <v>161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162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2">
        <v>52</v>
      </c>
      <c r="B75" s="243" t="s">
        <v>623</v>
      </c>
      <c r="C75" s="256" t="s">
        <v>624</v>
      </c>
      <c r="D75" s="244" t="s">
        <v>340</v>
      </c>
      <c r="E75" s="245">
        <v>9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21</v>
      </c>
      <c r="M75" s="247">
        <f>G75*(1+L75/100)</f>
        <v>0</v>
      </c>
      <c r="N75" s="247">
        <v>0</v>
      </c>
      <c r="O75" s="247">
        <f>ROUND(E75*N75,2)</f>
        <v>0</v>
      </c>
      <c r="P75" s="247">
        <v>0</v>
      </c>
      <c r="Q75" s="247">
        <f>ROUND(E75*P75,2)</f>
        <v>0</v>
      </c>
      <c r="R75" s="247" t="s">
        <v>341</v>
      </c>
      <c r="S75" s="247" t="s">
        <v>160</v>
      </c>
      <c r="T75" s="248" t="s">
        <v>160</v>
      </c>
      <c r="U75" s="219">
        <v>0.217</v>
      </c>
      <c r="V75" s="219">
        <f>ROUND(E75*U75,2)</f>
        <v>1.95</v>
      </c>
      <c r="W75" s="219"/>
      <c r="X75" s="219" t="s">
        <v>161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162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2">
        <v>53</v>
      </c>
      <c r="B76" s="243" t="s">
        <v>625</v>
      </c>
      <c r="C76" s="256" t="s">
        <v>626</v>
      </c>
      <c r="D76" s="244" t="s">
        <v>158</v>
      </c>
      <c r="E76" s="245">
        <v>1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7">
        <v>0</v>
      </c>
      <c r="O76" s="247">
        <f>ROUND(E76*N76,2)</f>
        <v>0</v>
      </c>
      <c r="P76" s="247">
        <v>0</v>
      </c>
      <c r="Q76" s="247">
        <f>ROUND(E76*P76,2)</f>
        <v>0</v>
      </c>
      <c r="R76" s="247" t="s">
        <v>341</v>
      </c>
      <c r="S76" s="247" t="s">
        <v>160</v>
      </c>
      <c r="T76" s="248" t="s">
        <v>160</v>
      </c>
      <c r="U76" s="219">
        <v>0.47599999999999998</v>
      </c>
      <c r="V76" s="219">
        <f>ROUND(E76*U76,2)</f>
        <v>0.48</v>
      </c>
      <c r="W76" s="219"/>
      <c r="X76" s="219" t="s">
        <v>161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162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2">
        <v>54</v>
      </c>
      <c r="B77" s="243" t="s">
        <v>627</v>
      </c>
      <c r="C77" s="256" t="s">
        <v>628</v>
      </c>
      <c r="D77" s="244" t="s">
        <v>158</v>
      </c>
      <c r="E77" s="245">
        <v>6</v>
      </c>
      <c r="F77" s="246"/>
      <c r="G77" s="247">
        <f>ROUND(E77*F77,2)</f>
        <v>0</v>
      </c>
      <c r="H77" s="246"/>
      <c r="I77" s="247">
        <f>ROUND(E77*H77,2)</f>
        <v>0</v>
      </c>
      <c r="J77" s="246"/>
      <c r="K77" s="247">
        <f>ROUND(E77*J77,2)</f>
        <v>0</v>
      </c>
      <c r="L77" s="247">
        <v>21</v>
      </c>
      <c r="M77" s="247">
        <f>G77*(1+L77/100)</f>
        <v>0</v>
      </c>
      <c r="N77" s="247">
        <v>0</v>
      </c>
      <c r="O77" s="247">
        <f>ROUND(E77*N77,2)</f>
        <v>0</v>
      </c>
      <c r="P77" s="247">
        <v>0</v>
      </c>
      <c r="Q77" s="247">
        <f>ROUND(E77*P77,2)</f>
        <v>0</v>
      </c>
      <c r="R77" s="247" t="s">
        <v>341</v>
      </c>
      <c r="S77" s="247" t="s">
        <v>160</v>
      </c>
      <c r="T77" s="248" t="s">
        <v>160</v>
      </c>
      <c r="U77" s="219">
        <v>0.44500000000000001</v>
      </c>
      <c r="V77" s="219">
        <f>ROUND(E77*U77,2)</f>
        <v>2.67</v>
      </c>
      <c r="W77" s="219"/>
      <c r="X77" s="219" t="s">
        <v>161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162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2">
        <v>55</v>
      </c>
      <c r="B78" s="243" t="s">
        <v>629</v>
      </c>
      <c r="C78" s="256" t="s">
        <v>630</v>
      </c>
      <c r="D78" s="244" t="s">
        <v>158</v>
      </c>
      <c r="E78" s="245">
        <v>2</v>
      </c>
      <c r="F78" s="246"/>
      <c r="G78" s="247">
        <f>ROUND(E78*F78,2)</f>
        <v>0</v>
      </c>
      <c r="H78" s="246"/>
      <c r="I78" s="247">
        <f>ROUND(E78*H78,2)</f>
        <v>0</v>
      </c>
      <c r="J78" s="246"/>
      <c r="K78" s="247">
        <f>ROUND(E78*J78,2)</f>
        <v>0</v>
      </c>
      <c r="L78" s="247">
        <v>21</v>
      </c>
      <c r="M78" s="247">
        <f>G78*(1+L78/100)</f>
        <v>0</v>
      </c>
      <c r="N78" s="247">
        <v>0</v>
      </c>
      <c r="O78" s="247">
        <f>ROUND(E78*N78,2)</f>
        <v>0</v>
      </c>
      <c r="P78" s="247">
        <v>0</v>
      </c>
      <c r="Q78" s="247">
        <f>ROUND(E78*P78,2)</f>
        <v>0</v>
      </c>
      <c r="R78" s="247" t="s">
        <v>341</v>
      </c>
      <c r="S78" s="247" t="s">
        <v>160</v>
      </c>
      <c r="T78" s="248" t="s">
        <v>160</v>
      </c>
      <c r="U78" s="219">
        <v>0.65500000000000003</v>
      </c>
      <c r="V78" s="219">
        <f>ROUND(E78*U78,2)</f>
        <v>1.31</v>
      </c>
      <c r="W78" s="219"/>
      <c r="X78" s="219" t="s">
        <v>161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162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2">
        <v>56</v>
      </c>
      <c r="B79" s="243" t="s">
        <v>52</v>
      </c>
      <c r="C79" s="256" t="s">
        <v>631</v>
      </c>
      <c r="D79" s="244" t="s">
        <v>632</v>
      </c>
      <c r="E79" s="245">
        <v>1</v>
      </c>
      <c r="F79" s="246"/>
      <c r="G79" s="247">
        <f>ROUND(E79*F79,2)</f>
        <v>0</v>
      </c>
      <c r="H79" s="246"/>
      <c r="I79" s="247">
        <f>ROUND(E79*H79,2)</f>
        <v>0</v>
      </c>
      <c r="J79" s="246"/>
      <c r="K79" s="247">
        <f>ROUND(E79*J79,2)</f>
        <v>0</v>
      </c>
      <c r="L79" s="247">
        <v>21</v>
      </c>
      <c r="M79" s="247">
        <f>G79*(1+L79/100)</f>
        <v>0</v>
      </c>
      <c r="N79" s="247">
        <v>0</v>
      </c>
      <c r="O79" s="247">
        <f>ROUND(E79*N79,2)</f>
        <v>0</v>
      </c>
      <c r="P79" s="247">
        <v>0</v>
      </c>
      <c r="Q79" s="247">
        <f>ROUND(E79*P79,2)</f>
        <v>0</v>
      </c>
      <c r="R79" s="247"/>
      <c r="S79" s="247" t="s">
        <v>349</v>
      </c>
      <c r="T79" s="248" t="s">
        <v>350</v>
      </c>
      <c r="U79" s="219">
        <v>0</v>
      </c>
      <c r="V79" s="219">
        <f>ROUND(E79*U79,2)</f>
        <v>0</v>
      </c>
      <c r="W79" s="219"/>
      <c r="X79" s="219" t="s">
        <v>356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357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2">
        <v>57</v>
      </c>
      <c r="B80" s="243" t="s">
        <v>55</v>
      </c>
      <c r="C80" s="256" t="s">
        <v>633</v>
      </c>
      <c r="D80" s="244" t="s">
        <v>634</v>
      </c>
      <c r="E80" s="245">
        <v>1</v>
      </c>
      <c r="F80" s="246"/>
      <c r="G80" s="247">
        <f>ROUND(E80*F80,2)</f>
        <v>0</v>
      </c>
      <c r="H80" s="246"/>
      <c r="I80" s="247">
        <f>ROUND(E80*H80,2)</f>
        <v>0</v>
      </c>
      <c r="J80" s="246"/>
      <c r="K80" s="247">
        <f>ROUND(E80*J80,2)</f>
        <v>0</v>
      </c>
      <c r="L80" s="247">
        <v>21</v>
      </c>
      <c r="M80" s="247">
        <f>G80*(1+L80/100)</f>
        <v>0</v>
      </c>
      <c r="N80" s="247">
        <v>0</v>
      </c>
      <c r="O80" s="247">
        <f>ROUND(E80*N80,2)</f>
        <v>0</v>
      </c>
      <c r="P80" s="247">
        <v>0</v>
      </c>
      <c r="Q80" s="247">
        <f>ROUND(E80*P80,2)</f>
        <v>0</v>
      </c>
      <c r="R80" s="247"/>
      <c r="S80" s="247" t="s">
        <v>349</v>
      </c>
      <c r="T80" s="248" t="s">
        <v>350</v>
      </c>
      <c r="U80" s="219">
        <v>0</v>
      </c>
      <c r="V80" s="219">
        <f>ROUND(E80*U80,2)</f>
        <v>0</v>
      </c>
      <c r="W80" s="219"/>
      <c r="X80" s="219" t="s">
        <v>356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357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42">
        <v>58</v>
      </c>
      <c r="B81" s="243" t="s">
        <v>635</v>
      </c>
      <c r="C81" s="256" t="s">
        <v>636</v>
      </c>
      <c r="D81" s="244" t="s">
        <v>158</v>
      </c>
      <c r="E81" s="245">
        <v>18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21</v>
      </c>
      <c r="M81" s="247">
        <f>G81*(1+L81/100)</f>
        <v>0</v>
      </c>
      <c r="N81" s="247">
        <v>0</v>
      </c>
      <c r="O81" s="247">
        <f>ROUND(E81*N81,2)</f>
        <v>0</v>
      </c>
      <c r="P81" s="247">
        <v>0</v>
      </c>
      <c r="Q81" s="247">
        <f>ROUND(E81*P81,2)</f>
        <v>0</v>
      </c>
      <c r="R81" s="247" t="s">
        <v>381</v>
      </c>
      <c r="S81" s="247" t="s">
        <v>160</v>
      </c>
      <c r="T81" s="248" t="s">
        <v>160</v>
      </c>
      <c r="U81" s="219">
        <v>0</v>
      </c>
      <c r="V81" s="219">
        <f>ROUND(E81*U81,2)</f>
        <v>0</v>
      </c>
      <c r="W81" s="219"/>
      <c r="X81" s="219" t="s">
        <v>356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357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2">
        <v>59</v>
      </c>
      <c r="B82" s="243" t="s">
        <v>637</v>
      </c>
      <c r="C82" s="256" t="s">
        <v>638</v>
      </c>
      <c r="D82" s="244" t="s">
        <v>632</v>
      </c>
      <c r="E82" s="245">
        <v>2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7">
        <v>0</v>
      </c>
      <c r="O82" s="247">
        <f>ROUND(E82*N82,2)</f>
        <v>0</v>
      </c>
      <c r="P82" s="247">
        <v>0</v>
      </c>
      <c r="Q82" s="247">
        <f>ROUND(E82*P82,2)</f>
        <v>0</v>
      </c>
      <c r="R82" s="247"/>
      <c r="S82" s="247" t="s">
        <v>349</v>
      </c>
      <c r="T82" s="248" t="s">
        <v>350</v>
      </c>
      <c r="U82" s="219">
        <v>0</v>
      </c>
      <c r="V82" s="219">
        <f>ROUND(E82*U82,2)</f>
        <v>0</v>
      </c>
      <c r="W82" s="219"/>
      <c r="X82" s="219" t="s">
        <v>356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357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42">
        <v>60</v>
      </c>
      <c r="B83" s="243" t="s">
        <v>639</v>
      </c>
      <c r="C83" s="256" t="s">
        <v>640</v>
      </c>
      <c r="D83" s="244" t="s">
        <v>158</v>
      </c>
      <c r="E83" s="245">
        <v>1</v>
      </c>
      <c r="F83" s="246"/>
      <c r="G83" s="247">
        <f>ROUND(E83*F83,2)</f>
        <v>0</v>
      </c>
      <c r="H83" s="246"/>
      <c r="I83" s="247">
        <f>ROUND(E83*H83,2)</f>
        <v>0</v>
      </c>
      <c r="J83" s="246"/>
      <c r="K83" s="247">
        <f>ROUND(E83*J83,2)</f>
        <v>0</v>
      </c>
      <c r="L83" s="247">
        <v>21</v>
      </c>
      <c r="M83" s="247">
        <f>G83*(1+L83/100)</f>
        <v>0</v>
      </c>
      <c r="N83" s="247">
        <v>0</v>
      </c>
      <c r="O83" s="247">
        <f>ROUND(E83*N83,2)</f>
        <v>0</v>
      </c>
      <c r="P83" s="247">
        <v>0</v>
      </c>
      <c r="Q83" s="247">
        <f>ROUND(E83*P83,2)</f>
        <v>0</v>
      </c>
      <c r="R83" s="247" t="s">
        <v>381</v>
      </c>
      <c r="S83" s="247" t="s">
        <v>160</v>
      </c>
      <c r="T83" s="248" t="s">
        <v>160</v>
      </c>
      <c r="U83" s="219">
        <v>0</v>
      </c>
      <c r="V83" s="219">
        <f>ROUND(E83*U83,2)</f>
        <v>0</v>
      </c>
      <c r="W83" s="219"/>
      <c r="X83" s="219" t="s">
        <v>356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357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31">
        <v>61</v>
      </c>
      <c r="B84" s="232" t="s">
        <v>641</v>
      </c>
      <c r="C84" s="251" t="s">
        <v>642</v>
      </c>
      <c r="D84" s="233" t="s">
        <v>340</v>
      </c>
      <c r="E84" s="234">
        <v>1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21</v>
      </c>
      <c r="M84" s="236">
        <f>G84*(1+L84/100)</f>
        <v>0</v>
      </c>
      <c r="N84" s="236">
        <v>0</v>
      </c>
      <c r="O84" s="236">
        <f>ROUND(E84*N84,2)</f>
        <v>0</v>
      </c>
      <c r="P84" s="236">
        <v>0.312</v>
      </c>
      <c r="Q84" s="236">
        <f>ROUND(E84*P84,2)</f>
        <v>0.31</v>
      </c>
      <c r="R84" s="236" t="s">
        <v>341</v>
      </c>
      <c r="S84" s="236" t="s">
        <v>349</v>
      </c>
      <c r="T84" s="237" t="s">
        <v>350</v>
      </c>
      <c r="U84" s="219">
        <v>0.72899999999999998</v>
      </c>
      <c r="V84" s="219">
        <f>ROUND(E84*U84,2)</f>
        <v>0.73</v>
      </c>
      <c r="W84" s="219"/>
      <c r="X84" s="219" t="s">
        <v>161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162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2" t="s">
        <v>643</v>
      </c>
      <c r="D85" s="238"/>
      <c r="E85" s="238"/>
      <c r="F85" s="238"/>
      <c r="G85" s="238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164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2">
        <v>62</v>
      </c>
      <c r="B86" s="243" t="s">
        <v>644</v>
      </c>
      <c r="C86" s="256" t="s">
        <v>645</v>
      </c>
      <c r="D86" s="244" t="s">
        <v>158</v>
      </c>
      <c r="E86" s="245">
        <v>6</v>
      </c>
      <c r="F86" s="246"/>
      <c r="G86" s="247">
        <f>ROUND(E86*F86,2)</f>
        <v>0</v>
      </c>
      <c r="H86" s="246"/>
      <c r="I86" s="247">
        <f>ROUND(E86*H86,2)</f>
        <v>0</v>
      </c>
      <c r="J86" s="246"/>
      <c r="K86" s="247">
        <f>ROUND(E86*J86,2)</f>
        <v>0</v>
      </c>
      <c r="L86" s="247">
        <v>21</v>
      </c>
      <c r="M86" s="247">
        <f>G86*(1+L86/100)</f>
        <v>0</v>
      </c>
      <c r="N86" s="247">
        <v>0</v>
      </c>
      <c r="O86" s="247">
        <f>ROUND(E86*N86,2)</f>
        <v>0</v>
      </c>
      <c r="P86" s="247">
        <v>0</v>
      </c>
      <c r="Q86" s="247">
        <f>ROUND(E86*P86,2)</f>
        <v>0</v>
      </c>
      <c r="R86" s="247" t="s">
        <v>381</v>
      </c>
      <c r="S86" s="247" t="s">
        <v>160</v>
      </c>
      <c r="T86" s="248" t="s">
        <v>160</v>
      </c>
      <c r="U86" s="219">
        <v>0</v>
      </c>
      <c r="V86" s="219">
        <f>ROUND(E86*U86,2)</f>
        <v>0</v>
      </c>
      <c r="W86" s="219"/>
      <c r="X86" s="219" t="s">
        <v>356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357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42">
        <v>63</v>
      </c>
      <c r="B87" s="243" t="s">
        <v>646</v>
      </c>
      <c r="C87" s="256" t="s">
        <v>647</v>
      </c>
      <c r="D87" s="244" t="s">
        <v>158</v>
      </c>
      <c r="E87" s="245">
        <v>5</v>
      </c>
      <c r="F87" s="246"/>
      <c r="G87" s="247">
        <f>ROUND(E87*F87,2)</f>
        <v>0</v>
      </c>
      <c r="H87" s="246"/>
      <c r="I87" s="247">
        <f>ROUND(E87*H87,2)</f>
        <v>0</v>
      </c>
      <c r="J87" s="246"/>
      <c r="K87" s="247">
        <f>ROUND(E87*J87,2)</f>
        <v>0</v>
      </c>
      <c r="L87" s="247">
        <v>21</v>
      </c>
      <c r="M87" s="247">
        <f>G87*(1+L87/100)</f>
        <v>0</v>
      </c>
      <c r="N87" s="247">
        <v>0</v>
      </c>
      <c r="O87" s="247">
        <f>ROUND(E87*N87,2)</f>
        <v>0</v>
      </c>
      <c r="P87" s="247">
        <v>0</v>
      </c>
      <c r="Q87" s="247">
        <f>ROUND(E87*P87,2)</f>
        <v>0</v>
      </c>
      <c r="R87" s="247" t="s">
        <v>381</v>
      </c>
      <c r="S87" s="247" t="s">
        <v>160</v>
      </c>
      <c r="T87" s="248" t="s">
        <v>160</v>
      </c>
      <c r="U87" s="219">
        <v>0</v>
      </c>
      <c r="V87" s="219">
        <f>ROUND(E87*U87,2)</f>
        <v>0</v>
      </c>
      <c r="W87" s="219"/>
      <c r="X87" s="219" t="s">
        <v>356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357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2">
        <v>64</v>
      </c>
      <c r="B88" s="243" t="s">
        <v>648</v>
      </c>
      <c r="C88" s="256" t="s">
        <v>649</v>
      </c>
      <c r="D88" s="244" t="s">
        <v>158</v>
      </c>
      <c r="E88" s="245">
        <v>4</v>
      </c>
      <c r="F88" s="246"/>
      <c r="G88" s="247">
        <f>ROUND(E88*F88,2)</f>
        <v>0</v>
      </c>
      <c r="H88" s="246"/>
      <c r="I88" s="247">
        <f>ROUND(E88*H88,2)</f>
        <v>0</v>
      </c>
      <c r="J88" s="246"/>
      <c r="K88" s="247">
        <f>ROUND(E88*J88,2)</f>
        <v>0</v>
      </c>
      <c r="L88" s="247">
        <v>21</v>
      </c>
      <c r="M88" s="247">
        <f>G88*(1+L88/100)</f>
        <v>0</v>
      </c>
      <c r="N88" s="247">
        <v>0</v>
      </c>
      <c r="O88" s="247">
        <f>ROUND(E88*N88,2)</f>
        <v>0</v>
      </c>
      <c r="P88" s="247">
        <v>0</v>
      </c>
      <c r="Q88" s="247">
        <f>ROUND(E88*P88,2)</f>
        <v>0</v>
      </c>
      <c r="R88" s="247" t="s">
        <v>381</v>
      </c>
      <c r="S88" s="247" t="s">
        <v>160</v>
      </c>
      <c r="T88" s="248" t="s">
        <v>160</v>
      </c>
      <c r="U88" s="219">
        <v>0</v>
      </c>
      <c r="V88" s="219">
        <f>ROUND(E88*U88,2)</f>
        <v>0</v>
      </c>
      <c r="W88" s="219"/>
      <c r="X88" s="219" t="s">
        <v>356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357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2">
        <v>65</v>
      </c>
      <c r="B89" s="243" t="s">
        <v>650</v>
      </c>
      <c r="C89" s="256" t="s">
        <v>651</v>
      </c>
      <c r="D89" s="244" t="s">
        <v>158</v>
      </c>
      <c r="E89" s="245">
        <v>1</v>
      </c>
      <c r="F89" s="246"/>
      <c r="G89" s="247">
        <f>ROUND(E89*F89,2)</f>
        <v>0</v>
      </c>
      <c r="H89" s="246"/>
      <c r="I89" s="247">
        <f>ROUND(E89*H89,2)</f>
        <v>0</v>
      </c>
      <c r="J89" s="246"/>
      <c r="K89" s="247">
        <f>ROUND(E89*J89,2)</f>
        <v>0</v>
      </c>
      <c r="L89" s="247">
        <v>21</v>
      </c>
      <c r="M89" s="247">
        <f>G89*(1+L89/100)</f>
        <v>0</v>
      </c>
      <c r="N89" s="247">
        <v>0</v>
      </c>
      <c r="O89" s="247">
        <f>ROUND(E89*N89,2)</f>
        <v>0</v>
      </c>
      <c r="P89" s="247">
        <v>0</v>
      </c>
      <c r="Q89" s="247">
        <f>ROUND(E89*P89,2)</f>
        <v>0</v>
      </c>
      <c r="R89" s="247" t="s">
        <v>381</v>
      </c>
      <c r="S89" s="247" t="s">
        <v>160</v>
      </c>
      <c r="T89" s="248" t="s">
        <v>160</v>
      </c>
      <c r="U89" s="219">
        <v>0</v>
      </c>
      <c r="V89" s="219">
        <f>ROUND(E89*U89,2)</f>
        <v>0</v>
      </c>
      <c r="W89" s="219"/>
      <c r="X89" s="219" t="s">
        <v>356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357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42">
        <v>66</v>
      </c>
      <c r="B90" s="243" t="s">
        <v>652</v>
      </c>
      <c r="C90" s="256" t="s">
        <v>653</v>
      </c>
      <c r="D90" s="244" t="s">
        <v>158</v>
      </c>
      <c r="E90" s="245">
        <v>5</v>
      </c>
      <c r="F90" s="246"/>
      <c r="G90" s="247">
        <f>ROUND(E90*F90,2)</f>
        <v>0</v>
      </c>
      <c r="H90" s="246"/>
      <c r="I90" s="247">
        <f>ROUND(E90*H90,2)</f>
        <v>0</v>
      </c>
      <c r="J90" s="246"/>
      <c r="K90" s="247">
        <f>ROUND(E90*J90,2)</f>
        <v>0</v>
      </c>
      <c r="L90" s="247">
        <v>21</v>
      </c>
      <c r="M90" s="247">
        <f>G90*(1+L90/100)</f>
        <v>0</v>
      </c>
      <c r="N90" s="247">
        <v>0</v>
      </c>
      <c r="O90" s="247">
        <f>ROUND(E90*N90,2)</f>
        <v>0</v>
      </c>
      <c r="P90" s="247">
        <v>0</v>
      </c>
      <c r="Q90" s="247">
        <f>ROUND(E90*P90,2)</f>
        <v>0</v>
      </c>
      <c r="R90" s="247" t="s">
        <v>381</v>
      </c>
      <c r="S90" s="247" t="s">
        <v>160</v>
      </c>
      <c r="T90" s="248" t="s">
        <v>160</v>
      </c>
      <c r="U90" s="219">
        <v>0</v>
      </c>
      <c r="V90" s="219">
        <f>ROUND(E90*U90,2)</f>
        <v>0</v>
      </c>
      <c r="W90" s="219"/>
      <c r="X90" s="219" t="s">
        <v>356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357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33.75" outlineLevel="1" x14ac:dyDescent="0.2">
      <c r="A91" s="242">
        <v>67</v>
      </c>
      <c r="B91" s="243" t="s">
        <v>654</v>
      </c>
      <c r="C91" s="256" t="s">
        <v>655</v>
      </c>
      <c r="D91" s="244" t="s">
        <v>158</v>
      </c>
      <c r="E91" s="245">
        <v>1</v>
      </c>
      <c r="F91" s="246"/>
      <c r="G91" s="247">
        <f>ROUND(E91*F91,2)</f>
        <v>0</v>
      </c>
      <c r="H91" s="246"/>
      <c r="I91" s="247">
        <f>ROUND(E91*H91,2)</f>
        <v>0</v>
      </c>
      <c r="J91" s="246"/>
      <c r="K91" s="247">
        <f>ROUND(E91*J91,2)</f>
        <v>0</v>
      </c>
      <c r="L91" s="247">
        <v>21</v>
      </c>
      <c r="M91" s="247">
        <f>G91*(1+L91/100)</f>
        <v>0</v>
      </c>
      <c r="N91" s="247">
        <v>0</v>
      </c>
      <c r="O91" s="247">
        <f>ROUND(E91*N91,2)</f>
        <v>0</v>
      </c>
      <c r="P91" s="247">
        <v>0</v>
      </c>
      <c r="Q91" s="247">
        <f>ROUND(E91*P91,2)</f>
        <v>0</v>
      </c>
      <c r="R91" s="247" t="s">
        <v>381</v>
      </c>
      <c r="S91" s="247" t="s">
        <v>160</v>
      </c>
      <c r="T91" s="248" t="s">
        <v>160</v>
      </c>
      <c r="U91" s="219">
        <v>0</v>
      </c>
      <c r="V91" s="219">
        <f>ROUND(E91*U91,2)</f>
        <v>0</v>
      </c>
      <c r="W91" s="219"/>
      <c r="X91" s="219" t="s">
        <v>356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357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22.5" outlineLevel="1" x14ac:dyDescent="0.2">
      <c r="A92" s="242">
        <v>68</v>
      </c>
      <c r="B92" s="243" t="s">
        <v>656</v>
      </c>
      <c r="C92" s="256" t="s">
        <v>657</v>
      </c>
      <c r="D92" s="244" t="s">
        <v>158</v>
      </c>
      <c r="E92" s="245">
        <v>1</v>
      </c>
      <c r="F92" s="246"/>
      <c r="G92" s="247">
        <f>ROUND(E92*F92,2)</f>
        <v>0</v>
      </c>
      <c r="H92" s="246"/>
      <c r="I92" s="247">
        <f>ROUND(E92*H92,2)</f>
        <v>0</v>
      </c>
      <c r="J92" s="246"/>
      <c r="K92" s="247">
        <f>ROUND(E92*J92,2)</f>
        <v>0</v>
      </c>
      <c r="L92" s="247">
        <v>21</v>
      </c>
      <c r="M92" s="247">
        <f>G92*(1+L92/100)</f>
        <v>0</v>
      </c>
      <c r="N92" s="247">
        <v>0</v>
      </c>
      <c r="O92" s="247">
        <f>ROUND(E92*N92,2)</f>
        <v>0</v>
      </c>
      <c r="P92" s="247">
        <v>0</v>
      </c>
      <c r="Q92" s="247">
        <f>ROUND(E92*P92,2)</f>
        <v>0</v>
      </c>
      <c r="R92" s="247" t="s">
        <v>381</v>
      </c>
      <c r="S92" s="247" t="s">
        <v>160</v>
      </c>
      <c r="T92" s="248" t="s">
        <v>160</v>
      </c>
      <c r="U92" s="219">
        <v>0</v>
      </c>
      <c r="V92" s="219">
        <f>ROUND(E92*U92,2)</f>
        <v>0</v>
      </c>
      <c r="W92" s="219"/>
      <c r="X92" s="219" t="s">
        <v>356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357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42">
        <v>69</v>
      </c>
      <c r="B93" s="243" t="s">
        <v>658</v>
      </c>
      <c r="C93" s="256" t="s">
        <v>659</v>
      </c>
      <c r="D93" s="244" t="s">
        <v>158</v>
      </c>
      <c r="E93" s="245">
        <v>1</v>
      </c>
      <c r="F93" s="246"/>
      <c r="G93" s="247">
        <f>ROUND(E93*F93,2)</f>
        <v>0</v>
      </c>
      <c r="H93" s="246"/>
      <c r="I93" s="247">
        <f>ROUND(E93*H93,2)</f>
        <v>0</v>
      </c>
      <c r="J93" s="246"/>
      <c r="K93" s="247">
        <f>ROUND(E93*J93,2)</f>
        <v>0</v>
      </c>
      <c r="L93" s="247">
        <v>21</v>
      </c>
      <c r="M93" s="247">
        <f>G93*(1+L93/100)</f>
        <v>0</v>
      </c>
      <c r="N93" s="247">
        <v>0</v>
      </c>
      <c r="O93" s="247">
        <f>ROUND(E93*N93,2)</f>
        <v>0</v>
      </c>
      <c r="P93" s="247">
        <v>0</v>
      </c>
      <c r="Q93" s="247">
        <f>ROUND(E93*P93,2)</f>
        <v>0</v>
      </c>
      <c r="R93" s="247" t="s">
        <v>381</v>
      </c>
      <c r="S93" s="247" t="s">
        <v>160</v>
      </c>
      <c r="T93" s="248" t="s">
        <v>160</v>
      </c>
      <c r="U93" s="219">
        <v>0</v>
      </c>
      <c r="V93" s="219">
        <f>ROUND(E93*U93,2)</f>
        <v>0</v>
      </c>
      <c r="W93" s="219"/>
      <c r="X93" s="219" t="s">
        <v>356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357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2">
        <v>70</v>
      </c>
      <c r="B94" s="243" t="s">
        <v>660</v>
      </c>
      <c r="C94" s="256" t="s">
        <v>661</v>
      </c>
      <c r="D94" s="244" t="s">
        <v>158</v>
      </c>
      <c r="E94" s="245">
        <v>5</v>
      </c>
      <c r="F94" s="246"/>
      <c r="G94" s="247">
        <f>ROUND(E94*F94,2)</f>
        <v>0</v>
      </c>
      <c r="H94" s="246"/>
      <c r="I94" s="247">
        <f>ROUND(E94*H94,2)</f>
        <v>0</v>
      </c>
      <c r="J94" s="246"/>
      <c r="K94" s="247">
        <f>ROUND(E94*J94,2)</f>
        <v>0</v>
      </c>
      <c r="L94" s="247">
        <v>21</v>
      </c>
      <c r="M94" s="247">
        <f>G94*(1+L94/100)</f>
        <v>0</v>
      </c>
      <c r="N94" s="247">
        <v>0</v>
      </c>
      <c r="O94" s="247">
        <f>ROUND(E94*N94,2)</f>
        <v>0</v>
      </c>
      <c r="P94" s="247">
        <v>0</v>
      </c>
      <c r="Q94" s="247">
        <f>ROUND(E94*P94,2)</f>
        <v>0</v>
      </c>
      <c r="R94" s="247" t="s">
        <v>381</v>
      </c>
      <c r="S94" s="247" t="s">
        <v>160</v>
      </c>
      <c r="T94" s="248" t="s">
        <v>160</v>
      </c>
      <c r="U94" s="219">
        <v>0</v>
      </c>
      <c r="V94" s="219">
        <f>ROUND(E94*U94,2)</f>
        <v>0</v>
      </c>
      <c r="W94" s="219"/>
      <c r="X94" s="219" t="s">
        <v>356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357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31">
        <v>71</v>
      </c>
      <c r="B95" s="232" t="s">
        <v>662</v>
      </c>
      <c r="C95" s="251" t="s">
        <v>360</v>
      </c>
      <c r="D95" s="233" t="s">
        <v>0</v>
      </c>
      <c r="E95" s="234">
        <v>979.40899999999999</v>
      </c>
      <c r="F95" s="235"/>
      <c r="G95" s="236">
        <f>ROUND(E95*F95,2)</f>
        <v>0</v>
      </c>
      <c r="H95" s="235"/>
      <c r="I95" s="236">
        <f>ROUND(E95*H95,2)</f>
        <v>0</v>
      </c>
      <c r="J95" s="235"/>
      <c r="K95" s="236">
        <f>ROUND(E95*J95,2)</f>
        <v>0</v>
      </c>
      <c r="L95" s="236">
        <v>21</v>
      </c>
      <c r="M95" s="236">
        <f>G95*(1+L95/100)</f>
        <v>0</v>
      </c>
      <c r="N95" s="236">
        <v>0</v>
      </c>
      <c r="O95" s="236">
        <f>ROUND(E95*N95,2)</f>
        <v>0</v>
      </c>
      <c r="P95" s="236">
        <v>0</v>
      </c>
      <c r="Q95" s="236">
        <f>ROUND(E95*P95,2)</f>
        <v>0</v>
      </c>
      <c r="R95" s="236" t="s">
        <v>341</v>
      </c>
      <c r="S95" s="236" t="s">
        <v>160</v>
      </c>
      <c r="T95" s="237" t="s">
        <v>160</v>
      </c>
      <c r="U95" s="219">
        <v>0</v>
      </c>
      <c r="V95" s="219">
        <f>ROUND(E95*U95,2)</f>
        <v>0</v>
      </c>
      <c r="W95" s="219"/>
      <c r="X95" s="219" t="s">
        <v>161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597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2" t="s">
        <v>361</v>
      </c>
      <c r="D96" s="238"/>
      <c r="E96" s="238"/>
      <c r="F96" s="238"/>
      <c r="G96" s="238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25" t="s">
        <v>154</v>
      </c>
      <c r="B97" s="226" t="s">
        <v>109</v>
      </c>
      <c r="C97" s="250" t="s">
        <v>110</v>
      </c>
      <c r="D97" s="227"/>
      <c r="E97" s="228"/>
      <c r="F97" s="229"/>
      <c r="G97" s="229">
        <f>SUMIF(AG98:AG100,"&lt;&gt;NOR",G98:G100)</f>
        <v>0</v>
      </c>
      <c r="H97" s="229"/>
      <c r="I97" s="229">
        <f>SUM(I98:I100)</f>
        <v>0</v>
      </c>
      <c r="J97" s="229"/>
      <c r="K97" s="229">
        <f>SUM(K98:K100)</f>
        <v>0</v>
      </c>
      <c r="L97" s="229"/>
      <c r="M97" s="229">
        <f>SUM(M98:M100)</f>
        <v>0</v>
      </c>
      <c r="N97" s="229"/>
      <c r="O97" s="229">
        <f>SUM(O98:O100)</f>
        <v>0</v>
      </c>
      <c r="P97" s="229"/>
      <c r="Q97" s="229">
        <f>SUM(Q98:Q100)</f>
        <v>0</v>
      </c>
      <c r="R97" s="229"/>
      <c r="S97" s="229"/>
      <c r="T97" s="230"/>
      <c r="U97" s="224"/>
      <c r="V97" s="224">
        <f>SUM(V98:V100)</f>
        <v>11.780000000000001</v>
      </c>
      <c r="W97" s="224"/>
      <c r="X97" s="224"/>
      <c r="AG97" t="s">
        <v>155</v>
      </c>
    </row>
    <row r="98" spans="1:60" ht="22.5" outlineLevel="1" x14ac:dyDescent="0.2">
      <c r="A98" s="242">
        <v>72</v>
      </c>
      <c r="B98" s="243" t="s">
        <v>663</v>
      </c>
      <c r="C98" s="256" t="s">
        <v>664</v>
      </c>
      <c r="D98" s="244" t="s">
        <v>169</v>
      </c>
      <c r="E98" s="245">
        <v>45</v>
      </c>
      <c r="F98" s="246"/>
      <c r="G98" s="247">
        <f>ROUND(E98*F98,2)</f>
        <v>0</v>
      </c>
      <c r="H98" s="246"/>
      <c r="I98" s="247">
        <f>ROUND(E98*H98,2)</f>
        <v>0</v>
      </c>
      <c r="J98" s="246"/>
      <c r="K98" s="247">
        <f>ROUND(E98*J98,2)</f>
        <v>0</v>
      </c>
      <c r="L98" s="247">
        <v>21</v>
      </c>
      <c r="M98" s="247">
        <f>G98*(1+L98/100)</f>
        <v>0</v>
      </c>
      <c r="N98" s="247">
        <v>0</v>
      </c>
      <c r="O98" s="247">
        <f>ROUND(E98*N98,2)</f>
        <v>0</v>
      </c>
      <c r="P98" s="247">
        <v>0</v>
      </c>
      <c r="Q98" s="247">
        <f>ROUND(E98*P98,2)</f>
        <v>0</v>
      </c>
      <c r="R98" s="247" t="s">
        <v>576</v>
      </c>
      <c r="S98" s="247" t="s">
        <v>160</v>
      </c>
      <c r="T98" s="248" t="s">
        <v>160</v>
      </c>
      <c r="U98" s="219">
        <v>0.124</v>
      </c>
      <c r="V98" s="219">
        <f>ROUND(E98*U98,2)</f>
        <v>5.58</v>
      </c>
      <c r="W98" s="219"/>
      <c r="X98" s="219" t="s">
        <v>161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162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ht="33.75" outlineLevel="1" x14ac:dyDescent="0.2">
      <c r="A99" s="242">
        <v>73</v>
      </c>
      <c r="B99" s="243" t="s">
        <v>665</v>
      </c>
      <c r="C99" s="256" t="s">
        <v>666</v>
      </c>
      <c r="D99" s="244" t="s">
        <v>169</v>
      </c>
      <c r="E99" s="245">
        <v>200</v>
      </c>
      <c r="F99" s="246"/>
      <c r="G99" s="247">
        <f>ROUND(E99*F99,2)</f>
        <v>0</v>
      </c>
      <c r="H99" s="246"/>
      <c r="I99" s="247">
        <f>ROUND(E99*H99,2)</f>
        <v>0</v>
      </c>
      <c r="J99" s="246"/>
      <c r="K99" s="247">
        <f>ROUND(E99*J99,2)</f>
        <v>0</v>
      </c>
      <c r="L99" s="247">
        <v>21</v>
      </c>
      <c r="M99" s="247">
        <f>G99*(1+L99/100)</f>
        <v>0</v>
      </c>
      <c r="N99" s="247">
        <v>0</v>
      </c>
      <c r="O99" s="247">
        <f>ROUND(E99*N99,2)</f>
        <v>0</v>
      </c>
      <c r="P99" s="247">
        <v>0</v>
      </c>
      <c r="Q99" s="247">
        <f>ROUND(E99*P99,2)</f>
        <v>0</v>
      </c>
      <c r="R99" s="247" t="s">
        <v>576</v>
      </c>
      <c r="S99" s="247" t="s">
        <v>160</v>
      </c>
      <c r="T99" s="248" t="s">
        <v>160</v>
      </c>
      <c r="U99" s="219">
        <v>3.1E-2</v>
      </c>
      <c r="V99" s="219">
        <f>ROUND(E99*U99,2)</f>
        <v>6.2</v>
      </c>
      <c r="W99" s="219"/>
      <c r="X99" s="219" t="s">
        <v>161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162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2">
        <v>74</v>
      </c>
      <c r="B100" s="243" t="s">
        <v>667</v>
      </c>
      <c r="C100" s="256" t="s">
        <v>668</v>
      </c>
      <c r="D100" s="244" t="s">
        <v>0</v>
      </c>
      <c r="E100" s="245">
        <v>51.3</v>
      </c>
      <c r="F100" s="246"/>
      <c r="G100" s="247">
        <f>ROUND(E100*F100,2)</f>
        <v>0</v>
      </c>
      <c r="H100" s="246"/>
      <c r="I100" s="247">
        <f>ROUND(E100*H100,2)</f>
        <v>0</v>
      </c>
      <c r="J100" s="246"/>
      <c r="K100" s="247">
        <f>ROUND(E100*J100,2)</f>
        <v>0</v>
      </c>
      <c r="L100" s="247">
        <v>21</v>
      </c>
      <c r="M100" s="247">
        <f>G100*(1+L100/100)</f>
        <v>0</v>
      </c>
      <c r="N100" s="247">
        <v>0</v>
      </c>
      <c r="O100" s="247">
        <f>ROUND(E100*N100,2)</f>
        <v>0</v>
      </c>
      <c r="P100" s="247">
        <v>0</v>
      </c>
      <c r="Q100" s="247">
        <f>ROUND(E100*P100,2)</f>
        <v>0</v>
      </c>
      <c r="R100" s="247" t="s">
        <v>576</v>
      </c>
      <c r="S100" s="247" t="s">
        <v>160</v>
      </c>
      <c r="T100" s="248" t="s">
        <v>160</v>
      </c>
      <c r="U100" s="219">
        <v>0</v>
      </c>
      <c r="V100" s="219">
        <f>ROUND(E100*U100,2)</f>
        <v>0</v>
      </c>
      <c r="W100" s="219"/>
      <c r="X100" s="219" t="s">
        <v>161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597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225" t="s">
        <v>154</v>
      </c>
      <c r="B101" s="226" t="s">
        <v>91</v>
      </c>
      <c r="C101" s="250" t="s">
        <v>92</v>
      </c>
      <c r="D101" s="227"/>
      <c r="E101" s="228"/>
      <c r="F101" s="229"/>
      <c r="G101" s="229">
        <f>SUMIF(AG102:AG104,"&lt;&gt;NOR",G102:G104)</f>
        <v>0</v>
      </c>
      <c r="H101" s="229"/>
      <c r="I101" s="229">
        <f>SUM(I102:I104)</f>
        <v>0</v>
      </c>
      <c r="J101" s="229"/>
      <c r="K101" s="229">
        <f>SUM(K102:K104)</f>
        <v>0</v>
      </c>
      <c r="L101" s="229"/>
      <c r="M101" s="229">
        <f>SUM(M102:M104)</f>
        <v>0</v>
      </c>
      <c r="N101" s="229"/>
      <c r="O101" s="229">
        <f>SUM(O102:O104)</f>
        <v>0</v>
      </c>
      <c r="P101" s="229"/>
      <c r="Q101" s="229">
        <f>SUM(Q102:Q104)</f>
        <v>0</v>
      </c>
      <c r="R101" s="229"/>
      <c r="S101" s="229"/>
      <c r="T101" s="230"/>
      <c r="U101" s="224"/>
      <c r="V101" s="224">
        <f>SUM(V102:V104)</f>
        <v>0</v>
      </c>
      <c r="W101" s="224"/>
      <c r="X101" s="224"/>
      <c r="AG101" t="s">
        <v>155</v>
      </c>
    </row>
    <row r="102" spans="1:60" outlineLevel="1" x14ac:dyDescent="0.2">
      <c r="A102" s="242">
        <v>75</v>
      </c>
      <c r="B102" s="243" t="s">
        <v>669</v>
      </c>
      <c r="C102" s="256" t="s">
        <v>670</v>
      </c>
      <c r="D102" s="244" t="s">
        <v>671</v>
      </c>
      <c r="E102" s="245">
        <v>4</v>
      </c>
      <c r="F102" s="246"/>
      <c r="G102" s="247">
        <f>ROUND(E102*F102,2)</f>
        <v>0</v>
      </c>
      <c r="H102" s="246"/>
      <c r="I102" s="247">
        <f>ROUND(E102*H102,2)</f>
        <v>0</v>
      </c>
      <c r="J102" s="246"/>
      <c r="K102" s="247">
        <f>ROUND(E102*J102,2)</f>
        <v>0</v>
      </c>
      <c r="L102" s="247">
        <v>21</v>
      </c>
      <c r="M102" s="247">
        <f>G102*(1+L102/100)</f>
        <v>0</v>
      </c>
      <c r="N102" s="247">
        <v>0</v>
      </c>
      <c r="O102" s="247">
        <f>ROUND(E102*N102,2)</f>
        <v>0</v>
      </c>
      <c r="P102" s="247">
        <v>0</v>
      </c>
      <c r="Q102" s="247">
        <f>ROUND(E102*P102,2)</f>
        <v>0</v>
      </c>
      <c r="R102" s="247"/>
      <c r="S102" s="247" t="s">
        <v>349</v>
      </c>
      <c r="T102" s="248" t="s">
        <v>350</v>
      </c>
      <c r="U102" s="219">
        <v>0</v>
      </c>
      <c r="V102" s="219">
        <f>ROUND(E102*U102,2)</f>
        <v>0</v>
      </c>
      <c r="W102" s="219"/>
      <c r="X102" s="219" t="s">
        <v>672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673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42">
        <v>76</v>
      </c>
      <c r="B103" s="243" t="s">
        <v>674</v>
      </c>
      <c r="C103" s="256" t="s">
        <v>675</v>
      </c>
      <c r="D103" s="244" t="s">
        <v>671</v>
      </c>
      <c r="E103" s="245">
        <v>30</v>
      </c>
      <c r="F103" s="246"/>
      <c r="G103" s="247">
        <f>ROUND(E103*F103,2)</f>
        <v>0</v>
      </c>
      <c r="H103" s="246"/>
      <c r="I103" s="247">
        <f>ROUND(E103*H103,2)</f>
        <v>0</v>
      </c>
      <c r="J103" s="246"/>
      <c r="K103" s="247">
        <f>ROUND(E103*J103,2)</f>
        <v>0</v>
      </c>
      <c r="L103" s="247">
        <v>21</v>
      </c>
      <c r="M103" s="247">
        <f>G103*(1+L103/100)</f>
        <v>0</v>
      </c>
      <c r="N103" s="247">
        <v>0</v>
      </c>
      <c r="O103" s="247">
        <f>ROUND(E103*N103,2)</f>
        <v>0</v>
      </c>
      <c r="P103" s="247">
        <v>0</v>
      </c>
      <c r="Q103" s="247">
        <f>ROUND(E103*P103,2)</f>
        <v>0</v>
      </c>
      <c r="R103" s="247"/>
      <c r="S103" s="247" t="s">
        <v>349</v>
      </c>
      <c r="T103" s="248" t="s">
        <v>350</v>
      </c>
      <c r="U103" s="219">
        <v>0</v>
      </c>
      <c r="V103" s="219">
        <f>ROUND(E103*U103,2)</f>
        <v>0</v>
      </c>
      <c r="W103" s="219"/>
      <c r="X103" s="219" t="s">
        <v>672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673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2">
        <v>77</v>
      </c>
      <c r="B104" s="243" t="s">
        <v>676</v>
      </c>
      <c r="C104" s="256" t="s">
        <v>677</v>
      </c>
      <c r="D104" s="244" t="s">
        <v>355</v>
      </c>
      <c r="E104" s="245">
        <v>1</v>
      </c>
      <c r="F104" s="246"/>
      <c r="G104" s="247">
        <f>ROUND(E104*F104,2)</f>
        <v>0</v>
      </c>
      <c r="H104" s="246"/>
      <c r="I104" s="247">
        <f>ROUND(E104*H104,2)</f>
        <v>0</v>
      </c>
      <c r="J104" s="246"/>
      <c r="K104" s="247">
        <f>ROUND(E104*J104,2)</f>
        <v>0</v>
      </c>
      <c r="L104" s="247">
        <v>21</v>
      </c>
      <c r="M104" s="247">
        <f>G104*(1+L104/100)</f>
        <v>0</v>
      </c>
      <c r="N104" s="247">
        <v>0</v>
      </c>
      <c r="O104" s="247">
        <f>ROUND(E104*N104,2)</f>
        <v>0</v>
      </c>
      <c r="P104" s="247">
        <v>0</v>
      </c>
      <c r="Q104" s="247">
        <f>ROUND(E104*P104,2)</f>
        <v>0</v>
      </c>
      <c r="R104" s="247"/>
      <c r="S104" s="247" t="s">
        <v>349</v>
      </c>
      <c r="T104" s="248" t="s">
        <v>350</v>
      </c>
      <c r="U104" s="219">
        <v>0</v>
      </c>
      <c r="V104" s="219">
        <f>ROUND(E104*U104,2)</f>
        <v>0</v>
      </c>
      <c r="W104" s="219"/>
      <c r="X104" s="219" t="s">
        <v>672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673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x14ac:dyDescent="0.2">
      <c r="A105" s="225" t="s">
        <v>154</v>
      </c>
      <c r="B105" s="226" t="s">
        <v>123</v>
      </c>
      <c r="C105" s="250" t="s">
        <v>124</v>
      </c>
      <c r="D105" s="227"/>
      <c r="E105" s="228"/>
      <c r="F105" s="229"/>
      <c r="G105" s="229">
        <f>SUMIF(AG106:AG113,"&lt;&gt;NOR",G106:G113)</f>
        <v>0</v>
      </c>
      <c r="H105" s="229"/>
      <c r="I105" s="229">
        <f>SUM(I106:I113)</f>
        <v>0</v>
      </c>
      <c r="J105" s="229"/>
      <c r="K105" s="229">
        <f>SUM(K106:K113)</f>
        <v>0</v>
      </c>
      <c r="L105" s="229"/>
      <c r="M105" s="229">
        <f>SUM(M106:M113)</f>
        <v>0</v>
      </c>
      <c r="N105" s="229"/>
      <c r="O105" s="229">
        <f>SUM(O106:O113)</f>
        <v>0</v>
      </c>
      <c r="P105" s="229"/>
      <c r="Q105" s="229">
        <f>SUM(Q106:Q113)</f>
        <v>0</v>
      </c>
      <c r="R105" s="229"/>
      <c r="S105" s="229"/>
      <c r="T105" s="230"/>
      <c r="U105" s="224"/>
      <c r="V105" s="224">
        <f>SUM(V106:V113)</f>
        <v>0.6399999999999999</v>
      </c>
      <c r="W105" s="224"/>
      <c r="X105" s="224"/>
      <c r="AG105" t="s">
        <v>155</v>
      </c>
    </row>
    <row r="106" spans="1:60" ht="33.75" outlineLevel="1" x14ac:dyDescent="0.2">
      <c r="A106" s="231">
        <v>78</v>
      </c>
      <c r="B106" s="232" t="s">
        <v>678</v>
      </c>
      <c r="C106" s="251" t="s">
        <v>679</v>
      </c>
      <c r="D106" s="233" t="s">
        <v>305</v>
      </c>
      <c r="E106" s="234">
        <v>0.30920999999999998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6">
        <v>0</v>
      </c>
      <c r="O106" s="236">
        <f>ROUND(E106*N106,2)</f>
        <v>0</v>
      </c>
      <c r="P106" s="236">
        <v>0</v>
      </c>
      <c r="Q106" s="236">
        <f>ROUND(E106*P106,2)</f>
        <v>0</v>
      </c>
      <c r="R106" s="236" t="s">
        <v>680</v>
      </c>
      <c r="S106" s="236" t="s">
        <v>160</v>
      </c>
      <c r="T106" s="237" t="s">
        <v>160</v>
      </c>
      <c r="U106" s="219">
        <v>0</v>
      </c>
      <c r="V106" s="219">
        <f>ROUND(E106*U106,2)</f>
        <v>0</v>
      </c>
      <c r="W106" s="219"/>
      <c r="X106" s="219" t="s">
        <v>161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162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2" t="s">
        <v>681</v>
      </c>
      <c r="D107" s="238"/>
      <c r="E107" s="238"/>
      <c r="F107" s="238"/>
      <c r="G107" s="238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42">
        <v>79</v>
      </c>
      <c r="B108" s="243" t="s">
        <v>682</v>
      </c>
      <c r="C108" s="256" t="s">
        <v>683</v>
      </c>
      <c r="D108" s="244" t="s">
        <v>305</v>
      </c>
      <c r="E108" s="245">
        <v>0.30920999999999998</v>
      </c>
      <c r="F108" s="246"/>
      <c r="G108" s="247">
        <f>ROUND(E108*F108,2)</f>
        <v>0</v>
      </c>
      <c r="H108" s="246"/>
      <c r="I108" s="247">
        <f>ROUND(E108*H108,2)</f>
        <v>0</v>
      </c>
      <c r="J108" s="246"/>
      <c r="K108" s="247">
        <f>ROUND(E108*J108,2)</f>
        <v>0</v>
      </c>
      <c r="L108" s="247">
        <v>21</v>
      </c>
      <c r="M108" s="247">
        <f>G108*(1+L108/100)</f>
        <v>0</v>
      </c>
      <c r="N108" s="247">
        <v>0</v>
      </c>
      <c r="O108" s="247">
        <f>ROUND(E108*N108,2)</f>
        <v>0</v>
      </c>
      <c r="P108" s="247">
        <v>0</v>
      </c>
      <c r="Q108" s="247">
        <f>ROUND(E108*P108,2)</f>
        <v>0</v>
      </c>
      <c r="R108" s="247" t="s">
        <v>684</v>
      </c>
      <c r="S108" s="247" t="s">
        <v>160</v>
      </c>
      <c r="T108" s="248" t="s">
        <v>160</v>
      </c>
      <c r="U108" s="219">
        <v>0</v>
      </c>
      <c r="V108" s="219">
        <f>ROUND(E108*U108,2)</f>
        <v>0</v>
      </c>
      <c r="W108" s="219"/>
      <c r="X108" s="219" t="s">
        <v>161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162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ht="22.5" outlineLevel="1" x14ac:dyDescent="0.2">
      <c r="A109" s="231">
        <v>80</v>
      </c>
      <c r="B109" s="232" t="s">
        <v>685</v>
      </c>
      <c r="C109" s="251" t="s">
        <v>686</v>
      </c>
      <c r="D109" s="233" t="s">
        <v>305</v>
      </c>
      <c r="E109" s="234">
        <v>0.30920999999999998</v>
      </c>
      <c r="F109" s="235"/>
      <c r="G109" s="236">
        <f>ROUND(E109*F109,2)</f>
        <v>0</v>
      </c>
      <c r="H109" s="235"/>
      <c r="I109" s="236">
        <f>ROUND(E109*H109,2)</f>
        <v>0</v>
      </c>
      <c r="J109" s="235"/>
      <c r="K109" s="236">
        <f>ROUND(E109*J109,2)</f>
        <v>0</v>
      </c>
      <c r="L109" s="236">
        <v>21</v>
      </c>
      <c r="M109" s="236">
        <f>G109*(1+L109/100)</f>
        <v>0</v>
      </c>
      <c r="N109" s="236">
        <v>0</v>
      </c>
      <c r="O109" s="236">
        <f>ROUND(E109*N109,2)</f>
        <v>0</v>
      </c>
      <c r="P109" s="236">
        <v>0</v>
      </c>
      <c r="Q109" s="236">
        <f>ROUND(E109*P109,2)</f>
        <v>0</v>
      </c>
      <c r="R109" s="236" t="s">
        <v>687</v>
      </c>
      <c r="S109" s="236" t="s">
        <v>160</v>
      </c>
      <c r="T109" s="237" t="s">
        <v>160</v>
      </c>
      <c r="U109" s="219">
        <v>1.1399999999999999</v>
      </c>
      <c r="V109" s="219">
        <f>ROUND(E109*U109,2)</f>
        <v>0.35</v>
      </c>
      <c r="W109" s="219"/>
      <c r="X109" s="219" t="s">
        <v>161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162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17"/>
      <c r="B110" s="218"/>
      <c r="C110" s="252" t="s">
        <v>688</v>
      </c>
      <c r="D110" s="238"/>
      <c r="E110" s="238"/>
      <c r="F110" s="238"/>
      <c r="G110" s="238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41" t="str">
        <f>C110</f>
        <v>vybouraných hmot se složením a hrubým urovnáním nebo přeložením na jiný dopravní prostředek, nebo nakládání na dopravní prostředek pro vodorovnou dopravu,</v>
      </c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2">
        <v>81</v>
      </c>
      <c r="B111" s="243" t="s">
        <v>507</v>
      </c>
      <c r="C111" s="256" t="s">
        <v>508</v>
      </c>
      <c r="D111" s="244" t="s">
        <v>305</v>
      </c>
      <c r="E111" s="245">
        <v>0.30920999999999998</v>
      </c>
      <c r="F111" s="246"/>
      <c r="G111" s="247">
        <f>ROUND(E111*F111,2)</f>
        <v>0</v>
      </c>
      <c r="H111" s="246"/>
      <c r="I111" s="247">
        <f>ROUND(E111*H111,2)</f>
        <v>0</v>
      </c>
      <c r="J111" s="246"/>
      <c r="K111" s="247">
        <f>ROUND(E111*J111,2)</f>
        <v>0</v>
      </c>
      <c r="L111" s="247">
        <v>21</v>
      </c>
      <c r="M111" s="247">
        <f>G111*(1+L111/100)</f>
        <v>0</v>
      </c>
      <c r="N111" s="247">
        <v>0</v>
      </c>
      <c r="O111" s="247">
        <f>ROUND(E111*N111,2)</f>
        <v>0</v>
      </c>
      <c r="P111" s="247">
        <v>0</v>
      </c>
      <c r="Q111" s="247">
        <f>ROUND(E111*P111,2)</f>
        <v>0</v>
      </c>
      <c r="R111" s="247" t="s">
        <v>239</v>
      </c>
      <c r="S111" s="247" t="s">
        <v>160</v>
      </c>
      <c r="T111" s="248" t="s">
        <v>160</v>
      </c>
      <c r="U111" s="219">
        <v>0.94199999999999995</v>
      </c>
      <c r="V111" s="219">
        <f>ROUND(E111*U111,2)</f>
        <v>0.28999999999999998</v>
      </c>
      <c r="W111" s="219"/>
      <c r="X111" s="219" t="s">
        <v>161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162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2">
        <v>82</v>
      </c>
      <c r="B112" s="243" t="s">
        <v>484</v>
      </c>
      <c r="C112" s="256" t="s">
        <v>485</v>
      </c>
      <c r="D112" s="244" t="s">
        <v>305</v>
      </c>
      <c r="E112" s="245">
        <v>1.21658</v>
      </c>
      <c r="F112" s="246"/>
      <c r="G112" s="247">
        <f>ROUND(E112*F112,2)</f>
        <v>0</v>
      </c>
      <c r="H112" s="246"/>
      <c r="I112" s="247">
        <f>ROUND(E112*H112,2)</f>
        <v>0</v>
      </c>
      <c r="J112" s="246"/>
      <c r="K112" s="247">
        <f>ROUND(E112*J112,2)</f>
        <v>0</v>
      </c>
      <c r="L112" s="247">
        <v>21</v>
      </c>
      <c r="M112" s="247">
        <f>G112*(1+L112/100)</f>
        <v>0</v>
      </c>
      <c r="N112" s="247">
        <v>0</v>
      </c>
      <c r="O112" s="247">
        <f>ROUND(E112*N112,2)</f>
        <v>0</v>
      </c>
      <c r="P112" s="247">
        <v>0</v>
      </c>
      <c r="Q112" s="247">
        <f>ROUND(E112*P112,2)</f>
        <v>0</v>
      </c>
      <c r="R112" s="247" t="s">
        <v>239</v>
      </c>
      <c r="S112" s="247" t="s">
        <v>160</v>
      </c>
      <c r="T112" s="248" t="s">
        <v>689</v>
      </c>
      <c r="U112" s="219">
        <v>0</v>
      </c>
      <c r="V112" s="219">
        <f>ROUND(E112*U112,2)</f>
        <v>0</v>
      </c>
      <c r="W112" s="219"/>
      <c r="X112" s="219" t="s">
        <v>161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162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31">
        <v>83</v>
      </c>
      <c r="B113" s="232" t="s">
        <v>690</v>
      </c>
      <c r="C113" s="251" t="s">
        <v>691</v>
      </c>
      <c r="D113" s="233" t="s">
        <v>305</v>
      </c>
      <c r="E113" s="234">
        <v>0.30920999999999998</v>
      </c>
      <c r="F113" s="235"/>
      <c r="G113" s="236">
        <f>ROUND(E113*F113,2)</f>
        <v>0</v>
      </c>
      <c r="H113" s="235"/>
      <c r="I113" s="236">
        <f>ROUND(E113*H113,2)</f>
        <v>0</v>
      </c>
      <c r="J113" s="235"/>
      <c r="K113" s="236">
        <f>ROUND(E113*J113,2)</f>
        <v>0</v>
      </c>
      <c r="L113" s="236">
        <v>21</v>
      </c>
      <c r="M113" s="236">
        <f>G113*(1+L113/100)</f>
        <v>0</v>
      </c>
      <c r="N113" s="236">
        <v>0</v>
      </c>
      <c r="O113" s="236">
        <f>ROUND(E113*N113,2)</f>
        <v>0</v>
      </c>
      <c r="P113" s="236">
        <v>0</v>
      </c>
      <c r="Q113" s="236">
        <f>ROUND(E113*P113,2)</f>
        <v>0</v>
      </c>
      <c r="R113" s="236" t="s">
        <v>239</v>
      </c>
      <c r="S113" s="236" t="s">
        <v>160</v>
      </c>
      <c r="T113" s="237" t="s">
        <v>160</v>
      </c>
      <c r="U113" s="219">
        <v>0</v>
      </c>
      <c r="V113" s="219">
        <f>ROUND(E113*U113,2)</f>
        <v>0</v>
      </c>
      <c r="W113" s="219"/>
      <c r="X113" s="219" t="s">
        <v>161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162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x14ac:dyDescent="0.2">
      <c r="A114" s="3"/>
      <c r="B114" s="4"/>
      <c r="C114" s="258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AE114">
        <v>15</v>
      </c>
      <c r="AF114">
        <v>21</v>
      </c>
    </row>
    <row r="115" spans="1:60" x14ac:dyDescent="0.2">
      <c r="A115" s="213"/>
      <c r="B115" s="214" t="s">
        <v>29</v>
      </c>
      <c r="C115" s="259"/>
      <c r="D115" s="215"/>
      <c r="E115" s="216"/>
      <c r="F115" s="216"/>
      <c r="G115" s="249">
        <f>G8+G18+G61+G97+G101+G105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E115">
        <f>SUMIF(L7:L113,AE114,G7:G113)</f>
        <v>0</v>
      </c>
      <c r="AF115">
        <f>SUMIF(L7:L113,AF114,G7:G113)</f>
        <v>0</v>
      </c>
      <c r="AG115" t="s">
        <v>509</v>
      </c>
    </row>
    <row r="116" spans="1:60" x14ac:dyDescent="0.2">
      <c r="C116" s="260"/>
      <c r="D116" s="10"/>
      <c r="AG116" t="s">
        <v>511</v>
      </c>
    </row>
    <row r="117" spans="1:60" x14ac:dyDescent="0.2">
      <c r="D117" s="10"/>
    </row>
    <row r="118" spans="1:60" x14ac:dyDescent="0.2">
      <c r="D118" s="10"/>
    </row>
    <row r="119" spans="1:60" x14ac:dyDescent="0.2">
      <c r="D119" s="10"/>
    </row>
    <row r="120" spans="1:60" x14ac:dyDescent="0.2">
      <c r="D120" s="10"/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ZdBEbPQ7+byVdutqRqNemGb3XUNvnsMh0X79r+0Y+eSveOxT76rPo01Yvo7xbGtXnOR/OtD9kcwidh11NxBYQ==" saltValue="0cfTdaQDI7PEq8+7kfLYfA==" spinCount="100000" sheet="1"/>
  <mergeCells count="21">
    <mergeCell ref="C96:G96"/>
    <mergeCell ref="C107:G107"/>
    <mergeCell ref="C110:G110"/>
    <mergeCell ref="C30:G30"/>
    <mergeCell ref="C32:G32"/>
    <mergeCell ref="C41:G41"/>
    <mergeCell ref="C60:G60"/>
    <mergeCell ref="C72:G72"/>
    <mergeCell ref="C85:G85"/>
    <mergeCell ref="C15:G15"/>
    <mergeCell ref="C17:G17"/>
    <mergeCell ref="C22:G22"/>
    <mergeCell ref="C24:G24"/>
    <mergeCell ref="C26:G26"/>
    <mergeCell ref="C28:G28"/>
    <mergeCell ref="A1:G1"/>
    <mergeCell ref="C2:G2"/>
    <mergeCell ref="C3:G3"/>
    <mergeCell ref="C4:G4"/>
    <mergeCell ref="C11:G11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D7C6-F435-4C58-8BB9-DE9108175CA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128</v>
      </c>
      <c r="B1" s="195"/>
      <c r="C1" s="195"/>
      <c r="D1" s="195"/>
      <c r="E1" s="195"/>
      <c r="F1" s="195"/>
      <c r="G1" s="195"/>
      <c r="AG1" t="s">
        <v>129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130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130</v>
      </c>
      <c r="AG3" t="s">
        <v>131</v>
      </c>
    </row>
    <row r="4" spans="1:60" ht="24.95" customHeight="1" x14ac:dyDescent="0.2">
      <c r="A4" s="200" t="s">
        <v>9</v>
      </c>
      <c r="B4" s="201" t="s">
        <v>57</v>
      </c>
      <c r="C4" s="202" t="s">
        <v>58</v>
      </c>
      <c r="D4" s="203"/>
      <c r="E4" s="203"/>
      <c r="F4" s="203"/>
      <c r="G4" s="204"/>
      <c r="AG4" t="s">
        <v>132</v>
      </c>
    </row>
    <row r="5" spans="1:60" x14ac:dyDescent="0.2">
      <c r="D5" s="10"/>
    </row>
    <row r="6" spans="1:60" ht="38.25" x14ac:dyDescent="0.2">
      <c r="A6" s="206" t="s">
        <v>133</v>
      </c>
      <c r="B6" s="208" t="s">
        <v>134</v>
      </c>
      <c r="C6" s="208" t="s">
        <v>135</v>
      </c>
      <c r="D6" s="207" t="s">
        <v>136</v>
      </c>
      <c r="E6" s="206" t="s">
        <v>137</v>
      </c>
      <c r="F6" s="205" t="s">
        <v>138</v>
      </c>
      <c r="G6" s="206" t="s">
        <v>29</v>
      </c>
      <c r="H6" s="209" t="s">
        <v>30</v>
      </c>
      <c r="I6" s="209" t="s">
        <v>139</v>
      </c>
      <c r="J6" s="209" t="s">
        <v>31</v>
      </c>
      <c r="K6" s="209" t="s">
        <v>140</v>
      </c>
      <c r="L6" s="209" t="s">
        <v>141</v>
      </c>
      <c r="M6" s="209" t="s">
        <v>142</v>
      </c>
      <c r="N6" s="209" t="s">
        <v>143</v>
      </c>
      <c r="O6" s="209" t="s">
        <v>144</v>
      </c>
      <c r="P6" s="209" t="s">
        <v>145</v>
      </c>
      <c r="Q6" s="209" t="s">
        <v>146</v>
      </c>
      <c r="R6" s="209" t="s">
        <v>147</v>
      </c>
      <c r="S6" s="209" t="s">
        <v>148</v>
      </c>
      <c r="T6" s="209" t="s">
        <v>149</v>
      </c>
      <c r="U6" s="209" t="s">
        <v>150</v>
      </c>
      <c r="V6" s="209" t="s">
        <v>151</v>
      </c>
      <c r="W6" s="209" t="s">
        <v>152</v>
      </c>
      <c r="X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154</v>
      </c>
      <c r="B8" s="226" t="s">
        <v>65</v>
      </c>
      <c r="C8" s="250" t="s">
        <v>66</v>
      </c>
      <c r="D8" s="227"/>
      <c r="E8" s="228"/>
      <c r="F8" s="229"/>
      <c r="G8" s="229">
        <f>SUMIF(AG9:AG10,"&lt;&gt;NOR",G9:G10)</f>
        <v>0</v>
      </c>
      <c r="H8" s="229"/>
      <c r="I8" s="229">
        <f>SUM(I9:I10)</f>
        <v>0</v>
      </c>
      <c r="J8" s="229"/>
      <c r="K8" s="229">
        <f>SUM(K9:K10)</f>
        <v>0</v>
      </c>
      <c r="L8" s="229"/>
      <c r="M8" s="229">
        <f>SUM(M9:M10)</f>
        <v>0</v>
      </c>
      <c r="N8" s="229"/>
      <c r="O8" s="229">
        <f>SUM(O9:O10)</f>
        <v>0</v>
      </c>
      <c r="P8" s="229"/>
      <c r="Q8" s="229">
        <f>SUM(Q9:Q10)</f>
        <v>0</v>
      </c>
      <c r="R8" s="229"/>
      <c r="S8" s="229"/>
      <c r="T8" s="230"/>
      <c r="U8" s="224"/>
      <c r="V8" s="224">
        <f>SUM(V9:V10)</f>
        <v>0</v>
      </c>
      <c r="W8" s="224"/>
      <c r="X8" s="224"/>
      <c r="AG8" t="s">
        <v>155</v>
      </c>
    </row>
    <row r="9" spans="1:60" outlineLevel="1" x14ac:dyDescent="0.2">
      <c r="A9" s="242">
        <v>1</v>
      </c>
      <c r="B9" s="243" t="s">
        <v>692</v>
      </c>
      <c r="C9" s="256" t="s">
        <v>693</v>
      </c>
      <c r="D9" s="244" t="s">
        <v>632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349</v>
      </c>
      <c r="T9" s="248" t="s">
        <v>350</v>
      </c>
      <c r="U9" s="219">
        <v>0</v>
      </c>
      <c r="V9" s="219">
        <f>ROUND(E9*U9,2)</f>
        <v>0</v>
      </c>
      <c r="W9" s="219"/>
      <c r="X9" s="219" t="s">
        <v>161</v>
      </c>
      <c r="Y9" s="210"/>
      <c r="Z9" s="210"/>
      <c r="AA9" s="210"/>
      <c r="AB9" s="210"/>
      <c r="AC9" s="210"/>
      <c r="AD9" s="210"/>
      <c r="AE9" s="210"/>
      <c r="AF9" s="210"/>
      <c r="AG9" s="210" t="s">
        <v>694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2">
        <v>2</v>
      </c>
      <c r="B10" s="243" t="s">
        <v>695</v>
      </c>
      <c r="C10" s="256" t="s">
        <v>696</v>
      </c>
      <c r="D10" s="244" t="s">
        <v>697</v>
      </c>
      <c r="E10" s="245">
        <v>1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21</v>
      </c>
      <c r="M10" s="247">
        <f>G10*(1+L10/100)</f>
        <v>0</v>
      </c>
      <c r="N10" s="247">
        <v>0</v>
      </c>
      <c r="O10" s="247">
        <f>ROUND(E10*N10,2)</f>
        <v>0</v>
      </c>
      <c r="P10" s="247">
        <v>0</v>
      </c>
      <c r="Q10" s="247">
        <f>ROUND(E10*P10,2)</f>
        <v>0</v>
      </c>
      <c r="R10" s="247"/>
      <c r="S10" s="247" t="s">
        <v>349</v>
      </c>
      <c r="T10" s="248" t="s">
        <v>350</v>
      </c>
      <c r="U10" s="219">
        <v>0</v>
      </c>
      <c r="V10" s="219">
        <f>ROUND(E10*U10,2)</f>
        <v>0</v>
      </c>
      <c r="W10" s="219"/>
      <c r="X10" s="219" t="s">
        <v>161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694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">
      <c r="A11" s="225" t="s">
        <v>154</v>
      </c>
      <c r="B11" s="226" t="s">
        <v>69</v>
      </c>
      <c r="C11" s="250" t="s">
        <v>70</v>
      </c>
      <c r="D11" s="227"/>
      <c r="E11" s="228"/>
      <c r="F11" s="229"/>
      <c r="G11" s="229">
        <f>SUMIF(AG12:AG21,"&lt;&gt;NOR",G12:G21)</f>
        <v>0</v>
      </c>
      <c r="H11" s="229"/>
      <c r="I11" s="229">
        <f>SUM(I12:I21)</f>
        <v>0</v>
      </c>
      <c r="J11" s="229"/>
      <c r="K11" s="229">
        <f>SUM(K12:K21)</f>
        <v>0</v>
      </c>
      <c r="L11" s="229"/>
      <c r="M11" s="229">
        <f>SUM(M12:M21)</f>
        <v>0</v>
      </c>
      <c r="N11" s="229"/>
      <c r="O11" s="229">
        <f>SUM(O12:O21)</f>
        <v>0</v>
      </c>
      <c r="P11" s="229"/>
      <c r="Q11" s="229">
        <f>SUM(Q12:Q21)</f>
        <v>0</v>
      </c>
      <c r="R11" s="229"/>
      <c r="S11" s="229"/>
      <c r="T11" s="230"/>
      <c r="U11" s="224"/>
      <c r="V11" s="224">
        <f>SUM(V12:V21)</f>
        <v>0</v>
      </c>
      <c r="W11" s="224"/>
      <c r="X11" s="224"/>
      <c r="AG11" t="s">
        <v>155</v>
      </c>
    </row>
    <row r="12" spans="1:60" outlineLevel="1" x14ac:dyDescent="0.2">
      <c r="A12" s="242">
        <v>3</v>
      </c>
      <c r="B12" s="243" t="s">
        <v>698</v>
      </c>
      <c r="C12" s="256" t="s">
        <v>699</v>
      </c>
      <c r="D12" s="244" t="s">
        <v>265</v>
      </c>
      <c r="E12" s="245">
        <v>20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21</v>
      </c>
      <c r="M12" s="247">
        <f>G12*(1+L12/100)</f>
        <v>0</v>
      </c>
      <c r="N12" s="247">
        <v>0</v>
      </c>
      <c r="O12" s="247">
        <f>ROUND(E12*N12,2)</f>
        <v>0</v>
      </c>
      <c r="P12" s="247">
        <v>0</v>
      </c>
      <c r="Q12" s="247">
        <f>ROUND(E12*P12,2)</f>
        <v>0</v>
      </c>
      <c r="R12" s="247"/>
      <c r="S12" s="247" t="s">
        <v>349</v>
      </c>
      <c r="T12" s="248" t="s">
        <v>350</v>
      </c>
      <c r="U12" s="219">
        <v>0</v>
      </c>
      <c r="V12" s="219">
        <f>ROUND(E12*U12,2)</f>
        <v>0</v>
      </c>
      <c r="W12" s="219"/>
      <c r="X12" s="219" t="s">
        <v>161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694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2">
        <v>4</v>
      </c>
      <c r="B13" s="243" t="s">
        <v>700</v>
      </c>
      <c r="C13" s="256" t="s">
        <v>701</v>
      </c>
      <c r="D13" s="244" t="s">
        <v>265</v>
      </c>
      <c r="E13" s="245">
        <v>15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7">
        <v>0</v>
      </c>
      <c r="O13" s="247">
        <f>ROUND(E13*N13,2)</f>
        <v>0</v>
      </c>
      <c r="P13" s="247">
        <v>0</v>
      </c>
      <c r="Q13" s="247">
        <f>ROUND(E13*P13,2)</f>
        <v>0</v>
      </c>
      <c r="R13" s="247"/>
      <c r="S13" s="247" t="s">
        <v>349</v>
      </c>
      <c r="T13" s="248" t="s">
        <v>350</v>
      </c>
      <c r="U13" s="219">
        <v>0</v>
      </c>
      <c r="V13" s="219">
        <f>ROUND(E13*U13,2)</f>
        <v>0</v>
      </c>
      <c r="W13" s="219"/>
      <c r="X13" s="219" t="s">
        <v>161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694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2">
        <v>5</v>
      </c>
      <c r="B14" s="243" t="s">
        <v>702</v>
      </c>
      <c r="C14" s="256" t="s">
        <v>703</v>
      </c>
      <c r="D14" s="244" t="s">
        <v>632</v>
      </c>
      <c r="E14" s="245">
        <v>3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7">
        <v>0</v>
      </c>
      <c r="O14" s="247">
        <f>ROUND(E14*N14,2)</f>
        <v>0</v>
      </c>
      <c r="P14" s="247">
        <v>0</v>
      </c>
      <c r="Q14" s="247">
        <f>ROUND(E14*P14,2)</f>
        <v>0</v>
      </c>
      <c r="R14" s="247"/>
      <c r="S14" s="247" t="s">
        <v>349</v>
      </c>
      <c r="T14" s="248" t="s">
        <v>350</v>
      </c>
      <c r="U14" s="219">
        <v>0</v>
      </c>
      <c r="V14" s="219">
        <f>ROUND(E14*U14,2)</f>
        <v>0</v>
      </c>
      <c r="W14" s="219"/>
      <c r="X14" s="219" t="s">
        <v>161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694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2">
        <v>6</v>
      </c>
      <c r="B15" s="243" t="s">
        <v>704</v>
      </c>
      <c r="C15" s="256" t="s">
        <v>705</v>
      </c>
      <c r="D15" s="244" t="s">
        <v>632</v>
      </c>
      <c r="E15" s="245">
        <v>2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7">
        <v>0</v>
      </c>
      <c r="O15" s="247">
        <f>ROUND(E15*N15,2)</f>
        <v>0</v>
      </c>
      <c r="P15" s="247">
        <v>0</v>
      </c>
      <c r="Q15" s="247">
        <f>ROUND(E15*P15,2)</f>
        <v>0</v>
      </c>
      <c r="R15" s="247"/>
      <c r="S15" s="247" t="s">
        <v>349</v>
      </c>
      <c r="T15" s="248" t="s">
        <v>350</v>
      </c>
      <c r="U15" s="219">
        <v>0</v>
      </c>
      <c r="V15" s="219">
        <f>ROUND(E15*U15,2)</f>
        <v>0</v>
      </c>
      <c r="W15" s="219"/>
      <c r="X15" s="219" t="s">
        <v>161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694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2">
        <v>7</v>
      </c>
      <c r="B16" s="243" t="s">
        <v>706</v>
      </c>
      <c r="C16" s="256" t="s">
        <v>707</v>
      </c>
      <c r="D16" s="244" t="s">
        <v>632</v>
      </c>
      <c r="E16" s="245">
        <v>1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7">
        <v>0</v>
      </c>
      <c r="O16" s="247">
        <f>ROUND(E16*N16,2)</f>
        <v>0</v>
      </c>
      <c r="P16" s="247">
        <v>0</v>
      </c>
      <c r="Q16" s="247">
        <f>ROUND(E16*P16,2)</f>
        <v>0</v>
      </c>
      <c r="R16" s="247"/>
      <c r="S16" s="247" t="s">
        <v>349</v>
      </c>
      <c r="T16" s="248" t="s">
        <v>350</v>
      </c>
      <c r="U16" s="219">
        <v>0</v>
      </c>
      <c r="V16" s="219">
        <f>ROUND(E16*U16,2)</f>
        <v>0</v>
      </c>
      <c r="W16" s="219"/>
      <c r="X16" s="219" t="s">
        <v>161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694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2">
        <v>8</v>
      </c>
      <c r="B17" s="243" t="s">
        <v>708</v>
      </c>
      <c r="C17" s="256" t="s">
        <v>709</v>
      </c>
      <c r="D17" s="244" t="s">
        <v>632</v>
      </c>
      <c r="E17" s="245">
        <v>3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7">
        <v>0</v>
      </c>
      <c r="O17" s="247">
        <f>ROUND(E17*N17,2)</f>
        <v>0</v>
      </c>
      <c r="P17" s="247">
        <v>0</v>
      </c>
      <c r="Q17" s="247">
        <f>ROUND(E17*P17,2)</f>
        <v>0</v>
      </c>
      <c r="R17" s="247"/>
      <c r="S17" s="247" t="s">
        <v>349</v>
      </c>
      <c r="T17" s="248" t="s">
        <v>350</v>
      </c>
      <c r="U17" s="219">
        <v>0</v>
      </c>
      <c r="V17" s="219">
        <f>ROUND(E17*U17,2)</f>
        <v>0</v>
      </c>
      <c r="W17" s="219"/>
      <c r="X17" s="219" t="s">
        <v>161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694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2">
        <v>9</v>
      </c>
      <c r="B18" s="243" t="s">
        <v>710</v>
      </c>
      <c r="C18" s="256" t="s">
        <v>711</v>
      </c>
      <c r="D18" s="244" t="s">
        <v>632</v>
      </c>
      <c r="E18" s="245">
        <v>3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21</v>
      </c>
      <c r="M18" s="247">
        <f>G18*(1+L18/100)</f>
        <v>0</v>
      </c>
      <c r="N18" s="247">
        <v>0</v>
      </c>
      <c r="O18" s="247">
        <f>ROUND(E18*N18,2)</f>
        <v>0</v>
      </c>
      <c r="P18" s="247">
        <v>0</v>
      </c>
      <c r="Q18" s="247">
        <f>ROUND(E18*P18,2)</f>
        <v>0</v>
      </c>
      <c r="R18" s="247"/>
      <c r="S18" s="247" t="s">
        <v>349</v>
      </c>
      <c r="T18" s="248" t="s">
        <v>350</v>
      </c>
      <c r="U18" s="219">
        <v>0</v>
      </c>
      <c r="V18" s="219">
        <f>ROUND(E18*U18,2)</f>
        <v>0</v>
      </c>
      <c r="W18" s="219"/>
      <c r="X18" s="219" t="s">
        <v>161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694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2">
        <v>10</v>
      </c>
      <c r="B19" s="243" t="s">
        <v>712</v>
      </c>
      <c r="C19" s="256" t="s">
        <v>713</v>
      </c>
      <c r="D19" s="244" t="s">
        <v>632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/>
      <c r="S19" s="247" t="s">
        <v>349</v>
      </c>
      <c r="T19" s="248" t="s">
        <v>350</v>
      </c>
      <c r="U19" s="219">
        <v>0</v>
      </c>
      <c r="V19" s="219">
        <f>ROUND(E19*U19,2)</f>
        <v>0</v>
      </c>
      <c r="W19" s="219"/>
      <c r="X19" s="219" t="s">
        <v>161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694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2">
        <v>11</v>
      </c>
      <c r="B20" s="243" t="s">
        <v>714</v>
      </c>
      <c r="C20" s="256" t="s">
        <v>715</v>
      </c>
      <c r="D20" s="244" t="s">
        <v>632</v>
      </c>
      <c r="E20" s="245">
        <v>1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7">
        <v>0</v>
      </c>
      <c r="O20" s="247">
        <f>ROUND(E20*N20,2)</f>
        <v>0</v>
      </c>
      <c r="P20" s="247">
        <v>0</v>
      </c>
      <c r="Q20" s="247">
        <f>ROUND(E20*P20,2)</f>
        <v>0</v>
      </c>
      <c r="R20" s="247"/>
      <c r="S20" s="247" t="s">
        <v>349</v>
      </c>
      <c r="T20" s="248" t="s">
        <v>350</v>
      </c>
      <c r="U20" s="219">
        <v>0</v>
      </c>
      <c r="V20" s="219">
        <f>ROUND(E20*U20,2)</f>
        <v>0</v>
      </c>
      <c r="W20" s="219"/>
      <c r="X20" s="219" t="s">
        <v>161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694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2">
        <v>12</v>
      </c>
      <c r="B21" s="243" t="s">
        <v>716</v>
      </c>
      <c r="C21" s="256" t="s">
        <v>717</v>
      </c>
      <c r="D21" s="244" t="s">
        <v>697</v>
      </c>
      <c r="E21" s="245">
        <v>1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7">
        <v>0</v>
      </c>
      <c r="O21" s="247">
        <f>ROUND(E21*N21,2)</f>
        <v>0</v>
      </c>
      <c r="P21" s="247">
        <v>0</v>
      </c>
      <c r="Q21" s="247">
        <f>ROUND(E21*P21,2)</f>
        <v>0</v>
      </c>
      <c r="R21" s="247"/>
      <c r="S21" s="247" t="s">
        <v>349</v>
      </c>
      <c r="T21" s="248" t="s">
        <v>350</v>
      </c>
      <c r="U21" s="219">
        <v>0</v>
      </c>
      <c r="V21" s="219">
        <f>ROUND(E21*U21,2)</f>
        <v>0</v>
      </c>
      <c r="W21" s="219"/>
      <c r="X21" s="219" t="s">
        <v>161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694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5" t="s">
        <v>154</v>
      </c>
      <c r="B22" s="226" t="s">
        <v>71</v>
      </c>
      <c r="C22" s="250" t="s">
        <v>72</v>
      </c>
      <c r="D22" s="227"/>
      <c r="E22" s="228"/>
      <c r="F22" s="229"/>
      <c r="G22" s="229">
        <f>SUMIF(AG23:AG29,"&lt;&gt;NOR",G23:G29)</f>
        <v>0</v>
      </c>
      <c r="H22" s="229"/>
      <c r="I22" s="229">
        <f>SUM(I23:I29)</f>
        <v>0</v>
      </c>
      <c r="J22" s="229"/>
      <c r="K22" s="229">
        <f>SUM(K23:K29)</f>
        <v>0</v>
      </c>
      <c r="L22" s="229"/>
      <c r="M22" s="229">
        <f>SUM(M23:M29)</f>
        <v>0</v>
      </c>
      <c r="N22" s="229"/>
      <c r="O22" s="229">
        <f>SUM(O23:O29)</f>
        <v>0</v>
      </c>
      <c r="P22" s="229"/>
      <c r="Q22" s="229">
        <f>SUM(Q23:Q29)</f>
        <v>0</v>
      </c>
      <c r="R22" s="229"/>
      <c r="S22" s="229"/>
      <c r="T22" s="230"/>
      <c r="U22" s="224"/>
      <c r="V22" s="224">
        <f>SUM(V23:V29)</f>
        <v>0</v>
      </c>
      <c r="W22" s="224"/>
      <c r="X22" s="224"/>
      <c r="AG22" t="s">
        <v>155</v>
      </c>
    </row>
    <row r="23" spans="1:60" outlineLevel="1" x14ac:dyDescent="0.2">
      <c r="A23" s="242">
        <v>13</v>
      </c>
      <c r="B23" s="243" t="s">
        <v>718</v>
      </c>
      <c r="C23" s="256" t="s">
        <v>699</v>
      </c>
      <c r="D23" s="244" t="s">
        <v>265</v>
      </c>
      <c r="E23" s="245">
        <v>12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21</v>
      </c>
      <c r="M23" s="247">
        <f>G23*(1+L23/100)</f>
        <v>0</v>
      </c>
      <c r="N23" s="247">
        <v>0</v>
      </c>
      <c r="O23" s="247">
        <f>ROUND(E23*N23,2)</f>
        <v>0</v>
      </c>
      <c r="P23" s="247">
        <v>0</v>
      </c>
      <c r="Q23" s="247">
        <f>ROUND(E23*P23,2)</f>
        <v>0</v>
      </c>
      <c r="R23" s="247"/>
      <c r="S23" s="247" t="s">
        <v>349</v>
      </c>
      <c r="T23" s="248" t="s">
        <v>350</v>
      </c>
      <c r="U23" s="219">
        <v>0</v>
      </c>
      <c r="V23" s="219">
        <f>ROUND(E23*U23,2)</f>
        <v>0</v>
      </c>
      <c r="W23" s="219"/>
      <c r="X23" s="219" t="s">
        <v>161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694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2">
        <v>14</v>
      </c>
      <c r="B24" s="243" t="s">
        <v>719</v>
      </c>
      <c r="C24" s="256" t="s">
        <v>703</v>
      </c>
      <c r="D24" s="244" t="s">
        <v>632</v>
      </c>
      <c r="E24" s="245">
        <v>1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21</v>
      </c>
      <c r="M24" s="247">
        <f>G24*(1+L24/100)</f>
        <v>0</v>
      </c>
      <c r="N24" s="247">
        <v>0</v>
      </c>
      <c r="O24" s="247">
        <f>ROUND(E24*N24,2)</f>
        <v>0</v>
      </c>
      <c r="P24" s="247">
        <v>0</v>
      </c>
      <c r="Q24" s="247">
        <f>ROUND(E24*P24,2)</f>
        <v>0</v>
      </c>
      <c r="R24" s="247"/>
      <c r="S24" s="247" t="s">
        <v>349</v>
      </c>
      <c r="T24" s="248" t="s">
        <v>350</v>
      </c>
      <c r="U24" s="219">
        <v>0</v>
      </c>
      <c r="V24" s="219">
        <f>ROUND(E24*U24,2)</f>
        <v>0</v>
      </c>
      <c r="W24" s="219"/>
      <c r="X24" s="219" t="s">
        <v>161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694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2">
        <v>15</v>
      </c>
      <c r="B25" s="243" t="s">
        <v>720</v>
      </c>
      <c r="C25" s="256" t="s">
        <v>721</v>
      </c>
      <c r="D25" s="244" t="s">
        <v>632</v>
      </c>
      <c r="E25" s="245">
        <v>1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21</v>
      </c>
      <c r="M25" s="247">
        <f>G25*(1+L25/100)</f>
        <v>0</v>
      </c>
      <c r="N25" s="247">
        <v>0</v>
      </c>
      <c r="O25" s="247">
        <f>ROUND(E25*N25,2)</f>
        <v>0</v>
      </c>
      <c r="P25" s="247">
        <v>0</v>
      </c>
      <c r="Q25" s="247">
        <f>ROUND(E25*P25,2)</f>
        <v>0</v>
      </c>
      <c r="R25" s="247"/>
      <c r="S25" s="247" t="s">
        <v>349</v>
      </c>
      <c r="T25" s="248" t="s">
        <v>350</v>
      </c>
      <c r="U25" s="219">
        <v>0</v>
      </c>
      <c r="V25" s="219">
        <f>ROUND(E25*U25,2)</f>
        <v>0</v>
      </c>
      <c r="W25" s="219"/>
      <c r="X25" s="219" t="s">
        <v>161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694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2">
        <v>16</v>
      </c>
      <c r="B26" s="243" t="s">
        <v>722</v>
      </c>
      <c r="C26" s="256" t="s">
        <v>709</v>
      </c>
      <c r="D26" s="244" t="s">
        <v>632</v>
      </c>
      <c r="E26" s="245">
        <v>1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21</v>
      </c>
      <c r="M26" s="247">
        <f>G26*(1+L26/100)</f>
        <v>0</v>
      </c>
      <c r="N26" s="247">
        <v>0</v>
      </c>
      <c r="O26" s="247">
        <f>ROUND(E26*N26,2)</f>
        <v>0</v>
      </c>
      <c r="P26" s="247">
        <v>0</v>
      </c>
      <c r="Q26" s="247">
        <f>ROUND(E26*P26,2)</f>
        <v>0</v>
      </c>
      <c r="R26" s="247"/>
      <c r="S26" s="247" t="s">
        <v>349</v>
      </c>
      <c r="T26" s="248" t="s">
        <v>350</v>
      </c>
      <c r="U26" s="219">
        <v>0</v>
      </c>
      <c r="V26" s="219">
        <f>ROUND(E26*U26,2)</f>
        <v>0</v>
      </c>
      <c r="W26" s="219"/>
      <c r="X26" s="219" t="s">
        <v>161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694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2">
        <v>17</v>
      </c>
      <c r="B27" s="243" t="s">
        <v>723</v>
      </c>
      <c r="C27" s="256" t="s">
        <v>711</v>
      </c>
      <c r="D27" s="244" t="s">
        <v>632</v>
      </c>
      <c r="E27" s="245">
        <v>1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7">
        <v>0</v>
      </c>
      <c r="O27" s="247">
        <f>ROUND(E27*N27,2)</f>
        <v>0</v>
      </c>
      <c r="P27" s="247">
        <v>0</v>
      </c>
      <c r="Q27" s="247">
        <f>ROUND(E27*P27,2)</f>
        <v>0</v>
      </c>
      <c r="R27" s="247"/>
      <c r="S27" s="247" t="s">
        <v>349</v>
      </c>
      <c r="T27" s="248" t="s">
        <v>350</v>
      </c>
      <c r="U27" s="219">
        <v>0</v>
      </c>
      <c r="V27" s="219">
        <f>ROUND(E27*U27,2)</f>
        <v>0</v>
      </c>
      <c r="W27" s="219"/>
      <c r="X27" s="219" t="s">
        <v>161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694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2">
        <v>18</v>
      </c>
      <c r="B28" s="243" t="s">
        <v>724</v>
      </c>
      <c r="C28" s="256" t="s">
        <v>713</v>
      </c>
      <c r="D28" s="244" t="s">
        <v>632</v>
      </c>
      <c r="E28" s="245">
        <v>1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21</v>
      </c>
      <c r="M28" s="247">
        <f>G28*(1+L28/100)</f>
        <v>0</v>
      </c>
      <c r="N28" s="247">
        <v>0</v>
      </c>
      <c r="O28" s="247">
        <f>ROUND(E28*N28,2)</f>
        <v>0</v>
      </c>
      <c r="P28" s="247">
        <v>0</v>
      </c>
      <c r="Q28" s="247">
        <f>ROUND(E28*P28,2)</f>
        <v>0</v>
      </c>
      <c r="R28" s="247"/>
      <c r="S28" s="247" t="s">
        <v>349</v>
      </c>
      <c r="T28" s="248" t="s">
        <v>350</v>
      </c>
      <c r="U28" s="219">
        <v>0</v>
      </c>
      <c r="V28" s="219">
        <f>ROUND(E28*U28,2)</f>
        <v>0</v>
      </c>
      <c r="W28" s="219"/>
      <c r="X28" s="219" t="s">
        <v>161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694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2">
        <v>19</v>
      </c>
      <c r="B29" s="243" t="s">
        <v>725</v>
      </c>
      <c r="C29" s="256" t="s">
        <v>726</v>
      </c>
      <c r="D29" s="244" t="s">
        <v>632</v>
      </c>
      <c r="E29" s="245">
        <v>1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21</v>
      </c>
      <c r="M29" s="247">
        <f>G29*(1+L29/100)</f>
        <v>0</v>
      </c>
      <c r="N29" s="247">
        <v>0</v>
      </c>
      <c r="O29" s="247">
        <f>ROUND(E29*N29,2)</f>
        <v>0</v>
      </c>
      <c r="P29" s="247">
        <v>0</v>
      </c>
      <c r="Q29" s="247">
        <f>ROUND(E29*P29,2)</f>
        <v>0</v>
      </c>
      <c r="R29" s="247"/>
      <c r="S29" s="247" t="s">
        <v>349</v>
      </c>
      <c r="T29" s="248" t="s">
        <v>350</v>
      </c>
      <c r="U29" s="219">
        <v>0</v>
      </c>
      <c r="V29" s="219">
        <f>ROUND(E29*U29,2)</f>
        <v>0</v>
      </c>
      <c r="W29" s="219"/>
      <c r="X29" s="219" t="s">
        <v>161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694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5" t="s">
        <v>154</v>
      </c>
      <c r="B30" s="226" t="s">
        <v>73</v>
      </c>
      <c r="C30" s="250" t="s">
        <v>74</v>
      </c>
      <c r="D30" s="227"/>
      <c r="E30" s="228"/>
      <c r="F30" s="229"/>
      <c r="G30" s="229">
        <f>SUMIF(AG31:AG37,"&lt;&gt;NOR",G31:G37)</f>
        <v>0</v>
      </c>
      <c r="H30" s="229"/>
      <c r="I30" s="229">
        <f>SUM(I31:I37)</f>
        <v>0</v>
      </c>
      <c r="J30" s="229"/>
      <c r="K30" s="229">
        <f>SUM(K31:K37)</f>
        <v>0</v>
      </c>
      <c r="L30" s="229"/>
      <c r="M30" s="229">
        <f>SUM(M31:M37)</f>
        <v>0</v>
      </c>
      <c r="N30" s="229"/>
      <c r="O30" s="229">
        <f>SUM(O31:O37)</f>
        <v>0</v>
      </c>
      <c r="P30" s="229"/>
      <c r="Q30" s="229">
        <f>SUM(Q31:Q37)</f>
        <v>0</v>
      </c>
      <c r="R30" s="229"/>
      <c r="S30" s="229"/>
      <c r="T30" s="230"/>
      <c r="U30" s="224"/>
      <c r="V30" s="224">
        <f>SUM(V31:V37)</f>
        <v>0</v>
      </c>
      <c r="W30" s="224"/>
      <c r="X30" s="224"/>
      <c r="AG30" t="s">
        <v>155</v>
      </c>
    </row>
    <row r="31" spans="1:60" outlineLevel="1" x14ac:dyDescent="0.2">
      <c r="A31" s="242">
        <v>20</v>
      </c>
      <c r="B31" s="243" t="s">
        <v>727</v>
      </c>
      <c r="C31" s="256" t="s">
        <v>699</v>
      </c>
      <c r="D31" s="244" t="s">
        <v>265</v>
      </c>
      <c r="E31" s="245">
        <v>12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21</v>
      </c>
      <c r="M31" s="247">
        <f>G31*(1+L31/100)</f>
        <v>0</v>
      </c>
      <c r="N31" s="247">
        <v>0</v>
      </c>
      <c r="O31" s="247">
        <f>ROUND(E31*N31,2)</f>
        <v>0</v>
      </c>
      <c r="P31" s="247">
        <v>0</v>
      </c>
      <c r="Q31" s="247">
        <f>ROUND(E31*P31,2)</f>
        <v>0</v>
      </c>
      <c r="R31" s="247"/>
      <c r="S31" s="247" t="s">
        <v>349</v>
      </c>
      <c r="T31" s="248" t="s">
        <v>350</v>
      </c>
      <c r="U31" s="219">
        <v>0</v>
      </c>
      <c r="V31" s="219">
        <f>ROUND(E31*U31,2)</f>
        <v>0</v>
      </c>
      <c r="W31" s="219"/>
      <c r="X31" s="219" t="s">
        <v>161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694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2">
        <v>21</v>
      </c>
      <c r="B32" s="243" t="s">
        <v>728</v>
      </c>
      <c r="C32" s="256" t="s">
        <v>703</v>
      </c>
      <c r="D32" s="244" t="s">
        <v>632</v>
      </c>
      <c r="E32" s="245">
        <v>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21</v>
      </c>
      <c r="M32" s="247">
        <f>G32*(1+L32/100)</f>
        <v>0</v>
      </c>
      <c r="N32" s="247">
        <v>0</v>
      </c>
      <c r="O32" s="247">
        <f>ROUND(E32*N32,2)</f>
        <v>0</v>
      </c>
      <c r="P32" s="247">
        <v>0</v>
      </c>
      <c r="Q32" s="247">
        <f>ROUND(E32*P32,2)</f>
        <v>0</v>
      </c>
      <c r="R32" s="247"/>
      <c r="S32" s="247" t="s">
        <v>349</v>
      </c>
      <c r="T32" s="248" t="s">
        <v>350</v>
      </c>
      <c r="U32" s="219">
        <v>0</v>
      </c>
      <c r="V32" s="219">
        <f>ROUND(E32*U32,2)</f>
        <v>0</v>
      </c>
      <c r="W32" s="219"/>
      <c r="X32" s="219" t="s">
        <v>161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694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2">
        <v>22</v>
      </c>
      <c r="B33" s="243" t="s">
        <v>729</v>
      </c>
      <c r="C33" s="256" t="s">
        <v>721</v>
      </c>
      <c r="D33" s="244" t="s">
        <v>632</v>
      </c>
      <c r="E33" s="245">
        <v>1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7">
        <v>0</v>
      </c>
      <c r="O33" s="247">
        <f>ROUND(E33*N33,2)</f>
        <v>0</v>
      </c>
      <c r="P33" s="247">
        <v>0</v>
      </c>
      <c r="Q33" s="247">
        <f>ROUND(E33*P33,2)</f>
        <v>0</v>
      </c>
      <c r="R33" s="247"/>
      <c r="S33" s="247" t="s">
        <v>349</v>
      </c>
      <c r="T33" s="248" t="s">
        <v>350</v>
      </c>
      <c r="U33" s="219">
        <v>0</v>
      </c>
      <c r="V33" s="219">
        <f>ROUND(E33*U33,2)</f>
        <v>0</v>
      </c>
      <c r="W33" s="219"/>
      <c r="X33" s="219" t="s">
        <v>161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694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2">
        <v>23</v>
      </c>
      <c r="B34" s="243" t="s">
        <v>730</v>
      </c>
      <c r="C34" s="256" t="s">
        <v>709</v>
      </c>
      <c r="D34" s="244" t="s">
        <v>632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7">
        <v>0</v>
      </c>
      <c r="O34" s="247">
        <f>ROUND(E34*N34,2)</f>
        <v>0</v>
      </c>
      <c r="P34" s="247">
        <v>0</v>
      </c>
      <c r="Q34" s="247">
        <f>ROUND(E34*P34,2)</f>
        <v>0</v>
      </c>
      <c r="R34" s="247"/>
      <c r="S34" s="247" t="s">
        <v>349</v>
      </c>
      <c r="T34" s="248" t="s">
        <v>350</v>
      </c>
      <c r="U34" s="219">
        <v>0</v>
      </c>
      <c r="V34" s="219">
        <f>ROUND(E34*U34,2)</f>
        <v>0</v>
      </c>
      <c r="W34" s="219"/>
      <c r="X34" s="219" t="s">
        <v>161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694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2">
        <v>24</v>
      </c>
      <c r="B35" s="243" t="s">
        <v>731</v>
      </c>
      <c r="C35" s="256" t="s">
        <v>711</v>
      </c>
      <c r="D35" s="244" t="s">
        <v>632</v>
      </c>
      <c r="E35" s="245">
        <v>1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21</v>
      </c>
      <c r="M35" s="247">
        <f>G35*(1+L35/100)</f>
        <v>0</v>
      </c>
      <c r="N35" s="247">
        <v>0</v>
      </c>
      <c r="O35" s="247">
        <f>ROUND(E35*N35,2)</f>
        <v>0</v>
      </c>
      <c r="P35" s="247">
        <v>0</v>
      </c>
      <c r="Q35" s="247">
        <f>ROUND(E35*P35,2)</f>
        <v>0</v>
      </c>
      <c r="R35" s="247"/>
      <c r="S35" s="247" t="s">
        <v>349</v>
      </c>
      <c r="T35" s="248" t="s">
        <v>350</v>
      </c>
      <c r="U35" s="219">
        <v>0</v>
      </c>
      <c r="V35" s="219">
        <f>ROUND(E35*U35,2)</f>
        <v>0</v>
      </c>
      <c r="W35" s="219"/>
      <c r="X35" s="219" t="s">
        <v>161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694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2">
        <v>25</v>
      </c>
      <c r="B36" s="243" t="s">
        <v>732</v>
      </c>
      <c r="C36" s="256" t="s">
        <v>713</v>
      </c>
      <c r="D36" s="244" t="s">
        <v>632</v>
      </c>
      <c r="E36" s="245">
        <v>1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21</v>
      </c>
      <c r="M36" s="247">
        <f>G36*(1+L36/100)</f>
        <v>0</v>
      </c>
      <c r="N36" s="247">
        <v>0</v>
      </c>
      <c r="O36" s="247">
        <f>ROUND(E36*N36,2)</f>
        <v>0</v>
      </c>
      <c r="P36" s="247">
        <v>0</v>
      </c>
      <c r="Q36" s="247">
        <f>ROUND(E36*P36,2)</f>
        <v>0</v>
      </c>
      <c r="R36" s="247"/>
      <c r="S36" s="247" t="s">
        <v>349</v>
      </c>
      <c r="T36" s="248" t="s">
        <v>350</v>
      </c>
      <c r="U36" s="219">
        <v>0</v>
      </c>
      <c r="V36" s="219">
        <f>ROUND(E36*U36,2)</f>
        <v>0</v>
      </c>
      <c r="W36" s="219"/>
      <c r="X36" s="219" t="s">
        <v>161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694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2">
        <v>26</v>
      </c>
      <c r="B37" s="243" t="s">
        <v>733</v>
      </c>
      <c r="C37" s="256" t="s">
        <v>726</v>
      </c>
      <c r="D37" s="244" t="s">
        <v>632</v>
      </c>
      <c r="E37" s="245">
        <v>1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7">
        <v>0</v>
      </c>
      <c r="O37" s="247">
        <f>ROUND(E37*N37,2)</f>
        <v>0</v>
      </c>
      <c r="P37" s="247">
        <v>0</v>
      </c>
      <c r="Q37" s="247">
        <f>ROUND(E37*P37,2)</f>
        <v>0</v>
      </c>
      <c r="R37" s="247"/>
      <c r="S37" s="247" t="s">
        <v>349</v>
      </c>
      <c r="T37" s="248" t="s">
        <v>350</v>
      </c>
      <c r="U37" s="219">
        <v>0</v>
      </c>
      <c r="V37" s="219">
        <f>ROUND(E37*U37,2)</f>
        <v>0</v>
      </c>
      <c r="W37" s="219"/>
      <c r="X37" s="219" t="s">
        <v>161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694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5" t="s">
        <v>154</v>
      </c>
      <c r="B38" s="226" t="s">
        <v>75</v>
      </c>
      <c r="C38" s="250" t="s">
        <v>76</v>
      </c>
      <c r="D38" s="227"/>
      <c r="E38" s="228"/>
      <c r="F38" s="229"/>
      <c r="G38" s="229">
        <f>SUMIF(AG39:AG45,"&lt;&gt;NOR",G39:G45)</f>
        <v>0</v>
      </c>
      <c r="H38" s="229"/>
      <c r="I38" s="229">
        <f>SUM(I39:I45)</f>
        <v>0</v>
      </c>
      <c r="J38" s="229"/>
      <c r="K38" s="229">
        <f>SUM(K39:K45)</f>
        <v>0</v>
      </c>
      <c r="L38" s="229"/>
      <c r="M38" s="229">
        <f>SUM(M39:M45)</f>
        <v>0</v>
      </c>
      <c r="N38" s="229"/>
      <c r="O38" s="229">
        <f>SUM(O39:O45)</f>
        <v>0</v>
      </c>
      <c r="P38" s="229"/>
      <c r="Q38" s="229">
        <f>SUM(Q39:Q45)</f>
        <v>0</v>
      </c>
      <c r="R38" s="229"/>
      <c r="S38" s="229"/>
      <c r="T38" s="230"/>
      <c r="U38" s="224"/>
      <c r="V38" s="224">
        <f>SUM(V39:V45)</f>
        <v>0</v>
      </c>
      <c r="W38" s="224"/>
      <c r="X38" s="224"/>
      <c r="AG38" t="s">
        <v>155</v>
      </c>
    </row>
    <row r="39" spans="1:60" outlineLevel="1" x14ac:dyDescent="0.2">
      <c r="A39" s="242">
        <v>27</v>
      </c>
      <c r="B39" s="243" t="s">
        <v>734</v>
      </c>
      <c r="C39" s="256" t="s">
        <v>699</v>
      </c>
      <c r="D39" s="244" t="s">
        <v>265</v>
      </c>
      <c r="E39" s="245">
        <v>12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7">
        <v>0</v>
      </c>
      <c r="O39" s="247">
        <f>ROUND(E39*N39,2)</f>
        <v>0</v>
      </c>
      <c r="P39" s="247">
        <v>0</v>
      </c>
      <c r="Q39" s="247">
        <f>ROUND(E39*P39,2)</f>
        <v>0</v>
      </c>
      <c r="R39" s="247"/>
      <c r="S39" s="247" t="s">
        <v>349</v>
      </c>
      <c r="T39" s="248" t="s">
        <v>350</v>
      </c>
      <c r="U39" s="219">
        <v>0</v>
      </c>
      <c r="V39" s="219">
        <f>ROUND(E39*U39,2)</f>
        <v>0</v>
      </c>
      <c r="W39" s="219"/>
      <c r="X39" s="219" t="s">
        <v>161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694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2">
        <v>28</v>
      </c>
      <c r="B40" s="243" t="s">
        <v>735</v>
      </c>
      <c r="C40" s="256" t="s">
        <v>703</v>
      </c>
      <c r="D40" s="244" t="s">
        <v>632</v>
      </c>
      <c r="E40" s="245">
        <v>1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21</v>
      </c>
      <c r="M40" s="247">
        <f>G40*(1+L40/100)</f>
        <v>0</v>
      </c>
      <c r="N40" s="247">
        <v>0</v>
      </c>
      <c r="O40" s="247">
        <f>ROUND(E40*N40,2)</f>
        <v>0</v>
      </c>
      <c r="P40" s="247">
        <v>0</v>
      </c>
      <c r="Q40" s="247">
        <f>ROUND(E40*P40,2)</f>
        <v>0</v>
      </c>
      <c r="R40" s="247"/>
      <c r="S40" s="247" t="s">
        <v>349</v>
      </c>
      <c r="T40" s="248" t="s">
        <v>350</v>
      </c>
      <c r="U40" s="219">
        <v>0</v>
      </c>
      <c r="V40" s="219">
        <f>ROUND(E40*U40,2)</f>
        <v>0</v>
      </c>
      <c r="W40" s="219"/>
      <c r="X40" s="219" t="s">
        <v>161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694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2">
        <v>29</v>
      </c>
      <c r="B41" s="243" t="s">
        <v>736</v>
      </c>
      <c r="C41" s="256" t="s">
        <v>721</v>
      </c>
      <c r="D41" s="244" t="s">
        <v>632</v>
      </c>
      <c r="E41" s="245">
        <v>1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21</v>
      </c>
      <c r="M41" s="247">
        <f>G41*(1+L41/100)</f>
        <v>0</v>
      </c>
      <c r="N41" s="247">
        <v>0</v>
      </c>
      <c r="O41" s="247">
        <f>ROUND(E41*N41,2)</f>
        <v>0</v>
      </c>
      <c r="P41" s="247">
        <v>0</v>
      </c>
      <c r="Q41" s="247">
        <f>ROUND(E41*P41,2)</f>
        <v>0</v>
      </c>
      <c r="R41" s="247"/>
      <c r="S41" s="247" t="s">
        <v>349</v>
      </c>
      <c r="T41" s="248" t="s">
        <v>350</v>
      </c>
      <c r="U41" s="219">
        <v>0</v>
      </c>
      <c r="V41" s="219">
        <f>ROUND(E41*U41,2)</f>
        <v>0</v>
      </c>
      <c r="W41" s="219"/>
      <c r="X41" s="219" t="s">
        <v>161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694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30</v>
      </c>
      <c r="B42" s="243" t="s">
        <v>737</v>
      </c>
      <c r="C42" s="256" t="s">
        <v>709</v>
      </c>
      <c r="D42" s="244" t="s">
        <v>632</v>
      </c>
      <c r="E42" s="245">
        <v>1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7">
        <v>0</v>
      </c>
      <c r="O42" s="247">
        <f>ROUND(E42*N42,2)</f>
        <v>0</v>
      </c>
      <c r="P42" s="247">
        <v>0</v>
      </c>
      <c r="Q42" s="247">
        <f>ROUND(E42*P42,2)</f>
        <v>0</v>
      </c>
      <c r="R42" s="247"/>
      <c r="S42" s="247" t="s">
        <v>349</v>
      </c>
      <c r="T42" s="248" t="s">
        <v>350</v>
      </c>
      <c r="U42" s="219">
        <v>0</v>
      </c>
      <c r="V42" s="219">
        <f>ROUND(E42*U42,2)</f>
        <v>0</v>
      </c>
      <c r="W42" s="219"/>
      <c r="X42" s="219" t="s">
        <v>161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694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2">
        <v>31</v>
      </c>
      <c r="B43" s="243" t="s">
        <v>738</v>
      </c>
      <c r="C43" s="256" t="s">
        <v>711</v>
      </c>
      <c r="D43" s="244" t="s">
        <v>632</v>
      </c>
      <c r="E43" s="245">
        <v>1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21</v>
      </c>
      <c r="M43" s="247">
        <f>G43*(1+L43/100)</f>
        <v>0</v>
      </c>
      <c r="N43" s="247">
        <v>0</v>
      </c>
      <c r="O43" s="247">
        <f>ROUND(E43*N43,2)</f>
        <v>0</v>
      </c>
      <c r="P43" s="247">
        <v>0</v>
      </c>
      <c r="Q43" s="247">
        <f>ROUND(E43*P43,2)</f>
        <v>0</v>
      </c>
      <c r="R43" s="247"/>
      <c r="S43" s="247" t="s">
        <v>349</v>
      </c>
      <c r="T43" s="248" t="s">
        <v>350</v>
      </c>
      <c r="U43" s="219">
        <v>0</v>
      </c>
      <c r="V43" s="219">
        <f>ROUND(E43*U43,2)</f>
        <v>0</v>
      </c>
      <c r="W43" s="219"/>
      <c r="X43" s="219" t="s">
        <v>161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694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2">
        <v>32</v>
      </c>
      <c r="B44" s="243" t="s">
        <v>739</v>
      </c>
      <c r="C44" s="256" t="s">
        <v>713</v>
      </c>
      <c r="D44" s="244" t="s">
        <v>632</v>
      </c>
      <c r="E44" s="245">
        <v>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7">
        <v>0</v>
      </c>
      <c r="O44" s="247">
        <f>ROUND(E44*N44,2)</f>
        <v>0</v>
      </c>
      <c r="P44" s="247">
        <v>0</v>
      </c>
      <c r="Q44" s="247">
        <f>ROUND(E44*P44,2)</f>
        <v>0</v>
      </c>
      <c r="R44" s="247"/>
      <c r="S44" s="247" t="s">
        <v>349</v>
      </c>
      <c r="T44" s="248" t="s">
        <v>350</v>
      </c>
      <c r="U44" s="219">
        <v>0</v>
      </c>
      <c r="V44" s="219">
        <f>ROUND(E44*U44,2)</f>
        <v>0</v>
      </c>
      <c r="W44" s="219"/>
      <c r="X44" s="219" t="s">
        <v>161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694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2">
        <v>33</v>
      </c>
      <c r="B45" s="243" t="s">
        <v>740</v>
      </c>
      <c r="C45" s="256" t="s">
        <v>726</v>
      </c>
      <c r="D45" s="244" t="s">
        <v>632</v>
      </c>
      <c r="E45" s="245">
        <v>1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7">
        <v>0</v>
      </c>
      <c r="O45" s="247">
        <f>ROUND(E45*N45,2)</f>
        <v>0</v>
      </c>
      <c r="P45" s="247">
        <v>0</v>
      </c>
      <c r="Q45" s="247">
        <f>ROUND(E45*P45,2)</f>
        <v>0</v>
      </c>
      <c r="R45" s="247"/>
      <c r="S45" s="247" t="s">
        <v>349</v>
      </c>
      <c r="T45" s="248" t="s">
        <v>350</v>
      </c>
      <c r="U45" s="219">
        <v>0</v>
      </c>
      <c r="V45" s="219">
        <f>ROUND(E45*U45,2)</f>
        <v>0</v>
      </c>
      <c r="W45" s="219"/>
      <c r="X45" s="219" t="s">
        <v>161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694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225" t="s">
        <v>154</v>
      </c>
      <c r="B46" s="226" t="s">
        <v>77</v>
      </c>
      <c r="C46" s="250" t="s">
        <v>78</v>
      </c>
      <c r="D46" s="227"/>
      <c r="E46" s="228"/>
      <c r="F46" s="229"/>
      <c r="G46" s="229">
        <f>SUMIF(AG47:AG56,"&lt;&gt;NOR",G47:G56)</f>
        <v>0</v>
      </c>
      <c r="H46" s="229"/>
      <c r="I46" s="229">
        <f>SUM(I47:I56)</f>
        <v>0</v>
      </c>
      <c r="J46" s="229"/>
      <c r="K46" s="229">
        <f>SUM(K47:K56)</f>
        <v>0</v>
      </c>
      <c r="L46" s="229"/>
      <c r="M46" s="229">
        <f>SUM(M47:M56)</f>
        <v>0</v>
      </c>
      <c r="N46" s="229"/>
      <c r="O46" s="229">
        <f>SUM(O47:O56)</f>
        <v>0</v>
      </c>
      <c r="P46" s="229"/>
      <c r="Q46" s="229">
        <f>SUM(Q47:Q56)</f>
        <v>0</v>
      </c>
      <c r="R46" s="229"/>
      <c r="S46" s="229"/>
      <c r="T46" s="230"/>
      <c r="U46" s="224"/>
      <c r="V46" s="224">
        <f>SUM(V47:V56)</f>
        <v>0</v>
      </c>
      <c r="W46" s="224"/>
      <c r="X46" s="224"/>
      <c r="AG46" t="s">
        <v>155</v>
      </c>
    </row>
    <row r="47" spans="1:60" outlineLevel="1" x14ac:dyDescent="0.2">
      <c r="A47" s="242">
        <v>34</v>
      </c>
      <c r="B47" s="243" t="s">
        <v>741</v>
      </c>
      <c r="C47" s="256" t="s">
        <v>699</v>
      </c>
      <c r="D47" s="244" t="s">
        <v>265</v>
      </c>
      <c r="E47" s="245">
        <v>10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21</v>
      </c>
      <c r="M47" s="247">
        <f>G47*(1+L47/100)</f>
        <v>0</v>
      </c>
      <c r="N47" s="247">
        <v>0</v>
      </c>
      <c r="O47" s="247">
        <f>ROUND(E47*N47,2)</f>
        <v>0</v>
      </c>
      <c r="P47" s="247">
        <v>0</v>
      </c>
      <c r="Q47" s="247">
        <f>ROUND(E47*P47,2)</f>
        <v>0</v>
      </c>
      <c r="R47" s="247"/>
      <c r="S47" s="247" t="s">
        <v>349</v>
      </c>
      <c r="T47" s="248" t="s">
        <v>350</v>
      </c>
      <c r="U47" s="219">
        <v>0</v>
      </c>
      <c r="V47" s="219">
        <f>ROUND(E47*U47,2)</f>
        <v>0</v>
      </c>
      <c r="W47" s="219"/>
      <c r="X47" s="219" t="s">
        <v>161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694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2">
        <v>35</v>
      </c>
      <c r="B48" s="243" t="s">
        <v>742</v>
      </c>
      <c r="C48" s="256" t="s">
        <v>743</v>
      </c>
      <c r="D48" s="244" t="s">
        <v>265</v>
      </c>
      <c r="E48" s="245">
        <v>20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7">
        <v>0</v>
      </c>
      <c r="O48" s="247">
        <f>ROUND(E48*N48,2)</f>
        <v>0</v>
      </c>
      <c r="P48" s="247">
        <v>0</v>
      </c>
      <c r="Q48" s="247">
        <f>ROUND(E48*P48,2)</f>
        <v>0</v>
      </c>
      <c r="R48" s="247"/>
      <c r="S48" s="247" t="s">
        <v>349</v>
      </c>
      <c r="T48" s="248" t="s">
        <v>350</v>
      </c>
      <c r="U48" s="219">
        <v>0</v>
      </c>
      <c r="V48" s="219">
        <f>ROUND(E48*U48,2)</f>
        <v>0</v>
      </c>
      <c r="W48" s="219"/>
      <c r="X48" s="219" t="s">
        <v>161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694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2">
        <v>36</v>
      </c>
      <c r="B49" s="243" t="s">
        <v>744</v>
      </c>
      <c r="C49" s="256" t="s">
        <v>703</v>
      </c>
      <c r="D49" s="244" t="s">
        <v>632</v>
      </c>
      <c r="E49" s="245">
        <v>4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7">
        <v>0</v>
      </c>
      <c r="O49" s="247">
        <f>ROUND(E49*N49,2)</f>
        <v>0</v>
      </c>
      <c r="P49" s="247">
        <v>0</v>
      </c>
      <c r="Q49" s="247">
        <f>ROUND(E49*P49,2)</f>
        <v>0</v>
      </c>
      <c r="R49" s="247"/>
      <c r="S49" s="247" t="s">
        <v>349</v>
      </c>
      <c r="T49" s="248" t="s">
        <v>350</v>
      </c>
      <c r="U49" s="219">
        <v>0</v>
      </c>
      <c r="V49" s="219">
        <f>ROUND(E49*U49,2)</f>
        <v>0</v>
      </c>
      <c r="W49" s="219"/>
      <c r="X49" s="219" t="s">
        <v>161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694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2">
        <v>37</v>
      </c>
      <c r="B50" s="243" t="s">
        <v>745</v>
      </c>
      <c r="C50" s="256" t="s">
        <v>721</v>
      </c>
      <c r="D50" s="244" t="s">
        <v>632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7">
        <v>0</v>
      </c>
      <c r="O50" s="247">
        <f>ROUND(E50*N50,2)</f>
        <v>0</v>
      </c>
      <c r="P50" s="247">
        <v>0</v>
      </c>
      <c r="Q50" s="247">
        <f>ROUND(E50*P50,2)</f>
        <v>0</v>
      </c>
      <c r="R50" s="247"/>
      <c r="S50" s="247" t="s">
        <v>349</v>
      </c>
      <c r="T50" s="248" t="s">
        <v>350</v>
      </c>
      <c r="U50" s="219">
        <v>0</v>
      </c>
      <c r="V50" s="219">
        <f>ROUND(E50*U50,2)</f>
        <v>0</v>
      </c>
      <c r="W50" s="219"/>
      <c r="X50" s="219" t="s">
        <v>161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694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2">
        <v>38</v>
      </c>
      <c r="B51" s="243" t="s">
        <v>746</v>
      </c>
      <c r="C51" s="256" t="s">
        <v>747</v>
      </c>
      <c r="D51" s="244" t="s">
        <v>632</v>
      </c>
      <c r="E51" s="245">
        <v>3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21</v>
      </c>
      <c r="M51" s="247">
        <f>G51*(1+L51/100)</f>
        <v>0</v>
      </c>
      <c r="N51" s="247">
        <v>0</v>
      </c>
      <c r="O51" s="247">
        <f>ROUND(E51*N51,2)</f>
        <v>0</v>
      </c>
      <c r="P51" s="247">
        <v>0</v>
      </c>
      <c r="Q51" s="247">
        <f>ROUND(E51*P51,2)</f>
        <v>0</v>
      </c>
      <c r="R51" s="247"/>
      <c r="S51" s="247" t="s">
        <v>349</v>
      </c>
      <c r="T51" s="248" t="s">
        <v>350</v>
      </c>
      <c r="U51" s="219">
        <v>0</v>
      </c>
      <c r="V51" s="219">
        <f>ROUND(E51*U51,2)</f>
        <v>0</v>
      </c>
      <c r="W51" s="219"/>
      <c r="X51" s="219" t="s">
        <v>161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694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2">
        <v>39</v>
      </c>
      <c r="B52" s="243" t="s">
        <v>748</v>
      </c>
      <c r="C52" s="256" t="s">
        <v>709</v>
      </c>
      <c r="D52" s="244" t="s">
        <v>632</v>
      </c>
      <c r="E52" s="245">
        <v>1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21</v>
      </c>
      <c r="M52" s="247">
        <f>G52*(1+L52/100)</f>
        <v>0</v>
      </c>
      <c r="N52" s="247">
        <v>0</v>
      </c>
      <c r="O52" s="247">
        <f>ROUND(E52*N52,2)</f>
        <v>0</v>
      </c>
      <c r="P52" s="247">
        <v>0</v>
      </c>
      <c r="Q52" s="247">
        <f>ROUND(E52*P52,2)</f>
        <v>0</v>
      </c>
      <c r="R52" s="247"/>
      <c r="S52" s="247" t="s">
        <v>349</v>
      </c>
      <c r="T52" s="248" t="s">
        <v>350</v>
      </c>
      <c r="U52" s="219">
        <v>0</v>
      </c>
      <c r="V52" s="219">
        <f>ROUND(E52*U52,2)</f>
        <v>0</v>
      </c>
      <c r="W52" s="219"/>
      <c r="X52" s="219" t="s">
        <v>161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694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2">
        <v>40</v>
      </c>
      <c r="B53" s="243" t="s">
        <v>749</v>
      </c>
      <c r="C53" s="256" t="s">
        <v>711</v>
      </c>
      <c r="D53" s="244" t="s">
        <v>632</v>
      </c>
      <c r="E53" s="245">
        <v>2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7">
        <v>0</v>
      </c>
      <c r="O53" s="247">
        <f>ROUND(E53*N53,2)</f>
        <v>0</v>
      </c>
      <c r="P53" s="247">
        <v>0</v>
      </c>
      <c r="Q53" s="247">
        <f>ROUND(E53*P53,2)</f>
        <v>0</v>
      </c>
      <c r="R53" s="247"/>
      <c r="S53" s="247" t="s">
        <v>349</v>
      </c>
      <c r="T53" s="248" t="s">
        <v>350</v>
      </c>
      <c r="U53" s="219">
        <v>0</v>
      </c>
      <c r="V53" s="219">
        <f>ROUND(E53*U53,2)</f>
        <v>0</v>
      </c>
      <c r="W53" s="219"/>
      <c r="X53" s="219" t="s">
        <v>161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694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2">
        <v>41</v>
      </c>
      <c r="B54" s="243" t="s">
        <v>750</v>
      </c>
      <c r="C54" s="256" t="s">
        <v>751</v>
      </c>
      <c r="D54" s="244" t="s">
        <v>632</v>
      </c>
      <c r="E54" s="245">
        <v>1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7">
        <v>0</v>
      </c>
      <c r="O54" s="247">
        <f>ROUND(E54*N54,2)</f>
        <v>0</v>
      </c>
      <c r="P54" s="247">
        <v>0</v>
      </c>
      <c r="Q54" s="247">
        <f>ROUND(E54*P54,2)</f>
        <v>0</v>
      </c>
      <c r="R54" s="247"/>
      <c r="S54" s="247" t="s">
        <v>349</v>
      </c>
      <c r="T54" s="248" t="s">
        <v>350</v>
      </c>
      <c r="U54" s="219">
        <v>0</v>
      </c>
      <c r="V54" s="219">
        <f>ROUND(E54*U54,2)</f>
        <v>0</v>
      </c>
      <c r="W54" s="219"/>
      <c r="X54" s="219" t="s">
        <v>161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694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2">
        <v>42</v>
      </c>
      <c r="B55" s="243" t="s">
        <v>752</v>
      </c>
      <c r="C55" s="256" t="s">
        <v>713</v>
      </c>
      <c r="D55" s="244" t="s">
        <v>632</v>
      </c>
      <c r="E55" s="245">
        <v>1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7">
        <v>0</v>
      </c>
      <c r="O55" s="247">
        <f>ROUND(E55*N55,2)</f>
        <v>0</v>
      </c>
      <c r="P55" s="247">
        <v>0</v>
      </c>
      <c r="Q55" s="247">
        <f>ROUND(E55*P55,2)</f>
        <v>0</v>
      </c>
      <c r="R55" s="247"/>
      <c r="S55" s="247" t="s">
        <v>349</v>
      </c>
      <c r="T55" s="248" t="s">
        <v>350</v>
      </c>
      <c r="U55" s="219">
        <v>0</v>
      </c>
      <c r="V55" s="219">
        <f>ROUND(E55*U55,2)</f>
        <v>0</v>
      </c>
      <c r="W55" s="219"/>
      <c r="X55" s="219" t="s">
        <v>161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694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2">
        <v>43</v>
      </c>
      <c r="B56" s="243" t="s">
        <v>753</v>
      </c>
      <c r="C56" s="256" t="s">
        <v>715</v>
      </c>
      <c r="D56" s="244" t="s">
        <v>632</v>
      </c>
      <c r="E56" s="245">
        <v>1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7">
        <v>0</v>
      </c>
      <c r="O56" s="247">
        <f>ROUND(E56*N56,2)</f>
        <v>0</v>
      </c>
      <c r="P56" s="247">
        <v>0</v>
      </c>
      <c r="Q56" s="247">
        <f>ROUND(E56*P56,2)</f>
        <v>0</v>
      </c>
      <c r="R56" s="247"/>
      <c r="S56" s="247" t="s">
        <v>349</v>
      </c>
      <c r="T56" s="248" t="s">
        <v>350</v>
      </c>
      <c r="U56" s="219">
        <v>0</v>
      </c>
      <c r="V56" s="219">
        <f>ROUND(E56*U56,2)</f>
        <v>0</v>
      </c>
      <c r="W56" s="219"/>
      <c r="X56" s="219" t="s">
        <v>161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694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x14ac:dyDescent="0.2">
      <c r="A57" s="225" t="s">
        <v>154</v>
      </c>
      <c r="B57" s="226" t="s">
        <v>79</v>
      </c>
      <c r="C57" s="250" t="s">
        <v>80</v>
      </c>
      <c r="D57" s="227"/>
      <c r="E57" s="228"/>
      <c r="F57" s="229"/>
      <c r="G57" s="229">
        <f>SUMIF(AG58:AG64,"&lt;&gt;NOR",G58:G64)</f>
        <v>0</v>
      </c>
      <c r="H57" s="229"/>
      <c r="I57" s="229">
        <f>SUM(I58:I64)</f>
        <v>0</v>
      </c>
      <c r="J57" s="229"/>
      <c r="K57" s="229">
        <f>SUM(K58:K64)</f>
        <v>0</v>
      </c>
      <c r="L57" s="229"/>
      <c r="M57" s="229">
        <f>SUM(M58:M64)</f>
        <v>0</v>
      </c>
      <c r="N57" s="229"/>
      <c r="O57" s="229">
        <f>SUM(O58:O64)</f>
        <v>0</v>
      </c>
      <c r="P57" s="229"/>
      <c r="Q57" s="229">
        <f>SUM(Q58:Q64)</f>
        <v>0</v>
      </c>
      <c r="R57" s="229"/>
      <c r="S57" s="229"/>
      <c r="T57" s="230"/>
      <c r="U57" s="224"/>
      <c r="V57" s="224">
        <f>SUM(V58:V64)</f>
        <v>0</v>
      </c>
      <c r="W57" s="224"/>
      <c r="X57" s="224"/>
      <c r="AG57" t="s">
        <v>155</v>
      </c>
    </row>
    <row r="58" spans="1:60" outlineLevel="1" x14ac:dyDescent="0.2">
      <c r="A58" s="242">
        <v>44</v>
      </c>
      <c r="B58" s="243" t="s">
        <v>754</v>
      </c>
      <c r="C58" s="256" t="s">
        <v>699</v>
      </c>
      <c r="D58" s="244" t="s">
        <v>265</v>
      </c>
      <c r="E58" s="245">
        <v>14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21</v>
      </c>
      <c r="M58" s="247">
        <f>G58*(1+L58/100)</f>
        <v>0</v>
      </c>
      <c r="N58" s="247">
        <v>0</v>
      </c>
      <c r="O58" s="247">
        <f>ROUND(E58*N58,2)</f>
        <v>0</v>
      </c>
      <c r="P58" s="247">
        <v>0</v>
      </c>
      <c r="Q58" s="247">
        <f>ROUND(E58*P58,2)</f>
        <v>0</v>
      </c>
      <c r="R58" s="247"/>
      <c r="S58" s="247" t="s">
        <v>349</v>
      </c>
      <c r="T58" s="248" t="s">
        <v>350</v>
      </c>
      <c r="U58" s="219">
        <v>0</v>
      </c>
      <c r="V58" s="219">
        <f>ROUND(E58*U58,2)</f>
        <v>0</v>
      </c>
      <c r="W58" s="219"/>
      <c r="X58" s="219" t="s">
        <v>161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694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2">
        <v>45</v>
      </c>
      <c r="B59" s="243" t="s">
        <v>755</v>
      </c>
      <c r="C59" s="256" t="s">
        <v>703</v>
      </c>
      <c r="D59" s="244" t="s">
        <v>632</v>
      </c>
      <c r="E59" s="245">
        <v>1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21</v>
      </c>
      <c r="M59" s="247">
        <f>G59*(1+L59/100)</f>
        <v>0</v>
      </c>
      <c r="N59" s="247">
        <v>0</v>
      </c>
      <c r="O59" s="247">
        <f>ROUND(E59*N59,2)</f>
        <v>0</v>
      </c>
      <c r="P59" s="247">
        <v>0</v>
      </c>
      <c r="Q59" s="247">
        <f>ROUND(E59*P59,2)</f>
        <v>0</v>
      </c>
      <c r="R59" s="247"/>
      <c r="S59" s="247" t="s">
        <v>349</v>
      </c>
      <c r="T59" s="248" t="s">
        <v>350</v>
      </c>
      <c r="U59" s="219">
        <v>0</v>
      </c>
      <c r="V59" s="219">
        <f>ROUND(E59*U59,2)</f>
        <v>0</v>
      </c>
      <c r="W59" s="219"/>
      <c r="X59" s="219" t="s">
        <v>161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694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2">
        <v>46</v>
      </c>
      <c r="B60" s="243" t="s">
        <v>756</v>
      </c>
      <c r="C60" s="256" t="s">
        <v>721</v>
      </c>
      <c r="D60" s="244" t="s">
        <v>632</v>
      </c>
      <c r="E60" s="245">
        <v>1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21</v>
      </c>
      <c r="M60" s="247">
        <f>G60*(1+L60/100)</f>
        <v>0</v>
      </c>
      <c r="N60" s="247">
        <v>0</v>
      </c>
      <c r="O60" s="247">
        <f>ROUND(E60*N60,2)</f>
        <v>0</v>
      </c>
      <c r="P60" s="247">
        <v>0</v>
      </c>
      <c r="Q60" s="247">
        <f>ROUND(E60*P60,2)</f>
        <v>0</v>
      </c>
      <c r="R60" s="247"/>
      <c r="S60" s="247" t="s">
        <v>349</v>
      </c>
      <c r="T60" s="248" t="s">
        <v>350</v>
      </c>
      <c r="U60" s="219">
        <v>0</v>
      </c>
      <c r="V60" s="219">
        <f>ROUND(E60*U60,2)</f>
        <v>0</v>
      </c>
      <c r="W60" s="219"/>
      <c r="X60" s="219" t="s">
        <v>161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694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2">
        <v>47</v>
      </c>
      <c r="B61" s="243" t="s">
        <v>757</v>
      </c>
      <c r="C61" s="256" t="s">
        <v>709</v>
      </c>
      <c r="D61" s="244" t="s">
        <v>632</v>
      </c>
      <c r="E61" s="245">
        <v>1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21</v>
      </c>
      <c r="M61" s="247">
        <f>G61*(1+L61/100)</f>
        <v>0</v>
      </c>
      <c r="N61" s="247">
        <v>0</v>
      </c>
      <c r="O61" s="247">
        <f>ROUND(E61*N61,2)</f>
        <v>0</v>
      </c>
      <c r="P61" s="247">
        <v>0</v>
      </c>
      <c r="Q61" s="247">
        <f>ROUND(E61*P61,2)</f>
        <v>0</v>
      </c>
      <c r="R61" s="247"/>
      <c r="S61" s="247" t="s">
        <v>349</v>
      </c>
      <c r="T61" s="248" t="s">
        <v>350</v>
      </c>
      <c r="U61" s="219">
        <v>0</v>
      </c>
      <c r="V61" s="219">
        <f>ROUND(E61*U61,2)</f>
        <v>0</v>
      </c>
      <c r="W61" s="219"/>
      <c r="X61" s="219" t="s">
        <v>161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694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2">
        <v>48</v>
      </c>
      <c r="B62" s="243" t="s">
        <v>758</v>
      </c>
      <c r="C62" s="256" t="s">
        <v>711</v>
      </c>
      <c r="D62" s="244" t="s">
        <v>632</v>
      </c>
      <c r="E62" s="245">
        <v>1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7">
        <v>0</v>
      </c>
      <c r="O62" s="247">
        <f>ROUND(E62*N62,2)</f>
        <v>0</v>
      </c>
      <c r="P62" s="247">
        <v>0</v>
      </c>
      <c r="Q62" s="247">
        <f>ROUND(E62*P62,2)</f>
        <v>0</v>
      </c>
      <c r="R62" s="247"/>
      <c r="S62" s="247" t="s">
        <v>349</v>
      </c>
      <c r="T62" s="248" t="s">
        <v>350</v>
      </c>
      <c r="U62" s="219">
        <v>0</v>
      </c>
      <c r="V62" s="219">
        <f>ROUND(E62*U62,2)</f>
        <v>0</v>
      </c>
      <c r="W62" s="219"/>
      <c r="X62" s="219" t="s">
        <v>161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694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2">
        <v>49</v>
      </c>
      <c r="B63" s="243" t="s">
        <v>759</v>
      </c>
      <c r="C63" s="256" t="s">
        <v>713</v>
      </c>
      <c r="D63" s="244" t="s">
        <v>632</v>
      </c>
      <c r="E63" s="245">
        <v>1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21</v>
      </c>
      <c r="M63" s="247">
        <f>G63*(1+L63/100)</f>
        <v>0</v>
      </c>
      <c r="N63" s="247">
        <v>0</v>
      </c>
      <c r="O63" s="247">
        <f>ROUND(E63*N63,2)</f>
        <v>0</v>
      </c>
      <c r="P63" s="247">
        <v>0</v>
      </c>
      <c r="Q63" s="247">
        <f>ROUND(E63*P63,2)</f>
        <v>0</v>
      </c>
      <c r="R63" s="247"/>
      <c r="S63" s="247" t="s">
        <v>349</v>
      </c>
      <c r="T63" s="248" t="s">
        <v>350</v>
      </c>
      <c r="U63" s="219">
        <v>0</v>
      </c>
      <c r="V63" s="219">
        <f>ROUND(E63*U63,2)</f>
        <v>0</v>
      </c>
      <c r="W63" s="219"/>
      <c r="X63" s="219" t="s">
        <v>161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694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2">
        <v>50</v>
      </c>
      <c r="B64" s="243" t="s">
        <v>760</v>
      </c>
      <c r="C64" s="256" t="s">
        <v>726</v>
      </c>
      <c r="D64" s="244" t="s">
        <v>632</v>
      </c>
      <c r="E64" s="245">
        <v>1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7">
        <v>0</v>
      </c>
      <c r="O64" s="247">
        <f>ROUND(E64*N64,2)</f>
        <v>0</v>
      </c>
      <c r="P64" s="247">
        <v>0</v>
      </c>
      <c r="Q64" s="247">
        <f>ROUND(E64*P64,2)</f>
        <v>0</v>
      </c>
      <c r="R64" s="247"/>
      <c r="S64" s="247" t="s">
        <v>349</v>
      </c>
      <c r="T64" s="248" t="s">
        <v>350</v>
      </c>
      <c r="U64" s="219">
        <v>0</v>
      </c>
      <c r="V64" s="219">
        <f>ROUND(E64*U64,2)</f>
        <v>0</v>
      </c>
      <c r="W64" s="219"/>
      <c r="X64" s="219" t="s">
        <v>161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694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5" t="s">
        <v>154</v>
      </c>
      <c r="B65" s="226" t="s">
        <v>81</v>
      </c>
      <c r="C65" s="250" t="s">
        <v>82</v>
      </c>
      <c r="D65" s="227"/>
      <c r="E65" s="228"/>
      <c r="F65" s="229"/>
      <c r="G65" s="229">
        <f>SUMIF(AG66:AG77,"&lt;&gt;NOR",G66:G77)</f>
        <v>0</v>
      </c>
      <c r="H65" s="229"/>
      <c r="I65" s="229">
        <f>SUM(I66:I77)</f>
        <v>0</v>
      </c>
      <c r="J65" s="229"/>
      <c r="K65" s="229">
        <f>SUM(K66:K77)</f>
        <v>0</v>
      </c>
      <c r="L65" s="229"/>
      <c r="M65" s="229">
        <f>SUM(M66:M77)</f>
        <v>0</v>
      </c>
      <c r="N65" s="229"/>
      <c r="O65" s="229">
        <f>SUM(O66:O77)</f>
        <v>0</v>
      </c>
      <c r="P65" s="229"/>
      <c r="Q65" s="229">
        <f>SUM(Q66:Q77)</f>
        <v>0</v>
      </c>
      <c r="R65" s="229"/>
      <c r="S65" s="229"/>
      <c r="T65" s="230"/>
      <c r="U65" s="224"/>
      <c r="V65" s="224">
        <f>SUM(V66:V77)</f>
        <v>0</v>
      </c>
      <c r="W65" s="224"/>
      <c r="X65" s="224"/>
      <c r="AG65" t="s">
        <v>155</v>
      </c>
    </row>
    <row r="66" spans="1:60" outlineLevel="1" x14ac:dyDescent="0.2">
      <c r="A66" s="242">
        <v>51</v>
      </c>
      <c r="B66" s="243" t="s">
        <v>761</v>
      </c>
      <c r="C66" s="256" t="s">
        <v>699</v>
      </c>
      <c r="D66" s="244" t="s">
        <v>265</v>
      </c>
      <c r="E66" s="245">
        <v>15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21</v>
      </c>
      <c r="M66" s="247">
        <f>G66*(1+L66/100)</f>
        <v>0</v>
      </c>
      <c r="N66" s="247">
        <v>0</v>
      </c>
      <c r="O66" s="247">
        <f>ROUND(E66*N66,2)</f>
        <v>0</v>
      </c>
      <c r="P66" s="247">
        <v>0</v>
      </c>
      <c r="Q66" s="247">
        <f>ROUND(E66*P66,2)</f>
        <v>0</v>
      </c>
      <c r="R66" s="247"/>
      <c r="S66" s="247" t="s">
        <v>349</v>
      </c>
      <c r="T66" s="248" t="s">
        <v>350</v>
      </c>
      <c r="U66" s="219">
        <v>0</v>
      </c>
      <c r="V66" s="219">
        <f>ROUND(E66*U66,2)</f>
        <v>0</v>
      </c>
      <c r="W66" s="219"/>
      <c r="X66" s="219" t="s">
        <v>161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694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2">
        <v>52</v>
      </c>
      <c r="B67" s="243" t="s">
        <v>762</v>
      </c>
      <c r="C67" s="256" t="s">
        <v>743</v>
      </c>
      <c r="D67" s="244" t="s">
        <v>265</v>
      </c>
      <c r="E67" s="245">
        <v>35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7">
        <v>0</v>
      </c>
      <c r="O67" s="247">
        <f>ROUND(E67*N67,2)</f>
        <v>0</v>
      </c>
      <c r="P67" s="247">
        <v>0</v>
      </c>
      <c r="Q67" s="247">
        <f>ROUND(E67*P67,2)</f>
        <v>0</v>
      </c>
      <c r="R67" s="247"/>
      <c r="S67" s="247" t="s">
        <v>349</v>
      </c>
      <c r="T67" s="248" t="s">
        <v>350</v>
      </c>
      <c r="U67" s="219">
        <v>0</v>
      </c>
      <c r="V67" s="219">
        <f>ROUND(E67*U67,2)</f>
        <v>0</v>
      </c>
      <c r="W67" s="219"/>
      <c r="X67" s="219" t="s">
        <v>161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694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2">
        <v>53</v>
      </c>
      <c r="B68" s="243" t="s">
        <v>763</v>
      </c>
      <c r="C68" s="256" t="s">
        <v>764</v>
      </c>
      <c r="D68" s="244" t="s">
        <v>265</v>
      </c>
      <c r="E68" s="245">
        <v>15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21</v>
      </c>
      <c r="M68" s="247">
        <f>G68*(1+L68/100)</f>
        <v>0</v>
      </c>
      <c r="N68" s="247">
        <v>0</v>
      </c>
      <c r="O68" s="247">
        <f>ROUND(E68*N68,2)</f>
        <v>0</v>
      </c>
      <c r="P68" s="247">
        <v>0</v>
      </c>
      <c r="Q68" s="247">
        <f>ROUND(E68*P68,2)</f>
        <v>0</v>
      </c>
      <c r="R68" s="247"/>
      <c r="S68" s="247" t="s">
        <v>349</v>
      </c>
      <c r="T68" s="248" t="s">
        <v>350</v>
      </c>
      <c r="U68" s="219">
        <v>0</v>
      </c>
      <c r="V68" s="219">
        <f>ROUND(E68*U68,2)</f>
        <v>0</v>
      </c>
      <c r="W68" s="219"/>
      <c r="X68" s="219" t="s">
        <v>161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694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2">
        <v>54</v>
      </c>
      <c r="B69" s="243" t="s">
        <v>765</v>
      </c>
      <c r="C69" s="256" t="s">
        <v>703</v>
      </c>
      <c r="D69" s="244" t="s">
        <v>632</v>
      </c>
      <c r="E69" s="245">
        <v>5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7">
        <v>0</v>
      </c>
      <c r="O69" s="247">
        <f>ROUND(E69*N69,2)</f>
        <v>0</v>
      </c>
      <c r="P69" s="247">
        <v>0</v>
      </c>
      <c r="Q69" s="247">
        <f>ROUND(E69*P69,2)</f>
        <v>0</v>
      </c>
      <c r="R69" s="247"/>
      <c r="S69" s="247" t="s">
        <v>349</v>
      </c>
      <c r="T69" s="248" t="s">
        <v>350</v>
      </c>
      <c r="U69" s="219">
        <v>0</v>
      </c>
      <c r="V69" s="219">
        <f>ROUND(E69*U69,2)</f>
        <v>0</v>
      </c>
      <c r="W69" s="219"/>
      <c r="X69" s="219" t="s">
        <v>161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694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2">
        <v>55</v>
      </c>
      <c r="B70" s="243" t="s">
        <v>766</v>
      </c>
      <c r="C70" s="256" t="s">
        <v>767</v>
      </c>
      <c r="D70" s="244" t="s">
        <v>632</v>
      </c>
      <c r="E70" s="245">
        <v>1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21</v>
      </c>
      <c r="M70" s="247">
        <f>G70*(1+L70/100)</f>
        <v>0</v>
      </c>
      <c r="N70" s="247">
        <v>0</v>
      </c>
      <c r="O70" s="247">
        <f>ROUND(E70*N70,2)</f>
        <v>0</v>
      </c>
      <c r="P70" s="247">
        <v>0</v>
      </c>
      <c r="Q70" s="247">
        <f>ROUND(E70*P70,2)</f>
        <v>0</v>
      </c>
      <c r="R70" s="247"/>
      <c r="S70" s="247" t="s">
        <v>349</v>
      </c>
      <c r="T70" s="248" t="s">
        <v>350</v>
      </c>
      <c r="U70" s="219">
        <v>0</v>
      </c>
      <c r="V70" s="219">
        <f>ROUND(E70*U70,2)</f>
        <v>0</v>
      </c>
      <c r="W70" s="219"/>
      <c r="X70" s="219" t="s">
        <v>161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694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2">
        <v>56</v>
      </c>
      <c r="B71" s="243" t="s">
        <v>768</v>
      </c>
      <c r="C71" s="256" t="s">
        <v>721</v>
      </c>
      <c r="D71" s="244" t="s">
        <v>632</v>
      </c>
      <c r="E71" s="245">
        <v>1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7">
        <v>0</v>
      </c>
      <c r="O71" s="247">
        <f>ROUND(E71*N71,2)</f>
        <v>0</v>
      </c>
      <c r="P71" s="247">
        <v>0</v>
      </c>
      <c r="Q71" s="247">
        <f>ROUND(E71*P71,2)</f>
        <v>0</v>
      </c>
      <c r="R71" s="247"/>
      <c r="S71" s="247" t="s">
        <v>349</v>
      </c>
      <c r="T71" s="248" t="s">
        <v>350</v>
      </c>
      <c r="U71" s="219">
        <v>0</v>
      </c>
      <c r="V71" s="219">
        <f>ROUND(E71*U71,2)</f>
        <v>0</v>
      </c>
      <c r="W71" s="219"/>
      <c r="X71" s="219" t="s">
        <v>161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694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2">
        <v>57</v>
      </c>
      <c r="B72" s="243" t="s">
        <v>769</v>
      </c>
      <c r="C72" s="256" t="s">
        <v>747</v>
      </c>
      <c r="D72" s="244" t="s">
        <v>632</v>
      </c>
      <c r="E72" s="245">
        <v>4</v>
      </c>
      <c r="F72" s="246"/>
      <c r="G72" s="247">
        <f>ROUND(E72*F72,2)</f>
        <v>0</v>
      </c>
      <c r="H72" s="246"/>
      <c r="I72" s="247">
        <f>ROUND(E72*H72,2)</f>
        <v>0</v>
      </c>
      <c r="J72" s="246"/>
      <c r="K72" s="247">
        <f>ROUND(E72*J72,2)</f>
        <v>0</v>
      </c>
      <c r="L72" s="247">
        <v>21</v>
      </c>
      <c r="M72" s="247">
        <f>G72*(1+L72/100)</f>
        <v>0</v>
      </c>
      <c r="N72" s="247">
        <v>0</v>
      </c>
      <c r="O72" s="247">
        <f>ROUND(E72*N72,2)</f>
        <v>0</v>
      </c>
      <c r="P72" s="247">
        <v>0</v>
      </c>
      <c r="Q72" s="247">
        <f>ROUND(E72*P72,2)</f>
        <v>0</v>
      </c>
      <c r="R72" s="247"/>
      <c r="S72" s="247" t="s">
        <v>349</v>
      </c>
      <c r="T72" s="248" t="s">
        <v>350</v>
      </c>
      <c r="U72" s="219">
        <v>0</v>
      </c>
      <c r="V72" s="219">
        <f>ROUND(E72*U72,2)</f>
        <v>0</v>
      </c>
      <c r="W72" s="219"/>
      <c r="X72" s="219" t="s">
        <v>161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694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2">
        <v>58</v>
      </c>
      <c r="B73" s="243" t="s">
        <v>770</v>
      </c>
      <c r="C73" s="256" t="s">
        <v>709</v>
      </c>
      <c r="D73" s="244" t="s">
        <v>632</v>
      </c>
      <c r="E73" s="245">
        <v>1</v>
      </c>
      <c r="F73" s="246"/>
      <c r="G73" s="247">
        <f>ROUND(E73*F73,2)</f>
        <v>0</v>
      </c>
      <c r="H73" s="246"/>
      <c r="I73" s="247">
        <f>ROUND(E73*H73,2)</f>
        <v>0</v>
      </c>
      <c r="J73" s="246"/>
      <c r="K73" s="247">
        <f>ROUND(E73*J73,2)</f>
        <v>0</v>
      </c>
      <c r="L73" s="247">
        <v>21</v>
      </c>
      <c r="M73" s="247">
        <f>G73*(1+L73/100)</f>
        <v>0</v>
      </c>
      <c r="N73" s="247">
        <v>0</v>
      </c>
      <c r="O73" s="247">
        <f>ROUND(E73*N73,2)</f>
        <v>0</v>
      </c>
      <c r="P73" s="247">
        <v>0</v>
      </c>
      <c r="Q73" s="247">
        <f>ROUND(E73*P73,2)</f>
        <v>0</v>
      </c>
      <c r="R73" s="247"/>
      <c r="S73" s="247" t="s">
        <v>349</v>
      </c>
      <c r="T73" s="248" t="s">
        <v>350</v>
      </c>
      <c r="U73" s="219">
        <v>0</v>
      </c>
      <c r="V73" s="219">
        <f>ROUND(E73*U73,2)</f>
        <v>0</v>
      </c>
      <c r="W73" s="219"/>
      <c r="X73" s="219" t="s">
        <v>161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694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2">
        <v>59</v>
      </c>
      <c r="B74" s="243" t="s">
        <v>771</v>
      </c>
      <c r="C74" s="256" t="s">
        <v>711</v>
      </c>
      <c r="D74" s="244" t="s">
        <v>632</v>
      </c>
      <c r="E74" s="245">
        <v>3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21</v>
      </c>
      <c r="M74" s="247">
        <f>G74*(1+L74/100)</f>
        <v>0</v>
      </c>
      <c r="N74" s="247">
        <v>0</v>
      </c>
      <c r="O74" s="247">
        <f>ROUND(E74*N74,2)</f>
        <v>0</v>
      </c>
      <c r="P74" s="247">
        <v>0</v>
      </c>
      <c r="Q74" s="247">
        <f>ROUND(E74*P74,2)</f>
        <v>0</v>
      </c>
      <c r="R74" s="247"/>
      <c r="S74" s="247" t="s">
        <v>349</v>
      </c>
      <c r="T74" s="248" t="s">
        <v>350</v>
      </c>
      <c r="U74" s="219">
        <v>0</v>
      </c>
      <c r="V74" s="219">
        <f>ROUND(E74*U74,2)</f>
        <v>0</v>
      </c>
      <c r="W74" s="219"/>
      <c r="X74" s="219" t="s">
        <v>161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694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2">
        <v>60</v>
      </c>
      <c r="B75" s="243" t="s">
        <v>772</v>
      </c>
      <c r="C75" s="256" t="s">
        <v>751</v>
      </c>
      <c r="D75" s="244" t="s">
        <v>632</v>
      </c>
      <c r="E75" s="245">
        <v>1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21</v>
      </c>
      <c r="M75" s="247">
        <f>G75*(1+L75/100)</f>
        <v>0</v>
      </c>
      <c r="N75" s="247">
        <v>0</v>
      </c>
      <c r="O75" s="247">
        <f>ROUND(E75*N75,2)</f>
        <v>0</v>
      </c>
      <c r="P75" s="247">
        <v>0</v>
      </c>
      <c r="Q75" s="247">
        <f>ROUND(E75*P75,2)</f>
        <v>0</v>
      </c>
      <c r="R75" s="247"/>
      <c r="S75" s="247" t="s">
        <v>349</v>
      </c>
      <c r="T75" s="248" t="s">
        <v>350</v>
      </c>
      <c r="U75" s="219">
        <v>0</v>
      </c>
      <c r="V75" s="219">
        <f>ROUND(E75*U75,2)</f>
        <v>0</v>
      </c>
      <c r="W75" s="219"/>
      <c r="X75" s="219" t="s">
        <v>161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694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2">
        <v>61</v>
      </c>
      <c r="B76" s="243" t="s">
        <v>773</v>
      </c>
      <c r="C76" s="256" t="s">
        <v>713</v>
      </c>
      <c r="D76" s="244" t="s">
        <v>632</v>
      </c>
      <c r="E76" s="245">
        <v>1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7">
        <v>0</v>
      </c>
      <c r="O76" s="247">
        <f>ROUND(E76*N76,2)</f>
        <v>0</v>
      </c>
      <c r="P76" s="247">
        <v>0</v>
      </c>
      <c r="Q76" s="247">
        <f>ROUND(E76*P76,2)</f>
        <v>0</v>
      </c>
      <c r="R76" s="247"/>
      <c r="S76" s="247" t="s">
        <v>349</v>
      </c>
      <c r="T76" s="248" t="s">
        <v>350</v>
      </c>
      <c r="U76" s="219">
        <v>0</v>
      </c>
      <c r="V76" s="219">
        <f>ROUND(E76*U76,2)</f>
        <v>0</v>
      </c>
      <c r="W76" s="219"/>
      <c r="X76" s="219" t="s">
        <v>161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694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2">
        <v>62</v>
      </c>
      <c r="B77" s="243" t="s">
        <v>774</v>
      </c>
      <c r="C77" s="256" t="s">
        <v>775</v>
      </c>
      <c r="D77" s="244" t="s">
        <v>632</v>
      </c>
      <c r="E77" s="245">
        <v>1</v>
      </c>
      <c r="F77" s="246"/>
      <c r="G77" s="247">
        <f>ROUND(E77*F77,2)</f>
        <v>0</v>
      </c>
      <c r="H77" s="246"/>
      <c r="I77" s="247">
        <f>ROUND(E77*H77,2)</f>
        <v>0</v>
      </c>
      <c r="J77" s="246"/>
      <c r="K77" s="247">
        <f>ROUND(E77*J77,2)</f>
        <v>0</v>
      </c>
      <c r="L77" s="247">
        <v>21</v>
      </c>
      <c r="M77" s="247">
        <f>G77*(1+L77/100)</f>
        <v>0</v>
      </c>
      <c r="N77" s="247">
        <v>0</v>
      </c>
      <c r="O77" s="247">
        <f>ROUND(E77*N77,2)</f>
        <v>0</v>
      </c>
      <c r="P77" s="247">
        <v>0</v>
      </c>
      <c r="Q77" s="247">
        <f>ROUND(E77*P77,2)</f>
        <v>0</v>
      </c>
      <c r="R77" s="247"/>
      <c r="S77" s="247" t="s">
        <v>349</v>
      </c>
      <c r="T77" s="248" t="s">
        <v>350</v>
      </c>
      <c r="U77" s="219">
        <v>0</v>
      </c>
      <c r="V77" s="219">
        <f>ROUND(E77*U77,2)</f>
        <v>0</v>
      </c>
      <c r="W77" s="219"/>
      <c r="X77" s="219" t="s">
        <v>161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694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x14ac:dyDescent="0.2">
      <c r="A78" s="225" t="s">
        <v>154</v>
      </c>
      <c r="B78" s="226" t="s">
        <v>83</v>
      </c>
      <c r="C78" s="250" t="s">
        <v>84</v>
      </c>
      <c r="D78" s="227"/>
      <c r="E78" s="228"/>
      <c r="F78" s="229"/>
      <c r="G78" s="229">
        <f>SUMIF(AG79:AG85,"&lt;&gt;NOR",G79:G85)</f>
        <v>0</v>
      </c>
      <c r="H78" s="229"/>
      <c r="I78" s="229">
        <f>SUM(I79:I85)</f>
        <v>0</v>
      </c>
      <c r="J78" s="229"/>
      <c r="K78" s="229">
        <f>SUM(K79:K85)</f>
        <v>0</v>
      </c>
      <c r="L78" s="229"/>
      <c r="M78" s="229">
        <f>SUM(M79:M85)</f>
        <v>0</v>
      </c>
      <c r="N78" s="229"/>
      <c r="O78" s="229">
        <f>SUM(O79:O85)</f>
        <v>0</v>
      </c>
      <c r="P78" s="229"/>
      <c r="Q78" s="229">
        <f>SUM(Q79:Q85)</f>
        <v>0</v>
      </c>
      <c r="R78" s="229"/>
      <c r="S78" s="229"/>
      <c r="T78" s="230"/>
      <c r="U78" s="224"/>
      <c r="V78" s="224">
        <f>SUM(V79:V85)</f>
        <v>0</v>
      </c>
      <c r="W78" s="224"/>
      <c r="X78" s="224"/>
      <c r="AG78" t="s">
        <v>155</v>
      </c>
    </row>
    <row r="79" spans="1:60" outlineLevel="1" x14ac:dyDescent="0.2">
      <c r="A79" s="242">
        <v>63</v>
      </c>
      <c r="B79" s="243" t="s">
        <v>776</v>
      </c>
      <c r="C79" s="256" t="s">
        <v>699</v>
      </c>
      <c r="D79" s="244" t="s">
        <v>265</v>
      </c>
      <c r="E79" s="245">
        <v>25</v>
      </c>
      <c r="F79" s="246"/>
      <c r="G79" s="247">
        <f>ROUND(E79*F79,2)</f>
        <v>0</v>
      </c>
      <c r="H79" s="246"/>
      <c r="I79" s="247">
        <f>ROUND(E79*H79,2)</f>
        <v>0</v>
      </c>
      <c r="J79" s="246"/>
      <c r="K79" s="247">
        <f>ROUND(E79*J79,2)</f>
        <v>0</v>
      </c>
      <c r="L79" s="247">
        <v>21</v>
      </c>
      <c r="M79" s="247">
        <f>G79*(1+L79/100)</f>
        <v>0</v>
      </c>
      <c r="N79" s="247">
        <v>0</v>
      </c>
      <c r="O79" s="247">
        <f>ROUND(E79*N79,2)</f>
        <v>0</v>
      </c>
      <c r="P79" s="247">
        <v>0</v>
      </c>
      <c r="Q79" s="247">
        <f>ROUND(E79*P79,2)</f>
        <v>0</v>
      </c>
      <c r="R79" s="247"/>
      <c r="S79" s="247" t="s">
        <v>349</v>
      </c>
      <c r="T79" s="248" t="s">
        <v>350</v>
      </c>
      <c r="U79" s="219">
        <v>0</v>
      </c>
      <c r="V79" s="219">
        <f>ROUND(E79*U79,2)</f>
        <v>0</v>
      </c>
      <c r="W79" s="219"/>
      <c r="X79" s="219" t="s">
        <v>161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694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2">
        <v>64</v>
      </c>
      <c r="B80" s="243" t="s">
        <v>777</v>
      </c>
      <c r="C80" s="256" t="s">
        <v>703</v>
      </c>
      <c r="D80" s="244" t="s">
        <v>632</v>
      </c>
      <c r="E80" s="245">
        <v>1</v>
      </c>
      <c r="F80" s="246"/>
      <c r="G80" s="247">
        <f>ROUND(E80*F80,2)</f>
        <v>0</v>
      </c>
      <c r="H80" s="246"/>
      <c r="I80" s="247">
        <f>ROUND(E80*H80,2)</f>
        <v>0</v>
      </c>
      <c r="J80" s="246"/>
      <c r="K80" s="247">
        <f>ROUND(E80*J80,2)</f>
        <v>0</v>
      </c>
      <c r="L80" s="247">
        <v>21</v>
      </c>
      <c r="M80" s="247">
        <f>G80*(1+L80/100)</f>
        <v>0</v>
      </c>
      <c r="N80" s="247">
        <v>0</v>
      </c>
      <c r="O80" s="247">
        <f>ROUND(E80*N80,2)</f>
        <v>0</v>
      </c>
      <c r="P80" s="247">
        <v>0</v>
      </c>
      <c r="Q80" s="247">
        <f>ROUND(E80*P80,2)</f>
        <v>0</v>
      </c>
      <c r="R80" s="247"/>
      <c r="S80" s="247" t="s">
        <v>349</v>
      </c>
      <c r="T80" s="248" t="s">
        <v>350</v>
      </c>
      <c r="U80" s="219">
        <v>0</v>
      </c>
      <c r="V80" s="219">
        <f>ROUND(E80*U80,2)</f>
        <v>0</v>
      </c>
      <c r="W80" s="219"/>
      <c r="X80" s="219" t="s">
        <v>161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694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2">
        <v>65</v>
      </c>
      <c r="B81" s="243" t="s">
        <v>778</v>
      </c>
      <c r="C81" s="256" t="s">
        <v>721</v>
      </c>
      <c r="D81" s="244" t="s">
        <v>632</v>
      </c>
      <c r="E81" s="245">
        <v>1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21</v>
      </c>
      <c r="M81" s="247">
        <f>G81*(1+L81/100)</f>
        <v>0</v>
      </c>
      <c r="N81" s="247">
        <v>0</v>
      </c>
      <c r="O81" s="247">
        <f>ROUND(E81*N81,2)</f>
        <v>0</v>
      </c>
      <c r="P81" s="247">
        <v>0</v>
      </c>
      <c r="Q81" s="247">
        <f>ROUND(E81*P81,2)</f>
        <v>0</v>
      </c>
      <c r="R81" s="247"/>
      <c r="S81" s="247" t="s">
        <v>349</v>
      </c>
      <c r="T81" s="248" t="s">
        <v>350</v>
      </c>
      <c r="U81" s="219">
        <v>0</v>
      </c>
      <c r="V81" s="219">
        <f>ROUND(E81*U81,2)</f>
        <v>0</v>
      </c>
      <c r="W81" s="219"/>
      <c r="X81" s="219" t="s">
        <v>161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694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2">
        <v>66</v>
      </c>
      <c r="B82" s="243" t="s">
        <v>779</v>
      </c>
      <c r="C82" s="256" t="s">
        <v>709</v>
      </c>
      <c r="D82" s="244" t="s">
        <v>632</v>
      </c>
      <c r="E82" s="245">
        <v>1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7">
        <v>0</v>
      </c>
      <c r="O82" s="247">
        <f>ROUND(E82*N82,2)</f>
        <v>0</v>
      </c>
      <c r="P82" s="247">
        <v>0</v>
      </c>
      <c r="Q82" s="247">
        <f>ROUND(E82*P82,2)</f>
        <v>0</v>
      </c>
      <c r="R82" s="247"/>
      <c r="S82" s="247" t="s">
        <v>349</v>
      </c>
      <c r="T82" s="248" t="s">
        <v>350</v>
      </c>
      <c r="U82" s="219">
        <v>0</v>
      </c>
      <c r="V82" s="219">
        <f>ROUND(E82*U82,2)</f>
        <v>0</v>
      </c>
      <c r="W82" s="219"/>
      <c r="X82" s="219" t="s">
        <v>161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694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2">
        <v>67</v>
      </c>
      <c r="B83" s="243" t="s">
        <v>780</v>
      </c>
      <c r="C83" s="256" t="s">
        <v>711</v>
      </c>
      <c r="D83" s="244" t="s">
        <v>632</v>
      </c>
      <c r="E83" s="245">
        <v>1</v>
      </c>
      <c r="F83" s="246"/>
      <c r="G83" s="247">
        <f>ROUND(E83*F83,2)</f>
        <v>0</v>
      </c>
      <c r="H83" s="246"/>
      <c r="I83" s="247">
        <f>ROUND(E83*H83,2)</f>
        <v>0</v>
      </c>
      <c r="J83" s="246"/>
      <c r="K83" s="247">
        <f>ROUND(E83*J83,2)</f>
        <v>0</v>
      </c>
      <c r="L83" s="247">
        <v>21</v>
      </c>
      <c r="M83" s="247">
        <f>G83*(1+L83/100)</f>
        <v>0</v>
      </c>
      <c r="N83" s="247">
        <v>0</v>
      </c>
      <c r="O83" s="247">
        <f>ROUND(E83*N83,2)</f>
        <v>0</v>
      </c>
      <c r="P83" s="247">
        <v>0</v>
      </c>
      <c r="Q83" s="247">
        <f>ROUND(E83*P83,2)</f>
        <v>0</v>
      </c>
      <c r="R83" s="247"/>
      <c r="S83" s="247" t="s">
        <v>349</v>
      </c>
      <c r="T83" s="248" t="s">
        <v>350</v>
      </c>
      <c r="U83" s="219">
        <v>0</v>
      </c>
      <c r="V83" s="219">
        <f>ROUND(E83*U83,2)</f>
        <v>0</v>
      </c>
      <c r="W83" s="219"/>
      <c r="X83" s="219" t="s">
        <v>161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694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2">
        <v>68</v>
      </c>
      <c r="B84" s="243" t="s">
        <v>781</v>
      </c>
      <c r="C84" s="256" t="s">
        <v>713</v>
      </c>
      <c r="D84" s="244" t="s">
        <v>632</v>
      </c>
      <c r="E84" s="245">
        <v>3</v>
      </c>
      <c r="F84" s="246"/>
      <c r="G84" s="247">
        <f>ROUND(E84*F84,2)</f>
        <v>0</v>
      </c>
      <c r="H84" s="246"/>
      <c r="I84" s="247">
        <f>ROUND(E84*H84,2)</f>
        <v>0</v>
      </c>
      <c r="J84" s="246"/>
      <c r="K84" s="247">
        <f>ROUND(E84*J84,2)</f>
        <v>0</v>
      </c>
      <c r="L84" s="247">
        <v>21</v>
      </c>
      <c r="M84" s="247">
        <f>G84*(1+L84/100)</f>
        <v>0</v>
      </c>
      <c r="N84" s="247">
        <v>0</v>
      </c>
      <c r="O84" s="247">
        <f>ROUND(E84*N84,2)</f>
        <v>0</v>
      </c>
      <c r="P84" s="247">
        <v>0</v>
      </c>
      <c r="Q84" s="247">
        <f>ROUND(E84*P84,2)</f>
        <v>0</v>
      </c>
      <c r="R84" s="247"/>
      <c r="S84" s="247" t="s">
        <v>349</v>
      </c>
      <c r="T84" s="248" t="s">
        <v>350</v>
      </c>
      <c r="U84" s="219">
        <v>0</v>
      </c>
      <c r="V84" s="219">
        <f>ROUND(E84*U84,2)</f>
        <v>0</v>
      </c>
      <c r="W84" s="219"/>
      <c r="X84" s="219" t="s">
        <v>161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694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2">
        <v>69</v>
      </c>
      <c r="B85" s="243" t="s">
        <v>782</v>
      </c>
      <c r="C85" s="256" t="s">
        <v>715</v>
      </c>
      <c r="D85" s="244" t="s">
        <v>632</v>
      </c>
      <c r="E85" s="245">
        <v>1</v>
      </c>
      <c r="F85" s="246"/>
      <c r="G85" s="247">
        <f>ROUND(E85*F85,2)</f>
        <v>0</v>
      </c>
      <c r="H85" s="246"/>
      <c r="I85" s="247">
        <f>ROUND(E85*H85,2)</f>
        <v>0</v>
      </c>
      <c r="J85" s="246"/>
      <c r="K85" s="247">
        <f>ROUND(E85*J85,2)</f>
        <v>0</v>
      </c>
      <c r="L85" s="247">
        <v>21</v>
      </c>
      <c r="M85" s="247">
        <f>G85*(1+L85/100)</f>
        <v>0</v>
      </c>
      <c r="N85" s="247">
        <v>0</v>
      </c>
      <c r="O85" s="247">
        <f>ROUND(E85*N85,2)</f>
        <v>0</v>
      </c>
      <c r="P85" s="247">
        <v>0</v>
      </c>
      <c r="Q85" s="247">
        <f>ROUND(E85*P85,2)</f>
        <v>0</v>
      </c>
      <c r="R85" s="247"/>
      <c r="S85" s="247" t="s">
        <v>349</v>
      </c>
      <c r="T85" s="248" t="s">
        <v>350</v>
      </c>
      <c r="U85" s="219">
        <v>0</v>
      </c>
      <c r="V85" s="219">
        <f>ROUND(E85*U85,2)</f>
        <v>0</v>
      </c>
      <c r="W85" s="219"/>
      <c r="X85" s="219" t="s">
        <v>161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694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25" t="s">
        <v>154</v>
      </c>
      <c r="B86" s="226" t="s">
        <v>67</v>
      </c>
      <c r="C86" s="250" t="s">
        <v>68</v>
      </c>
      <c r="D86" s="227"/>
      <c r="E86" s="228"/>
      <c r="F86" s="229"/>
      <c r="G86" s="229">
        <f>SUMIF(AG87:AG92,"&lt;&gt;NOR",G87:G92)</f>
        <v>0</v>
      </c>
      <c r="H86" s="229"/>
      <c r="I86" s="229">
        <f>SUM(I87:I92)</f>
        <v>0</v>
      </c>
      <c r="J86" s="229"/>
      <c r="K86" s="229">
        <f>SUM(K87:K92)</f>
        <v>0</v>
      </c>
      <c r="L86" s="229"/>
      <c r="M86" s="229">
        <f>SUM(M87:M92)</f>
        <v>0</v>
      </c>
      <c r="N86" s="229"/>
      <c r="O86" s="229">
        <f>SUM(O87:O92)</f>
        <v>0</v>
      </c>
      <c r="P86" s="229"/>
      <c r="Q86" s="229">
        <f>SUM(Q87:Q92)</f>
        <v>0</v>
      </c>
      <c r="R86" s="229"/>
      <c r="S86" s="229"/>
      <c r="T86" s="230"/>
      <c r="U86" s="224"/>
      <c r="V86" s="224">
        <f>SUM(V87:V92)</f>
        <v>0</v>
      </c>
      <c r="W86" s="224"/>
      <c r="X86" s="224"/>
      <c r="AG86" t="s">
        <v>155</v>
      </c>
    </row>
    <row r="87" spans="1:60" outlineLevel="1" x14ac:dyDescent="0.2">
      <c r="A87" s="242">
        <v>70</v>
      </c>
      <c r="B87" s="243" t="s">
        <v>783</v>
      </c>
      <c r="C87" s="256" t="s">
        <v>784</v>
      </c>
      <c r="D87" s="244" t="s">
        <v>697</v>
      </c>
      <c r="E87" s="245">
        <v>1</v>
      </c>
      <c r="F87" s="246"/>
      <c r="G87" s="247">
        <f>ROUND(E87*F87,2)</f>
        <v>0</v>
      </c>
      <c r="H87" s="246"/>
      <c r="I87" s="247">
        <f>ROUND(E87*H87,2)</f>
        <v>0</v>
      </c>
      <c r="J87" s="246"/>
      <c r="K87" s="247">
        <f>ROUND(E87*J87,2)</f>
        <v>0</v>
      </c>
      <c r="L87" s="247">
        <v>21</v>
      </c>
      <c r="M87" s="247">
        <f>G87*(1+L87/100)</f>
        <v>0</v>
      </c>
      <c r="N87" s="247">
        <v>0</v>
      </c>
      <c r="O87" s="247">
        <f>ROUND(E87*N87,2)</f>
        <v>0</v>
      </c>
      <c r="P87" s="247">
        <v>0</v>
      </c>
      <c r="Q87" s="247">
        <f>ROUND(E87*P87,2)</f>
        <v>0</v>
      </c>
      <c r="R87" s="247"/>
      <c r="S87" s="247" t="s">
        <v>349</v>
      </c>
      <c r="T87" s="248" t="s">
        <v>350</v>
      </c>
      <c r="U87" s="219">
        <v>0</v>
      </c>
      <c r="V87" s="219">
        <f>ROUND(E87*U87,2)</f>
        <v>0</v>
      </c>
      <c r="W87" s="219"/>
      <c r="X87" s="219" t="s">
        <v>161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694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2">
        <v>71</v>
      </c>
      <c r="B88" s="243" t="s">
        <v>785</v>
      </c>
      <c r="C88" s="256" t="s">
        <v>786</v>
      </c>
      <c r="D88" s="244" t="s">
        <v>697</v>
      </c>
      <c r="E88" s="245">
        <v>1</v>
      </c>
      <c r="F88" s="246"/>
      <c r="G88" s="247">
        <f>ROUND(E88*F88,2)</f>
        <v>0</v>
      </c>
      <c r="H88" s="246"/>
      <c r="I88" s="247">
        <f>ROUND(E88*H88,2)</f>
        <v>0</v>
      </c>
      <c r="J88" s="246"/>
      <c r="K88" s="247">
        <f>ROUND(E88*J88,2)</f>
        <v>0</v>
      </c>
      <c r="L88" s="247">
        <v>21</v>
      </c>
      <c r="M88" s="247">
        <f>G88*(1+L88/100)</f>
        <v>0</v>
      </c>
      <c r="N88" s="247">
        <v>0</v>
      </c>
      <c r="O88" s="247">
        <f>ROUND(E88*N88,2)</f>
        <v>0</v>
      </c>
      <c r="P88" s="247">
        <v>0</v>
      </c>
      <c r="Q88" s="247">
        <f>ROUND(E88*P88,2)</f>
        <v>0</v>
      </c>
      <c r="R88" s="247"/>
      <c r="S88" s="247" t="s">
        <v>349</v>
      </c>
      <c r="T88" s="248" t="s">
        <v>350</v>
      </c>
      <c r="U88" s="219">
        <v>0</v>
      </c>
      <c r="V88" s="219">
        <f>ROUND(E88*U88,2)</f>
        <v>0</v>
      </c>
      <c r="W88" s="219"/>
      <c r="X88" s="219" t="s">
        <v>161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694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2">
        <v>72</v>
      </c>
      <c r="B89" s="243" t="s">
        <v>787</v>
      </c>
      <c r="C89" s="256" t="s">
        <v>788</v>
      </c>
      <c r="D89" s="244" t="s">
        <v>789</v>
      </c>
      <c r="E89" s="245">
        <v>1</v>
      </c>
      <c r="F89" s="246"/>
      <c r="G89" s="247">
        <f>ROUND(E89*F89,2)</f>
        <v>0</v>
      </c>
      <c r="H89" s="246"/>
      <c r="I89" s="247">
        <f>ROUND(E89*H89,2)</f>
        <v>0</v>
      </c>
      <c r="J89" s="246"/>
      <c r="K89" s="247">
        <f>ROUND(E89*J89,2)</f>
        <v>0</v>
      </c>
      <c r="L89" s="247">
        <v>21</v>
      </c>
      <c r="M89" s="247">
        <f>G89*(1+L89/100)</f>
        <v>0</v>
      </c>
      <c r="N89" s="247">
        <v>0</v>
      </c>
      <c r="O89" s="247">
        <f>ROUND(E89*N89,2)</f>
        <v>0</v>
      </c>
      <c r="P89" s="247">
        <v>0</v>
      </c>
      <c r="Q89" s="247">
        <f>ROUND(E89*P89,2)</f>
        <v>0</v>
      </c>
      <c r="R89" s="247"/>
      <c r="S89" s="247" t="s">
        <v>349</v>
      </c>
      <c r="T89" s="248" t="s">
        <v>350</v>
      </c>
      <c r="U89" s="219">
        <v>0</v>
      </c>
      <c r="V89" s="219">
        <f>ROUND(E89*U89,2)</f>
        <v>0</v>
      </c>
      <c r="W89" s="219"/>
      <c r="X89" s="219" t="s">
        <v>161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694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2">
        <v>73</v>
      </c>
      <c r="B90" s="243" t="s">
        <v>790</v>
      </c>
      <c r="C90" s="256" t="s">
        <v>791</v>
      </c>
      <c r="D90" s="244" t="s">
        <v>792</v>
      </c>
      <c r="E90" s="245">
        <v>50</v>
      </c>
      <c r="F90" s="246"/>
      <c r="G90" s="247">
        <f>ROUND(E90*F90,2)</f>
        <v>0</v>
      </c>
      <c r="H90" s="246"/>
      <c r="I90" s="247">
        <f>ROUND(E90*H90,2)</f>
        <v>0</v>
      </c>
      <c r="J90" s="246"/>
      <c r="K90" s="247">
        <f>ROUND(E90*J90,2)</f>
        <v>0</v>
      </c>
      <c r="L90" s="247">
        <v>21</v>
      </c>
      <c r="M90" s="247">
        <f>G90*(1+L90/100)</f>
        <v>0</v>
      </c>
      <c r="N90" s="247">
        <v>0</v>
      </c>
      <c r="O90" s="247">
        <f>ROUND(E90*N90,2)</f>
        <v>0</v>
      </c>
      <c r="P90" s="247">
        <v>0</v>
      </c>
      <c r="Q90" s="247">
        <f>ROUND(E90*P90,2)</f>
        <v>0</v>
      </c>
      <c r="R90" s="247"/>
      <c r="S90" s="247" t="s">
        <v>349</v>
      </c>
      <c r="T90" s="248" t="s">
        <v>350</v>
      </c>
      <c r="U90" s="219">
        <v>0</v>
      </c>
      <c r="V90" s="219">
        <f>ROUND(E90*U90,2)</f>
        <v>0</v>
      </c>
      <c r="W90" s="219"/>
      <c r="X90" s="219" t="s">
        <v>161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694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2">
        <v>74</v>
      </c>
      <c r="B91" s="243" t="s">
        <v>793</v>
      </c>
      <c r="C91" s="256" t="s">
        <v>794</v>
      </c>
      <c r="D91" s="244" t="s">
        <v>697</v>
      </c>
      <c r="E91" s="245">
        <v>1</v>
      </c>
      <c r="F91" s="246"/>
      <c r="G91" s="247">
        <f>ROUND(E91*F91,2)</f>
        <v>0</v>
      </c>
      <c r="H91" s="246"/>
      <c r="I91" s="247">
        <f>ROUND(E91*H91,2)</f>
        <v>0</v>
      </c>
      <c r="J91" s="246"/>
      <c r="K91" s="247">
        <f>ROUND(E91*J91,2)</f>
        <v>0</v>
      </c>
      <c r="L91" s="247">
        <v>21</v>
      </c>
      <c r="M91" s="247">
        <f>G91*(1+L91/100)</f>
        <v>0</v>
      </c>
      <c r="N91" s="247">
        <v>0</v>
      </c>
      <c r="O91" s="247">
        <f>ROUND(E91*N91,2)</f>
        <v>0</v>
      </c>
      <c r="P91" s="247">
        <v>0</v>
      </c>
      <c r="Q91" s="247">
        <f>ROUND(E91*P91,2)</f>
        <v>0</v>
      </c>
      <c r="R91" s="247"/>
      <c r="S91" s="247" t="s">
        <v>349</v>
      </c>
      <c r="T91" s="248" t="s">
        <v>350</v>
      </c>
      <c r="U91" s="219">
        <v>0</v>
      </c>
      <c r="V91" s="219">
        <f>ROUND(E91*U91,2)</f>
        <v>0</v>
      </c>
      <c r="W91" s="219"/>
      <c r="X91" s="219" t="s">
        <v>161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694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1">
        <v>75</v>
      </c>
      <c r="B92" s="232" t="s">
        <v>795</v>
      </c>
      <c r="C92" s="251" t="s">
        <v>796</v>
      </c>
      <c r="D92" s="233" t="s">
        <v>697</v>
      </c>
      <c r="E92" s="234">
        <v>1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6">
        <v>0</v>
      </c>
      <c r="O92" s="236">
        <f>ROUND(E92*N92,2)</f>
        <v>0</v>
      </c>
      <c r="P92" s="236">
        <v>0</v>
      </c>
      <c r="Q92" s="236">
        <f>ROUND(E92*P92,2)</f>
        <v>0</v>
      </c>
      <c r="R92" s="236"/>
      <c r="S92" s="236" t="s">
        <v>349</v>
      </c>
      <c r="T92" s="237" t="s">
        <v>350</v>
      </c>
      <c r="U92" s="219">
        <v>0</v>
      </c>
      <c r="V92" s="219">
        <f>ROUND(E92*U92,2)</f>
        <v>0</v>
      </c>
      <c r="W92" s="219"/>
      <c r="X92" s="219" t="s">
        <v>161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694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x14ac:dyDescent="0.2">
      <c r="A93" s="3"/>
      <c r="B93" s="4"/>
      <c r="C93" s="258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AE93">
        <v>15</v>
      </c>
      <c r="AF93">
        <v>21</v>
      </c>
    </row>
    <row r="94" spans="1:60" x14ac:dyDescent="0.2">
      <c r="A94" s="213"/>
      <c r="B94" s="214" t="s">
        <v>29</v>
      </c>
      <c r="C94" s="259"/>
      <c r="D94" s="215"/>
      <c r="E94" s="216"/>
      <c r="F94" s="216"/>
      <c r="G94" s="249">
        <f>G8+G11+G22+G30+G38+G46+G57+G65+G78+G86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f>SUMIF(L7:L92,AE93,G7:G92)</f>
        <v>0</v>
      </c>
      <c r="AF94">
        <f>SUMIF(L7:L92,AF93,G7:G92)</f>
        <v>0</v>
      </c>
      <c r="AG94" t="s">
        <v>509</v>
      </c>
    </row>
    <row r="95" spans="1:60" x14ac:dyDescent="0.2">
      <c r="C95" s="260"/>
      <c r="D95" s="10"/>
      <c r="AG95" t="s">
        <v>511</v>
      </c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63gMFXSsPJgVY5eGL8FgC1duT3h+JnEpOHnBYCzOh2fUf3MajoSSuLIvmAFfAvE836CY1W8NyxPmhpmsbrZ+g==" saltValue="OBF4Twy0t77srI3rqOQGl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4D8C-DAA0-45D8-9805-570B4DEA3BB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128</v>
      </c>
      <c r="B1" s="195"/>
      <c r="C1" s="195"/>
      <c r="D1" s="195"/>
      <c r="E1" s="195"/>
      <c r="F1" s="195"/>
      <c r="G1" s="195"/>
      <c r="AG1" t="s">
        <v>129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130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130</v>
      </c>
      <c r="AG3" t="s">
        <v>131</v>
      </c>
    </row>
    <row r="4" spans="1:60" ht="24.95" customHeight="1" x14ac:dyDescent="0.2">
      <c r="A4" s="200" t="s">
        <v>9</v>
      </c>
      <c r="B4" s="201" t="s">
        <v>59</v>
      </c>
      <c r="C4" s="202" t="s">
        <v>60</v>
      </c>
      <c r="D4" s="203"/>
      <c r="E4" s="203"/>
      <c r="F4" s="203"/>
      <c r="G4" s="204"/>
      <c r="AG4" t="s">
        <v>132</v>
      </c>
    </row>
    <row r="5" spans="1:60" x14ac:dyDescent="0.2">
      <c r="D5" s="10"/>
    </row>
    <row r="6" spans="1:60" ht="38.25" x14ac:dyDescent="0.2">
      <c r="A6" s="206" t="s">
        <v>133</v>
      </c>
      <c r="B6" s="208" t="s">
        <v>134</v>
      </c>
      <c r="C6" s="208" t="s">
        <v>135</v>
      </c>
      <c r="D6" s="207" t="s">
        <v>136</v>
      </c>
      <c r="E6" s="206" t="s">
        <v>137</v>
      </c>
      <c r="F6" s="205" t="s">
        <v>138</v>
      </c>
      <c r="G6" s="206" t="s">
        <v>29</v>
      </c>
      <c r="H6" s="209" t="s">
        <v>30</v>
      </c>
      <c r="I6" s="209" t="s">
        <v>139</v>
      </c>
      <c r="J6" s="209" t="s">
        <v>31</v>
      </c>
      <c r="K6" s="209" t="s">
        <v>140</v>
      </c>
      <c r="L6" s="209" t="s">
        <v>141</v>
      </c>
      <c r="M6" s="209" t="s">
        <v>142</v>
      </c>
      <c r="N6" s="209" t="s">
        <v>143</v>
      </c>
      <c r="O6" s="209" t="s">
        <v>144</v>
      </c>
      <c r="P6" s="209" t="s">
        <v>145</v>
      </c>
      <c r="Q6" s="209" t="s">
        <v>146</v>
      </c>
      <c r="R6" s="209" t="s">
        <v>147</v>
      </c>
      <c r="S6" s="209" t="s">
        <v>148</v>
      </c>
      <c r="T6" s="209" t="s">
        <v>149</v>
      </c>
      <c r="U6" s="209" t="s">
        <v>150</v>
      </c>
      <c r="V6" s="209" t="s">
        <v>151</v>
      </c>
      <c r="W6" s="209" t="s">
        <v>152</v>
      </c>
      <c r="X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5" t="s">
        <v>154</v>
      </c>
      <c r="B8" s="226" t="s">
        <v>126</v>
      </c>
      <c r="C8" s="250" t="s">
        <v>27</v>
      </c>
      <c r="D8" s="227"/>
      <c r="E8" s="228"/>
      <c r="F8" s="229"/>
      <c r="G8" s="229">
        <f>SUMIF(AG9:AG12,"&lt;&gt;NOR",G9:G12)</f>
        <v>0</v>
      </c>
      <c r="H8" s="229"/>
      <c r="I8" s="229">
        <f>SUM(I9:I12)</f>
        <v>0</v>
      </c>
      <c r="J8" s="229"/>
      <c r="K8" s="229">
        <f>SUM(K9:K12)</f>
        <v>0</v>
      </c>
      <c r="L8" s="229"/>
      <c r="M8" s="229">
        <f>SUM(M9:M12)</f>
        <v>0</v>
      </c>
      <c r="N8" s="229"/>
      <c r="O8" s="229">
        <f>SUM(O9:O12)</f>
        <v>0</v>
      </c>
      <c r="P8" s="229"/>
      <c r="Q8" s="229">
        <f>SUM(Q9:Q12)</f>
        <v>0</v>
      </c>
      <c r="R8" s="229"/>
      <c r="S8" s="229"/>
      <c r="T8" s="230"/>
      <c r="U8" s="224"/>
      <c r="V8" s="224">
        <f>SUM(V9:V12)</f>
        <v>0</v>
      </c>
      <c r="W8" s="224"/>
      <c r="X8" s="224"/>
      <c r="AG8" t="s">
        <v>155</v>
      </c>
    </row>
    <row r="9" spans="1:60" outlineLevel="1" x14ac:dyDescent="0.2">
      <c r="A9" s="231">
        <v>1</v>
      </c>
      <c r="B9" s="232" t="s">
        <v>797</v>
      </c>
      <c r="C9" s="251" t="s">
        <v>798</v>
      </c>
      <c r="D9" s="233" t="s">
        <v>799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160</v>
      </c>
      <c r="T9" s="237" t="s">
        <v>350</v>
      </c>
      <c r="U9" s="219">
        <v>0</v>
      </c>
      <c r="V9" s="219">
        <f>ROUND(E9*U9,2)</f>
        <v>0</v>
      </c>
      <c r="W9" s="219"/>
      <c r="X9" s="219" t="s">
        <v>800</v>
      </c>
      <c r="Y9" s="210"/>
      <c r="Z9" s="210"/>
      <c r="AA9" s="210"/>
      <c r="AB9" s="210"/>
      <c r="AC9" s="210"/>
      <c r="AD9" s="210"/>
      <c r="AE9" s="210"/>
      <c r="AF9" s="210"/>
      <c r="AG9" s="210" t="s">
        <v>801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4" t="s">
        <v>802</v>
      </c>
      <c r="D10" s="239"/>
      <c r="E10" s="239"/>
      <c r="F10" s="239"/>
      <c r="G10" s="23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171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1">
        <v>2</v>
      </c>
      <c r="B11" s="232" t="s">
        <v>803</v>
      </c>
      <c r="C11" s="251" t="s">
        <v>804</v>
      </c>
      <c r="D11" s="233" t="s">
        <v>799</v>
      </c>
      <c r="E11" s="234">
        <v>1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160</v>
      </c>
      <c r="T11" s="237" t="s">
        <v>350</v>
      </c>
      <c r="U11" s="219">
        <v>0</v>
      </c>
      <c r="V11" s="219">
        <f>ROUND(E11*U11,2)</f>
        <v>0</v>
      </c>
      <c r="W11" s="219"/>
      <c r="X11" s="219" t="s">
        <v>800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801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4" t="s">
        <v>805</v>
      </c>
      <c r="D12" s="239"/>
      <c r="E12" s="239"/>
      <c r="F12" s="239"/>
      <c r="G12" s="23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171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">
      <c r="A13" s="225" t="s">
        <v>154</v>
      </c>
      <c r="B13" s="226" t="s">
        <v>127</v>
      </c>
      <c r="C13" s="250" t="s">
        <v>28</v>
      </c>
      <c r="D13" s="227"/>
      <c r="E13" s="228"/>
      <c r="F13" s="229"/>
      <c r="G13" s="229">
        <f>SUMIF(AG14:AG19,"&lt;&gt;NOR",G14:G19)</f>
        <v>0</v>
      </c>
      <c r="H13" s="229"/>
      <c r="I13" s="229">
        <f>SUM(I14:I19)</f>
        <v>0</v>
      </c>
      <c r="J13" s="229"/>
      <c r="K13" s="229">
        <f>SUM(K14:K19)</f>
        <v>0</v>
      </c>
      <c r="L13" s="229"/>
      <c r="M13" s="229">
        <f>SUM(M14:M19)</f>
        <v>0</v>
      </c>
      <c r="N13" s="229"/>
      <c r="O13" s="229">
        <f>SUM(O14:O19)</f>
        <v>0</v>
      </c>
      <c r="P13" s="229"/>
      <c r="Q13" s="229">
        <f>SUM(Q14:Q19)</f>
        <v>0</v>
      </c>
      <c r="R13" s="229"/>
      <c r="S13" s="229"/>
      <c r="T13" s="230"/>
      <c r="U13" s="224"/>
      <c r="V13" s="224">
        <f>SUM(V14:V19)</f>
        <v>0</v>
      </c>
      <c r="W13" s="224"/>
      <c r="X13" s="224"/>
      <c r="AG13" t="s">
        <v>155</v>
      </c>
    </row>
    <row r="14" spans="1:60" outlineLevel="1" x14ac:dyDescent="0.2">
      <c r="A14" s="231">
        <v>3</v>
      </c>
      <c r="B14" s="232" t="s">
        <v>806</v>
      </c>
      <c r="C14" s="251" t="s">
        <v>807</v>
      </c>
      <c r="D14" s="233" t="s">
        <v>799</v>
      </c>
      <c r="E14" s="234">
        <v>1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160</v>
      </c>
      <c r="T14" s="237" t="s">
        <v>350</v>
      </c>
      <c r="U14" s="219">
        <v>0</v>
      </c>
      <c r="V14" s="219">
        <f>ROUND(E14*U14,2)</f>
        <v>0</v>
      </c>
      <c r="W14" s="219"/>
      <c r="X14" s="219" t="s">
        <v>800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801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33.75" outlineLevel="1" x14ac:dyDescent="0.2">
      <c r="A15" s="217"/>
      <c r="B15" s="218"/>
      <c r="C15" s="254" t="s">
        <v>808</v>
      </c>
      <c r="D15" s="239"/>
      <c r="E15" s="239"/>
      <c r="F15" s="239"/>
      <c r="G15" s="23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171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41" t="str">
        <f>C15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1">
        <v>4</v>
      </c>
      <c r="B16" s="232" t="s">
        <v>809</v>
      </c>
      <c r="C16" s="251" t="s">
        <v>810</v>
      </c>
      <c r="D16" s="233" t="s">
        <v>799</v>
      </c>
      <c r="E16" s="234">
        <v>1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6"/>
      <c r="S16" s="236" t="s">
        <v>160</v>
      </c>
      <c r="T16" s="237" t="s">
        <v>350</v>
      </c>
      <c r="U16" s="219">
        <v>0</v>
      </c>
      <c r="V16" s="219">
        <f>ROUND(E16*U16,2)</f>
        <v>0</v>
      </c>
      <c r="W16" s="219"/>
      <c r="X16" s="219" t="s">
        <v>800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801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17"/>
      <c r="B17" s="218"/>
      <c r="C17" s="254" t="s">
        <v>811</v>
      </c>
      <c r="D17" s="239"/>
      <c r="E17" s="239"/>
      <c r="F17" s="239"/>
      <c r="G17" s="23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171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41" t="str">
        <f>C17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1">
        <v>5</v>
      </c>
      <c r="B18" s="232" t="s">
        <v>812</v>
      </c>
      <c r="C18" s="251" t="s">
        <v>813</v>
      </c>
      <c r="D18" s="233" t="s">
        <v>799</v>
      </c>
      <c r="E18" s="234">
        <v>1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/>
      <c r="S18" s="236" t="s">
        <v>160</v>
      </c>
      <c r="T18" s="237" t="s">
        <v>350</v>
      </c>
      <c r="U18" s="219">
        <v>0</v>
      </c>
      <c r="V18" s="219">
        <f>ROUND(E18*U18,2)</f>
        <v>0</v>
      </c>
      <c r="W18" s="219"/>
      <c r="X18" s="219" t="s">
        <v>800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801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4" t="s">
        <v>814</v>
      </c>
      <c r="D19" s="239"/>
      <c r="E19" s="239"/>
      <c r="F19" s="239"/>
      <c r="G19" s="23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171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41" t="str">
        <f>C19</f>
        <v>Náklady na vyhotovení dokumentace skutečného provedení stavby a její předání objednateli v požadované formě a požadovaném počtu.</v>
      </c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3"/>
      <c r="B20" s="4"/>
      <c r="C20" s="258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v>15</v>
      </c>
      <c r="AF20">
        <v>21</v>
      </c>
    </row>
    <row r="21" spans="1:60" x14ac:dyDescent="0.2">
      <c r="A21" s="213"/>
      <c r="B21" s="214" t="s">
        <v>29</v>
      </c>
      <c r="C21" s="259"/>
      <c r="D21" s="215"/>
      <c r="E21" s="216"/>
      <c r="F21" s="216"/>
      <c r="G21" s="249">
        <f>G8+G13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f>SUMIF(L7:L19,AE20,G7:G19)</f>
        <v>0</v>
      </c>
      <c r="AF21">
        <f>SUMIF(L7:L19,AF20,G7:G19)</f>
        <v>0</v>
      </c>
      <c r="AG21" t="s">
        <v>509</v>
      </c>
    </row>
    <row r="22" spans="1:60" x14ac:dyDescent="0.2">
      <c r="C22" s="260"/>
      <c r="D22" s="10"/>
      <c r="AG22" t="s">
        <v>511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0+4Yhev8duwHzUv+7wPgPvhBGU+ZcVlukwtTqH72vRd1BC3LbgdI80/702KTyUEf7sbTgTZV7OzajQioTFQiw==" saltValue="nUr0qvv5jdFR/dfVcOpKQg==" spinCount="100000" sheet="1"/>
  <mergeCells count="9">
    <mergeCell ref="C15:G15"/>
    <mergeCell ref="C17:G17"/>
    <mergeCell ref="C19:G19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'01 04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'01 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Svoboda</dc:creator>
  <cp:lastModifiedBy>Pavel Svoboda</cp:lastModifiedBy>
  <cp:lastPrinted>2019-03-19T12:27:02Z</cp:lastPrinted>
  <dcterms:created xsi:type="dcterms:W3CDTF">2009-04-08T07:15:50Z</dcterms:created>
  <dcterms:modified xsi:type="dcterms:W3CDTF">2019-05-24T08:31:45Z</dcterms:modified>
</cp:coreProperties>
</file>