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\\czelldata\Share\7000\_INTERNI\Ostrava\Lávky_Kriva\Rozpracované\"/>
    </mc:Choice>
  </mc:AlternateContent>
  <xr:revisionPtr revIDLastSave="0" documentId="14_{C92A9FF1-8422-47CE-92AF-F58E4E498AFB}" xr6:coauthVersionLast="47" xr6:coauthVersionMax="47" xr10:uidLastSave="{00000000-0000-0000-0000-000000000000}"/>
  <bookViews>
    <workbookView xWindow="-120" yWindow="-120" windowWidth="25440" windowHeight="14775" firstSheet="1" activeTab="1" xr2:uid="{00000000-000D-0000-FFFF-FFFF00000000}"/>
  </bookViews>
  <sheets>
    <sheet name="Rekapitulace stavby" sheetId="1" state="veryHidden" r:id="rId1"/>
    <sheet name="SO 01 - ÚPRAVA TRAKČNÍHO ..." sheetId="2" r:id="rId2"/>
  </sheets>
  <definedNames>
    <definedName name="_xlnm._FilterDatabase" localSheetId="1" hidden="1">'SO 01 - ÚPRAVA TRAKČNÍHO ...'!$C$123:$K$290</definedName>
    <definedName name="_xlnm.Print_Titles" localSheetId="0">'Rekapitulace stavby'!$92:$92</definedName>
    <definedName name="_xlnm.Print_Titles" localSheetId="1">'SO 01 - ÚPRAVA TRAKČNÍHO ...'!$123:$123</definedName>
    <definedName name="_xlnm.Print_Area" localSheetId="0">'Rekapitulace stavby'!$D$4:$AO$76,'Rekapitulace stavby'!$C$82:$AQ$96</definedName>
    <definedName name="_xlnm.Print_Area" localSheetId="1">'SO 01 - ÚPRAVA TRAKČNÍHO ...'!$C$111:$K$290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T234" i="2"/>
  <c r="R235" i="2"/>
  <c r="R234" i="2"/>
  <c r="P235" i="2"/>
  <c r="P234" i="2" s="1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1" i="2"/>
  <c r="BH151" i="2"/>
  <c r="BG151" i="2"/>
  <c r="BF151" i="2"/>
  <c r="T151" i="2"/>
  <c r="R151" i="2"/>
  <c r="P151" i="2"/>
  <c r="BI146" i="2"/>
  <c r="F37" i="2" s="1"/>
  <c r="BH146" i="2"/>
  <c r="BG146" i="2"/>
  <c r="BF146" i="2"/>
  <c r="T146" i="2"/>
  <c r="R146" i="2"/>
  <c r="P146" i="2"/>
  <c r="BI144" i="2"/>
  <c r="BH144" i="2"/>
  <c r="F36" i="2" s="1"/>
  <c r="BG144" i="2"/>
  <c r="BF144" i="2"/>
  <c r="T144" i="2"/>
  <c r="R144" i="2"/>
  <c r="P144" i="2"/>
  <c r="BI142" i="2"/>
  <c r="BH142" i="2"/>
  <c r="BG142" i="2"/>
  <c r="F35" i="2" s="1"/>
  <c r="BF142" i="2"/>
  <c r="T142" i="2"/>
  <c r="R142" i="2"/>
  <c r="P142" i="2"/>
  <c r="BI139" i="2"/>
  <c r="BH139" i="2"/>
  <c r="BG139" i="2"/>
  <c r="BF139" i="2"/>
  <c r="F34" i="2" s="1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F118" i="2"/>
  <c r="E116" i="2"/>
  <c r="F89" i="2"/>
  <c r="E87" i="2"/>
  <c r="J24" i="2"/>
  <c r="E24" i="2"/>
  <c r="J121" i="2" s="1"/>
  <c r="J23" i="2"/>
  <c r="J21" i="2"/>
  <c r="E21" i="2"/>
  <c r="J120" i="2" s="1"/>
  <c r="J20" i="2"/>
  <c r="J18" i="2"/>
  <c r="E18" i="2"/>
  <c r="F121" i="2" s="1"/>
  <c r="J17" i="2"/>
  <c r="J15" i="2"/>
  <c r="E15" i="2"/>
  <c r="F120" i="2" s="1"/>
  <c r="J14" i="2"/>
  <c r="J12" i="2"/>
  <c r="J118" i="2"/>
  <c r="E7" i="2"/>
  <c r="E114" i="2"/>
  <c r="L90" i="1"/>
  <c r="AM90" i="1"/>
  <c r="AM89" i="1"/>
  <c r="L89" i="1"/>
  <c r="AM87" i="1"/>
  <c r="L87" i="1"/>
  <c r="L85" i="1"/>
  <c r="L84" i="1"/>
  <c r="BK289" i="2"/>
  <c r="J289" i="2"/>
  <c r="BK287" i="2"/>
  <c r="BK285" i="2"/>
  <c r="J285" i="2"/>
  <c r="J283" i="2"/>
  <c r="J279" i="2"/>
  <c r="BK274" i="2"/>
  <c r="J268" i="2"/>
  <c r="J260" i="2"/>
  <c r="BK250" i="2"/>
  <c r="BK242" i="2"/>
  <c r="BK231" i="2"/>
  <c r="J227" i="2"/>
  <c r="BK217" i="2"/>
  <c r="J207" i="2"/>
  <c r="BK196" i="2"/>
  <c r="BK189" i="2"/>
  <c r="BK174" i="2"/>
  <c r="BK156" i="2"/>
  <c r="BK142" i="2"/>
  <c r="J136" i="2"/>
  <c r="BK127" i="2"/>
  <c r="BK276" i="2"/>
  <c r="BK270" i="2"/>
  <c r="J264" i="2"/>
  <c r="BK254" i="2"/>
  <c r="BK245" i="2"/>
  <c r="BK235" i="2"/>
  <c r="J225" i="2"/>
  <c r="BK214" i="2"/>
  <c r="BK204" i="2"/>
  <c r="J193" i="2"/>
  <c r="BK178" i="2"/>
  <c r="J165" i="2"/>
  <c r="BK151" i="2"/>
  <c r="J139" i="2"/>
  <c r="J127" i="2"/>
  <c r="BK279" i="2"/>
  <c r="BK272" i="2"/>
  <c r="BK266" i="2"/>
  <c r="BK258" i="2"/>
  <c r="J254" i="2"/>
  <c r="J245" i="2"/>
  <c r="J231" i="2"/>
  <c r="J223" i="2"/>
  <c r="BK207" i="2"/>
  <c r="BK199" i="2"/>
  <c r="J184" i="2"/>
  <c r="BK170" i="2"/>
  <c r="BK163" i="2"/>
  <c r="BK144" i="2"/>
  <c r="BK136" i="2"/>
  <c r="J130" i="2"/>
  <c r="BK225" i="2"/>
  <c r="J217" i="2"/>
  <c r="J202" i="2"/>
  <c r="J189" i="2"/>
  <c r="J178" i="2"/>
  <c r="BK158" i="2"/>
  <c r="BK146" i="2"/>
  <c r="BK139" i="2"/>
  <c r="AS94" i="1"/>
  <c r="J281" i="2"/>
  <c r="J274" i="2"/>
  <c r="BK268" i="2"/>
  <c r="BK260" i="2"/>
  <c r="J256" i="2"/>
  <c r="BK247" i="2"/>
  <c r="J242" i="2"/>
  <c r="J235" i="2"/>
  <c r="J229" i="2"/>
  <c r="BK221" i="2"/>
  <c r="BK211" i="2"/>
  <c r="BK202" i="2"/>
  <c r="J196" i="2"/>
  <c r="BK184" i="2"/>
  <c r="J174" i="2"/>
  <c r="J163" i="2"/>
  <c r="J151" i="2"/>
  <c r="J142" i="2"/>
  <c r="J133" i="2"/>
  <c r="J272" i="2"/>
  <c r="BK264" i="2"/>
  <c r="BK256" i="2"/>
  <c r="J250" i="2"/>
  <c r="J239" i="2"/>
  <c r="BK227" i="2"/>
  <c r="J221" i="2"/>
  <c r="J211" i="2"/>
  <c r="J199" i="2"/>
  <c r="BK182" i="2"/>
  <c r="J170" i="2"/>
  <c r="J158" i="2"/>
  <c r="J146" i="2"/>
  <c r="BK130" i="2"/>
  <c r="J287" i="2"/>
  <c r="BK283" i="2"/>
  <c r="BK281" i="2"/>
  <c r="J276" i="2"/>
  <c r="J270" i="2"/>
  <c r="J266" i="2"/>
  <c r="J258" i="2"/>
  <c r="J247" i="2"/>
  <c r="BK239" i="2"/>
  <c r="BK229" i="2"/>
  <c r="BK223" i="2"/>
  <c r="J214" i="2"/>
  <c r="J204" i="2"/>
  <c r="BK193" i="2"/>
  <c r="J182" i="2"/>
  <c r="BK165" i="2"/>
  <c r="J156" i="2"/>
  <c r="J144" i="2"/>
  <c r="BK133" i="2"/>
  <c r="J34" i="2" l="1"/>
  <c r="AW95" i="1" s="1"/>
  <c r="BK126" i="2"/>
  <c r="J126" i="2" s="1"/>
  <c r="J98" i="2" s="1"/>
  <c r="R195" i="2"/>
  <c r="BK195" i="2"/>
  <c r="J195" i="2"/>
  <c r="J99" i="2" s="1"/>
  <c r="T238" i="2"/>
  <c r="T195" i="2"/>
  <c r="T263" i="2"/>
  <c r="T262" i="2"/>
  <c r="P126" i="2"/>
  <c r="R238" i="2"/>
  <c r="BK278" i="2"/>
  <c r="J278" i="2" s="1"/>
  <c r="J104" i="2" s="1"/>
  <c r="R126" i="2"/>
  <c r="R125" i="2" s="1"/>
  <c r="R263" i="2"/>
  <c r="R262" i="2" s="1"/>
  <c r="P278" i="2"/>
  <c r="P195" i="2"/>
  <c r="P238" i="2"/>
  <c r="P263" i="2"/>
  <c r="P262" i="2" s="1"/>
  <c r="R278" i="2"/>
  <c r="T126" i="2"/>
  <c r="T125" i="2" s="1"/>
  <c r="T124" i="2" s="1"/>
  <c r="BK238" i="2"/>
  <c r="J238" i="2" s="1"/>
  <c r="J101" i="2" s="1"/>
  <c r="BK263" i="2"/>
  <c r="J263" i="2" s="1"/>
  <c r="J103" i="2" s="1"/>
  <c r="T278" i="2"/>
  <c r="BK234" i="2"/>
  <c r="J234" i="2"/>
  <c r="J100" i="2" s="1"/>
  <c r="BA95" i="1"/>
  <c r="E85" i="2"/>
  <c r="J89" i="2"/>
  <c r="F91" i="2"/>
  <c r="J91" i="2"/>
  <c r="F92" i="2"/>
  <c r="J92" i="2"/>
  <c r="BE127" i="2"/>
  <c r="BE130" i="2"/>
  <c r="BE133" i="2"/>
  <c r="BE136" i="2"/>
  <c r="BE139" i="2"/>
  <c r="BE142" i="2"/>
  <c r="BE144" i="2"/>
  <c r="BE146" i="2"/>
  <c r="BE151" i="2"/>
  <c r="BE156" i="2"/>
  <c r="BE158" i="2"/>
  <c r="BE163" i="2"/>
  <c r="BE165" i="2"/>
  <c r="BE170" i="2"/>
  <c r="BE174" i="2"/>
  <c r="BE178" i="2"/>
  <c r="BE182" i="2"/>
  <c r="BE184" i="2"/>
  <c r="BE189" i="2"/>
  <c r="BE193" i="2"/>
  <c r="BE196" i="2"/>
  <c r="BE199" i="2"/>
  <c r="BE202" i="2"/>
  <c r="BE204" i="2"/>
  <c r="BE207" i="2"/>
  <c r="BE211" i="2"/>
  <c r="BE214" i="2"/>
  <c r="BE217" i="2"/>
  <c r="BE221" i="2"/>
  <c r="BE223" i="2"/>
  <c r="BE225" i="2"/>
  <c r="BE227" i="2"/>
  <c r="BE229" i="2"/>
  <c r="BE231" i="2"/>
  <c r="BE235" i="2"/>
  <c r="BE239" i="2"/>
  <c r="BE242" i="2"/>
  <c r="BE245" i="2"/>
  <c r="BE247" i="2"/>
  <c r="BE250" i="2"/>
  <c r="BE254" i="2"/>
  <c r="BE256" i="2"/>
  <c r="BE258" i="2"/>
  <c r="BE260" i="2"/>
  <c r="BE264" i="2"/>
  <c r="BE266" i="2"/>
  <c r="BE268" i="2"/>
  <c r="BE270" i="2"/>
  <c r="BE272" i="2"/>
  <c r="BE274" i="2"/>
  <c r="BE276" i="2"/>
  <c r="BE279" i="2"/>
  <c r="BE281" i="2"/>
  <c r="BE283" i="2"/>
  <c r="BE285" i="2"/>
  <c r="BE287" i="2"/>
  <c r="BE289" i="2"/>
  <c r="BC95" i="1"/>
  <c r="BB95" i="1"/>
  <c r="BB94" i="1" s="1"/>
  <c r="W31" i="1" s="1"/>
  <c r="BD95" i="1"/>
  <c r="BD94" i="1" s="1"/>
  <c r="W33" i="1" s="1"/>
  <c r="BC94" i="1"/>
  <c r="W32" i="1"/>
  <c r="BA94" i="1"/>
  <c r="W30" i="1" s="1"/>
  <c r="R124" i="2" l="1"/>
  <c r="P125" i="2"/>
  <c r="P124" i="2" s="1"/>
  <c r="AU95" i="1" s="1"/>
  <c r="AU94" i="1" s="1"/>
  <c r="BK125" i="2"/>
  <c r="J125" i="2"/>
  <c r="J97" i="2"/>
  <c r="BK262" i="2"/>
  <c r="J262" i="2" s="1"/>
  <c r="J102" i="2" s="1"/>
  <c r="AW94" i="1"/>
  <c r="AK30" i="1" s="1"/>
  <c r="F33" i="2"/>
  <c r="AZ95" i="1" s="1"/>
  <c r="AZ94" i="1" s="1"/>
  <c r="W29" i="1" s="1"/>
  <c r="J33" i="2"/>
  <c r="AV95" i="1" s="1"/>
  <c r="AT95" i="1" s="1"/>
  <c r="AY94" i="1"/>
  <c r="AX94" i="1"/>
  <c r="BK124" i="2" l="1"/>
  <c r="J124" i="2" s="1"/>
  <c r="J30" i="2" s="1"/>
  <c r="AG95" i="1" s="1"/>
  <c r="AG94" i="1" s="1"/>
  <c r="AK26" i="1" s="1"/>
  <c r="AK35" i="1" s="1"/>
  <c r="AV94" i="1"/>
  <c r="AK29" i="1" s="1"/>
  <c r="J39" i="2" l="1"/>
  <c r="J96" i="2"/>
  <c r="AN95" i="1"/>
  <c r="AT94" i="1"/>
  <c r="AN94" i="1"/>
</calcChain>
</file>

<file path=xl/sharedStrings.xml><?xml version="1.0" encoding="utf-8"?>
<sst xmlns="http://schemas.openxmlformats.org/spreadsheetml/2006/main" count="1680" uniqueCount="381">
  <si>
    <t>Export Komplet</t>
  </si>
  <si>
    <t/>
  </si>
  <si>
    <t>2.0</t>
  </si>
  <si>
    <t>False</t>
  </si>
  <si>
    <t>{988dd724-fa73-43c0-833f-3f289a41fb22}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</si>
  <si>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</si>
  <si>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</si>
  <si>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</si>
  <si>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</si>
  <si>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</si>
  <si>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</si>
  <si>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</si>
  <si>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</si>
  <si>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2022-PDPS</t>
  </si>
  <si>
    <t>Stavba:</t>
  </si>
  <si>
    <t xml:space="preserve"> PS01 Pracovní lávky vozovna Mor_Ostr_oprava</t>
  </si>
  <si>
    <t>KSO:</t>
  </si>
  <si>
    <t>CC-CZ:</t>
  </si>
  <si>
    <t>Místo:</t>
  </si>
  <si>
    <t>Ostrava</t>
  </si>
  <si>
    <t>Datum:</t>
  </si>
  <si>
    <t>18. 9. 2022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</si>
  <si>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</si>
  <si>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</si>
  <si>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</si>
  <si>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</si>
  <si>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</si>
  <si>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</si>
  <si>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</si>
  <si>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</si>
  <si>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Ing. Švehlová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</si>
  <si>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</si>
  <si>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</si>
  <si>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</si>
  <si>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</si>
  <si>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</si>
  <si>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</si>
  <si>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</si>
  <si>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</si>
  <si>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</si>
  <si>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</si>
  <si>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</si>
  <si>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</si>
  <si>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</si>
  <si>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</si>
  <si>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</si>
  <si>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</si>
  <si>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</si>
  <si>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</si>
  <si>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</si>
  <si>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</si>
  <si>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</si>
  <si>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</si>
  <si>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</si>
  <si>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</si>
  <si>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</si>
  <si>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</si>
  <si>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</si>
  <si>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</si>
  <si>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</si>
  <si>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</si>
  <si>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</si>
  <si>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</si>
  <si>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</si>
  <si>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</si>
  <si>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</si>
  <si>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</si>
  <si>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</si>
  <si>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</si>
  <si>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</si>
  <si>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</si>
  <si>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</si>
  <si>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</si>
  <si>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</si>
  <si>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</si>
  <si>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</si>
  <si>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</si>
  <si>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</si>
  <si>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ÚPRAVA TRAKČNÍHO ...</t>
  </si>
  <si>
    <t>STA</t>
  </si>
  <si>
    <t>1</t>
  </si>
  <si>
    <t>{3065f6a1-7eae-4975-9b27-659a7e8ee14b}</t>
  </si>
  <si>
    <t>2</t>
  </si>
  <si>
    <t>KRYCÍ LIST SOUPISU PRACÍ</t>
  </si>
  <si>
    <t>Objekt:</t>
  </si>
  <si>
    <t>SO 01 - ÚPRAVA TRAKČNÍHO ...</t>
  </si>
  <si>
    <t>REKAPITULACE ČLENĚNÍ SOUPISU PRACÍ</t>
  </si>
  <si>
    <t>Kód dílu - Popis</t>
  </si>
  <si>
    <t>Cena celkem [CZK]</t>
  </si>
  <si>
    <t>Náklady ze soupisu prací</t>
  </si>
  <si>
    <t>-1</t>
  </si>
  <si>
    <t>741 - Elektromontáže a trakční vedení</t>
  </si>
  <si>
    <t xml:space="preserve">    D1 - Materiál SBS</t>
  </si>
  <si>
    <t xml:space="preserve">    HSV - Materiál trakce</t>
  </si>
  <si>
    <t xml:space="preserve">    D2 - Demontáž</t>
  </si>
  <si>
    <t xml:space="preserve">    D3 - Montáž</t>
  </si>
  <si>
    <t>M - Práce a dodávky M</t>
  </si>
  <si>
    <t xml:space="preserve">    46-M - Zemní práce při extr.mont.pracích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</si>
  <si>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</si>
  <si>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</si>
  <si>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</si>
  <si>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</si>
  <si>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</si>
  <si>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</si>
  <si>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</si>
  <si>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</si>
  <si>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</si>
  <si>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</si>
  <si>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</si>
  <si>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</si>
  <si>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</si>
  <si>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</si>
  <si>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741</t>
  </si>
  <si>
    <t>Elektromontáže a trakční vedení</t>
  </si>
  <si>
    <t>ROZPOCET</t>
  </si>
  <si>
    <t>D1</t>
  </si>
  <si>
    <t>Materiál SBS</t>
  </si>
  <si>
    <t>M</t>
  </si>
  <si>
    <t>R3</t>
  </si>
  <si>
    <t>Signalizační lampa SBS-zelená/červená</t>
  </si>
  <si>
    <t>ks</t>
  </si>
  <si>
    <t>8</t>
  </si>
  <si>
    <t>4</t>
  </si>
  <si>
    <t>PP</t>
  </si>
  <si>
    <t>P</t>
  </si>
  <si>
    <t>Poznámka k položce:_x000D_
3x dvojbarevná lampa LED , vč.elektroniky a jištění dle standardu DPO_x000D_
27x dvojbarevná lampa LED (paralelní)</t>
  </si>
  <si>
    <t>R5</t>
  </si>
  <si>
    <t>Zařízení pro indikaci beznapěťového stavu pro TRAM</t>
  </si>
  <si>
    <t>Poznámka k položce:_x000D_
Poznámka k položce: ORB dle Standardu DPO</t>
  </si>
  <si>
    <t>3</t>
  </si>
  <si>
    <t>R7</t>
  </si>
  <si>
    <t>Rozvaděč-RO1</t>
  </si>
  <si>
    <t>6</t>
  </si>
  <si>
    <t>Poznámka k položce:_x000D_
Poznámka k položce: řídící a ovládací rozvaděč pro blokování koleje 1. a 3.  ORB dle standardu DPO a.s. prostor  pro umístění 2 stykačů (400x300x100/1ks) Plastová skříň IP56,800x2000x400 svorkovnice a kabeláž viz Tech.zpráva</t>
  </si>
  <si>
    <t>R72</t>
  </si>
  <si>
    <t>Rozvaděč-RO2</t>
  </si>
  <si>
    <t>Poznámka k položce:_x000D_
Poznámka k položce: řídící a ovládací rozvaděč pro blokování koleje2. ORB dle standardu DPO a.s. prostor  pro umístění 1 stykače (400x300x100/1ks) Plastová skříň IP56,800x2000x400 svorkovnice a kabeláž viz Tech.zpráva</t>
  </si>
  <si>
    <t>5</t>
  </si>
  <si>
    <t>R10</t>
  </si>
  <si>
    <t>Stykač v rozvaděči -ROx</t>
  </si>
  <si>
    <t>10</t>
  </si>
  <si>
    <t>Poznámka k položce:_x000D_
Poznámka k položce: 3000A (např.LTCH10001*A03)</t>
  </si>
  <si>
    <t>R11</t>
  </si>
  <si>
    <t>Ovládací panel s tlačítky</t>
  </si>
  <si>
    <t>12</t>
  </si>
  <si>
    <t>7</t>
  </si>
  <si>
    <t>R9341001</t>
  </si>
  <si>
    <t>Světelně akustický  maják</t>
  </si>
  <si>
    <t>14</t>
  </si>
  <si>
    <t>R429487</t>
  </si>
  <si>
    <t>ÖLFLEX Classic 110 Black 0,6/1kV 7Gx1mm2</t>
  </si>
  <si>
    <t>m</t>
  </si>
  <si>
    <t>16</t>
  </si>
  <si>
    <t>Poznámka k položce:_x000D_
Poznámka k položce: Propojeni MPS(Q)-ORB</t>
  </si>
  <si>
    <t>VV</t>
  </si>
  <si>
    <t>2*180</t>
  </si>
  <si>
    <t>Součet</t>
  </si>
  <si>
    <t>9</t>
  </si>
  <si>
    <t>R95160</t>
  </si>
  <si>
    <t>Kabel CYKY 2D x 1.5mm2</t>
  </si>
  <si>
    <t>18</t>
  </si>
  <si>
    <t>Poznámka k položce:_x000D_
Poznámka k položce: propojení sig.lamp</t>
  </si>
  <si>
    <t>2*180+2*50</t>
  </si>
  <si>
    <t>R85902</t>
  </si>
  <si>
    <t>CYKY 2A x 1.5mm2</t>
  </si>
  <si>
    <t>20</t>
  </si>
  <si>
    <t>11</t>
  </si>
  <si>
    <t>R421545</t>
  </si>
  <si>
    <t>CYKY 7D x 2.5mm2</t>
  </si>
  <si>
    <t>22</t>
  </si>
  <si>
    <t>2*80+120+50</t>
  </si>
  <si>
    <t>357131213R</t>
  </si>
  <si>
    <t>Instalační krabice</t>
  </si>
  <si>
    <t>24</t>
  </si>
  <si>
    <t>13</t>
  </si>
  <si>
    <t>34571352</t>
  </si>
  <si>
    <t>trubka elektroinstalační ohebná dvouplášťová korugovaná D 52/63 mm, HDPE+LDPE</t>
  </si>
  <si>
    <t>26</t>
  </si>
  <si>
    <t>5*8</t>
  </si>
  <si>
    <t>R27</t>
  </si>
  <si>
    <t>Kabel J 3x2,5 mm2</t>
  </si>
  <si>
    <t>28</t>
  </si>
  <si>
    <t>2*55+22</t>
  </si>
  <si>
    <t>R28</t>
  </si>
  <si>
    <t>Kabel J 3x1,5 mm2</t>
  </si>
  <si>
    <t>30</t>
  </si>
  <si>
    <t>120+50*2</t>
  </si>
  <si>
    <t>R29</t>
  </si>
  <si>
    <t>Kabel O 2x1,5 mm2</t>
  </si>
  <si>
    <t>32</t>
  </si>
  <si>
    <t>390+450+280</t>
  </si>
  <si>
    <t>17</t>
  </si>
  <si>
    <t>R35</t>
  </si>
  <si>
    <t>Kabelové rošt š. 200, vč.upev.materiálu</t>
  </si>
  <si>
    <t>34</t>
  </si>
  <si>
    <t>34575152R</t>
  </si>
  <si>
    <t>žlab kabelový s víkem PVC (200x126)</t>
  </si>
  <si>
    <t>36</t>
  </si>
  <si>
    <t>2*120+50*2</t>
  </si>
  <si>
    <t>19</t>
  </si>
  <si>
    <t>R36</t>
  </si>
  <si>
    <t>Trubky korugované pr.50,vč.upev.materiálu</t>
  </si>
  <si>
    <t>38</t>
  </si>
  <si>
    <t>4*5+120*2</t>
  </si>
  <si>
    <t>R38</t>
  </si>
  <si>
    <t>Ostatní montážní materiál</t>
  </si>
  <si>
    <t>%</t>
  </si>
  <si>
    <t>40</t>
  </si>
  <si>
    <t>HSV</t>
  </si>
  <si>
    <t>Materiál trakce</t>
  </si>
  <si>
    <t>R9</t>
  </si>
  <si>
    <t>Rychlovypínač UR15</t>
  </si>
  <si>
    <t>42</t>
  </si>
  <si>
    <t>R99</t>
  </si>
  <si>
    <t>Odpojovač I se zkrat.nožem,  s motorovým pohonem 220V AC na zeď, upevnění šrouby</t>
  </si>
  <si>
    <t>44</t>
  </si>
  <si>
    <t>23</t>
  </si>
  <si>
    <t>34571355</t>
  </si>
  <si>
    <t>trubka elektroinstalační ohebná dvouplášťová korugovaná D 94/110 mm, HDPE+LDPE</t>
  </si>
  <si>
    <t>46</t>
  </si>
  <si>
    <t>R21</t>
  </si>
  <si>
    <t>Šroubované ukolejnění CHBU50mm2</t>
  </si>
  <si>
    <t>48</t>
  </si>
  <si>
    <t>Poznámka k položce:_x000D_
Poznámka k položce:  CHBU50mm2 -15m / 1ks</t>
  </si>
  <si>
    <t>25</t>
  </si>
  <si>
    <t>34141115</t>
  </si>
  <si>
    <t>vodič propojovací se zvýšenou odolností jádro Cu lanované izolace pryž plášť pryž chloroprenová 0,6/1kV (1-CHBU) 1x50mm2</t>
  </si>
  <si>
    <t>CS ÚRS 2022 01</t>
  </si>
  <si>
    <t>50</t>
  </si>
  <si>
    <t>10+15+20</t>
  </si>
  <si>
    <t>R22</t>
  </si>
  <si>
    <t>Skříňka připojení ukolejňovacího kabelu na kolejnici</t>
  </si>
  <si>
    <t>kus</t>
  </si>
  <si>
    <t>52</t>
  </si>
  <si>
    <t>27</t>
  </si>
  <si>
    <t>341R30</t>
  </si>
  <si>
    <t>Kabelové propojení trolej - odpojovač,  CHBU185mm2</t>
  </si>
  <si>
    <t>kpl</t>
  </si>
  <si>
    <t>54</t>
  </si>
  <si>
    <t>Poznámka k položce:_x000D_
Poznámka k položce:  CHBU 185mm2 - 15m+trol.svorka + kabel.oka+ příchytky</t>
  </si>
  <si>
    <t>34141129</t>
  </si>
  <si>
    <t>vodič propojovací se zvýšenou odolností jádro Cu lanované izolace pryž plášť pryž chloroprenová 1,8/3kV (3-CHBU) 1x185mm2</t>
  </si>
  <si>
    <t>56</t>
  </si>
  <si>
    <t>(10+15+20)*2+(20+25+30)*2+2*15</t>
  </si>
  <si>
    <t>29</t>
  </si>
  <si>
    <t>R006</t>
  </si>
  <si>
    <t>Kardan horizontální na OK pro lano, upevnění šrouby</t>
  </si>
  <si>
    <t>1869189413</t>
  </si>
  <si>
    <t>R035</t>
  </si>
  <si>
    <t>Parafilový převěs s napínákem</t>
  </si>
  <si>
    <t>354502080</t>
  </si>
  <si>
    <t>31</t>
  </si>
  <si>
    <t>R041</t>
  </si>
  <si>
    <t>Závěs do roviny na parafil 11</t>
  </si>
  <si>
    <t>830403689</t>
  </si>
  <si>
    <t>R042</t>
  </si>
  <si>
    <t>Stropní izol. závěs do roviny</t>
  </si>
  <si>
    <t>1080367377</t>
  </si>
  <si>
    <t>33</t>
  </si>
  <si>
    <t>R0001</t>
  </si>
  <si>
    <t>Smyčkový izolátor</t>
  </si>
  <si>
    <t>-1077617020</t>
  </si>
  <si>
    <t>R0002</t>
  </si>
  <si>
    <t>Rozizolování troleje</t>
  </si>
  <si>
    <t>740484878</t>
  </si>
  <si>
    <t>Poznámka k položce:_x000D_
2x Smyčkový izolátor</t>
  </si>
  <si>
    <t>D2</t>
  </si>
  <si>
    <t>Demontáž</t>
  </si>
  <si>
    <t>35</t>
  </si>
  <si>
    <t>K</t>
  </si>
  <si>
    <t>R39</t>
  </si>
  <si>
    <t>Demontáž odpojovačů a SBS, vč.kabeláže</t>
  </si>
  <si>
    <t>58</t>
  </si>
  <si>
    <t>D3</t>
  </si>
  <si>
    <t>Montáž</t>
  </si>
  <si>
    <t>R40</t>
  </si>
  <si>
    <t>Montáž Signalizace beznapěťového stavu s blokováním</t>
  </si>
  <si>
    <t>60</t>
  </si>
  <si>
    <t>37</t>
  </si>
  <si>
    <t>Montáž skříňky a připojení kabelu ke kolejnici</t>
  </si>
  <si>
    <t>62</t>
  </si>
  <si>
    <t>Montáž kolejové skříňky a připojení kabelu ke kolejnici</t>
  </si>
  <si>
    <t>R41</t>
  </si>
  <si>
    <t>Montážní práce- rozvaděče RO1,RO2</t>
  </si>
  <si>
    <t>hod.</t>
  </si>
  <si>
    <t>64</t>
  </si>
  <si>
    <t>Montážní práce- rozvaděče UR15</t>
  </si>
  <si>
    <t>39</t>
  </si>
  <si>
    <t>R42</t>
  </si>
  <si>
    <t>Montážní práce trolejové vedení</t>
  </si>
  <si>
    <t>-1899944339</t>
  </si>
  <si>
    <t>R43</t>
  </si>
  <si>
    <t>Montážní práce kabelová propojení a ukolejnění</t>
  </si>
  <si>
    <t>66</t>
  </si>
  <si>
    <t>5*8*8</t>
  </si>
  <si>
    <t>41</t>
  </si>
  <si>
    <t>R46</t>
  </si>
  <si>
    <t>Odborný technik DPO</t>
  </si>
  <si>
    <t>68</t>
  </si>
  <si>
    <t>R47</t>
  </si>
  <si>
    <t>Montážní plošina kolejová , vč.osádky</t>
  </si>
  <si>
    <t>70</t>
  </si>
  <si>
    <t>43</t>
  </si>
  <si>
    <t>HZS3131R</t>
  </si>
  <si>
    <t>Hodinová zúčtovací sazba technik dopravního podniku - manipulace na síti, zajištění, přepnutí vedení</t>
  </si>
  <si>
    <t>hod</t>
  </si>
  <si>
    <t>72</t>
  </si>
  <si>
    <t>210280003</t>
  </si>
  <si>
    <t>Zkoušky a prohlídky el rozvodů a zařízení celková prohlídka pro objem mtž prací do 1 000 000 Kč</t>
  </si>
  <si>
    <t>74</t>
  </si>
  <si>
    <t>Práce a dodávky M</t>
  </si>
  <si>
    <t>46-M</t>
  </si>
  <si>
    <t>Zemní práce při extr.mont.pracích</t>
  </si>
  <si>
    <t>45</t>
  </si>
  <si>
    <t>468041115</t>
  </si>
  <si>
    <t>Řezání betonového podkladu nebo krytu při elektromontážích hl přes 25 do 30 cm</t>
  </si>
  <si>
    <t>76</t>
  </si>
  <si>
    <t>Řezání spár v podkladu nebo krytu betonovém, hloubky přes 25 do 30 cm</t>
  </si>
  <si>
    <t>468011132</t>
  </si>
  <si>
    <t>Odstranění podkladu nebo krytu komunikace při elektromontážích z betonu prostého tl přes 15 do 30 cm</t>
  </si>
  <si>
    <t>m2</t>
  </si>
  <si>
    <t>78</t>
  </si>
  <si>
    <t>Odstranění podkladů nebo krytů komunikací včetně rozpojení na kusy a zarovnání styčné spáry z betonu prostého, tloušťky přes 15 do 30 cm</t>
  </si>
  <si>
    <t>47</t>
  </si>
  <si>
    <t>460161152</t>
  </si>
  <si>
    <t>Hloubení kabelových rýh ručně š 35 cm hl 60 cm v hornině tř I skupiny 3</t>
  </si>
  <si>
    <t>80</t>
  </si>
  <si>
    <t>Hloubení zapažených i nezapažených kabelových rýh ručně včetně urovnání dna s přemístěním výkopku do vzdálenosti 3 m od okraje jámy nebo s naložením na dopravní prostředek šířky 35 cm hloubky 60 cm v hornině třídy těžitelnosti I skupiny 3</t>
  </si>
  <si>
    <t>460742131</t>
  </si>
  <si>
    <t>Osazení kabelových prostupů z trub plastových do rýhy s obetonováním průměru do 10 cm</t>
  </si>
  <si>
    <t>82</t>
  </si>
  <si>
    <t>Osazení kabelových prostupů včetně utěsnění a spárování z trub plastových do rýhy, bez výkopových prací s obetonováním, vnitřního průměru do 10 cm</t>
  </si>
  <si>
    <t>49</t>
  </si>
  <si>
    <t>460881112</t>
  </si>
  <si>
    <t>Kryt vozovky a chodníku z betonu prostého při elektromontážích tl přes 5 do 10 cm</t>
  </si>
  <si>
    <t>84</t>
  </si>
  <si>
    <t>Kryt vozovek a chodníků z betonu prostého, tloušťky přes 5 do 10 cm</t>
  </si>
  <si>
    <t>469981111</t>
  </si>
  <si>
    <t>Přesun hmot pro pomocné stavební práce při elektromotážích</t>
  </si>
  <si>
    <t>t</t>
  </si>
  <si>
    <t>86</t>
  </si>
  <si>
    <t>Přesun hmot pro pomocné stavební práce při elektromontážích dopravní vzdálenost do 1 000 m</t>
  </si>
  <si>
    <t>51</t>
  </si>
  <si>
    <t>469981211</t>
  </si>
  <si>
    <t>Příplatek k přesunu hmot pro pomocné stavební práce při elektromotážích ZKD 1000 m</t>
  </si>
  <si>
    <t>88</t>
  </si>
  <si>
    <t>Přesun hmot pro pomocné stavební práce při elektromontážích Příplatek k ceně za zvětšený přesun přes vymezenou největší dopravní vzdálenost za každých dalších i započatých 1000 m</t>
  </si>
  <si>
    <t>OST</t>
  </si>
  <si>
    <t>Ostatní</t>
  </si>
  <si>
    <t>013244000</t>
  </si>
  <si>
    <t>Dokumentace pro provádění stavby RDS</t>
  </si>
  <si>
    <t>…ks</t>
  </si>
  <si>
    <t>262144</t>
  </si>
  <si>
    <t>90</t>
  </si>
  <si>
    <t>Dokumentace pro provádění stavby</t>
  </si>
  <si>
    <t>53</t>
  </si>
  <si>
    <t>013254000</t>
  </si>
  <si>
    <t>Dokumentace skutečného provedení stavby</t>
  </si>
  <si>
    <t>92</t>
  </si>
  <si>
    <t>044002000</t>
  </si>
  <si>
    <t>Revize+ kontrolní prohlídka, průkaz UTZ/E</t>
  </si>
  <si>
    <t>94</t>
  </si>
  <si>
    <t>55</t>
  </si>
  <si>
    <t>HZS0001</t>
  </si>
  <si>
    <t>534098300</t>
  </si>
  <si>
    <t>HZS4212.1</t>
  </si>
  <si>
    <t>Hodinová zúčtovací sazba revizní technik specialista</t>
  </si>
  <si>
    <t>-282737782</t>
  </si>
  <si>
    <t>57</t>
  </si>
  <si>
    <t>HZS4232.1</t>
  </si>
  <si>
    <t>Hodinová zúčtovací sazba technik odborný</t>
  </si>
  <si>
    <t>1789053425</t>
  </si>
  <si>
    <t>Poznámka k položce:  napájení motor.pohon - RO1 napájení NN - UR15 napájení RO1</t>
  </si>
  <si>
    <t>Poznámka k položce: pro svod k ukolejnění</t>
  </si>
  <si>
    <t>Poznámka k položce: Poznámka k položce: vč. ohybů a spojovacího materiálu</t>
  </si>
  <si>
    <t>Poznámka k položce: viz Technická zpráva a Výkresy sestav 1500A (např. UR1541SD-ZZZZZA1ECN1 ) vč. nosné ocelové  konstrukce uchycené na zdi + další mont.materiál (Kabely, svorky, koncovky,spoj.materiál)</t>
  </si>
  <si>
    <t>Poznámka k položce: 3000A</t>
  </si>
  <si>
    <t>Poznámka k položce: dle standardu DPO</t>
  </si>
  <si>
    <t>Poznámka k položce: odvoz a likvidace</t>
  </si>
  <si>
    <t>Poznámka k položce:  Signalizace beznapěťového stavu-  pro 1 kolej, 2ks lampy se zeleným světlem , zapojení do rozvaděče  SBS  a ORBvč. kabeláže</t>
  </si>
  <si>
    <t>Poznámka k položce:_x000D_
Provizorní zajištění TV po dobu výstavby lávek
Úprava TV  dotčené stavbou lávek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</si>
</sst>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0" xfId="0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180" t="s">
        <v>5</v>
      </c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s="1" customFormat="1" ht="12" customHeight="1">
      <c r="B5" s="19"/>
      <c r="D5" s="22" t="s">
        <v>12</v>
      </c>
      <c r="K5" s="208" t="s">
        <v>13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R5" s="19"/>
      <c r="BS5" s="16" t="s">
        <v>6</v>
      </c>
    </row>
    <row r="6" spans="1:74" s="1" customFormat="1" ht="36.950000000000003" customHeight="1">
      <c r="B6" s="19"/>
      <c r="D6" s="24" t="s">
        <v>14</v>
      </c>
      <c r="K6" s="209" t="s">
        <v>15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R6" s="19"/>
      <c r="BS6" s="16" t="s">
        <v>6</v>
      </c>
    </row>
    <row r="7" spans="1:74" s="1" customFormat="1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s="1" customFormat="1" ht="12" customHeight="1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s="1" customFormat="1" ht="14.45" customHeight="1">
      <c r="B9" s="19"/>
      <c r="AR9" s="19"/>
      <c r="BS9" s="16" t="s">
        <v>6</v>
      </c>
    </row>
    <row r="10" spans="1:74" s="1" customFormat="1" ht="12" customHeight="1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s="1" customFormat="1" ht="18.399999999999999" customHeight="1">
      <c r="B11" s="19"/>
      <c r="E11" s="23" t="s">
        <v>24</v>
      </c>
      <c r="AK11" s="25" t="s">
        <v>25</v>
      </c>
      <c r="AN11" s="23" t="s">
        <v>1</v>
      </c>
      <c r="AR11" s="19"/>
      <c r="BS11" s="16" t="s">
        <v>6</v>
      </c>
    </row>
    <row r="12" spans="1:74" s="1" customFormat="1" ht="6.95" customHeight="1">
      <c r="B12" s="19"/>
      <c r="AR12" s="19"/>
      <c r="BS12" s="16" t="s">
        <v>6</v>
      </c>
    </row>
    <row r="13" spans="1:74" s="1" customFormat="1" ht="12" customHeight="1">
      <c r="B13" s="19"/>
      <c r="D13" s="25" t="s">
        <v>26</v>
      </c>
      <c r="AK13" s="25" t="s">
        <v>23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24</v>
      </c>
      <c r="AK14" s="25" t="s">
        <v>25</v>
      </c>
      <c r="AN14" s="23" t="s">
        <v>1</v>
      </c>
      <c r="AR14" s="19"/>
      <c r="BS14" s="16" t="s">
        <v>6</v>
      </c>
    </row>
    <row r="15" spans="1:74" s="1" customFormat="1" ht="6.95" customHeight="1">
      <c r="B15" s="19"/>
      <c r="AR15" s="19"/>
      <c r="BS15" s="16" t="s">
        <v>3</v>
      </c>
    </row>
    <row r="16" spans="1:74" s="1" customFormat="1" ht="12" customHeight="1">
      <c r="B16" s="19"/>
      <c r="D16" s="25" t="s">
        <v>27</v>
      </c>
      <c r="AK16" s="25" t="s">
        <v>23</v>
      </c>
      <c r="AN16" s="23" t="s">
        <v>1</v>
      </c>
      <c r="AR16" s="19"/>
      <c r="BS16" s="16" t="s">
        <v>3</v>
      </c>
    </row>
    <row r="17" spans="1:71" s="1" customFormat="1" ht="18.399999999999999" customHeight="1">
      <c r="B17" s="19"/>
      <c r="E17" s="23" t="s">
        <v>24</v>
      </c>
      <c r="AK17" s="25" t="s">
        <v>25</v>
      </c>
      <c r="AN17" s="23" t="s">
        <v>1</v>
      </c>
      <c r="AR17" s="19"/>
      <c r="BS17" s="16" t="s">
        <v>28</v>
      </c>
    </row>
    <row r="18" spans="1:71" s="1" customFormat="1" ht="6.95" customHeight="1">
      <c r="B18" s="19"/>
      <c r="AR18" s="19"/>
      <c r="BS18" s="16" t="s">
        <v>6</v>
      </c>
    </row>
    <row r="19" spans="1:71" s="1" customFormat="1" ht="12" customHeight="1">
      <c r="B19" s="19"/>
      <c r="D19" s="25" t="s">
        <v>29</v>
      </c>
      <c r="AK19" s="25" t="s">
        <v>23</v>
      </c>
      <c r="AN19" s="23" t="s">
        <v>1</v>
      </c>
      <c r="AR19" s="19"/>
      <c r="BS19" s="16" t="s">
        <v>6</v>
      </c>
    </row>
    <row r="20" spans="1:71" s="1" customFormat="1" ht="18.399999999999999" customHeight="1">
      <c r="B20" s="19"/>
      <c r="E20" s="23" t="s">
        <v>30</v>
      </c>
      <c r="AK20" s="25" t="s">
        <v>25</v>
      </c>
      <c r="AN20" s="23" t="s">
        <v>1</v>
      </c>
      <c r="AR20" s="19"/>
      <c r="BS20" s="16" t="s">
        <v>28</v>
      </c>
    </row>
    <row r="21" spans="1:71" s="1" customFormat="1" ht="6.95" customHeight="1">
      <c r="B21" s="19"/>
      <c r="AR21" s="19"/>
    </row>
    <row r="22" spans="1:71" s="1" customFormat="1" ht="12" customHeight="1">
      <c r="B22" s="19"/>
      <c r="D22" s="25" t="s">
        <v>31</v>
      </c>
      <c r="AR22" s="19"/>
    </row>
    <row r="23" spans="1:71" s="1" customFormat="1" ht="16.5" customHeight="1">
      <c r="B23" s="19"/>
      <c r="E23" s="210" t="s">
        <v>1</v>
      </c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R23" s="19"/>
    </row>
    <row r="24" spans="1:71" s="1" customFormat="1" ht="6.95" customHeight="1">
      <c r="B24" s="19"/>
      <c r="AR24" s="19"/>
    </row>
    <row r="25" spans="1:71" s="1" customFormat="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1:71" s="2" customFormat="1" ht="25.9" customHeight="1">
      <c r="A26" s="28"/>
      <c r="B26" s="29"/>
      <c r="C26" s="28"/>
      <c r="D26" s="30" t="s">
        <v>32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11">
        <f>ROUND(AG94,2)</f>
        <v>0</v>
      </c>
      <c r="AL26" s="212"/>
      <c r="AM26" s="212"/>
      <c r="AN26" s="212"/>
      <c r="AO26" s="212"/>
      <c r="AP26" s="28"/>
      <c r="AQ26" s="28"/>
      <c r="AR26" s="29"/>
      <c r="BE26" s="28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13" t="s">
        <v>33</v>
      </c>
      <c r="M28" s="213"/>
      <c r="N28" s="213"/>
      <c r="O28" s="213"/>
      <c r="P28" s="213"/>
      <c r="Q28" s="28"/>
      <c r="R28" s="28"/>
      <c r="S28" s="28"/>
      <c r="T28" s="28"/>
      <c r="U28" s="28"/>
      <c r="V28" s="28"/>
      <c r="W28" s="213" t="s">
        <v>34</v>
      </c>
      <c r="X28" s="213"/>
      <c r="Y28" s="213"/>
      <c r="Z28" s="213"/>
      <c r="AA28" s="213"/>
      <c r="AB28" s="213"/>
      <c r="AC28" s="213"/>
      <c r="AD28" s="213"/>
      <c r="AE28" s="213"/>
      <c r="AF28" s="28"/>
      <c r="AG28" s="28"/>
      <c r="AH28" s="28"/>
      <c r="AI28" s="28"/>
      <c r="AJ28" s="28"/>
      <c r="AK28" s="213" t="s">
        <v>35</v>
      </c>
      <c r="AL28" s="213"/>
      <c r="AM28" s="213"/>
      <c r="AN28" s="213"/>
      <c r="AO28" s="213"/>
      <c r="AP28" s="28"/>
      <c r="AQ28" s="28"/>
      <c r="AR28" s="29"/>
      <c r="BE28" s="28"/>
    </row>
    <row r="29" spans="1:71" s="3" customFormat="1" ht="14.45" customHeight="1">
      <c r="B29" s="33"/>
      <c r="D29" s="25" t="s">
        <v>36</v>
      </c>
      <c r="F29" s="25" t="s">
        <v>37</v>
      </c>
      <c r="L29" s="203">
        <v>0.21</v>
      </c>
      <c r="M29" s="202"/>
      <c r="N29" s="202"/>
      <c r="O29" s="202"/>
      <c r="P29" s="202"/>
      <c r="W29" s="201">
        <f>ROUND(AZ94, 2)</f>
        <v>0</v>
      </c>
      <c r="X29" s="202"/>
      <c r="Y29" s="202"/>
      <c r="Z29" s="202"/>
      <c r="AA29" s="202"/>
      <c r="AB29" s="202"/>
      <c r="AC29" s="202"/>
      <c r="AD29" s="202"/>
      <c r="AE29" s="202"/>
      <c r="AK29" s="201">
        <f>ROUND(AV94, 2)</f>
        <v>0</v>
      </c>
      <c r="AL29" s="202"/>
      <c r="AM29" s="202"/>
      <c r="AN29" s="202"/>
      <c r="AO29" s="202"/>
      <c r="AR29" s="33"/>
    </row>
    <row r="30" spans="1:71" s="3" customFormat="1" ht="14.45" customHeight="1">
      <c r="B30" s="33"/>
      <c r="F30" s="25" t="s">
        <v>38</v>
      </c>
      <c r="L30" s="203">
        <v>0.15</v>
      </c>
      <c r="M30" s="202"/>
      <c r="N30" s="202"/>
      <c r="O30" s="202"/>
      <c r="P30" s="202"/>
      <c r="W30" s="201">
        <f>ROUND(BA94, 2)</f>
        <v>0</v>
      </c>
      <c r="X30" s="202"/>
      <c r="Y30" s="202"/>
      <c r="Z30" s="202"/>
      <c r="AA30" s="202"/>
      <c r="AB30" s="202"/>
      <c r="AC30" s="202"/>
      <c r="AD30" s="202"/>
      <c r="AE30" s="202"/>
      <c r="AK30" s="201">
        <f>ROUND(AW94, 2)</f>
        <v>0</v>
      </c>
      <c r="AL30" s="202"/>
      <c r="AM30" s="202"/>
      <c r="AN30" s="202"/>
      <c r="AO30" s="202"/>
      <c r="AR30" s="33"/>
    </row>
    <row r="31" spans="1:71" s="3" customFormat="1" ht="14.45" hidden="1" customHeight="1">
      <c r="B31" s="33"/>
      <c r="F31" s="25" t="s">
        <v>39</v>
      </c>
      <c r="L31" s="203">
        <v>0.21</v>
      </c>
      <c r="M31" s="202"/>
      <c r="N31" s="202"/>
      <c r="O31" s="202"/>
      <c r="P31" s="202"/>
      <c r="W31" s="201">
        <f>ROUND(BB94, 2)</f>
        <v>0</v>
      </c>
      <c r="X31" s="202"/>
      <c r="Y31" s="202"/>
      <c r="Z31" s="202"/>
      <c r="AA31" s="202"/>
      <c r="AB31" s="202"/>
      <c r="AC31" s="202"/>
      <c r="AD31" s="202"/>
      <c r="AE31" s="202"/>
      <c r="AK31" s="201">
        <v>0</v>
      </c>
      <c r="AL31" s="202"/>
      <c r="AM31" s="202"/>
      <c r="AN31" s="202"/>
      <c r="AO31" s="202"/>
      <c r="AR31" s="33"/>
    </row>
    <row r="32" spans="1:71" s="3" customFormat="1" ht="14.45" hidden="1" customHeight="1">
      <c r="B32" s="33"/>
      <c r="F32" s="25" t="s">
        <v>40</v>
      </c>
      <c r="L32" s="203">
        <v>0.15</v>
      </c>
      <c r="M32" s="202"/>
      <c r="N32" s="202"/>
      <c r="O32" s="202"/>
      <c r="P32" s="202"/>
      <c r="W32" s="201">
        <f>ROUND(BC94, 2)</f>
        <v>0</v>
      </c>
      <c r="X32" s="202"/>
      <c r="Y32" s="202"/>
      <c r="Z32" s="202"/>
      <c r="AA32" s="202"/>
      <c r="AB32" s="202"/>
      <c r="AC32" s="202"/>
      <c r="AD32" s="202"/>
      <c r="AE32" s="202"/>
      <c r="AK32" s="201">
        <v>0</v>
      </c>
      <c r="AL32" s="202"/>
      <c r="AM32" s="202"/>
      <c r="AN32" s="202"/>
      <c r="AO32" s="202"/>
      <c r="AR32" s="33"/>
    </row>
    <row r="33" spans="1:57" s="3" customFormat="1" ht="14.45" hidden="1" customHeight="1">
      <c r="B33" s="33"/>
      <c r="F33" s="25" t="s">
        <v>41</v>
      </c>
      <c r="L33" s="203">
        <v>0</v>
      </c>
      <c r="M33" s="202"/>
      <c r="N33" s="202"/>
      <c r="O33" s="202"/>
      <c r="P33" s="202"/>
      <c r="W33" s="201">
        <f>ROUND(BD94, 2)</f>
        <v>0</v>
      </c>
      <c r="X33" s="202"/>
      <c r="Y33" s="202"/>
      <c r="Z33" s="202"/>
      <c r="AA33" s="202"/>
      <c r="AB33" s="202"/>
      <c r="AC33" s="202"/>
      <c r="AD33" s="202"/>
      <c r="AE33" s="202"/>
      <c r="AK33" s="201">
        <v>0</v>
      </c>
      <c r="AL33" s="202"/>
      <c r="AM33" s="202"/>
      <c r="AN33" s="202"/>
      <c r="AO33" s="202"/>
      <c r="AR33" s="33"/>
    </row>
    <row r="34" spans="1:57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pans="1:57" s="2" customFormat="1" ht="25.9" customHeight="1">
      <c r="A35" s="28"/>
      <c r="B35" s="29"/>
      <c r="C35" s="34"/>
      <c r="D35" s="35" t="s">
        <v>42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43</v>
      </c>
      <c r="U35" s="36"/>
      <c r="V35" s="36"/>
      <c r="W35" s="36"/>
      <c r="X35" s="204" t="s">
        <v>44</v>
      </c>
      <c r="Y35" s="205"/>
      <c r="Z35" s="205"/>
      <c r="AA35" s="205"/>
      <c r="AB35" s="205"/>
      <c r="AC35" s="36"/>
      <c r="AD35" s="36"/>
      <c r="AE35" s="36"/>
      <c r="AF35" s="36"/>
      <c r="AG35" s="36"/>
      <c r="AH35" s="36"/>
      <c r="AI35" s="36"/>
      <c r="AJ35" s="36"/>
      <c r="AK35" s="206">
        <f>SUM(AK26:AK33)</f>
        <v>0</v>
      </c>
      <c r="AL35" s="205"/>
      <c r="AM35" s="205"/>
      <c r="AN35" s="205"/>
      <c r="AO35" s="207"/>
      <c r="AP35" s="34"/>
      <c r="AQ35" s="34"/>
      <c r="AR35" s="29"/>
      <c r="BE35" s="28"/>
    </row>
    <row r="36" spans="1:57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38"/>
      <c r="D49" s="39" t="s">
        <v>45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46</v>
      </c>
      <c r="AI49" s="40"/>
      <c r="AJ49" s="40"/>
      <c r="AK49" s="40"/>
      <c r="AL49" s="40"/>
      <c r="AM49" s="40"/>
      <c r="AN49" s="40"/>
      <c r="AO49" s="40"/>
      <c r="AR49" s="38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28"/>
      <c r="B60" s="29"/>
      <c r="C60" s="28"/>
      <c r="D60" s="41" t="s">
        <v>47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48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47</v>
      </c>
      <c r="AI60" s="31"/>
      <c r="AJ60" s="31"/>
      <c r="AK60" s="31"/>
      <c r="AL60" s="31"/>
      <c r="AM60" s="41" t="s">
        <v>48</v>
      </c>
      <c r="AN60" s="31"/>
      <c r="AO60" s="31"/>
      <c r="AP60" s="28"/>
      <c r="AQ60" s="28"/>
      <c r="AR60" s="29"/>
      <c r="BE60" s="28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28"/>
      <c r="B64" s="29"/>
      <c r="C64" s="28"/>
      <c r="D64" s="39" t="s">
        <v>49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50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28"/>
      <c r="B75" s="29"/>
      <c r="C75" s="28"/>
      <c r="D75" s="41" t="s">
        <v>47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48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47</v>
      </c>
      <c r="AI75" s="31"/>
      <c r="AJ75" s="31"/>
      <c r="AK75" s="31"/>
      <c r="AL75" s="31"/>
      <c r="AM75" s="41" t="s">
        <v>48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5" customHeight="1">
      <c r="A82" s="28"/>
      <c r="B82" s="29"/>
      <c r="C82" s="20" t="s">
        <v>51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7"/>
      <c r="C84" s="25" t="s">
        <v>12</v>
      </c>
      <c r="L84" s="4" t="str">
        <f>K5</f>
        <v>2022-PDPS</v>
      </c>
      <c r="AR84" s="47"/>
    </row>
    <row r="85" spans="1:91" s="5" customFormat="1" ht="36.950000000000003" customHeight="1">
      <c r="B85" s="48"/>
      <c r="C85" s="49" t="s">
        <v>14</v>
      </c>
      <c r="L85" s="192" t="str">
        <f>K6</f>
        <v xml:space="preserve"> PS01 Pracovní lávky vozovna Mor_Ostr_oprava</v>
      </c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3"/>
      <c r="AK85" s="193"/>
      <c r="AL85" s="193"/>
      <c r="AM85" s="193"/>
      <c r="AN85" s="193"/>
      <c r="AO85" s="193"/>
      <c r="AR85" s="48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5" t="s">
        <v>18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>Ostrava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20</v>
      </c>
      <c r="AJ87" s="28"/>
      <c r="AK87" s="28"/>
      <c r="AL87" s="28"/>
      <c r="AM87" s="194" t="str">
        <f>IF(AN8= "","",AN8)</f>
        <v>18. 9. 2022</v>
      </c>
      <c r="AN87" s="194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>
      <c r="A89" s="28"/>
      <c r="B89" s="29"/>
      <c r="C89" s="25" t="s">
        <v>22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27</v>
      </c>
      <c r="AJ89" s="28"/>
      <c r="AK89" s="28"/>
      <c r="AL89" s="28"/>
      <c r="AM89" s="195" t="str">
        <f>IF(E17="","",E17)</f>
        <v xml:space="preserve"> </v>
      </c>
      <c r="AN89" s="196"/>
      <c r="AO89" s="196"/>
      <c r="AP89" s="196"/>
      <c r="AQ89" s="28"/>
      <c r="AR89" s="29"/>
      <c r="AS89" s="197" t="s">
        <v>52</v>
      </c>
      <c r="AT89" s="198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2" customFormat="1" ht="15.2" customHeight="1">
      <c r="A90" s="28"/>
      <c r="B90" s="29"/>
      <c r="C90" s="25" t="s">
        <v>26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29</v>
      </c>
      <c r="AJ90" s="28"/>
      <c r="AK90" s="28"/>
      <c r="AL90" s="28"/>
      <c r="AM90" s="195" t="str">
        <f>IF(E20="","",E20)</f>
        <v>Ing. Švehlová</v>
      </c>
      <c r="AN90" s="196"/>
      <c r="AO90" s="196"/>
      <c r="AP90" s="196"/>
      <c r="AQ90" s="28"/>
      <c r="AR90" s="29"/>
      <c r="AS90" s="199"/>
      <c r="AT90" s="200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199"/>
      <c r="AT91" s="200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2" customFormat="1" ht="29.25" customHeight="1">
      <c r="A92" s="28"/>
      <c r="B92" s="29"/>
      <c r="C92" s="182" t="s">
        <v>53</v>
      </c>
      <c r="D92" s="183"/>
      <c r="E92" s="183"/>
      <c r="F92" s="183"/>
      <c r="G92" s="183"/>
      <c r="H92" s="56"/>
      <c r="I92" s="184" t="s">
        <v>54</v>
      </c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3"/>
      <c r="AB92" s="183"/>
      <c r="AC92" s="183"/>
      <c r="AD92" s="183"/>
      <c r="AE92" s="183"/>
      <c r="AF92" s="183"/>
      <c r="AG92" s="185" t="s">
        <v>55</v>
      </c>
      <c r="AH92" s="183"/>
      <c r="AI92" s="183"/>
      <c r="AJ92" s="183"/>
      <c r="AK92" s="183"/>
      <c r="AL92" s="183"/>
      <c r="AM92" s="183"/>
      <c r="AN92" s="184" t="s">
        <v>56</v>
      </c>
      <c r="AO92" s="183"/>
      <c r="AP92" s="186"/>
      <c r="AQ92" s="57" t="s">
        <v>57</v>
      </c>
      <c r="AR92" s="29"/>
      <c r="AS92" s="58" t="s">
        <v>58</v>
      </c>
      <c r="AT92" s="59" t="s">
        <v>59</v>
      </c>
      <c r="AU92" s="59" t="s">
        <v>60</v>
      </c>
      <c r="AV92" s="59" t="s">
        <v>61</v>
      </c>
      <c r="AW92" s="59" t="s">
        <v>62</v>
      </c>
      <c r="AX92" s="59" t="s">
        <v>63</v>
      </c>
      <c r="AY92" s="59" t="s">
        <v>64</v>
      </c>
      <c r="AZ92" s="59" t="s">
        <v>65</v>
      </c>
      <c r="BA92" s="59" t="s">
        <v>66</v>
      </c>
      <c r="BB92" s="59" t="s">
        <v>67</v>
      </c>
      <c r="BC92" s="59" t="s">
        <v>68</v>
      </c>
      <c r="BD92" s="60" t="s">
        <v>69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6" customFormat="1" ht="32.450000000000003" customHeight="1">
      <c r="B94" s="64"/>
      <c r="C94" s="65" t="s">
        <v>70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190">
        <f>ROUND(AG95,2)</f>
        <v>0</v>
      </c>
      <c r="AH94" s="190"/>
      <c r="AI94" s="190"/>
      <c r="AJ94" s="190"/>
      <c r="AK94" s="190"/>
      <c r="AL94" s="190"/>
      <c r="AM94" s="190"/>
      <c r="AN94" s="191">
        <f>SUM(AG94,AT94)</f>
        <v>0</v>
      </c>
      <c r="AO94" s="191"/>
      <c r="AP94" s="191"/>
      <c r="AQ94" s="68" t="s">
        <v>1</v>
      </c>
      <c r="AR94" s="64"/>
      <c r="AS94" s="69">
        <f>ROUND(AS95,2)</f>
        <v>0</v>
      </c>
      <c r="AT94" s="70">
        <f>ROUND(SUM(AV94:AW94),2)</f>
        <v>0</v>
      </c>
      <c r="AU94" s="71">
        <f>ROUND(AU95,5)</f>
        <v>0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ROUND(AZ95,2)</f>
        <v>0</v>
      </c>
      <c r="BA94" s="70">
        <f>ROUND(BA95,2)</f>
        <v>0</v>
      </c>
      <c r="BB94" s="70">
        <f>ROUND(BB95,2)</f>
        <v>0</v>
      </c>
      <c r="BC94" s="70">
        <f>ROUND(BC95,2)</f>
        <v>0</v>
      </c>
      <c r="BD94" s="72">
        <f>ROUND(BD95,2)</f>
        <v>0</v>
      </c>
      <c r="BS94" s="73" t="s">
        <v>71</v>
      </c>
      <c r="BT94" s="73" t="s">
        <v>72</v>
      </c>
      <c r="BU94" s="74" t="s">
        <v>73</v>
      </c>
      <c r="BV94" s="73" t="s">
        <v>74</v>
      </c>
      <c r="BW94" s="73" t="s">
        <v>4</v>
      </c>
      <c r="BX94" s="73" t="s">
        <v>75</v>
      </c>
      <c r="CL94" s="73" t="s">
        <v>1</v>
      </c>
    </row>
    <row r="95" spans="1:91" s="7" customFormat="1" ht="16.5" customHeight="1">
      <c r="A95" s="75" t="s">
        <v>76</v>
      </c>
      <c r="B95" s="76"/>
      <c r="C95" s="77"/>
      <c r="D95" s="189" t="s">
        <v>77</v>
      </c>
      <c r="E95" s="189"/>
      <c r="F95" s="189"/>
      <c r="G95" s="189"/>
      <c r="H95" s="189"/>
      <c r="I95" s="78"/>
      <c r="J95" s="189" t="s">
        <v>78</v>
      </c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87">
        <f>'SO 01 - ÚPRAVA TRAKČNÍHO ...'!J30</f>
        <v>0</v>
      </c>
      <c r="AH95" s="188"/>
      <c r="AI95" s="188"/>
      <c r="AJ95" s="188"/>
      <c r="AK95" s="188"/>
      <c r="AL95" s="188"/>
      <c r="AM95" s="188"/>
      <c r="AN95" s="187">
        <f>SUM(AG95,AT95)</f>
        <v>0</v>
      </c>
      <c r="AO95" s="188"/>
      <c r="AP95" s="188"/>
      <c r="AQ95" s="79" t="s">
        <v>79</v>
      </c>
      <c r="AR95" s="76"/>
      <c r="AS95" s="80">
        <v>0</v>
      </c>
      <c r="AT95" s="81">
        <f>ROUND(SUM(AV95:AW95),2)</f>
        <v>0</v>
      </c>
      <c r="AU95" s="82">
        <f>'SO 01 - ÚPRAVA TRAKČNÍHO ...'!P124</f>
        <v>0</v>
      </c>
      <c r="AV95" s="81">
        <f>'SO 01 - ÚPRAVA TRAKČNÍHO ...'!J33</f>
        <v>0</v>
      </c>
      <c r="AW95" s="81">
        <f>'SO 01 - ÚPRAVA TRAKČNÍHO ...'!J34</f>
        <v>0</v>
      </c>
      <c r="AX95" s="81">
        <f>'SO 01 - ÚPRAVA TRAKČNÍHO ...'!J35</f>
        <v>0</v>
      </c>
      <c r="AY95" s="81">
        <f>'SO 01 - ÚPRAVA TRAKČNÍHO ...'!J36</f>
        <v>0</v>
      </c>
      <c r="AZ95" s="81">
        <f>'SO 01 - ÚPRAVA TRAKČNÍHO ...'!F33</f>
        <v>0</v>
      </c>
      <c r="BA95" s="81">
        <f>'SO 01 - ÚPRAVA TRAKČNÍHO ...'!F34</f>
        <v>0</v>
      </c>
      <c r="BB95" s="81">
        <f>'SO 01 - ÚPRAVA TRAKČNÍHO ...'!F35</f>
        <v>0</v>
      </c>
      <c r="BC95" s="81">
        <f>'SO 01 - ÚPRAVA TRAKČNÍHO ...'!F36</f>
        <v>0</v>
      </c>
      <c r="BD95" s="83">
        <f>'SO 01 - ÚPRAVA TRAKČNÍHO ...'!F37</f>
        <v>0</v>
      </c>
      <c r="BT95" s="84" t="s">
        <v>80</v>
      </c>
      <c r="BV95" s="84" t="s">
        <v>74</v>
      </c>
      <c r="BW95" s="84" t="s">
        <v>81</v>
      </c>
      <c r="BX95" s="84" t="s">
        <v>4</v>
      </c>
      <c r="CL95" s="84" t="s">
        <v>1</v>
      </c>
      <c r="CM95" s="84" t="s">
        <v>82</v>
      </c>
    </row>
    <row r="96" spans="1:91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6.95" customHeight="1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SO 01 - ÚPRAVA TRAKČNÍHO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91"/>
  <sheetViews>
    <sheetView showGridLines="0" tabSelected="1" workbookViewId="0">
      <selection activeCell="W120" sqref="W12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5"/>
    </row>
    <row r="2" spans="1:46" s="1" customFormat="1" ht="36.950000000000003" customHeight="1">
      <c r="L2" s="180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6" t="s">
        <v>81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s="1" customFormat="1" ht="24.95" hidden="1" customHeight="1">
      <c r="B4" s="19"/>
      <c r="D4" s="20" t="s">
        <v>83</v>
      </c>
      <c r="L4" s="19"/>
      <c r="M4" s="86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5" t="s">
        <v>14</v>
      </c>
      <c r="L6" s="19"/>
    </row>
    <row r="7" spans="1:46" s="1" customFormat="1" ht="16.5" hidden="1" customHeight="1">
      <c r="B7" s="19"/>
      <c r="E7" s="215" t="str">
        <f>'Rekapitulace stavby'!K6</f>
        <v xml:space="preserve"> PS01 Pracovní lávky vozovna Mor_Ostr_oprava</v>
      </c>
      <c r="F7" s="216"/>
      <c r="G7" s="216"/>
      <c r="H7" s="216"/>
      <c r="L7" s="19"/>
    </row>
    <row r="8" spans="1:46" s="2" customFormat="1" ht="12" hidden="1" customHeight="1">
      <c r="A8" s="28"/>
      <c r="B8" s="29"/>
      <c r="C8" s="28"/>
      <c r="D8" s="25" t="s">
        <v>84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hidden="1" customHeight="1">
      <c r="A9" s="28"/>
      <c r="B9" s="29"/>
      <c r="C9" s="28"/>
      <c r="D9" s="28"/>
      <c r="E9" s="192" t="s">
        <v>85</v>
      </c>
      <c r="F9" s="214"/>
      <c r="G9" s="214"/>
      <c r="H9" s="214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idden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hidden="1" customHeight="1">
      <c r="A11" s="28"/>
      <c r="B11" s="29"/>
      <c r="C11" s="28"/>
      <c r="D11" s="25" t="s">
        <v>16</v>
      </c>
      <c r="E11" s="28"/>
      <c r="F11" s="23" t="s">
        <v>1</v>
      </c>
      <c r="G11" s="28"/>
      <c r="H11" s="28"/>
      <c r="I11" s="25" t="s">
        <v>17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hidden="1" customHeight="1">
      <c r="A12" s="28"/>
      <c r="B12" s="29"/>
      <c r="C12" s="28"/>
      <c r="D12" s="25" t="s">
        <v>18</v>
      </c>
      <c r="E12" s="28"/>
      <c r="F12" s="23" t="s">
        <v>24</v>
      </c>
      <c r="G12" s="28"/>
      <c r="H12" s="28"/>
      <c r="I12" s="25" t="s">
        <v>20</v>
      </c>
      <c r="J12" s="51" t="str">
        <f>'Rekapitulace stavby'!AN8</f>
        <v>18. 9. 2022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hidden="1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hidden="1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3" t="str">
        <f>IF('Rekapitulace stavby'!AN10="","",'Rekapitulace stavby'!AN10)</f>
        <v/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hidden="1" customHeight="1">
      <c r="A15" s="28"/>
      <c r="B15" s="29"/>
      <c r="C15" s="28"/>
      <c r="D15" s="28"/>
      <c r="E15" s="23" t="str">
        <f>IF('Rekapitulace stavby'!E11="","",'Rekapitulace stavby'!E11)</f>
        <v xml:space="preserve"> </v>
      </c>
      <c r="F15" s="28"/>
      <c r="G15" s="28"/>
      <c r="H15" s="28"/>
      <c r="I15" s="25" t="s">
        <v>25</v>
      </c>
      <c r="J15" s="23" t="str">
        <f>IF('Rekapitulace stavby'!AN11="","",'Rekapitulace stavby'!AN11)</f>
        <v/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hidden="1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hidden="1" customHeight="1">
      <c r="A17" s="28"/>
      <c r="B17" s="29"/>
      <c r="C17" s="28"/>
      <c r="D17" s="25" t="s">
        <v>26</v>
      </c>
      <c r="E17" s="28"/>
      <c r="F17" s="28"/>
      <c r="G17" s="28"/>
      <c r="H17" s="28"/>
      <c r="I17" s="25" t="s">
        <v>23</v>
      </c>
      <c r="J17" s="23" t="str">
        <f>'Rekapitulace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hidden="1" customHeight="1">
      <c r="A18" s="28"/>
      <c r="B18" s="29"/>
      <c r="C18" s="28"/>
      <c r="D18" s="28"/>
      <c r="E18" s="208" t="str">
        <f>'Rekapitulace stavby'!E14</f>
        <v xml:space="preserve"> </v>
      </c>
      <c r="F18" s="208"/>
      <c r="G18" s="208"/>
      <c r="H18" s="208"/>
      <c r="I18" s="25" t="s">
        <v>25</v>
      </c>
      <c r="J18" s="23" t="str">
        <f>'Rekapitulace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hidden="1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hidden="1" customHeight="1">
      <c r="A20" s="28"/>
      <c r="B20" s="29"/>
      <c r="C20" s="28"/>
      <c r="D20" s="25" t="s">
        <v>27</v>
      </c>
      <c r="E20" s="28"/>
      <c r="F20" s="28"/>
      <c r="G20" s="28"/>
      <c r="H20" s="28"/>
      <c r="I20" s="25" t="s">
        <v>23</v>
      </c>
      <c r="J20" s="23" t="str">
        <f>IF('Rekapitulace stavby'!AN16="","",'Rekapitulace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hidden="1" customHeight="1">
      <c r="A21" s="28"/>
      <c r="B21" s="29"/>
      <c r="C21" s="28"/>
      <c r="D21" s="28"/>
      <c r="E21" s="23" t="str">
        <f>IF('Rekapitulace stavby'!E17="","",'Rekapitulace stavby'!E17)</f>
        <v xml:space="preserve"> </v>
      </c>
      <c r="F21" s="28"/>
      <c r="G21" s="28"/>
      <c r="H21" s="28"/>
      <c r="I21" s="25" t="s">
        <v>25</v>
      </c>
      <c r="J21" s="23" t="str">
        <f>IF('Rekapitulace stavby'!AN17="","",'Rekapitulace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hidden="1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hidden="1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23</v>
      </c>
      <c r="J23" s="23" t="str">
        <f>IF('Rekapitulace stavby'!AN19="","",'Rekapitulace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hidden="1" customHeight="1">
      <c r="A24" s="28"/>
      <c r="B24" s="29"/>
      <c r="C24" s="28"/>
      <c r="D24" s="28"/>
      <c r="E24" s="23" t="str">
        <f>IF('Rekapitulace stavby'!E20="","",'Rekapitulace stavby'!E20)</f>
        <v>Ing. Švehlová</v>
      </c>
      <c r="F24" s="28"/>
      <c r="G24" s="28"/>
      <c r="H24" s="28"/>
      <c r="I24" s="25" t="s">
        <v>25</v>
      </c>
      <c r="J24" s="23" t="str">
        <f>IF('Rekapitulace stavby'!AN20="","",'Rekapitulace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hidden="1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hidden="1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hidden="1" customHeight="1">
      <c r="A27" s="87"/>
      <c r="B27" s="88"/>
      <c r="C27" s="87"/>
      <c r="D27" s="87"/>
      <c r="E27" s="210" t="s">
        <v>1</v>
      </c>
      <c r="F27" s="210"/>
      <c r="G27" s="210"/>
      <c r="H27" s="210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hidden="1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hidden="1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hidden="1" customHeight="1">
      <c r="A30" s="28"/>
      <c r="B30" s="29"/>
      <c r="C30" s="28"/>
      <c r="D30" s="90" t="s">
        <v>32</v>
      </c>
      <c r="E30" s="28"/>
      <c r="F30" s="28"/>
      <c r="G30" s="28"/>
      <c r="H30" s="28"/>
      <c r="I30" s="28"/>
      <c r="J30" s="67">
        <f>ROUND(J124,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hidden="1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hidden="1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hidden="1" customHeight="1">
      <c r="A33" s="28"/>
      <c r="B33" s="29"/>
      <c r="C33" s="28"/>
      <c r="D33" s="91" t="s">
        <v>36</v>
      </c>
      <c r="E33" s="25" t="s">
        <v>37</v>
      </c>
      <c r="F33" s="92">
        <f>ROUND((SUM(BE124:BE290)),  2)</f>
        <v>0</v>
      </c>
      <c r="G33" s="28"/>
      <c r="H33" s="28"/>
      <c r="I33" s="93">
        <v>0.21</v>
      </c>
      <c r="J33" s="92">
        <f>ROUND(((SUM(BE124:BE290))*I33),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hidden="1" customHeight="1">
      <c r="A34" s="28"/>
      <c r="B34" s="29"/>
      <c r="C34" s="28"/>
      <c r="D34" s="28"/>
      <c r="E34" s="25" t="s">
        <v>38</v>
      </c>
      <c r="F34" s="92">
        <f>ROUND((SUM(BF124:BF290)),  2)</f>
        <v>0</v>
      </c>
      <c r="G34" s="28"/>
      <c r="H34" s="28"/>
      <c r="I34" s="93">
        <v>0.15</v>
      </c>
      <c r="J34" s="92">
        <f>ROUND(((SUM(BF124:BF290))*I34),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2">
        <f>ROUND((SUM(BG124:BG290)),  2)</f>
        <v>0</v>
      </c>
      <c r="G35" s="28"/>
      <c r="H35" s="28"/>
      <c r="I35" s="93">
        <v>0.21</v>
      </c>
      <c r="J35" s="92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2">
        <f>ROUND((SUM(BH124:BH290)),  2)</f>
        <v>0</v>
      </c>
      <c r="G36" s="28"/>
      <c r="H36" s="28"/>
      <c r="I36" s="93">
        <v>0.15</v>
      </c>
      <c r="J36" s="92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2">
        <f>ROUND((SUM(BI124:BI290)),  2)</f>
        <v>0</v>
      </c>
      <c r="G37" s="28"/>
      <c r="H37" s="28"/>
      <c r="I37" s="93">
        <v>0</v>
      </c>
      <c r="J37" s="92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hidden="1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hidden="1" customHeight="1">
      <c r="A39" s="28"/>
      <c r="B39" s="29"/>
      <c r="C39" s="94"/>
      <c r="D39" s="95" t="s">
        <v>42</v>
      </c>
      <c r="E39" s="56"/>
      <c r="F39" s="56"/>
      <c r="G39" s="96" t="s">
        <v>43</v>
      </c>
      <c r="H39" s="97" t="s">
        <v>44</v>
      </c>
      <c r="I39" s="56"/>
      <c r="J39" s="98">
        <f>SUM(J30:J37)</f>
        <v>0</v>
      </c>
      <c r="K39" s="99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hidden="1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 hidden="1">
      <c r="B51" s="19"/>
      <c r="L51" s="19"/>
    </row>
    <row r="52" spans="1:31" hidden="1">
      <c r="B52" s="19"/>
      <c r="L52" s="19"/>
    </row>
    <row r="53" spans="1:31" hidden="1">
      <c r="B53" s="19"/>
      <c r="L53" s="19"/>
    </row>
    <row r="54" spans="1:31" hidden="1">
      <c r="B54" s="19"/>
      <c r="L54" s="19"/>
    </row>
    <row r="55" spans="1:31" hidden="1">
      <c r="B55" s="19"/>
      <c r="L55" s="19"/>
    </row>
    <row r="56" spans="1:31" hidden="1">
      <c r="B56" s="19"/>
      <c r="L56" s="19"/>
    </row>
    <row r="57" spans="1:31" hidden="1">
      <c r="B57" s="19"/>
      <c r="L57" s="19"/>
    </row>
    <row r="58" spans="1:31" hidden="1">
      <c r="B58" s="19"/>
      <c r="L58" s="19"/>
    </row>
    <row r="59" spans="1:31" hidden="1">
      <c r="B59" s="19"/>
      <c r="L59" s="19"/>
    </row>
    <row r="60" spans="1:31" hidden="1">
      <c r="B60" s="19"/>
      <c r="L60" s="19"/>
    </row>
    <row r="61" spans="1:31" s="2" customFormat="1" ht="12.75" hidden="1">
      <c r="A61" s="28"/>
      <c r="B61" s="29"/>
      <c r="C61" s="28"/>
      <c r="D61" s="41" t="s">
        <v>47</v>
      </c>
      <c r="E61" s="31"/>
      <c r="F61" s="100" t="s">
        <v>48</v>
      </c>
      <c r="G61" s="41" t="s">
        <v>47</v>
      </c>
      <c r="H61" s="31"/>
      <c r="I61" s="31"/>
      <c r="J61" s="101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idden="1">
      <c r="B62" s="19"/>
      <c r="L62" s="19"/>
    </row>
    <row r="63" spans="1:31" hidden="1">
      <c r="B63" s="19"/>
      <c r="L63" s="19"/>
    </row>
    <row r="64" spans="1:31" hidden="1">
      <c r="B64" s="19"/>
      <c r="L64" s="19"/>
    </row>
    <row r="65" spans="1:31" s="2" customFormat="1" ht="12.75" hidden="1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idden="1">
      <c r="B66" s="19"/>
      <c r="L66" s="19"/>
    </row>
    <row r="67" spans="1:31" hidden="1">
      <c r="B67" s="19"/>
      <c r="L67" s="19"/>
    </row>
    <row r="68" spans="1:31" hidden="1">
      <c r="B68" s="19"/>
      <c r="L68" s="19"/>
    </row>
    <row r="69" spans="1:31" hidden="1">
      <c r="B69" s="19"/>
      <c r="L69" s="19"/>
    </row>
    <row r="70" spans="1:31" hidden="1">
      <c r="B70" s="19"/>
      <c r="L70" s="19"/>
    </row>
    <row r="71" spans="1:31" hidden="1">
      <c r="B71" s="19"/>
      <c r="L71" s="19"/>
    </row>
    <row r="72" spans="1:31" hidden="1">
      <c r="B72" s="19"/>
      <c r="L72" s="19"/>
    </row>
    <row r="73" spans="1:31" hidden="1">
      <c r="B73" s="19"/>
      <c r="L73" s="19"/>
    </row>
    <row r="74" spans="1:31" hidden="1">
      <c r="B74" s="19"/>
      <c r="L74" s="19"/>
    </row>
    <row r="75" spans="1:31" hidden="1">
      <c r="B75" s="19"/>
      <c r="L75" s="19"/>
    </row>
    <row r="76" spans="1:31" s="2" customFormat="1" ht="12.75" hidden="1">
      <c r="A76" s="28"/>
      <c r="B76" s="29"/>
      <c r="C76" s="28"/>
      <c r="D76" s="41" t="s">
        <v>47</v>
      </c>
      <c r="E76" s="31"/>
      <c r="F76" s="100" t="s">
        <v>48</v>
      </c>
      <c r="G76" s="41" t="s">
        <v>47</v>
      </c>
      <c r="H76" s="31"/>
      <c r="I76" s="31"/>
      <c r="J76" s="101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hidden="1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 hidden="1"/>
    <row r="79" spans="1:31" hidden="1"/>
    <row r="80" spans="1:31" hidden="1"/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86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15" t="str">
        <f>E7</f>
        <v xml:space="preserve"> PS01 Pracovní lávky vozovna Mor_Ostr_oprava</v>
      </c>
      <c r="F85" s="216"/>
      <c r="G85" s="216"/>
      <c r="H85" s="216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84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92" t="str">
        <f>E9</f>
        <v>SO 01 - ÚPRAVA TRAKČNÍHO ...</v>
      </c>
      <c r="F87" s="214"/>
      <c r="G87" s="214"/>
      <c r="H87" s="214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18</v>
      </c>
      <c r="D89" s="28"/>
      <c r="E89" s="28"/>
      <c r="F89" s="23" t="str">
        <f>F12</f>
        <v xml:space="preserve"> </v>
      </c>
      <c r="G89" s="28"/>
      <c r="H89" s="28"/>
      <c r="I89" s="25" t="s">
        <v>20</v>
      </c>
      <c r="J89" s="51" t="str">
        <f>IF(J12="","",J12)</f>
        <v>18. 9. 2022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hidden="1" customHeight="1">
      <c r="A91" s="28"/>
      <c r="B91" s="29"/>
      <c r="C91" s="25" t="s">
        <v>22</v>
      </c>
      <c r="D91" s="28"/>
      <c r="E91" s="28"/>
      <c r="F91" s="23" t="str">
        <f>E15</f>
        <v xml:space="preserve"> </v>
      </c>
      <c r="G91" s="28"/>
      <c r="H91" s="28"/>
      <c r="I91" s="25" t="s">
        <v>27</v>
      </c>
      <c r="J91" s="26" t="str">
        <f>E21</f>
        <v xml:space="preserve"> 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hidden="1" customHeight="1">
      <c r="A92" s="28"/>
      <c r="B92" s="29"/>
      <c r="C92" s="25" t="s">
        <v>26</v>
      </c>
      <c r="D92" s="28"/>
      <c r="E92" s="28"/>
      <c r="F92" s="23" t="str">
        <f>IF(E18="","",E18)</f>
        <v xml:space="preserve"> </v>
      </c>
      <c r="G92" s="28"/>
      <c r="H92" s="28"/>
      <c r="I92" s="25" t="s">
        <v>29</v>
      </c>
      <c r="J92" s="26" t="str">
        <f>E24</f>
        <v>Ing. Švehlová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2" t="s">
        <v>87</v>
      </c>
      <c r="D94" s="94"/>
      <c r="E94" s="94"/>
      <c r="F94" s="94"/>
      <c r="G94" s="94"/>
      <c r="H94" s="94"/>
      <c r="I94" s="94"/>
      <c r="J94" s="103" t="s">
        <v>88</v>
      </c>
      <c r="K94" s="94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4" t="s">
        <v>89</v>
      </c>
      <c r="D96" s="28"/>
      <c r="E96" s="28"/>
      <c r="F96" s="28"/>
      <c r="G96" s="28"/>
      <c r="H96" s="28"/>
      <c r="I96" s="28"/>
      <c r="J96" s="67">
        <f>J124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90</v>
      </c>
    </row>
    <row r="97" spans="1:31" s="9" customFormat="1" ht="24.95" hidden="1" customHeight="1">
      <c r="B97" s="105"/>
      <c r="D97" s="106" t="s">
        <v>91</v>
      </c>
      <c r="E97" s="107"/>
      <c r="F97" s="107"/>
      <c r="G97" s="107"/>
      <c r="H97" s="107"/>
      <c r="I97" s="107"/>
      <c r="J97" s="108">
        <f>J125</f>
        <v>0</v>
      </c>
      <c r="L97" s="105"/>
    </row>
    <row r="98" spans="1:31" s="10" customFormat="1" ht="19.899999999999999" hidden="1" customHeight="1">
      <c r="B98" s="109"/>
      <c r="D98" s="110" t="s">
        <v>92</v>
      </c>
      <c r="E98" s="111"/>
      <c r="F98" s="111"/>
      <c r="G98" s="111"/>
      <c r="H98" s="111"/>
      <c r="I98" s="111"/>
      <c r="J98" s="112">
        <f>J126</f>
        <v>0</v>
      </c>
      <c r="L98" s="109"/>
    </row>
    <row r="99" spans="1:31" s="10" customFormat="1" ht="19.899999999999999" hidden="1" customHeight="1">
      <c r="B99" s="109"/>
      <c r="D99" s="110" t="s">
        <v>93</v>
      </c>
      <c r="E99" s="111"/>
      <c r="F99" s="111"/>
      <c r="G99" s="111"/>
      <c r="H99" s="111"/>
      <c r="I99" s="111"/>
      <c r="J99" s="112">
        <f>J195</f>
        <v>0</v>
      </c>
      <c r="L99" s="109"/>
    </row>
    <row r="100" spans="1:31" s="10" customFormat="1" ht="19.899999999999999" hidden="1" customHeight="1">
      <c r="B100" s="109"/>
      <c r="D100" s="110" t="s">
        <v>94</v>
      </c>
      <c r="E100" s="111"/>
      <c r="F100" s="111"/>
      <c r="G100" s="111"/>
      <c r="H100" s="111"/>
      <c r="I100" s="111"/>
      <c r="J100" s="112">
        <f>J234</f>
        <v>0</v>
      </c>
      <c r="L100" s="109"/>
    </row>
    <row r="101" spans="1:31" s="10" customFormat="1" ht="19.899999999999999" hidden="1" customHeight="1">
      <c r="B101" s="109"/>
      <c r="D101" s="110" t="s">
        <v>95</v>
      </c>
      <c r="E101" s="111"/>
      <c r="F101" s="111"/>
      <c r="G101" s="111"/>
      <c r="H101" s="111"/>
      <c r="I101" s="111"/>
      <c r="J101" s="112">
        <f>J238</f>
        <v>0</v>
      </c>
      <c r="L101" s="109"/>
    </row>
    <row r="102" spans="1:31" s="9" customFormat="1" ht="24.95" hidden="1" customHeight="1">
      <c r="B102" s="105"/>
      <c r="D102" s="106" t="s">
        <v>96</v>
      </c>
      <c r="E102" s="107"/>
      <c r="F102" s="107"/>
      <c r="G102" s="107"/>
      <c r="H102" s="107"/>
      <c r="I102" s="107"/>
      <c r="J102" s="108">
        <f>J262</f>
        <v>0</v>
      </c>
      <c r="L102" s="105"/>
    </row>
    <row r="103" spans="1:31" s="10" customFormat="1" ht="19.899999999999999" hidden="1" customHeight="1">
      <c r="B103" s="109"/>
      <c r="D103" s="110" t="s">
        <v>97</v>
      </c>
      <c r="E103" s="111"/>
      <c r="F103" s="111"/>
      <c r="G103" s="111"/>
      <c r="H103" s="111"/>
      <c r="I103" s="111"/>
      <c r="J103" s="112">
        <f>J263</f>
        <v>0</v>
      </c>
      <c r="L103" s="109"/>
    </row>
    <row r="104" spans="1:31" s="9" customFormat="1" ht="24.95" hidden="1" customHeight="1">
      <c r="B104" s="105"/>
      <c r="D104" s="106" t="s">
        <v>98</v>
      </c>
      <c r="E104" s="107"/>
      <c r="F104" s="107"/>
      <c r="G104" s="107"/>
      <c r="H104" s="107"/>
      <c r="I104" s="107"/>
      <c r="J104" s="108">
        <f>J278</f>
        <v>0</v>
      </c>
      <c r="L104" s="105"/>
    </row>
    <row r="105" spans="1:31" s="2" customFormat="1" ht="21.75" hidden="1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6.95" hidden="1" customHeight="1">
      <c r="A106" s="28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hidden="1"/>
    <row r="108" spans="1:31" hidden="1"/>
    <row r="109" spans="1:31" hidden="1"/>
    <row r="110" spans="1:31" s="2" customFormat="1" ht="6.95" customHeight="1">
      <c r="A110" s="28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24.95" customHeight="1">
      <c r="A111" s="28"/>
      <c r="B111" s="29"/>
      <c r="C111" s="20" t="s">
        <v>99</v>
      </c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5" t="s">
        <v>14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28"/>
      <c r="D114" s="28"/>
      <c r="E114" s="215" t="str">
        <f>E7</f>
        <v xml:space="preserve"> PS01 Pracovní lávky vozovna Mor_Ostr_oprava</v>
      </c>
      <c r="F114" s="216"/>
      <c r="G114" s="216"/>
      <c r="H114" s="216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29"/>
      <c r="C115" s="25" t="s">
        <v>84</v>
      </c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6.5" customHeight="1">
      <c r="A116" s="28"/>
      <c r="B116" s="29"/>
      <c r="C116" s="28"/>
      <c r="D116" s="28"/>
      <c r="E116" s="192" t="str">
        <f>E9</f>
        <v>SO 01 - ÚPRAVA TRAKČNÍHO ...</v>
      </c>
      <c r="F116" s="214"/>
      <c r="G116" s="214"/>
      <c r="H116" s="214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2" customHeight="1">
      <c r="A118" s="28"/>
      <c r="B118" s="29"/>
      <c r="C118" s="25" t="s">
        <v>18</v>
      </c>
      <c r="D118" s="28"/>
      <c r="E118" s="28"/>
      <c r="F118" s="23" t="str">
        <f>F12</f>
        <v xml:space="preserve"> </v>
      </c>
      <c r="G118" s="28"/>
      <c r="H118" s="28"/>
      <c r="I118" s="25" t="s">
        <v>20</v>
      </c>
      <c r="J118" s="51" t="str">
        <f>IF(J12="","",J12)</f>
        <v>18. 9. 2022</v>
      </c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6.9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5.2" customHeight="1">
      <c r="A120" s="28"/>
      <c r="B120" s="29"/>
      <c r="C120" s="25" t="s">
        <v>22</v>
      </c>
      <c r="D120" s="28"/>
      <c r="E120" s="28"/>
      <c r="F120" s="23" t="str">
        <f>E15</f>
        <v xml:space="preserve"> </v>
      </c>
      <c r="G120" s="28"/>
      <c r="H120" s="28"/>
      <c r="I120" s="25" t="s">
        <v>27</v>
      </c>
      <c r="J120" s="26" t="str">
        <f>E21</f>
        <v xml:space="preserve"> 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5.2" customHeight="1">
      <c r="A121" s="28"/>
      <c r="B121" s="29"/>
      <c r="C121" s="25" t="s">
        <v>26</v>
      </c>
      <c r="D121" s="28"/>
      <c r="E121" s="28"/>
      <c r="F121" s="23" t="str">
        <f>IF(E18="","",E18)</f>
        <v xml:space="preserve"> </v>
      </c>
      <c r="G121" s="28"/>
      <c r="H121" s="28"/>
      <c r="I121" s="25" t="s">
        <v>29</v>
      </c>
      <c r="J121" s="26" t="str">
        <f>E24</f>
        <v>Ing. Švehlová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10.3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11" customFormat="1" ht="29.25" customHeight="1">
      <c r="A123" s="113"/>
      <c r="B123" s="114"/>
      <c r="C123" s="115" t="s">
        <v>100</v>
      </c>
      <c r="D123" s="116" t="s">
        <v>57</v>
      </c>
      <c r="E123" s="116" t="s">
        <v>53</v>
      </c>
      <c r="F123" s="116" t="s">
        <v>54</v>
      </c>
      <c r="G123" s="116" t="s">
        <v>101</v>
      </c>
      <c r="H123" s="116" t="s">
        <v>102</v>
      </c>
      <c r="I123" s="116" t="s">
        <v>103</v>
      </c>
      <c r="J123" s="116" t="s">
        <v>88</v>
      </c>
      <c r="K123" s="117" t="s">
        <v>104</v>
      </c>
      <c r="L123" s="118"/>
      <c r="M123" s="58" t="s">
        <v>1</v>
      </c>
      <c r="N123" s="59" t="s">
        <v>36</v>
      </c>
      <c r="O123" s="59" t="s">
        <v>105</v>
      </c>
      <c r="P123" s="59" t="s">
        <v>106</v>
      </c>
      <c r="Q123" s="59" t="s">
        <v>107</v>
      </c>
      <c r="R123" s="59" t="s">
        <v>108</v>
      </c>
      <c r="S123" s="59" t="s">
        <v>109</v>
      </c>
      <c r="T123" s="60" t="s">
        <v>110</v>
      </c>
      <c r="U123" s="113"/>
      <c r="V123" s="113"/>
      <c r="W123" s="113"/>
      <c r="X123" s="113"/>
      <c r="Y123" s="113"/>
      <c r="Z123" s="113"/>
      <c r="AA123" s="113"/>
      <c r="AB123" s="113"/>
      <c r="AC123" s="113"/>
      <c r="AD123" s="113"/>
      <c r="AE123" s="113"/>
    </row>
    <row r="124" spans="1:65" s="2" customFormat="1" ht="22.9" customHeight="1">
      <c r="A124" s="28"/>
      <c r="B124" s="29"/>
      <c r="C124" s="65" t="s">
        <v>111</v>
      </c>
      <c r="D124" s="28"/>
      <c r="E124" s="28"/>
      <c r="F124" s="28"/>
      <c r="G124" s="28"/>
      <c r="H124" s="28"/>
      <c r="I124" s="28"/>
      <c r="J124" s="119">
        <f>BK124</f>
        <v>0</v>
      </c>
      <c r="K124" s="28"/>
      <c r="L124" s="29"/>
      <c r="M124" s="61"/>
      <c r="N124" s="52"/>
      <c r="O124" s="62"/>
      <c r="P124" s="120">
        <f>P125+P262+P278</f>
        <v>0</v>
      </c>
      <c r="Q124" s="62"/>
      <c r="R124" s="120">
        <f>R125+R262+R278</f>
        <v>0</v>
      </c>
      <c r="S124" s="62"/>
      <c r="T124" s="121">
        <f>T125+T262+T278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6" t="s">
        <v>71</v>
      </c>
      <c r="AU124" s="16" t="s">
        <v>90</v>
      </c>
      <c r="BK124" s="122">
        <f>BK125+BK262+BK278</f>
        <v>0</v>
      </c>
    </row>
    <row r="125" spans="1:65" s="12" customFormat="1" ht="25.9" customHeight="1">
      <c r="B125" s="123"/>
      <c r="D125" s="124" t="s">
        <v>71</v>
      </c>
      <c r="E125" s="125" t="s">
        <v>112</v>
      </c>
      <c r="F125" s="125" t="s">
        <v>113</v>
      </c>
      <c r="J125" s="126">
        <f>BK125</f>
        <v>0</v>
      </c>
      <c r="L125" s="123"/>
      <c r="M125" s="127"/>
      <c r="N125" s="128"/>
      <c r="O125" s="128"/>
      <c r="P125" s="129">
        <f>P126+P195+P234+P238</f>
        <v>0</v>
      </c>
      <c r="Q125" s="128"/>
      <c r="R125" s="129">
        <f>R126+R195+R234+R238</f>
        <v>0</v>
      </c>
      <c r="S125" s="128"/>
      <c r="T125" s="130">
        <f>T126+T195+T234+T238</f>
        <v>0</v>
      </c>
      <c r="AR125" s="124" t="s">
        <v>82</v>
      </c>
      <c r="AT125" s="131" t="s">
        <v>71</v>
      </c>
      <c r="AU125" s="131" t="s">
        <v>72</v>
      </c>
      <c r="AY125" s="124" t="s">
        <v>114</v>
      </c>
      <c r="BK125" s="132">
        <f>BK126+BK195+BK234+BK238</f>
        <v>0</v>
      </c>
    </row>
    <row r="126" spans="1:65" s="12" customFormat="1" ht="22.9" customHeight="1">
      <c r="B126" s="123"/>
      <c r="D126" s="124" t="s">
        <v>71</v>
      </c>
      <c r="E126" s="133" t="s">
        <v>115</v>
      </c>
      <c r="F126" s="133" t="s">
        <v>116</v>
      </c>
      <c r="J126" s="134">
        <f>BK126</f>
        <v>0</v>
      </c>
      <c r="L126" s="123"/>
      <c r="M126" s="127"/>
      <c r="N126" s="128"/>
      <c r="O126" s="128"/>
      <c r="P126" s="129">
        <f>SUM(P127:P194)</f>
        <v>0</v>
      </c>
      <c r="Q126" s="128"/>
      <c r="R126" s="129">
        <f>SUM(R127:R194)</f>
        <v>0</v>
      </c>
      <c r="S126" s="128"/>
      <c r="T126" s="130">
        <f>SUM(T127:T194)</f>
        <v>0</v>
      </c>
      <c r="AR126" s="124" t="s">
        <v>80</v>
      </c>
      <c r="AT126" s="131" t="s">
        <v>71</v>
      </c>
      <c r="AU126" s="131" t="s">
        <v>80</v>
      </c>
      <c r="AY126" s="124" t="s">
        <v>114</v>
      </c>
      <c r="BK126" s="132">
        <f>SUM(BK127:BK194)</f>
        <v>0</v>
      </c>
    </row>
    <row r="127" spans="1:65" s="2" customFormat="1" ht="16.5" customHeight="1">
      <c r="A127" s="28"/>
      <c r="B127" s="135"/>
      <c r="C127" s="136" t="s">
        <v>80</v>
      </c>
      <c r="D127" s="136" t="s">
        <v>117</v>
      </c>
      <c r="E127" s="137" t="s">
        <v>118</v>
      </c>
      <c r="F127" s="138" t="s">
        <v>119</v>
      </c>
      <c r="G127" s="139" t="s">
        <v>120</v>
      </c>
      <c r="H127" s="140">
        <v>30</v>
      </c>
      <c r="I127" s="141"/>
      <c r="J127" s="141">
        <f>ROUND(I127*H127,2)</f>
        <v>0</v>
      </c>
      <c r="K127" s="138" t="s">
        <v>1</v>
      </c>
      <c r="L127" s="142"/>
      <c r="M127" s="143" t="s">
        <v>1</v>
      </c>
      <c r="N127" s="144" t="s">
        <v>37</v>
      </c>
      <c r="O127" s="145">
        <v>0</v>
      </c>
      <c r="P127" s="145">
        <f>O127*H127</f>
        <v>0</v>
      </c>
      <c r="Q127" s="145">
        <v>0</v>
      </c>
      <c r="R127" s="145">
        <f>Q127*H127</f>
        <v>0</v>
      </c>
      <c r="S127" s="145">
        <v>0</v>
      </c>
      <c r="T127" s="146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47" t="s">
        <v>121</v>
      </c>
      <c r="AT127" s="147" t="s">
        <v>117</v>
      </c>
      <c r="AU127" s="147" t="s">
        <v>82</v>
      </c>
      <c r="AY127" s="16" t="s">
        <v>114</v>
      </c>
      <c r="BE127" s="148">
        <f>IF(N127="základní",J127,0)</f>
        <v>0</v>
      </c>
      <c r="BF127" s="148">
        <f>IF(N127="snížená",J127,0)</f>
        <v>0</v>
      </c>
      <c r="BG127" s="148">
        <f>IF(N127="zákl. přenesená",J127,0)</f>
        <v>0</v>
      </c>
      <c r="BH127" s="148">
        <f>IF(N127="sníž. přenesená",J127,0)</f>
        <v>0</v>
      </c>
      <c r="BI127" s="148">
        <f>IF(N127="nulová",J127,0)</f>
        <v>0</v>
      </c>
      <c r="BJ127" s="16" t="s">
        <v>80</v>
      </c>
      <c r="BK127" s="148">
        <f>ROUND(I127*H127,2)</f>
        <v>0</v>
      </c>
      <c r="BL127" s="16" t="s">
        <v>122</v>
      </c>
      <c r="BM127" s="147" t="s">
        <v>82</v>
      </c>
    </row>
    <row r="128" spans="1:65" s="2" customFormat="1">
      <c r="A128" s="28"/>
      <c r="B128" s="29"/>
      <c r="C128" s="28"/>
      <c r="D128" s="149" t="s">
        <v>123</v>
      </c>
      <c r="E128" s="28"/>
      <c r="F128" s="150" t="s">
        <v>119</v>
      </c>
      <c r="G128" s="28"/>
      <c r="H128" s="28"/>
      <c r="I128" s="28"/>
      <c r="J128" s="28"/>
      <c r="K128" s="28"/>
      <c r="L128" s="29"/>
      <c r="M128" s="151"/>
      <c r="N128" s="152"/>
      <c r="O128" s="54"/>
      <c r="P128" s="54"/>
      <c r="Q128" s="54"/>
      <c r="R128" s="54"/>
      <c r="S128" s="54"/>
      <c r="T128" s="55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6" t="s">
        <v>123</v>
      </c>
      <c r="AU128" s="16" t="s">
        <v>82</v>
      </c>
    </row>
    <row r="129" spans="1:65" s="2" customFormat="1" ht="39">
      <c r="A129" s="28"/>
      <c r="B129" s="29"/>
      <c r="C129" s="28"/>
      <c r="D129" s="149" t="s">
        <v>124</v>
      </c>
      <c r="E129" s="28"/>
      <c r="F129" s="153" t="s">
        <v>125</v>
      </c>
      <c r="G129" s="28"/>
      <c r="H129" s="28"/>
      <c r="I129" s="28"/>
      <c r="J129" s="28"/>
      <c r="K129" s="28"/>
      <c r="L129" s="29"/>
      <c r="M129" s="151"/>
      <c r="N129" s="152"/>
      <c r="O129" s="54"/>
      <c r="P129" s="54"/>
      <c r="Q129" s="54"/>
      <c r="R129" s="54"/>
      <c r="S129" s="54"/>
      <c r="T129" s="55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T129" s="16" t="s">
        <v>124</v>
      </c>
      <c r="AU129" s="16" t="s">
        <v>82</v>
      </c>
    </row>
    <row r="130" spans="1:65" s="2" customFormat="1" ht="21.75" customHeight="1">
      <c r="A130" s="28"/>
      <c r="B130" s="135"/>
      <c r="C130" s="136" t="s">
        <v>82</v>
      </c>
      <c r="D130" s="136" t="s">
        <v>117</v>
      </c>
      <c r="E130" s="137" t="s">
        <v>126</v>
      </c>
      <c r="F130" s="138" t="s">
        <v>127</v>
      </c>
      <c r="G130" s="139" t="s">
        <v>120</v>
      </c>
      <c r="H130" s="140">
        <v>3</v>
      </c>
      <c r="I130" s="141"/>
      <c r="J130" s="141">
        <f>ROUND(I130*H130,2)</f>
        <v>0</v>
      </c>
      <c r="K130" s="138" t="s">
        <v>1</v>
      </c>
      <c r="L130" s="142"/>
      <c r="M130" s="143" t="s">
        <v>1</v>
      </c>
      <c r="N130" s="144" t="s">
        <v>37</v>
      </c>
      <c r="O130" s="145">
        <v>0</v>
      </c>
      <c r="P130" s="145">
        <f>O130*H130</f>
        <v>0</v>
      </c>
      <c r="Q130" s="145">
        <v>0</v>
      </c>
      <c r="R130" s="145">
        <f>Q130*H130</f>
        <v>0</v>
      </c>
      <c r="S130" s="145">
        <v>0</v>
      </c>
      <c r="T130" s="146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47" t="s">
        <v>121</v>
      </c>
      <c r="AT130" s="147" t="s">
        <v>117</v>
      </c>
      <c r="AU130" s="147" t="s">
        <v>82</v>
      </c>
      <c r="AY130" s="16" t="s">
        <v>114</v>
      </c>
      <c r="BE130" s="148">
        <f>IF(N130="základní",J130,0)</f>
        <v>0</v>
      </c>
      <c r="BF130" s="148">
        <f>IF(N130="snížená",J130,0)</f>
        <v>0</v>
      </c>
      <c r="BG130" s="148">
        <f>IF(N130="zákl. přenesená",J130,0)</f>
        <v>0</v>
      </c>
      <c r="BH130" s="148">
        <f>IF(N130="sníž. přenesená",J130,0)</f>
        <v>0</v>
      </c>
      <c r="BI130" s="148">
        <f>IF(N130="nulová",J130,0)</f>
        <v>0</v>
      </c>
      <c r="BJ130" s="16" t="s">
        <v>80</v>
      </c>
      <c r="BK130" s="148">
        <f>ROUND(I130*H130,2)</f>
        <v>0</v>
      </c>
      <c r="BL130" s="16" t="s">
        <v>122</v>
      </c>
      <c r="BM130" s="147" t="s">
        <v>122</v>
      </c>
    </row>
    <row r="131" spans="1:65" s="2" customFormat="1">
      <c r="A131" s="28"/>
      <c r="B131" s="29"/>
      <c r="C131" s="28"/>
      <c r="D131" s="149" t="s">
        <v>123</v>
      </c>
      <c r="E131" s="28"/>
      <c r="F131" s="150" t="s">
        <v>127</v>
      </c>
      <c r="G131" s="28"/>
      <c r="H131" s="28"/>
      <c r="I131" s="28"/>
      <c r="J131" s="28"/>
      <c r="K131" s="28"/>
      <c r="L131" s="29"/>
      <c r="M131" s="151"/>
      <c r="N131" s="152"/>
      <c r="O131" s="54"/>
      <c r="P131" s="54"/>
      <c r="Q131" s="54"/>
      <c r="R131" s="54"/>
      <c r="S131" s="54"/>
      <c r="T131" s="55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T131" s="16" t="s">
        <v>123</v>
      </c>
      <c r="AU131" s="16" t="s">
        <v>82</v>
      </c>
    </row>
    <row r="132" spans="1:65" s="2" customFormat="1" ht="19.5">
      <c r="A132" s="28"/>
      <c r="B132" s="29"/>
      <c r="C132" s="28"/>
      <c r="D132" s="149" t="s">
        <v>124</v>
      </c>
      <c r="E132" s="28"/>
      <c r="F132" s="153" t="s">
        <v>128</v>
      </c>
      <c r="G132" s="28"/>
      <c r="H132" s="28"/>
      <c r="I132" s="28"/>
      <c r="J132" s="28"/>
      <c r="K132" s="28"/>
      <c r="L132" s="29"/>
      <c r="M132" s="151"/>
      <c r="N132" s="152"/>
      <c r="O132" s="54"/>
      <c r="P132" s="54"/>
      <c r="Q132" s="54"/>
      <c r="R132" s="54"/>
      <c r="S132" s="54"/>
      <c r="T132" s="55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6" t="s">
        <v>124</v>
      </c>
      <c r="AU132" s="16" t="s">
        <v>82</v>
      </c>
    </row>
    <row r="133" spans="1:65" s="2" customFormat="1" ht="16.5" customHeight="1">
      <c r="A133" s="28"/>
      <c r="B133" s="135"/>
      <c r="C133" s="136" t="s">
        <v>129</v>
      </c>
      <c r="D133" s="136" t="s">
        <v>117</v>
      </c>
      <c r="E133" s="137" t="s">
        <v>130</v>
      </c>
      <c r="F133" s="138" t="s">
        <v>131</v>
      </c>
      <c r="G133" s="139" t="s">
        <v>120</v>
      </c>
      <c r="H133" s="140">
        <v>1</v>
      </c>
      <c r="I133" s="141"/>
      <c r="J133" s="141">
        <f>ROUND(I133*H133,2)</f>
        <v>0</v>
      </c>
      <c r="K133" s="138" t="s">
        <v>1</v>
      </c>
      <c r="L133" s="142"/>
      <c r="M133" s="143" t="s">
        <v>1</v>
      </c>
      <c r="N133" s="144" t="s">
        <v>37</v>
      </c>
      <c r="O133" s="145">
        <v>0</v>
      </c>
      <c r="P133" s="145">
        <f>O133*H133</f>
        <v>0</v>
      </c>
      <c r="Q133" s="145">
        <v>0</v>
      </c>
      <c r="R133" s="145">
        <f>Q133*H133</f>
        <v>0</v>
      </c>
      <c r="S133" s="145">
        <v>0</v>
      </c>
      <c r="T133" s="146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47" t="s">
        <v>121</v>
      </c>
      <c r="AT133" s="147" t="s">
        <v>117</v>
      </c>
      <c r="AU133" s="147" t="s">
        <v>82</v>
      </c>
      <c r="AY133" s="16" t="s">
        <v>114</v>
      </c>
      <c r="BE133" s="148">
        <f>IF(N133="základní",J133,0)</f>
        <v>0</v>
      </c>
      <c r="BF133" s="148">
        <f>IF(N133="snížená",J133,0)</f>
        <v>0</v>
      </c>
      <c r="BG133" s="148">
        <f>IF(N133="zákl. přenesená",J133,0)</f>
        <v>0</v>
      </c>
      <c r="BH133" s="148">
        <f>IF(N133="sníž. přenesená",J133,0)</f>
        <v>0</v>
      </c>
      <c r="BI133" s="148">
        <f>IF(N133="nulová",J133,0)</f>
        <v>0</v>
      </c>
      <c r="BJ133" s="16" t="s">
        <v>80</v>
      </c>
      <c r="BK133" s="148">
        <f>ROUND(I133*H133,2)</f>
        <v>0</v>
      </c>
      <c r="BL133" s="16" t="s">
        <v>122</v>
      </c>
      <c r="BM133" s="147" t="s">
        <v>132</v>
      </c>
    </row>
    <row r="134" spans="1:65" s="2" customFormat="1">
      <c r="A134" s="28"/>
      <c r="B134" s="29"/>
      <c r="C134" s="28"/>
      <c r="D134" s="149" t="s">
        <v>123</v>
      </c>
      <c r="E134" s="28"/>
      <c r="F134" s="150" t="s">
        <v>131</v>
      </c>
      <c r="G134" s="28"/>
      <c r="H134" s="28"/>
      <c r="I134" s="28"/>
      <c r="J134" s="28"/>
      <c r="K134" s="28"/>
      <c r="L134" s="29"/>
      <c r="M134" s="151"/>
      <c r="N134" s="152"/>
      <c r="O134" s="54"/>
      <c r="P134" s="54"/>
      <c r="Q134" s="54"/>
      <c r="R134" s="54"/>
      <c r="S134" s="54"/>
      <c r="T134" s="55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6" t="s">
        <v>123</v>
      </c>
      <c r="AU134" s="16" t="s">
        <v>82</v>
      </c>
    </row>
    <row r="135" spans="1:65" s="2" customFormat="1" ht="48.75">
      <c r="A135" s="28"/>
      <c r="B135" s="29"/>
      <c r="C135" s="28"/>
      <c r="D135" s="149" t="s">
        <v>124</v>
      </c>
      <c r="E135" s="28"/>
      <c r="F135" s="153" t="s">
        <v>133</v>
      </c>
      <c r="G135" s="28"/>
      <c r="H135" s="28"/>
      <c r="I135" s="28"/>
      <c r="J135" s="28"/>
      <c r="K135" s="28"/>
      <c r="L135" s="29"/>
      <c r="M135" s="151"/>
      <c r="N135" s="152"/>
      <c r="O135" s="54"/>
      <c r="P135" s="54"/>
      <c r="Q135" s="54"/>
      <c r="R135" s="54"/>
      <c r="S135" s="54"/>
      <c r="T135" s="55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T135" s="16" t="s">
        <v>124</v>
      </c>
      <c r="AU135" s="16" t="s">
        <v>82</v>
      </c>
    </row>
    <row r="136" spans="1:65" s="2" customFormat="1" ht="16.5" customHeight="1">
      <c r="A136" s="28"/>
      <c r="B136" s="135"/>
      <c r="C136" s="136" t="s">
        <v>122</v>
      </c>
      <c r="D136" s="136" t="s">
        <v>117</v>
      </c>
      <c r="E136" s="137" t="s">
        <v>134</v>
      </c>
      <c r="F136" s="138" t="s">
        <v>135</v>
      </c>
      <c r="G136" s="139" t="s">
        <v>120</v>
      </c>
      <c r="H136" s="140">
        <v>1</v>
      </c>
      <c r="I136" s="141"/>
      <c r="J136" s="141">
        <f>ROUND(I136*H136,2)</f>
        <v>0</v>
      </c>
      <c r="K136" s="138" t="s">
        <v>1</v>
      </c>
      <c r="L136" s="142"/>
      <c r="M136" s="143" t="s">
        <v>1</v>
      </c>
      <c r="N136" s="144" t="s">
        <v>37</v>
      </c>
      <c r="O136" s="145">
        <v>0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47" t="s">
        <v>121</v>
      </c>
      <c r="AT136" s="147" t="s">
        <v>117</v>
      </c>
      <c r="AU136" s="147" t="s">
        <v>82</v>
      </c>
      <c r="AY136" s="16" t="s">
        <v>114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6" t="s">
        <v>80</v>
      </c>
      <c r="BK136" s="148">
        <f>ROUND(I136*H136,2)</f>
        <v>0</v>
      </c>
      <c r="BL136" s="16" t="s">
        <v>122</v>
      </c>
      <c r="BM136" s="147" t="s">
        <v>121</v>
      </c>
    </row>
    <row r="137" spans="1:65" s="2" customFormat="1">
      <c r="A137" s="28"/>
      <c r="B137" s="29"/>
      <c r="C137" s="28"/>
      <c r="D137" s="149" t="s">
        <v>123</v>
      </c>
      <c r="E137" s="28"/>
      <c r="F137" s="150" t="s">
        <v>135</v>
      </c>
      <c r="G137" s="28"/>
      <c r="H137" s="28"/>
      <c r="I137" s="28"/>
      <c r="J137" s="28"/>
      <c r="K137" s="28"/>
      <c r="L137" s="29"/>
      <c r="M137" s="151"/>
      <c r="N137" s="152"/>
      <c r="O137" s="54"/>
      <c r="P137" s="54"/>
      <c r="Q137" s="54"/>
      <c r="R137" s="54"/>
      <c r="S137" s="54"/>
      <c r="T137" s="55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6" t="s">
        <v>123</v>
      </c>
      <c r="AU137" s="16" t="s">
        <v>82</v>
      </c>
    </row>
    <row r="138" spans="1:65" s="2" customFormat="1" ht="48.75">
      <c r="A138" s="28"/>
      <c r="B138" s="29"/>
      <c r="C138" s="28"/>
      <c r="D138" s="149" t="s">
        <v>124</v>
      </c>
      <c r="E138" s="28"/>
      <c r="F138" s="153" t="s">
        <v>136</v>
      </c>
      <c r="G138" s="28"/>
      <c r="H138" s="28"/>
      <c r="I138" s="28"/>
      <c r="J138" s="28"/>
      <c r="K138" s="28"/>
      <c r="L138" s="29"/>
      <c r="M138" s="151"/>
      <c r="N138" s="152"/>
      <c r="O138" s="54"/>
      <c r="P138" s="54"/>
      <c r="Q138" s="54"/>
      <c r="R138" s="54"/>
      <c r="S138" s="54"/>
      <c r="T138" s="55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T138" s="16" t="s">
        <v>124</v>
      </c>
      <c r="AU138" s="16" t="s">
        <v>82</v>
      </c>
    </row>
    <row r="139" spans="1:65" s="2" customFormat="1" ht="16.5" customHeight="1">
      <c r="A139" s="28"/>
      <c r="B139" s="135"/>
      <c r="C139" s="136" t="s">
        <v>137</v>
      </c>
      <c r="D139" s="136" t="s">
        <v>117</v>
      </c>
      <c r="E139" s="137" t="s">
        <v>138</v>
      </c>
      <c r="F139" s="138" t="s">
        <v>139</v>
      </c>
      <c r="G139" s="139" t="s">
        <v>120</v>
      </c>
      <c r="H139" s="140">
        <v>3</v>
      </c>
      <c r="I139" s="141"/>
      <c r="J139" s="141">
        <f>ROUND(I139*H139,2)</f>
        <v>0</v>
      </c>
      <c r="K139" s="138" t="s">
        <v>1</v>
      </c>
      <c r="L139" s="142"/>
      <c r="M139" s="143" t="s">
        <v>1</v>
      </c>
      <c r="N139" s="144" t="s">
        <v>37</v>
      </c>
      <c r="O139" s="145">
        <v>0</v>
      </c>
      <c r="P139" s="145">
        <f>O139*H139</f>
        <v>0</v>
      </c>
      <c r="Q139" s="145">
        <v>0</v>
      </c>
      <c r="R139" s="145">
        <f>Q139*H139</f>
        <v>0</v>
      </c>
      <c r="S139" s="145">
        <v>0</v>
      </c>
      <c r="T139" s="146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47" t="s">
        <v>121</v>
      </c>
      <c r="AT139" s="147" t="s">
        <v>117</v>
      </c>
      <c r="AU139" s="147" t="s">
        <v>82</v>
      </c>
      <c r="AY139" s="16" t="s">
        <v>114</v>
      </c>
      <c r="BE139" s="148">
        <f>IF(N139="základní",J139,0)</f>
        <v>0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6" t="s">
        <v>80</v>
      </c>
      <c r="BK139" s="148">
        <f>ROUND(I139*H139,2)</f>
        <v>0</v>
      </c>
      <c r="BL139" s="16" t="s">
        <v>122</v>
      </c>
      <c r="BM139" s="147" t="s">
        <v>140</v>
      </c>
    </row>
    <row r="140" spans="1:65" s="2" customFormat="1">
      <c r="A140" s="28"/>
      <c r="B140" s="29"/>
      <c r="C140" s="28"/>
      <c r="D140" s="149" t="s">
        <v>123</v>
      </c>
      <c r="E140" s="28"/>
      <c r="F140" s="150" t="s">
        <v>139</v>
      </c>
      <c r="G140" s="28"/>
      <c r="H140" s="28"/>
      <c r="I140" s="28"/>
      <c r="J140" s="28"/>
      <c r="K140" s="28"/>
      <c r="L140" s="29"/>
      <c r="M140" s="151"/>
      <c r="N140" s="152"/>
      <c r="O140" s="54"/>
      <c r="P140" s="54"/>
      <c r="Q140" s="54"/>
      <c r="R140" s="54"/>
      <c r="S140" s="54"/>
      <c r="T140" s="55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T140" s="16" t="s">
        <v>123</v>
      </c>
      <c r="AU140" s="16" t="s">
        <v>82</v>
      </c>
    </row>
    <row r="141" spans="1:65" s="2" customFormat="1" ht="19.5">
      <c r="A141" s="28"/>
      <c r="B141" s="29"/>
      <c r="C141" s="28"/>
      <c r="D141" s="149" t="s">
        <v>124</v>
      </c>
      <c r="E141" s="28"/>
      <c r="F141" s="153" t="s">
        <v>141</v>
      </c>
      <c r="G141" s="28"/>
      <c r="H141" s="28"/>
      <c r="I141" s="28"/>
      <c r="J141" s="28"/>
      <c r="K141" s="28"/>
      <c r="L141" s="29"/>
      <c r="M141" s="151"/>
      <c r="N141" s="152"/>
      <c r="O141" s="54"/>
      <c r="P141" s="54"/>
      <c r="Q141" s="54"/>
      <c r="R141" s="54"/>
      <c r="S141" s="54"/>
      <c r="T141" s="55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T141" s="16" t="s">
        <v>124</v>
      </c>
      <c r="AU141" s="16" t="s">
        <v>82</v>
      </c>
    </row>
    <row r="142" spans="1:65" s="2" customFormat="1" ht="16.5" customHeight="1">
      <c r="A142" s="28"/>
      <c r="B142" s="135"/>
      <c r="C142" s="136" t="s">
        <v>132</v>
      </c>
      <c r="D142" s="136" t="s">
        <v>117</v>
      </c>
      <c r="E142" s="137" t="s">
        <v>142</v>
      </c>
      <c r="F142" s="138" t="s">
        <v>143</v>
      </c>
      <c r="G142" s="139" t="s">
        <v>120</v>
      </c>
      <c r="H142" s="140">
        <v>2</v>
      </c>
      <c r="I142" s="141"/>
      <c r="J142" s="141">
        <f>ROUND(I142*H142,2)</f>
        <v>0</v>
      </c>
      <c r="K142" s="138" t="s">
        <v>1</v>
      </c>
      <c r="L142" s="142"/>
      <c r="M142" s="143" t="s">
        <v>1</v>
      </c>
      <c r="N142" s="144" t="s">
        <v>37</v>
      </c>
      <c r="O142" s="145">
        <v>0</v>
      </c>
      <c r="P142" s="145">
        <f>O142*H142</f>
        <v>0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47" t="s">
        <v>121</v>
      </c>
      <c r="AT142" s="147" t="s">
        <v>117</v>
      </c>
      <c r="AU142" s="147" t="s">
        <v>82</v>
      </c>
      <c r="AY142" s="16" t="s">
        <v>114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6" t="s">
        <v>80</v>
      </c>
      <c r="BK142" s="148">
        <f>ROUND(I142*H142,2)</f>
        <v>0</v>
      </c>
      <c r="BL142" s="16" t="s">
        <v>122</v>
      </c>
      <c r="BM142" s="147" t="s">
        <v>144</v>
      </c>
    </row>
    <row r="143" spans="1:65" s="2" customFormat="1">
      <c r="A143" s="28"/>
      <c r="B143" s="29"/>
      <c r="C143" s="28"/>
      <c r="D143" s="149" t="s">
        <v>123</v>
      </c>
      <c r="E143" s="28"/>
      <c r="F143" s="150" t="s">
        <v>143</v>
      </c>
      <c r="G143" s="28"/>
      <c r="H143" s="28"/>
      <c r="I143" s="28"/>
      <c r="J143" s="28"/>
      <c r="K143" s="28"/>
      <c r="L143" s="29"/>
      <c r="M143" s="151"/>
      <c r="N143" s="152"/>
      <c r="O143" s="54"/>
      <c r="P143" s="54"/>
      <c r="Q143" s="54"/>
      <c r="R143" s="54"/>
      <c r="S143" s="54"/>
      <c r="T143" s="55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T143" s="16" t="s">
        <v>123</v>
      </c>
      <c r="AU143" s="16" t="s">
        <v>82</v>
      </c>
    </row>
    <row r="144" spans="1:65" s="2" customFormat="1" ht="16.5" customHeight="1">
      <c r="A144" s="28"/>
      <c r="B144" s="135"/>
      <c r="C144" s="136" t="s">
        <v>145</v>
      </c>
      <c r="D144" s="136" t="s">
        <v>117</v>
      </c>
      <c r="E144" s="137" t="s">
        <v>146</v>
      </c>
      <c r="F144" s="138" t="s">
        <v>147</v>
      </c>
      <c r="G144" s="139" t="s">
        <v>120</v>
      </c>
      <c r="H144" s="140">
        <v>4</v>
      </c>
      <c r="I144" s="141"/>
      <c r="J144" s="141">
        <f>ROUND(I144*H144,2)</f>
        <v>0</v>
      </c>
      <c r="K144" s="138" t="s">
        <v>1</v>
      </c>
      <c r="L144" s="142"/>
      <c r="M144" s="143" t="s">
        <v>1</v>
      </c>
      <c r="N144" s="144" t="s">
        <v>37</v>
      </c>
      <c r="O144" s="145">
        <v>0</v>
      </c>
      <c r="P144" s="145">
        <f>O144*H144</f>
        <v>0</v>
      </c>
      <c r="Q144" s="145">
        <v>0</v>
      </c>
      <c r="R144" s="145">
        <f>Q144*H144</f>
        <v>0</v>
      </c>
      <c r="S144" s="145">
        <v>0</v>
      </c>
      <c r="T144" s="146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47" t="s">
        <v>121</v>
      </c>
      <c r="AT144" s="147" t="s">
        <v>117</v>
      </c>
      <c r="AU144" s="147" t="s">
        <v>82</v>
      </c>
      <c r="AY144" s="16" t="s">
        <v>114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6" t="s">
        <v>80</v>
      </c>
      <c r="BK144" s="148">
        <f>ROUND(I144*H144,2)</f>
        <v>0</v>
      </c>
      <c r="BL144" s="16" t="s">
        <v>122</v>
      </c>
      <c r="BM144" s="147" t="s">
        <v>148</v>
      </c>
    </row>
    <row r="145" spans="1:65" s="2" customFormat="1">
      <c r="A145" s="28"/>
      <c r="B145" s="29"/>
      <c r="C145" s="28"/>
      <c r="D145" s="149" t="s">
        <v>123</v>
      </c>
      <c r="E145" s="28"/>
      <c r="F145" s="150" t="s">
        <v>147</v>
      </c>
      <c r="G145" s="28"/>
      <c r="H145" s="28"/>
      <c r="I145" s="28"/>
      <c r="J145" s="28"/>
      <c r="K145" s="28"/>
      <c r="L145" s="29"/>
      <c r="M145" s="151"/>
      <c r="N145" s="152"/>
      <c r="O145" s="54"/>
      <c r="P145" s="54"/>
      <c r="Q145" s="54"/>
      <c r="R145" s="54"/>
      <c r="S145" s="54"/>
      <c r="T145" s="55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T145" s="16" t="s">
        <v>123</v>
      </c>
      <c r="AU145" s="16" t="s">
        <v>82</v>
      </c>
    </row>
    <row r="146" spans="1:65" s="2" customFormat="1" ht="16.5" customHeight="1">
      <c r="A146" s="28"/>
      <c r="B146" s="135"/>
      <c r="C146" s="136" t="s">
        <v>121</v>
      </c>
      <c r="D146" s="136" t="s">
        <v>117</v>
      </c>
      <c r="E146" s="137" t="s">
        <v>149</v>
      </c>
      <c r="F146" s="138" t="s">
        <v>150</v>
      </c>
      <c r="G146" s="139" t="s">
        <v>151</v>
      </c>
      <c r="H146" s="140">
        <v>360</v>
      </c>
      <c r="I146" s="141"/>
      <c r="J146" s="141">
        <f>ROUND(I146*H146,2)</f>
        <v>0</v>
      </c>
      <c r="K146" s="138" t="s">
        <v>1</v>
      </c>
      <c r="L146" s="142"/>
      <c r="M146" s="143" t="s">
        <v>1</v>
      </c>
      <c r="N146" s="144" t="s">
        <v>37</v>
      </c>
      <c r="O146" s="145">
        <v>0</v>
      </c>
      <c r="P146" s="145">
        <f>O146*H146</f>
        <v>0</v>
      </c>
      <c r="Q146" s="145">
        <v>0</v>
      </c>
      <c r="R146" s="145">
        <f>Q146*H146</f>
        <v>0</v>
      </c>
      <c r="S146" s="145">
        <v>0</v>
      </c>
      <c r="T146" s="146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47" t="s">
        <v>121</v>
      </c>
      <c r="AT146" s="147" t="s">
        <v>117</v>
      </c>
      <c r="AU146" s="147" t="s">
        <v>82</v>
      </c>
      <c r="AY146" s="16" t="s">
        <v>114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6" t="s">
        <v>80</v>
      </c>
      <c r="BK146" s="148">
        <f>ROUND(I146*H146,2)</f>
        <v>0</v>
      </c>
      <c r="BL146" s="16" t="s">
        <v>122</v>
      </c>
      <c r="BM146" s="147" t="s">
        <v>152</v>
      </c>
    </row>
    <row r="147" spans="1:65" s="2" customFormat="1">
      <c r="A147" s="28"/>
      <c r="B147" s="29"/>
      <c r="C147" s="28"/>
      <c r="D147" s="149" t="s">
        <v>123</v>
      </c>
      <c r="E147" s="28"/>
      <c r="F147" s="150" t="s">
        <v>150</v>
      </c>
      <c r="G147" s="28"/>
      <c r="H147" s="28"/>
      <c r="I147" s="28"/>
      <c r="J147" s="28"/>
      <c r="K147" s="28"/>
      <c r="L147" s="29"/>
      <c r="M147" s="151"/>
      <c r="N147" s="152"/>
      <c r="O147" s="54"/>
      <c r="P147" s="54"/>
      <c r="Q147" s="54"/>
      <c r="R147" s="54"/>
      <c r="S147" s="54"/>
      <c r="T147" s="55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T147" s="16" t="s">
        <v>123</v>
      </c>
      <c r="AU147" s="16" t="s">
        <v>82</v>
      </c>
    </row>
    <row r="148" spans="1:65" s="2" customFormat="1" ht="19.5">
      <c r="A148" s="28"/>
      <c r="B148" s="29"/>
      <c r="C148" s="28"/>
      <c r="D148" s="149" t="s">
        <v>124</v>
      </c>
      <c r="E148" s="28"/>
      <c r="F148" s="153" t="s">
        <v>153</v>
      </c>
      <c r="G148" s="28"/>
      <c r="H148" s="28"/>
      <c r="I148" s="28"/>
      <c r="J148" s="28"/>
      <c r="K148" s="28"/>
      <c r="L148" s="29"/>
      <c r="M148" s="151"/>
      <c r="N148" s="152"/>
      <c r="O148" s="54"/>
      <c r="P148" s="54"/>
      <c r="Q148" s="54"/>
      <c r="R148" s="54"/>
      <c r="S148" s="54"/>
      <c r="T148" s="55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T148" s="16" t="s">
        <v>124</v>
      </c>
      <c r="AU148" s="16" t="s">
        <v>82</v>
      </c>
    </row>
    <row r="149" spans="1:65" s="13" customFormat="1">
      <c r="B149" s="154"/>
      <c r="D149" s="149" t="s">
        <v>154</v>
      </c>
      <c r="E149" s="155" t="s">
        <v>1</v>
      </c>
      <c r="F149" s="156" t="s">
        <v>155</v>
      </c>
      <c r="H149" s="157">
        <v>360</v>
      </c>
      <c r="L149" s="154"/>
      <c r="M149" s="158"/>
      <c r="N149" s="159"/>
      <c r="O149" s="159"/>
      <c r="P149" s="159"/>
      <c r="Q149" s="159"/>
      <c r="R149" s="159"/>
      <c r="S149" s="159"/>
      <c r="T149" s="160"/>
      <c r="AT149" s="155" t="s">
        <v>154</v>
      </c>
      <c r="AU149" s="155" t="s">
        <v>82</v>
      </c>
      <c r="AV149" s="13" t="s">
        <v>82</v>
      </c>
      <c r="AW149" s="13" t="s">
        <v>28</v>
      </c>
      <c r="AX149" s="13" t="s">
        <v>72</v>
      </c>
      <c r="AY149" s="155" t="s">
        <v>114</v>
      </c>
    </row>
    <row r="150" spans="1:65" s="14" customFormat="1">
      <c r="B150" s="161"/>
      <c r="D150" s="149" t="s">
        <v>154</v>
      </c>
      <c r="E150" s="162" t="s">
        <v>1</v>
      </c>
      <c r="F150" s="163" t="s">
        <v>156</v>
      </c>
      <c r="H150" s="164">
        <v>360</v>
      </c>
      <c r="L150" s="161"/>
      <c r="M150" s="165"/>
      <c r="N150" s="166"/>
      <c r="O150" s="166"/>
      <c r="P150" s="166"/>
      <c r="Q150" s="166"/>
      <c r="R150" s="166"/>
      <c r="S150" s="166"/>
      <c r="T150" s="167"/>
      <c r="AT150" s="162" t="s">
        <v>154</v>
      </c>
      <c r="AU150" s="162" t="s">
        <v>82</v>
      </c>
      <c r="AV150" s="14" t="s">
        <v>122</v>
      </c>
      <c r="AW150" s="14" t="s">
        <v>28</v>
      </c>
      <c r="AX150" s="14" t="s">
        <v>80</v>
      </c>
      <c r="AY150" s="162" t="s">
        <v>114</v>
      </c>
    </row>
    <row r="151" spans="1:65" s="2" customFormat="1" ht="16.5" customHeight="1">
      <c r="A151" s="28"/>
      <c r="B151" s="135"/>
      <c r="C151" s="136" t="s">
        <v>157</v>
      </c>
      <c r="D151" s="136" t="s">
        <v>117</v>
      </c>
      <c r="E151" s="137" t="s">
        <v>158</v>
      </c>
      <c r="F151" s="138" t="s">
        <v>159</v>
      </c>
      <c r="G151" s="139" t="s">
        <v>151</v>
      </c>
      <c r="H151" s="140">
        <v>460</v>
      </c>
      <c r="I151" s="141"/>
      <c r="J151" s="141">
        <f>ROUND(I151*H151,2)</f>
        <v>0</v>
      </c>
      <c r="K151" s="138" t="s">
        <v>1</v>
      </c>
      <c r="L151" s="142"/>
      <c r="M151" s="143" t="s">
        <v>1</v>
      </c>
      <c r="N151" s="144" t="s">
        <v>37</v>
      </c>
      <c r="O151" s="145">
        <v>0</v>
      </c>
      <c r="P151" s="145">
        <f>O151*H151</f>
        <v>0</v>
      </c>
      <c r="Q151" s="145">
        <v>0</v>
      </c>
      <c r="R151" s="145">
        <f>Q151*H151</f>
        <v>0</v>
      </c>
      <c r="S151" s="145">
        <v>0</v>
      </c>
      <c r="T151" s="146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47" t="s">
        <v>121</v>
      </c>
      <c r="AT151" s="147" t="s">
        <v>117</v>
      </c>
      <c r="AU151" s="147" t="s">
        <v>82</v>
      </c>
      <c r="AY151" s="16" t="s">
        <v>114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6" t="s">
        <v>80</v>
      </c>
      <c r="BK151" s="148">
        <f>ROUND(I151*H151,2)</f>
        <v>0</v>
      </c>
      <c r="BL151" s="16" t="s">
        <v>122</v>
      </c>
      <c r="BM151" s="147" t="s">
        <v>160</v>
      </c>
    </row>
    <row r="152" spans="1:65" s="2" customFormat="1">
      <c r="A152" s="28"/>
      <c r="B152" s="29"/>
      <c r="C152" s="28"/>
      <c r="D152" s="149" t="s">
        <v>123</v>
      </c>
      <c r="E152" s="28"/>
      <c r="F152" s="150" t="s">
        <v>159</v>
      </c>
      <c r="G152" s="28"/>
      <c r="H152" s="28"/>
      <c r="I152" s="28"/>
      <c r="J152" s="28"/>
      <c r="K152" s="28"/>
      <c r="L152" s="29"/>
      <c r="M152" s="151"/>
      <c r="N152" s="152"/>
      <c r="O152" s="54"/>
      <c r="P152" s="54"/>
      <c r="Q152" s="54"/>
      <c r="R152" s="54"/>
      <c r="S152" s="54"/>
      <c r="T152" s="55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T152" s="16" t="s">
        <v>123</v>
      </c>
      <c r="AU152" s="16" t="s">
        <v>82</v>
      </c>
    </row>
    <row r="153" spans="1:65" s="2" customFormat="1" ht="19.5">
      <c r="A153" s="28"/>
      <c r="B153" s="29"/>
      <c r="C153" s="28"/>
      <c r="D153" s="149" t="s">
        <v>124</v>
      </c>
      <c r="E153" s="28"/>
      <c r="F153" s="153" t="s">
        <v>161</v>
      </c>
      <c r="G153" s="28"/>
      <c r="H153" s="28"/>
      <c r="I153" s="28"/>
      <c r="J153" s="28"/>
      <c r="K153" s="28"/>
      <c r="L153" s="29"/>
      <c r="M153" s="151"/>
      <c r="N153" s="152"/>
      <c r="O153" s="54"/>
      <c r="P153" s="54"/>
      <c r="Q153" s="54"/>
      <c r="R153" s="54"/>
      <c r="S153" s="54"/>
      <c r="T153" s="55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T153" s="16" t="s">
        <v>124</v>
      </c>
      <c r="AU153" s="16" t="s">
        <v>82</v>
      </c>
    </row>
    <row r="154" spans="1:65" s="13" customFormat="1">
      <c r="B154" s="154"/>
      <c r="D154" s="149" t="s">
        <v>154</v>
      </c>
      <c r="E154" s="155" t="s">
        <v>1</v>
      </c>
      <c r="F154" s="156" t="s">
        <v>162</v>
      </c>
      <c r="H154" s="157">
        <v>460</v>
      </c>
      <c r="L154" s="154"/>
      <c r="M154" s="158"/>
      <c r="N154" s="159"/>
      <c r="O154" s="159"/>
      <c r="P154" s="159"/>
      <c r="Q154" s="159"/>
      <c r="R154" s="159"/>
      <c r="S154" s="159"/>
      <c r="T154" s="160"/>
      <c r="AT154" s="155" t="s">
        <v>154</v>
      </c>
      <c r="AU154" s="155" t="s">
        <v>82</v>
      </c>
      <c r="AV154" s="13" t="s">
        <v>82</v>
      </c>
      <c r="AW154" s="13" t="s">
        <v>28</v>
      </c>
      <c r="AX154" s="13" t="s">
        <v>72</v>
      </c>
      <c r="AY154" s="155" t="s">
        <v>114</v>
      </c>
    </row>
    <row r="155" spans="1:65" s="14" customFormat="1">
      <c r="B155" s="161"/>
      <c r="D155" s="149" t="s">
        <v>154</v>
      </c>
      <c r="E155" s="162" t="s">
        <v>1</v>
      </c>
      <c r="F155" s="163" t="s">
        <v>156</v>
      </c>
      <c r="H155" s="164">
        <v>460</v>
      </c>
      <c r="L155" s="161"/>
      <c r="M155" s="165"/>
      <c r="N155" s="166"/>
      <c r="O155" s="166"/>
      <c r="P155" s="166"/>
      <c r="Q155" s="166"/>
      <c r="R155" s="166"/>
      <c r="S155" s="166"/>
      <c r="T155" s="167"/>
      <c r="AT155" s="162" t="s">
        <v>154</v>
      </c>
      <c r="AU155" s="162" t="s">
        <v>82</v>
      </c>
      <c r="AV155" s="14" t="s">
        <v>122</v>
      </c>
      <c r="AW155" s="14" t="s">
        <v>28</v>
      </c>
      <c r="AX155" s="14" t="s">
        <v>80</v>
      </c>
      <c r="AY155" s="162" t="s">
        <v>114</v>
      </c>
    </row>
    <row r="156" spans="1:65" s="2" customFormat="1" ht="16.5" customHeight="1">
      <c r="A156" s="28"/>
      <c r="B156" s="135"/>
      <c r="C156" s="136" t="s">
        <v>140</v>
      </c>
      <c r="D156" s="136" t="s">
        <v>117</v>
      </c>
      <c r="E156" s="137" t="s">
        <v>163</v>
      </c>
      <c r="F156" s="138" t="s">
        <v>164</v>
      </c>
      <c r="G156" s="139" t="s">
        <v>151</v>
      </c>
      <c r="H156" s="140">
        <v>200</v>
      </c>
      <c r="I156" s="141"/>
      <c r="J156" s="141">
        <f>ROUND(I156*H156,2)</f>
        <v>0</v>
      </c>
      <c r="K156" s="138" t="s">
        <v>1</v>
      </c>
      <c r="L156" s="142"/>
      <c r="M156" s="143" t="s">
        <v>1</v>
      </c>
      <c r="N156" s="144" t="s">
        <v>37</v>
      </c>
      <c r="O156" s="145">
        <v>0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47" t="s">
        <v>121</v>
      </c>
      <c r="AT156" s="147" t="s">
        <v>117</v>
      </c>
      <c r="AU156" s="147" t="s">
        <v>82</v>
      </c>
      <c r="AY156" s="16" t="s">
        <v>114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6" t="s">
        <v>80</v>
      </c>
      <c r="BK156" s="148">
        <f>ROUND(I156*H156,2)</f>
        <v>0</v>
      </c>
      <c r="BL156" s="16" t="s">
        <v>122</v>
      </c>
      <c r="BM156" s="147" t="s">
        <v>165</v>
      </c>
    </row>
    <row r="157" spans="1:65" s="2" customFormat="1">
      <c r="A157" s="28"/>
      <c r="B157" s="29"/>
      <c r="C157" s="28"/>
      <c r="D157" s="149" t="s">
        <v>123</v>
      </c>
      <c r="E157" s="28"/>
      <c r="F157" s="150" t="s">
        <v>164</v>
      </c>
      <c r="G157" s="28"/>
      <c r="H157" s="28"/>
      <c r="I157" s="28"/>
      <c r="J157" s="28"/>
      <c r="K157" s="28"/>
      <c r="L157" s="29"/>
      <c r="M157" s="151"/>
      <c r="N157" s="152"/>
      <c r="O157" s="54"/>
      <c r="P157" s="54"/>
      <c r="Q157" s="54"/>
      <c r="R157" s="54"/>
      <c r="S157" s="54"/>
      <c r="T157" s="55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6" t="s">
        <v>123</v>
      </c>
      <c r="AU157" s="16" t="s">
        <v>82</v>
      </c>
    </row>
    <row r="158" spans="1:65" s="2" customFormat="1" ht="16.5" customHeight="1">
      <c r="A158" s="28"/>
      <c r="B158" s="135"/>
      <c r="C158" s="136" t="s">
        <v>166</v>
      </c>
      <c r="D158" s="136" t="s">
        <v>117</v>
      </c>
      <c r="E158" s="137" t="s">
        <v>167</v>
      </c>
      <c r="F158" s="138" t="s">
        <v>168</v>
      </c>
      <c r="G158" s="139" t="s">
        <v>1</v>
      </c>
      <c r="H158" s="140">
        <v>330</v>
      </c>
      <c r="I158" s="141"/>
      <c r="J158" s="141">
        <f>ROUND(I158*H158,2)</f>
        <v>0</v>
      </c>
      <c r="K158" s="138" t="s">
        <v>1</v>
      </c>
      <c r="L158" s="142"/>
      <c r="M158" s="143" t="s">
        <v>1</v>
      </c>
      <c r="N158" s="144" t="s">
        <v>37</v>
      </c>
      <c r="O158" s="145">
        <v>0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47" t="s">
        <v>121</v>
      </c>
      <c r="AT158" s="147" t="s">
        <v>117</v>
      </c>
      <c r="AU158" s="147" t="s">
        <v>82</v>
      </c>
      <c r="AY158" s="16" t="s">
        <v>114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6" t="s">
        <v>80</v>
      </c>
      <c r="BK158" s="148">
        <f>ROUND(I158*H158,2)</f>
        <v>0</v>
      </c>
      <c r="BL158" s="16" t="s">
        <v>122</v>
      </c>
      <c r="BM158" s="147" t="s">
        <v>169</v>
      </c>
    </row>
    <row r="159" spans="1:65" s="2" customFormat="1">
      <c r="A159" s="28"/>
      <c r="B159" s="29"/>
      <c r="C159" s="28"/>
      <c r="D159" s="149" t="s">
        <v>123</v>
      </c>
      <c r="E159" s="28"/>
      <c r="F159" s="150" t="s">
        <v>168</v>
      </c>
      <c r="G159" s="28"/>
      <c r="H159" s="28"/>
      <c r="I159" s="28"/>
      <c r="J159" s="28"/>
      <c r="K159" s="28"/>
      <c r="L159" s="29"/>
      <c r="M159" s="151"/>
      <c r="N159" s="152"/>
      <c r="O159" s="54"/>
      <c r="P159" s="54"/>
      <c r="Q159" s="54"/>
      <c r="R159" s="54"/>
      <c r="S159" s="54"/>
      <c r="T159" s="55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6" t="s">
        <v>123</v>
      </c>
      <c r="AU159" s="16" t="s">
        <v>82</v>
      </c>
    </row>
    <row r="160" spans="1:65" s="2" customFormat="1" ht="19.5">
      <c r="A160" s="28"/>
      <c r="B160" s="29"/>
      <c r="C160" s="28"/>
      <c r="D160" s="149" t="s">
        <v>124</v>
      </c>
      <c r="E160" s="28"/>
      <c r="F160" s="153" t="s">
        <v>372</v>
      </c>
      <c r="G160" s="28"/>
      <c r="H160" s="28"/>
      <c r="I160" s="28"/>
      <c r="J160" s="28"/>
      <c r="K160" s="28"/>
      <c r="L160" s="29"/>
      <c r="M160" s="151"/>
      <c r="N160" s="152"/>
      <c r="O160" s="54"/>
      <c r="P160" s="54"/>
      <c r="Q160" s="54"/>
      <c r="R160" s="54"/>
      <c r="S160" s="54"/>
      <c r="T160" s="55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T160" s="16" t="s">
        <v>124</v>
      </c>
      <c r="AU160" s="16" t="s">
        <v>82</v>
      </c>
    </row>
    <row r="161" spans="1:65" s="13" customFormat="1">
      <c r="B161" s="154"/>
      <c r="D161" s="149" t="s">
        <v>154</v>
      </c>
      <c r="E161" s="155" t="s">
        <v>1</v>
      </c>
      <c r="F161" s="156" t="s">
        <v>170</v>
      </c>
      <c r="H161" s="157">
        <v>330</v>
      </c>
      <c r="L161" s="154"/>
      <c r="M161" s="158"/>
      <c r="N161" s="159"/>
      <c r="O161" s="159"/>
      <c r="P161" s="159"/>
      <c r="Q161" s="159"/>
      <c r="R161" s="159"/>
      <c r="S161" s="159"/>
      <c r="T161" s="160"/>
      <c r="AT161" s="155" t="s">
        <v>154</v>
      </c>
      <c r="AU161" s="155" t="s">
        <v>82</v>
      </c>
      <c r="AV161" s="13" t="s">
        <v>82</v>
      </c>
      <c r="AW161" s="13" t="s">
        <v>28</v>
      </c>
      <c r="AX161" s="13" t="s">
        <v>72</v>
      </c>
      <c r="AY161" s="155" t="s">
        <v>114</v>
      </c>
    </row>
    <row r="162" spans="1:65" s="14" customFormat="1">
      <c r="B162" s="161"/>
      <c r="D162" s="149" t="s">
        <v>154</v>
      </c>
      <c r="E162" s="162" t="s">
        <v>1</v>
      </c>
      <c r="F162" s="163" t="s">
        <v>156</v>
      </c>
      <c r="H162" s="164">
        <v>330</v>
      </c>
      <c r="L162" s="161"/>
      <c r="M162" s="165"/>
      <c r="N162" s="166"/>
      <c r="O162" s="166"/>
      <c r="P162" s="166"/>
      <c r="Q162" s="166"/>
      <c r="R162" s="166"/>
      <c r="S162" s="166"/>
      <c r="T162" s="167"/>
      <c r="AT162" s="162" t="s">
        <v>154</v>
      </c>
      <c r="AU162" s="162" t="s">
        <v>82</v>
      </c>
      <c r="AV162" s="14" t="s">
        <v>122</v>
      </c>
      <c r="AW162" s="14" t="s">
        <v>28</v>
      </c>
      <c r="AX162" s="14" t="s">
        <v>80</v>
      </c>
      <c r="AY162" s="162" t="s">
        <v>114</v>
      </c>
    </row>
    <row r="163" spans="1:65" s="2" customFormat="1" ht="16.5" customHeight="1">
      <c r="A163" s="28"/>
      <c r="B163" s="135"/>
      <c r="C163" s="136" t="s">
        <v>144</v>
      </c>
      <c r="D163" s="136" t="s">
        <v>117</v>
      </c>
      <c r="E163" s="137" t="s">
        <v>171</v>
      </c>
      <c r="F163" s="138" t="s">
        <v>172</v>
      </c>
      <c r="G163" s="139" t="s">
        <v>120</v>
      </c>
      <c r="H163" s="140">
        <v>6</v>
      </c>
      <c r="I163" s="141"/>
      <c r="J163" s="141">
        <f>ROUND(I163*H163,2)</f>
        <v>0</v>
      </c>
      <c r="K163" s="138" t="s">
        <v>1</v>
      </c>
      <c r="L163" s="142"/>
      <c r="M163" s="143" t="s">
        <v>1</v>
      </c>
      <c r="N163" s="144" t="s">
        <v>37</v>
      </c>
      <c r="O163" s="145">
        <v>0</v>
      </c>
      <c r="P163" s="145">
        <f>O163*H163</f>
        <v>0</v>
      </c>
      <c r="Q163" s="145">
        <v>0</v>
      </c>
      <c r="R163" s="145">
        <f>Q163*H163</f>
        <v>0</v>
      </c>
      <c r="S163" s="145">
        <v>0</v>
      </c>
      <c r="T163" s="146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47" t="s">
        <v>121</v>
      </c>
      <c r="AT163" s="147" t="s">
        <v>117</v>
      </c>
      <c r="AU163" s="147" t="s">
        <v>82</v>
      </c>
      <c r="AY163" s="16" t="s">
        <v>114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6" t="s">
        <v>80</v>
      </c>
      <c r="BK163" s="148">
        <f>ROUND(I163*H163,2)</f>
        <v>0</v>
      </c>
      <c r="BL163" s="16" t="s">
        <v>122</v>
      </c>
      <c r="BM163" s="147" t="s">
        <v>173</v>
      </c>
    </row>
    <row r="164" spans="1:65" s="2" customFormat="1">
      <c r="A164" s="28"/>
      <c r="B164" s="29"/>
      <c r="C164" s="28"/>
      <c r="D164" s="149" t="s">
        <v>123</v>
      </c>
      <c r="E164" s="28"/>
      <c r="F164" s="150" t="s">
        <v>172</v>
      </c>
      <c r="G164" s="28"/>
      <c r="H164" s="28"/>
      <c r="I164" s="28"/>
      <c r="J164" s="28"/>
      <c r="K164" s="28"/>
      <c r="L164" s="29"/>
      <c r="M164" s="151"/>
      <c r="N164" s="152"/>
      <c r="O164" s="54"/>
      <c r="P164" s="54"/>
      <c r="Q164" s="54"/>
      <c r="R164" s="54"/>
      <c r="S164" s="54"/>
      <c r="T164" s="55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T164" s="16" t="s">
        <v>123</v>
      </c>
      <c r="AU164" s="16" t="s">
        <v>82</v>
      </c>
    </row>
    <row r="165" spans="1:65" s="2" customFormat="1" ht="24.2" customHeight="1">
      <c r="A165" s="28"/>
      <c r="B165" s="135"/>
      <c r="C165" s="136" t="s">
        <v>174</v>
      </c>
      <c r="D165" s="136" t="s">
        <v>117</v>
      </c>
      <c r="E165" s="137" t="s">
        <v>175</v>
      </c>
      <c r="F165" s="138" t="s">
        <v>176</v>
      </c>
      <c r="G165" s="139" t="s">
        <v>151</v>
      </c>
      <c r="H165" s="140">
        <v>40</v>
      </c>
      <c r="I165" s="141"/>
      <c r="J165" s="141">
        <f>ROUND(I165*H165,2)</f>
        <v>0</v>
      </c>
      <c r="K165" s="138" t="s">
        <v>1</v>
      </c>
      <c r="L165" s="142"/>
      <c r="M165" s="143" t="s">
        <v>1</v>
      </c>
      <c r="N165" s="144" t="s">
        <v>37</v>
      </c>
      <c r="O165" s="145">
        <v>0</v>
      </c>
      <c r="P165" s="145">
        <f>O165*H165</f>
        <v>0</v>
      </c>
      <c r="Q165" s="145">
        <v>0</v>
      </c>
      <c r="R165" s="145">
        <f>Q165*H165</f>
        <v>0</v>
      </c>
      <c r="S165" s="145">
        <v>0</v>
      </c>
      <c r="T165" s="146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47" t="s">
        <v>121</v>
      </c>
      <c r="AT165" s="147" t="s">
        <v>117</v>
      </c>
      <c r="AU165" s="147" t="s">
        <v>82</v>
      </c>
      <c r="AY165" s="16" t="s">
        <v>114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6" t="s">
        <v>80</v>
      </c>
      <c r="BK165" s="148">
        <f>ROUND(I165*H165,2)</f>
        <v>0</v>
      </c>
      <c r="BL165" s="16" t="s">
        <v>122</v>
      </c>
      <c r="BM165" s="147" t="s">
        <v>177</v>
      </c>
    </row>
    <row r="166" spans="1:65" s="2" customFormat="1" ht="19.5">
      <c r="A166" s="28"/>
      <c r="B166" s="29"/>
      <c r="C166" s="28"/>
      <c r="D166" s="149" t="s">
        <v>123</v>
      </c>
      <c r="E166" s="28"/>
      <c r="F166" s="150" t="s">
        <v>176</v>
      </c>
      <c r="G166" s="28"/>
      <c r="H166" s="28"/>
      <c r="I166" s="28"/>
      <c r="J166" s="28"/>
      <c r="K166" s="28"/>
      <c r="L166" s="29"/>
      <c r="M166" s="151"/>
      <c r="N166" s="152"/>
      <c r="O166" s="54"/>
      <c r="P166" s="54"/>
      <c r="Q166" s="54"/>
      <c r="R166" s="54"/>
      <c r="S166" s="54"/>
      <c r="T166" s="55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T166" s="16" t="s">
        <v>123</v>
      </c>
      <c r="AU166" s="16" t="s">
        <v>82</v>
      </c>
    </row>
    <row r="167" spans="1:65" s="2" customFormat="1">
      <c r="A167" s="28"/>
      <c r="B167" s="29"/>
      <c r="C167" s="28"/>
      <c r="D167" s="149" t="s">
        <v>124</v>
      </c>
      <c r="E167" s="28"/>
      <c r="F167" s="153" t="s">
        <v>373</v>
      </c>
      <c r="G167" s="28"/>
      <c r="H167" s="28"/>
      <c r="I167" s="28"/>
      <c r="J167" s="28"/>
      <c r="K167" s="28"/>
      <c r="L167" s="29"/>
      <c r="M167" s="151"/>
      <c r="N167" s="152"/>
      <c r="O167" s="54"/>
      <c r="P167" s="54"/>
      <c r="Q167" s="54"/>
      <c r="R167" s="54"/>
      <c r="S167" s="54"/>
      <c r="T167" s="55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T167" s="16" t="s">
        <v>124</v>
      </c>
      <c r="AU167" s="16" t="s">
        <v>82</v>
      </c>
    </row>
    <row r="168" spans="1:65" s="13" customFormat="1">
      <c r="B168" s="154"/>
      <c r="D168" s="149" t="s">
        <v>154</v>
      </c>
      <c r="E168" s="155" t="s">
        <v>1</v>
      </c>
      <c r="F168" s="156" t="s">
        <v>178</v>
      </c>
      <c r="H168" s="157">
        <v>40</v>
      </c>
      <c r="L168" s="154"/>
      <c r="M168" s="158"/>
      <c r="N168" s="159"/>
      <c r="O168" s="159"/>
      <c r="P168" s="159"/>
      <c r="Q168" s="159"/>
      <c r="R168" s="159"/>
      <c r="S168" s="159"/>
      <c r="T168" s="160"/>
      <c r="AT168" s="155" t="s">
        <v>154</v>
      </c>
      <c r="AU168" s="155" t="s">
        <v>82</v>
      </c>
      <c r="AV168" s="13" t="s">
        <v>82</v>
      </c>
      <c r="AW168" s="13" t="s">
        <v>28</v>
      </c>
      <c r="AX168" s="13" t="s">
        <v>72</v>
      </c>
      <c r="AY168" s="155" t="s">
        <v>114</v>
      </c>
    </row>
    <row r="169" spans="1:65" s="14" customFormat="1">
      <c r="B169" s="161"/>
      <c r="D169" s="149" t="s">
        <v>154</v>
      </c>
      <c r="E169" s="162" t="s">
        <v>1</v>
      </c>
      <c r="F169" s="163" t="s">
        <v>156</v>
      </c>
      <c r="H169" s="164">
        <v>40</v>
      </c>
      <c r="L169" s="161"/>
      <c r="M169" s="165"/>
      <c r="N169" s="166"/>
      <c r="O169" s="166"/>
      <c r="P169" s="166"/>
      <c r="Q169" s="166"/>
      <c r="R169" s="166"/>
      <c r="S169" s="166"/>
      <c r="T169" s="167"/>
      <c r="AT169" s="162" t="s">
        <v>154</v>
      </c>
      <c r="AU169" s="162" t="s">
        <v>82</v>
      </c>
      <c r="AV169" s="14" t="s">
        <v>122</v>
      </c>
      <c r="AW169" s="14" t="s">
        <v>28</v>
      </c>
      <c r="AX169" s="14" t="s">
        <v>80</v>
      </c>
      <c r="AY169" s="162" t="s">
        <v>114</v>
      </c>
    </row>
    <row r="170" spans="1:65" s="2" customFormat="1" ht="16.5" customHeight="1">
      <c r="A170" s="28"/>
      <c r="B170" s="135"/>
      <c r="C170" s="136" t="s">
        <v>148</v>
      </c>
      <c r="D170" s="136" t="s">
        <v>117</v>
      </c>
      <c r="E170" s="137" t="s">
        <v>179</v>
      </c>
      <c r="F170" s="138" t="s">
        <v>180</v>
      </c>
      <c r="G170" s="139" t="s">
        <v>151</v>
      </c>
      <c r="H170" s="140">
        <v>132</v>
      </c>
      <c r="I170" s="141"/>
      <c r="J170" s="141">
        <f>ROUND(I170*H170,2)</f>
        <v>0</v>
      </c>
      <c r="K170" s="138" t="s">
        <v>1</v>
      </c>
      <c r="L170" s="142"/>
      <c r="M170" s="143" t="s">
        <v>1</v>
      </c>
      <c r="N170" s="144" t="s">
        <v>37</v>
      </c>
      <c r="O170" s="145">
        <v>0</v>
      </c>
      <c r="P170" s="145">
        <f>O170*H170</f>
        <v>0</v>
      </c>
      <c r="Q170" s="145">
        <v>0</v>
      </c>
      <c r="R170" s="145">
        <f>Q170*H170</f>
        <v>0</v>
      </c>
      <c r="S170" s="145">
        <v>0</v>
      </c>
      <c r="T170" s="146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47" t="s">
        <v>121</v>
      </c>
      <c r="AT170" s="147" t="s">
        <v>117</v>
      </c>
      <c r="AU170" s="147" t="s">
        <v>82</v>
      </c>
      <c r="AY170" s="16" t="s">
        <v>114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6" t="s">
        <v>80</v>
      </c>
      <c r="BK170" s="148">
        <f>ROUND(I170*H170,2)</f>
        <v>0</v>
      </c>
      <c r="BL170" s="16" t="s">
        <v>122</v>
      </c>
      <c r="BM170" s="147" t="s">
        <v>181</v>
      </c>
    </row>
    <row r="171" spans="1:65" s="2" customFormat="1">
      <c r="A171" s="28"/>
      <c r="B171" s="29"/>
      <c r="C171" s="28"/>
      <c r="D171" s="149" t="s">
        <v>123</v>
      </c>
      <c r="E171" s="28"/>
      <c r="F171" s="150" t="s">
        <v>180</v>
      </c>
      <c r="G171" s="28"/>
      <c r="H171" s="28"/>
      <c r="I171" s="28"/>
      <c r="J171" s="28"/>
      <c r="K171" s="28"/>
      <c r="L171" s="29"/>
      <c r="M171" s="151"/>
      <c r="N171" s="152"/>
      <c r="O171" s="54"/>
      <c r="P171" s="54"/>
      <c r="Q171" s="54"/>
      <c r="R171" s="54"/>
      <c r="S171" s="54"/>
      <c r="T171" s="55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T171" s="16" t="s">
        <v>123</v>
      </c>
      <c r="AU171" s="16" t="s">
        <v>82</v>
      </c>
    </row>
    <row r="172" spans="1:65" s="13" customFormat="1">
      <c r="B172" s="154"/>
      <c r="D172" s="149" t="s">
        <v>154</v>
      </c>
      <c r="E172" s="155" t="s">
        <v>1</v>
      </c>
      <c r="F172" s="156" t="s">
        <v>182</v>
      </c>
      <c r="H172" s="157">
        <v>132</v>
      </c>
      <c r="L172" s="154"/>
      <c r="M172" s="158"/>
      <c r="N172" s="159"/>
      <c r="O172" s="159"/>
      <c r="P172" s="159"/>
      <c r="Q172" s="159"/>
      <c r="R172" s="159"/>
      <c r="S172" s="159"/>
      <c r="T172" s="160"/>
      <c r="AT172" s="155" t="s">
        <v>154</v>
      </c>
      <c r="AU172" s="155" t="s">
        <v>82</v>
      </c>
      <c r="AV172" s="13" t="s">
        <v>82</v>
      </c>
      <c r="AW172" s="13" t="s">
        <v>28</v>
      </c>
      <c r="AX172" s="13" t="s">
        <v>72</v>
      </c>
      <c r="AY172" s="155" t="s">
        <v>114</v>
      </c>
    </row>
    <row r="173" spans="1:65" s="14" customFormat="1">
      <c r="B173" s="161"/>
      <c r="D173" s="149" t="s">
        <v>154</v>
      </c>
      <c r="E173" s="162" t="s">
        <v>1</v>
      </c>
      <c r="F173" s="163" t="s">
        <v>156</v>
      </c>
      <c r="H173" s="164">
        <v>132</v>
      </c>
      <c r="L173" s="161"/>
      <c r="M173" s="165"/>
      <c r="N173" s="166"/>
      <c r="O173" s="166"/>
      <c r="P173" s="166"/>
      <c r="Q173" s="166"/>
      <c r="R173" s="166"/>
      <c r="S173" s="166"/>
      <c r="T173" s="167"/>
      <c r="AT173" s="162" t="s">
        <v>154</v>
      </c>
      <c r="AU173" s="162" t="s">
        <v>82</v>
      </c>
      <c r="AV173" s="14" t="s">
        <v>122</v>
      </c>
      <c r="AW173" s="14" t="s">
        <v>28</v>
      </c>
      <c r="AX173" s="14" t="s">
        <v>80</v>
      </c>
      <c r="AY173" s="162" t="s">
        <v>114</v>
      </c>
    </row>
    <row r="174" spans="1:65" s="2" customFormat="1" ht="16.5" customHeight="1">
      <c r="A174" s="28"/>
      <c r="B174" s="135"/>
      <c r="C174" s="136" t="s">
        <v>8</v>
      </c>
      <c r="D174" s="136" t="s">
        <v>117</v>
      </c>
      <c r="E174" s="137" t="s">
        <v>183</v>
      </c>
      <c r="F174" s="138" t="s">
        <v>184</v>
      </c>
      <c r="G174" s="139" t="s">
        <v>151</v>
      </c>
      <c r="H174" s="140">
        <v>220</v>
      </c>
      <c r="I174" s="141"/>
      <c r="J174" s="141">
        <f>ROUND(I174*H174,2)</f>
        <v>0</v>
      </c>
      <c r="K174" s="138" t="s">
        <v>1</v>
      </c>
      <c r="L174" s="142"/>
      <c r="M174" s="143" t="s">
        <v>1</v>
      </c>
      <c r="N174" s="144" t="s">
        <v>37</v>
      </c>
      <c r="O174" s="145">
        <v>0</v>
      </c>
      <c r="P174" s="145">
        <f>O174*H174</f>
        <v>0</v>
      </c>
      <c r="Q174" s="145">
        <v>0</v>
      </c>
      <c r="R174" s="145">
        <f>Q174*H174</f>
        <v>0</v>
      </c>
      <c r="S174" s="145">
        <v>0</v>
      </c>
      <c r="T174" s="146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47" t="s">
        <v>121</v>
      </c>
      <c r="AT174" s="147" t="s">
        <v>117</v>
      </c>
      <c r="AU174" s="147" t="s">
        <v>82</v>
      </c>
      <c r="AY174" s="16" t="s">
        <v>114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6" t="s">
        <v>80</v>
      </c>
      <c r="BK174" s="148">
        <f>ROUND(I174*H174,2)</f>
        <v>0</v>
      </c>
      <c r="BL174" s="16" t="s">
        <v>122</v>
      </c>
      <c r="BM174" s="147" t="s">
        <v>185</v>
      </c>
    </row>
    <row r="175" spans="1:65" s="2" customFormat="1">
      <c r="A175" s="28"/>
      <c r="B175" s="29"/>
      <c r="C175" s="28"/>
      <c r="D175" s="149" t="s">
        <v>123</v>
      </c>
      <c r="E175" s="28"/>
      <c r="F175" s="150" t="s">
        <v>184</v>
      </c>
      <c r="G175" s="28"/>
      <c r="H175" s="28"/>
      <c r="I175" s="28"/>
      <c r="J175" s="28"/>
      <c r="K175" s="28"/>
      <c r="L175" s="29"/>
      <c r="M175" s="151"/>
      <c r="N175" s="152"/>
      <c r="O175" s="54"/>
      <c r="P175" s="54"/>
      <c r="Q175" s="54"/>
      <c r="R175" s="54"/>
      <c r="S175" s="54"/>
      <c r="T175" s="55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T175" s="16" t="s">
        <v>123</v>
      </c>
      <c r="AU175" s="16" t="s">
        <v>82</v>
      </c>
    </row>
    <row r="176" spans="1:65" s="13" customFormat="1">
      <c r="B176" s="154"/>
      <c r="D176" s="149" t="s">
        <v>154</v>
      </c>
      <c r="E176" s="155" t="s">
        <v>1</v>
      </c>
      <c r="F176" s="156" t="s">
        <v>186</v>
      </c>
      <c r="H176" s="157">
        <v>220</v>
      </c>
      <c r="L176" s="154"/>
      <c r="M176" s="158"/>
      <c r="N176" s="159"/>
      <c r="O176" s="159"/>
      <c r="P176" s="159"/>
      <c r="Q176" s="159"/>
      <c r="R176" s="159"/>
      <c r="S176" s="159"/>
      <c r="T176" s="160"/>
      <c r="AT176" s="155" t="s">
        <v>154</v>
      </c>
      <c r="AU176" s="155" t="s">
        <v>82</v>
      </c>
      <c r="AV176" s="13" t="s">
        <v>82</v>
      </c>
      <c r="AW176" s="13" t="s">
        <v>28</v>
      </c>
      <c r="AX176" s="13" t="s">
        <v>72</v>
      </c>
      <c r="AY176" s="155" t="s">
        <v>114</v>
      </c>
    </row>
    <row r="177" spans="1:65" s="14" customFormat="1">
      <c r="B177" s="161"/>
      <c r="D177" s="149" t="s">
        <v>154</v>
      </c>
      <c r="E177" s="162" t="s">
        <v>1</v>
      </c>
      <c r="F177" s="163" t="s">
        <v>156</v>
      </c>
      <c r="H177" s="164">
        <v>220</v>
      </c>
      <c r="L177" s="161"/>
      <c r="M177" s="165"/>
      <c r="N177" s="166"/>
      <c r="O177" s="166"/>
      <c r="P177" s="166"/>
      <c r="Q177" s="166"/>
      <c r="R177" s="166"/>
      <c r="S177" s="166"/>
      <c r="T177" s="167"/>
      <c r="AT177" s="162" t="s">
        <v>154</v>
      </c>
      <c r="AU177" s="162" t="s">
        <v>82</v>
      </c>
      <c r="AV177" s="14" t="s">
        <v>122</v>
      </c>
      <c r="AW177" s="14" t="s">
        <v>28</v>
      </c>
      <c r="AX177" s="14" t="s">
        <v>80</v>
      </c>
      <c r="AY177" s="162" t="s">
        <v>114</v>
      </c>
    </row>
    <row r="178" spans="1:65" s="2" customFormat="1" ht="16.5" customHeight="1">
      <c r="A178" s="28"/>
      <c r="B178" s="135"/>
      <c r="C178" s="136" t="s">
        <v>152</v>
      </c>
      <c r="D178" s="136" t="s">
        <v>117</v>
      </c>
      <c r="E178" s="137" t="s">
        <v>187</v>
      </c>
      <c r="F178" s="138" t="s">
        <v>188</v>
      </c>
      <c r="G178" s="139" t="s">
        <v>151</v>
      </c>
      <c r="H178" s="140">
        <v>1120</v>
      </c>
      <c r="I178" s="141"/>
      <c r="J178" s="141">
        <f>ROUND(I178*H178,2)</f>
        <v>0</v>
      </c>
      <c r="K178" s="138" t="s">
        <v>1</v>
      </c>
      <c r="L178" s="142"/>
      <c r="M178" s="143" t="s">
        <v>1</v>
      </c>
      <c r="N178" s="144" t="s">
        <v>37</v>
      </c>
      <c r="O178" s="145">
        <v>0</v>
      </c>
      <c r="P178" s="145">
        <f>O178*H178</f>
        <v>0</v>
      </c>
      <c r="Q178" s="145">
        <v>0</v>
      </c>
      <c r="R178" s="145">
        <f>Q178*H178</f>
        <v>0</v>
      </c>
      <c r="S178" s="145">
        <v>0</v>
      </c>
      <c r="T178" s="146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47" t="s">
        <v>121</v>
      </c>
      <c r="AT178" s="147" t="s">
        <v>117</v>
      </c>
      <c r="AU178" s="147" t="s">
        <v>82</v>
      </c>
      <c r="AY178" s="16" t="s">
        <v>114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6" t="s">
        <v>80</v>
      </c>
      <c r="BK178" s="148">
        <f>ROUND(I178*H178,2)</f>
        <v>0</v>
      </c>
      <c r="BL178" s="16" t="s">
        <v>122</v>
      </c>
      <c r="BM178" s="147" t="s">
        <v>189</v>
      </c>
    </row>
    <row r="179" spans="1:65" s="2" customFormat="1">
      <c r="A179" s="28"/>
      <c r="B179" s="29"/>
      <c r="C179" s="28"/>
      <c r="D179" s="149" t="s">
        <v>123</v>
      </c>
      <c r="E179" s="28"/>
      <c r="F179" s="150" t="s">
        <v>188</v>
      </c>
      <c r="G179" s="28"/>
      <c r="H179" s="28"/>
      <c r="I179" s="28"/>
      <c r="J179" s="28"/>
      <c r="K179" s="28"/>
      <c r="L179" s="29"/>
      <c r="M179" s="151"/>
      <c r="N179" s="152"/>
      <c r="O179" s="54"/>
      <c r="P179" s="54"/>
      <c r="Q179" s="54"/>
      <c r="R179" s="54"/>
      <c r="S179" s="54"/>
      <c r="T179" s="55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T179" s="16" t="s">
        <v>123</v>
      </c>
      <c r="AU179" s="16" t="s">
        <v>82</v>
      </c>
    </row>
    <row r="180" spans="1:65" s="13" customFormat="1">
      <c r="B180" s="154"/>
      <c r="D180" s="149" t="s">
        <v>154</v>
      </c>
      <c r="E180" s="155" t="s">
        <v>1</v>
      </c>
      <c r="F180" s="156" t="s">
        <v>190</v>
      </c>
      <c r="H180" s="157">
        <v>1120</v>
      </c>
      <c r="L180" s="154"/>
      <c r="M180" s="158"/>
      <c r="N180" s="159"/>
      <c r="O180" s="159"/>
      <c r="P180" s="159"/>
      <c r="Q180" s="159"/>
      <c r="R180" s="159"/>
      <c r="S180" s="159"/>
      <c r="T180" s="160"/>
      <c r="AT180" s="155" t="s">
        <v>154</v>
      </c>
      <c r="AU180" s="155" t="s">
        <v>82</v>
      </c>
      <c r="AV180" s="13" t="s">
        <v>82</v>
      </c>
      <c r="AW180" s="13" t="s">
        <v>28</v>
      </c>
      <c r="AX180" s="13" t="s">
        <v>72</v>
      </c>
      <c r="AY180" s="155" t="s">
        <v>114</v>
      </c>
    </row>
    <row r="181" spans="1:65" s="14" customFormat="1">
      <c r="B181" s="161"/>
      <c r="D181" s="149" t="s">
        <v>154</v>
      </c>
      <c r="E181" s="162" t="s">
        <v>1</v>
      </c>
      <c r="F181" s="163" t="s">
        <v>156</v>
      </c>
      <c r="H181" s="164">
        <v>1120</v>
      </c>
      <c r="L181" s="161"/>
      <c r="M181" s="165"/>
      <c r="N181" s="166"/>
      <c r="O181" s="166"/>
      <c r="P181" s="166"/>
      <c r="Q181" s="166"/>
      <c r="R181" s="166"/>
      <c r="S181" s="166"/>
      <c r="T181" s="167"/>
      <c r="AT181" s="162" t="s">
        <v>154</v>
      </c>
      <c r="AU181" s="162" t="s">
        <v>82</v>
      </c>
      <c r="AV181" s="14" t="s">
        <v>122</v>
      </c>
      <c r="AW181" s="14" t="s">
        <v>28</v>
      </c>
      <c r="AX181" s="14" t="s">
        <v>80</v>
      </c>
      <c r="AY181" s="162" t="s">
        <v>114</v>
      </c>
    </row>
    <row r="182" spans="1:65" s="2" customFormat="1" ht="16.5" customHeight="1">
      <c r="A182" s="28"/>
      <c r="B182" s="135"/>
      <c r="C182" s="136" t="s">
        <v>191</v>
      </c>
      <c r="D182" s="136" t="s">
        <v>117</v>
      </c>
      <c r="E182" s="137" t="s">
        <v>192</v>
      </c>
      <c r="F182" s="138" t="s">
        <v>193</v>
      </c>
      <c r="G182" s="139" t="s">
        <v>151</v>
      </c>
      <c r="H182" s="140">
        <v>50</v>
      </c>
      <c r="I182" s="141"/>
      <c r="J182" s="141">
        <f>ROUND(I182*H182,2)</f>
        <v>0</v>
      </c>
      <c r="K182" s="138" t="s">
        <v>1</v>
      </c>
      <c r="L182" s="142"/>
      <c r="M182" s="143" t="s">
        <v>1</v>
      </c>
      <c r="N182" s="144" t="s">
        <v>37</v>
      </c>
      <c r="O182" s="145">
        <v>0</v>
      </c>
      <c r="P182" s="145">
        <f>O182*H182</f>
        <v>0</v>
      </c>
      <c r="Q182" s="145">
        <v>0</v>
      </c>
      <c r="R182" s="145">
        <f>Q182*H182</f>
        <v>0</v>
      </c>
      <c r="S182" s="145">
        <v>0</v>
      </c>
      <c r="T182" s="146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47" t="s">
        <v>121</v>
      </c>
      <c r="AT182" s="147" t="s">
        <v>117</v>
      </c>
      <c r="AU182" s="147" t="s">
        <v>82</v>
      </c>
      <c r="AY182" s="16" t="s">
        <v>114</v>
      </c>
      <c r="BE182" s="148">
        <f>IF(N182="základní",J182,0)</f>
        <v>0</v>
      </c>
      <c r="BF182" s="148">
        <f>IF(N182="snížená",J182,0)</f>
        <v>0</v>
      </c>
      <c r="BG182" s="148">
        <f>IF(N182="zákl. přenesená",J182,0)</f>
        <v>0</v>
      </c>
      <c r="BH182" s="148">
        <f>IF(N182="sníž. přenesená",J182,0)</f>
        <v>0</v>
      </c>
      <c r="BI182" s="148">
        <f>IF(N182="nulová",J182,0)</f>
        <v>0</v>
      </c>
      <c r="BJ182" s="16" t="s">
        <v>80</v>
      </c>
      <c r="BK182" s="148">
        <f>ROUND(I182*H182,2)</f>
        <v>0</v>
      </c>
      <c r="BL182" s="16" t="s">
        <v>122</v>
      </c>
      <c r="BM182" s="147" t="s">
        <v>194</v>
      </c>
    </row>
    <row r="183" spans="1:65" s="2" customFormat="1">
      <c r="A183" s="28"/>
      <c r="B183" s="29"/>
      <c r="C183" s="28"/>
      <c r="D183" s="149" t="s">
        <v>123</v>
      </c>
      <c r="E183" s="28"/>
      <c r="F183" s="150" t="s">
        <v>193</v>
      </c>
      <c r="G183" s="28"/>
      <c r="H183" s="28"/>
      <c r="I183" s="28"/>
      <c r="J183" s="28"/>
      <c r="K183" s="28"/>
      <c r="L183" s="29"/>
      <c r="M183" s="151"/>
      <c r="N183" s="152"/>
      <c r="O183" s="54"/>
      <c r="P183" s="54"/>
      <c r="Q183" s="54"/>
      <c r="R183" s="54"/>
      <c r="S183" s="54"/>
      <c r="T183" s="55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T183" s="16" t="s">
        <v>123</v>
      </c>
      <c r="AU183" s="16" t="s">
        <v>82</v>
      </c>
    </row>
    <row r="184" spans="1:65" s="2" customFormat="1" ht="16.5" customHeight="1">
      <c r="A184" s="28"/>
      <c r="B184" s="135"/>
      <c r="C184" s="136" t="s">
        <v>160</v>
      </c>
      <c r="D184" s="136" t="s">
        <v>117</v>
      </c>
      <c r="E184" s="137" t="s">
        <v>195</v>
      </c>
      <c r="F184" s="138" t="s">
        <v>196</v>
      </c>
      <c r="G184" s="139" t="s">
        <v>151</v>
      </c>
      <c r="H184" s="140">
        <v>340</v>
      </c>
      <c r="I184" s="141"/>
      <c r="J184" s="141">
        <f>ROUND(I184*H184,2)</f>
        <v>0</v>
      </c>
      <c r="K184" s="138" t="s">
        <v>1</v>
      </c>
      <c r="L184" s="142"/>
      <c r="M184" s="143" t="s">
        <v>1</v>
      </c>
      <c r="N184" s="144" t="s">
        <v>37</v>
      </c>
      <c r="O184" s="145">
        <v>0</v>
      </c>
      <c r="P184" s="145">
        <f>O184*H184</f>
        <v>0</v>
      </c>
      <c r="Q184" s="145">
        <v>0</v>
      </c>
      <c r="R184" s="145">
        <f>Q184*H184</f>
        <v>0</v>
      </c>
      <c r="S184" s="145">
        <v>0</v>
      </c>
      <c r="T184" s="146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47" t="s">
        <v>121</v>
      </c>
      <c r="AT184" s="147" t="s">
        <v>117</v>
      </c>
      <c r="AU184" s="147" t="s">
        <v>82</v>
      </c>
      <c r="AY184" s="16" t="s">
        <v>114</v>
      </c>
      <c r="BE184" s="148">
        <f>IF(N184="základní",J184,0)</f>
        <v>0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6" t="s">
        <v>80</v>
      </c>
      <c r="BK184" s="148">
        <f>ROUND(I184*H184,2)</f>
        <v>0</v>
      </c>
      <c r="BL184" s="16" t="s">
        <v>122</v>
      </c>
      <c r="BM184" s="147" t="s">
        <v>197</v>
      </c>
    </row>
    <row r="185" spans="1:65" s="2" customFormat="1">
      <c r="A185" s="28"/>
      <c r="B185" s="29"/>
      <c r="C185" s="28"/>
      <c r="D185" s="149" t="s">
        <v>123</v>
      </c>
      <c r="E185" s="28"/>
      <c r="F185" s="150" t="s">
        <v>196</v>
      </c>
      <c r="G185" s="28"/>
      <c r="H185" s="28"/>
      <c r="I185" s="28"/>
      <c r="J185" s="28"/>
      <c r="K185" s="28"/>
      <c r="L185" s="29"/>
      <c r="M185" s="151"/>
      <c r="N185" s="152"/>
      <c r="O185" s="54"/>
      <c r="P185" s="54"/>
      <c r="Q185" s="54"/>
      <c r="R185" s="54"/>
      <c r="S185" s="54"/>
      <c r="T185" s="55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T185" s="16" t="s">
        <v>123</v>
      </c>
      <c r="AU185" s="16" t="s">
        <v>82</v>
      </c>
    </row>
    <row r="186" spans="1:65" s="2" customFormat="1" ht="19.5">
      <c r="A186" s="28"/>
      <c r="B186" s="29"/>
      <c r="C186" s="28"/>
      <c r="D186" s="149" t="s">
        <v>124</v>
      </c>
      <c r="E186" s="28"/>
      <c r="F186" s="153" t="s">
        <v>374</v>
      </c>
      <c r="G186" s="28"/>
      <c r="H186" s="28"/>
      <c r="I186" s="28"/>
      <c r="J186" s="28"/>
      <c r="K186" s="28"/>
      <c r="L186" s="29"/>
      <c r="M186" s="151"/>
      <c r="N186" s="152"/>
      <c r="O186" s="54"/>
      <c r="P186" s="54"/>
      <c r="Q186" s="54"/>
      <c r="R186" s="54"/>
      <c r="S186" s="54"/>
      <c r="T186" s="55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T186" s="16" t="s">
        <v>124</v>
      </c>
      <c r="AU186" s="16" t="s">
        <v>82</v>
      </c>
    </row>
    <row r="187" spans="1:65" s="13" customFormat="1">
      <c r="B187" s="154"/>
      <c r="D187" s="149" t="s">
        <v>154</v>
      </c>
      <c r="E187" s="155" t="s">
        <v>1</v>
      </c>
      <c r="F187" s="156" t="s">
        <v>198</v>
      </c>
      <c r="H187" s="157">
        <v>340</v>
      </c>
      <c r="L187" s="154"/>
      <c r="M187" s="158"/>
      <c r="N187" s="159"/>
      <c r="O187" s="159"/>
      <c r="P187" s="159"/>
      <c r="Q187" s="159"/>
      <c r="R187" s="159"/>
      <c r="S187" s="159"/>
      <c r="T187" s="160"/>
      <c r="AT187" s="155" t="s">
        <v>154</v>
      </c>
      <c r="AU187" s="155" t="s">
        <v>82</v>
      </c>
      <c r="AV187" s="13" t="s">
        <v>82</v>
      </c>
      <c r="AW187" s="13" t="s">
        <v>28</v>
      </c>
      <c r="AX187" s="13" t="s">
        <v>72</v>
      </c>
      <c r="AY187" s="155" t="s">
        <v>114</v>
      </c>
    </row>
    <row r="188" spans="1:65" s="14" customFormat="1">
      <c r="B188" s="161"/>
      <c r="D188" s="149" t="s">
        <v>154</v>
      </c>
      <c r="E188" s="162" t="s">
        <v>1</v>
      </c>
      <c r="F188" s="163" t="s">
        <v>156</v>
      </c>
      <c r="H188" s="164">
        <v>340</v>
      </c>
      <c r="L188" s="161"/>
      <c r="M188" s="165"/>
      <c r="N188" s="166"/>
      <c r="O188" s="166"/>
      <c r="P188" s="166"/>
      <c r="Q188" s="166"/>
      <c r="R188" s="166"/>
      <c r="S188" s="166"/>
      <c r="T188" s="167"/>
      <c r="AT188" s="162" t="s">
        <v>154</v>
      </c>
      <c r="AU188" s="162" t="s">
        <v>82</v>
      </c>
      <c r="AV188" s="14" t="s">
        <v>122</v>
      </c>
      <c r="AW188" s="14" t="s">
        <v>28</v>
      </c>
      <c r="AX188" s="14" t="s">
        <v>80</v>
      </c>
      <c r="AY188" s="162" t="s">
        <v>114</v>
      </c>
    </row>
    <row r="189" spans="1:65" s="2" customFormat="1" ht="16.5" customHeight="1">
      <c r="A189" s="28"/>
      <c r="B189" s="135"/>
      <c r="C189" s="136" t="s">
        <v>199</v>
      </c>
      <c r="D189" s="136" t="s">
        <v>117</v>
      </c>
      <c r="E189" s="137" t="s">
        <v>200</v>
      </c>
      <c r="F189" s="138" t="s">
        <v>201</v>
      </c>
      <c r="G189" s="139" t="s">
        <v>151</v>
      </c>
      <c r="H189" s="140">
        <v>260</v>
      </c>
      <c r="I189" s="141"/>
      <c r="J189" s="141">
        <f>ROUND(I189*H189,2)</f>
        <v>0</v>
      </c>
      <c r="K189" s="138" t="s">
        <v>1</v>
      </c>
      <c r="L189" s="142"/>
      <c r="M189" s="143" t="s">
        <v>1</v>
      </c>
      <c r="N189" s="144" t="s">
        <v>37</v>
      </c>
      <c r="O189" s="145">
        <v>0</v>
      </c>
      <c r="P189" s="145">
        <f>O189*H189</f>
        <v>0</v>
      </c>
      <c r="Q189" s="145">
        <v>0</v>
      </c>
      <c r="R189" s="145">
        <f>Q189*H189</f>
        <v>0</v>
      </c>
      <c r="S189" s="145">
        <v>0</v>
      </c>
      <c r="T189" s="146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47" t="s">
        <v>121</v>
      </c>
      <c r="AT189" s="147" t="s">
        <v>117</v>
      </c>
      <c r="AU189" s="147" t="s">
        <v>82</v>
      </c>
      <c r="AY189" s="16" t="s">
        <v>114</v>
      </c>
      <c r="BE189" s="148">
        <f>IF(N189="základní",J189,0)</f>
        <v>0</v>
      </c>
      <c r="BF189" s="148">
        <f>IF(N189="snížená",J189,0)</f>
        <v>0</v>
      </c>
      <c r="BG189" s="148">
        <f>IF(N189="zákl. přenesená",J189,0)</f>
        <v>0</v>
      </c>
      <c r="BH189" s="148">
        <f>IF(N189="sníž. přenesená",J189,0)</f>
        <v>0</v>
      </c>
      <c r="BI189" s="148">
        <f>IF(N189="nulová",J189,0)</f>
        <v>0</v>
      </c>
      <c r="BJ189" s="16" t="s">
        <v>80</v>
      </c>
      <c r="BK189" s="148">
        <f>ROUND(I189*H189,2)</f>
        <v>0</v>
      </c>
      <c r="BL189" s="16" t="s">
        <v>122</v>
      </c>
      <c r="BM189" s="147" t="s">
        <v>202</v>
      </c>
    </row>
    <row r="190" spans="1:65" s="2" customFormat="1">
      <c r="A190" s="28"/>
      <c r="B190" s="29"/>
      <c r="C190" s="28"/>
      <c r="D190" s="149" t="s">
        <v>123</v>
      </c>
      <c r="E190" s="28"/>
      <c r="F190" s="150" t="s">
        <v>201</v>
      </c>
      <c r="G190" s="28"/>
      <c r="H190" s="28"/>
      <c r="I190" s="28"/>
      <c r="J190" s="28"/>
      <c r="K190" s="28"/>
      <c r="L190" s="29"/>
      <c r="M190" s="151"/>
      <c r="N190" s="152"/>
      <c r="O190" s="54"/>
      <c r="P190" s="54"/>
      <c r="Q190" s="54"/>
      <c r="R190" s="54"/>
      <c r="S190" s="54"/>
      <c r="T190" s="55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T190" s="16" t="s">
        <v>123</v>
      </c>
      <c r="AU190" s="16" t="s">
        <v>82</v>
      </c>
    </row>
    <row r="191" spans="1:65" s="13" customFormat="1">
      <c r="B191" s="154"/>
      <c r="D191" s="149" t="s">
        <v>154</v>
      </c>
      <c r="E191" s="155" t="s">
        <v>1</v>
      </c>
      <c r="F191" s="156" t="s">
        <v>203</v>
      </c>
      <c r="H191" s="157">
        <v>260</v>
      </c>
      <c r="L191" s="154"/>
      <c r="M191" s="158"/>
      <c r="N191" s="159"/>
      <c r="O191" s="159"/>
      <c r="P191" s="159"/>
      <c r="Q191" s="159"/>
      <c r="R191" s="159"/>
      <c r="S191" s="159"/>
      <c r="T191" s="160"/>
      <c r="AT191" s="155" t="s">
        <v>154</v>
      </c>
      <c r="AU191" s="155" t="s">
        <v>82</v>
      </c>
      <c r="AV191" s="13" t="s">
        <v>82</v>
      </c>
      <c r="AW191" s="13" t="s">
        <v>28</v>
      </c>
      <c r="AX191" s="13" t="s">
        <v>72</v>
      </c>
      <c r="AY191" s="155" t="s">
        <v>114</v>
      </c>
    </row>
    <row r="192" spans="1:65" s="14" customFormat="1">
      <c r="B192" s="161"/>
      <c r="D192" s="149" t="s">
        <v>154</v>
      </c>
      <c r="E192" s="162" t="s">
        <v>1</v>
      </c>
      <c r="F192" s="163" t="s">
        <v>156</v>
      </c>
      <c r="H192" s="164">
        <v>260</v>
      </c>
      <c r="L192" s="161"/>
      <c r="M192" s="165"/>
      <c r="N192" s="166"/>
      <c r="O192" s="166"/>
      <c r="P192" s="166"/>
      <c r="Q192" s="166"/>
      <c r="R192" s="166"/>
      <c r="S192" s="166"/>
      <c r="T192" s="167"/>
      <c r="AT192" s="162" t="s">
        <v>154</v>
      </c>
      <c r="AU192" s="162" t="s">
        <v>82</v>
      </c>
      <c r="AV192" s="14" t="s">
        <v>122</v>
      </c>
      <c r="AW192" s="14" t="s">
        <v>28</v>
      </c>
      <c r="AX192" s="14" t="s">
        <v>80</v>
      </c>
      <c r="AY192" s="162" t="s">
        <v>114</v>
      </c>
    </row>
    <row r="193" spans="1:65" s="2" customFormat="1" ht="16.5" customHeight="1">
      <c r="A193" s="28"/>
      <c r="B193" s="135"/>
      <c r="C193" s="136" t="s">
        <v>165</v>
      </c>
      <c r="D193" s="136" t="s">
        <v>117</v>
      </c>
      <c r="E193" s="137" t="s">
        <v>204</v>
      </c>
      <c r="F193" s="138" t="s">
        <v>205</v>
      </c>
      <c r="G193" s="139" t="s">
        <v>206</v>
      </c>
      <c r="H193" s="140">
        <v>5</v>
      </c>
      <c r="I193" s="141"/>
      <c r="J193" s="141">
        <f>ROUND(I193*H193,2)</f>
        <v>0</v>
      </c>
      <c r="K193" s="138" t="s">
        <v>1</v>
      </c>
      <c r="L193" s="142"/>
      <c r="M193" s="143" t="s">
        <v>1</v>
      </c>
      <c r="N193" s="144" t="s">
        <v>37</v>
      </c>
      <c r="O193" s="145">
        <v>0</v>
      </c>
      <c r="P193" s="145">
        <f>O193*H193</f>
        <v>0</v>
      </c>
      <c r="Q193" s="145">
        <v>0</v>
      </c>
      <c r="R193" s="145">
        <f>Q193*H193</f>
        <v>0</v>
      </c>
      <c r="S193" s="145">
        <v>0</v>
      </c>
      <c r="T193" s="146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47" t="s">
        <v>121</v>
      </c>
      <c r="AT193" s="147" t="s">
        <v>117</v>
      </c>
      <c r="AU193" s="147" t="s">
        <v>82</v>
      </c>
      <c r="AY193" s="16" t="s">
        <v>114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6" t="s">
        <v>80</v>
      </c>
      <c r="BK193" s="148">
        <f>ROUND(I193*H193,2)</f>
        <v>0</v>
      </c>
      <c r="BL193" s="16" t="s">
        <v>122</v>
      </c>
      <c r="BM193" s="147" t="s">
        <v>207</v>
      </c>
    </row>
    <row r="194" spans="1:65" s="2" customFormat="1">
      <c r="A194" s="28"/>
      <c r="B194" s="29"/>
      <c r="C194" s="28"/>
      <c r="D194" s="149" t="s">
        <v>123</v>
      </c>
      <c r="E194" s="28"/>
      <c r="F194" s="150" t="s">
        <v>205</v>
      </c>
      <c r="G194" s="28"/>
      <c r="H194" s="28"/>
      <c r="I194" s="28"/>
      <c r="J194" s="28"/>
      <c r="K194" s="28"/>
      <c r="L194" s="29"/>
      <c r="M194" s="151"/>
      <c r="N194" s="152"/>
      <c r="O194" s="54"/>
      <c r="P194" s="54"/>
      <c r="Q194" s="54"/>
      <c r="R194" s="54"/>
      <c r="S194" s="54"/>
      <c r="T194" s="55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T194" s="16" t="s">
        <v>123</v>
      </c>
      <c r="AU194" s="16" t="s">
        <v>82</v>
      </c>
    </row>
    <row r="195" spans="1:65" s="12" customFormat="1" ht="22.9" customHeight="1">
      <c r="B195" s="123"/>
      <c r="D195" s="124" t="s">
        <v>71</v>
      </c>
      <c r="E195" s="133" t="s">
        <v>208</v>
      </c>
      <c r="F195" s="133" t="s">
        <v>209</v>
      </c>
      <c r="J195" s="134">
        <f>BK195</f>
        <v>0</v>
      </c>
      <c r="L195" s="123"/>
      <c r="M195" s="127"/>
      <c r="N195" s="128"/>
      <c r="O195" s="128"/>
      <c r="P195" s="129">
        <f>SUM(P196:P233)</f>
        <v>0</v>
      </c>
      <c r="Q195" s="128"/>
      <c r="R195" s="129">
        <f>SUM(R196:R233)</f>
        <v>0</v>
      </c>
      <c r="S195" s="128"/>
      <c r="T195" s="130">
        <f>SUM(T196:T233)</f>
        <v>0</v>
      </c>
      <c r="AR195" s="124" t="s">
        <v>80</v>
      </c>
      <c r="AT195" s="131" t="s">
        <v>71</v>
      </c>
      <c r="AU195" s="131" t="s">
        <v>80</v>
      </c>
      <c r="AY195" s="124" t="s">
        <v>114</v>
      </c>
      <c r="BK195" s="132">
        <f>SUM(BK196:BK233)</f>
        <v>0</v>
      </c>
    </row>
    <row r="196" spans="1:65" s="2" customFormat="1" ht="16.5" customHeight="1">
      <c r="A196" s="28"/>
      <c r="B196" s="135"/>
      <c r="C196" s="136" t="s">
        <v>7</v>
      </c>
      <c r="D196" s="136" t="s">
        <v>117</v>
      </c>
      <c r="E196" s="137" t="s">
        <v>210</v>
      </c>
      <c r="F196" s="138" t="s">
        <v>211</v>
      </c>
      <c r="G196" s="139" t="s">
        <v>120</v>
      </c>
      <c r="H196" s="140">
        <v>1</v>
      </c>
      <c r="I196" s="141"/>
      <c r="J196" s="141">
        <f>ROUND(I196*H196,2)</f>
        <v>0</v>
      </c>
      <c r="K196" s="138" t="s">
        <v>1</v>
      </c>
      <c r="L196" s="142"/>
      <c r="M196" s="143" t="s">
        <v>1</v>
      </c>
      <c r="N196" s="144" t="s">
        <v>37</v>
      </c>
      <c r="O196" s="145">
        <v>0</v>
      </c>
      <c r="P196" s="145">
        <f>O196*H196</f>
        <v>0</v>
      </c>
      <c r="Q196" s="145">
        <v>0</v>
      </c>
      <c r="R196" s="145">
        <f>Q196*H196</f>
        <v>0</v>
      </c>
      <c r="S196" s="145">
        <v>0</v>
      </c>
      <c r="T196" s="146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47" t="s">
        <v>121</v>
      </c>
      <c r="AT196" s="147" t="s">
        <v>117</v>
      </c>
      <c r="AU196" s="147" t="s">
        <v>82</v>
      </c>
      <c r="AY196" s="16" t="s">
        <v>114</v>
      </c>
      <c r="BE196" s="148">
        <f>IF(N196="základní",J196,0)</f>
        <v>0</v>
      </c>
      <c r="BF196" s="148">
        <f>IF(N196="snížená",J196,0)</f>
        <v>0</v>
      </c>
      <c r="BG196" s="148">
        <f>IF(N196="zákl. přenesená",J196,0)</f>
        <v>0</v>
      </c>
      <c r="BH196" s="148">
        <f>IF(N196="sníž. přenesená",J196,0)</f>
        <v>0</v>
      </c>
      <c r="BI196" s="148">
        <f>IF(N196="nulová",J196,0)</f>
        <v>0</v>
      </c>
      <c r="BJ196" s="16" t="s">
        <v>80</v>
      </c>
      <c r="BK196" s="148">
        <f>ROUND(I196*H196,2)</f>
        <v>0</v>
      </c>
      <c r="BL196" s="16" t="s">
        <v>122</v>
      </c>
      <c r="BM196" s="147" t="s">
        <v>212</v>
      </c>
    </row>
    <row r="197" spans="1:65" s="2" customFormat="1">
      <c r="A197" s="28"/>
      <c r="B197" s="29"/>
      <c r="C197" s="28"/>
      <c r="D197" s="149" t="s">
        <v>123</v>
      </c>
      <c r="E197" s="28"/>
      <c r="F197" s="150" t="s">
        <v>211</v>
      </c>
      <c r="G197" s="28"/>
      <c r="H197" s="28"/>
      <c r="I197" s="28"/>
      <c r="J197" s="28"/>
      <c r="K197" s="28"/>
      <c r="L197" s="29"/>
      <c r="M197" s="151"/>
      <c r="N197" s="152"/>
      <c r="O197" s="54"/>
      <c r="P197" s="54"/>
      <c r="Q197" s="54"/>
      <c r="R197" s="54"/>
      <c r="S197" s="54"/>
      <c r="T197" s="55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T197" s="16" t="s">
        <v>123</v>
      </c>
      <c r="AU197" s="16" t="s">
        <v>82</v>
      </c>
    </row>
    <row r="198" spans="1:65" s="2" customFormat="1" ht="39">
      <c r="A198" s="28"/>
      <c r="B198" s="29"/>
      <c r="C198" s="28"/>
      <c r="D198" s="149" t="s">
        <v>124</v>
      </c>
      <c r="E198" s="28"/>
      <c r="F198" s="153" t="s">
        <v>375</v>
      </c>
      <c r="G198" s="28"/>
      <c r="H198" s="28"/>
      <c r="I198" s="28"/>
      <c r="J198" s="28"/>
      <c r="K198" s="28"/>
      <c r="L198" s="29"/>
      <c r="M198" s="151"/>
      <c r="N198" s="152"/>
      <c r="O198" s="54"/>
      <c r="P198" s="54"/>
      <c r="Q198" s="54"/>
      <c r="R198" s="54"/>
      <c r="S198" s="54"/>
      <c r="T198" s="55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T198" s="16" t="s">
        <v>124</v>
      </c>
      <c r="AU198" s="16" t="s">
        <v>82</v>
      </c>
    </row>
    <row r="199" spans="1:65" s="2" customFormat="1" ht="24.2" customHeight="1">
      <c r="A199" s="28"/>
      <c r="B199" s="135"/>
      <c r="C199" s="136" t="s">
        <v>169</v>
      </c>
      <c r="D199" s="136" t="s">
        <v>117</v>
      </c>
      <c r="E199" s="137" t="s">
        <v>213</v>
      </c>
      <c r="F199" s="138" t="s">
        <v>214</v>
      </c>
      <c r="G199" s="139" t="s">
        <v>120</v>
      </c>
      <c r="H199" s="140">
        <v>3</v>
      </c>
      <c r="I199" s="141"/>
      <c r="J199" s="141">
        <f>ROUND(I199*H199,2)</f>
        <v>0</v>
      </c>
      <c r="K199" s="138" t="s">
        <v>1</v>
      </c>
      <c r="L199" s="142"/>
      <c r="M199" s="143" t="s">
        <v>1</v>
      </c>
      <c r="N199" s="144" t="s">
        <v>37</v>
      </c>
      <c r="O199" s="145">
        <v>0</v>
      </c>
      <c r="P199" s="145">
        <f>O199*H199</f>
        <v>0</v>
      </c>
      <c r="Q199" s="145">
        <v>0</v>
      </c>
      <c r="R199" s="145">
        <f>Q199*H199</f>
        <v>0</v>
      </c>
      <c r="S199" s="145">
        <v>0</v>
      </c>
      <c r="T199" s="146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47" t="s">
        <v>121</v>
      </c>
      <c r="AT199" s="147" t="s">
        <v>117</v>
      </c>
      <c r="AU199" s="147" t="s">
        <v>82</v>
      </c>
      <c r="AY199" s="16" t="s">
        <v>114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6" t="s">
        <v>80</v>
      </c>
      <c r="BK199" s="148">
        <f>ROUND(I199*H199,2)</f>
        <v>0</v>
      </c>
      <c r="BL199" s="16" t="s">
        <v>122</v>
      </c>
      <c r="BM199" s="147" t="s">
        <v>215</v>
      </c>
    </row>
    <row r="200" spans="1:65" s="2" customFormat="1" ht="19.5">
      <c r="A200" s="28"/>
      <c r="B200" s="29"/>
      <c r="C200" s="28"/>
      <c r="D200" s="149" t="s">
        <v>123</v>
      </c>
      <c r="E200" s="28"/>
      <c r="F200" s="150" t="s">
        <v>214</v>
      </c>
      <c r="G200" s="28"/>
      <c r="H200" s="28"/>
      <c r="I200" s="28"/>
      <c r="J200" s="28"/>
      <c r="K200" s="28"/>
      <c r="L200" s="29"/>
      <c r="M200" s="151"/>
      <c r="N200" s="152"/>
      <c r="O200" s="54"/>
      <c r="P200" s="54"/>
      <c r="Q200" s="54"/>
      <c r="R200" s="54"/>
      <c r="S200" s="54"/>
      <c r="T200" s="55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T200" s="16" t="s">
        <v>123</v>
      </c>
      <c r="AU200" s="16" t="s">
        <v>82</v>
      </c>
    </row>
    <row r="201" spans="1:65" s="2" customFormat="1">
      <c r="A201" s="28"/>
      <c r="B201" s="29"/>
      <c r="C201" s="28"/>
      <c r="D201" s="149" t="s">
        <v>124</v>
      </c>
      <c r="E201" s="28"/>
      <c r="F201" s="153" t="s">
        <v>376</v>
      </c>
      <c r="G201" s="28"/>
      <c r="H201" s="28"/>
      <c r="I201" s="28"/>
      <c r="J201" s="28"/>
      <c r="K201" s="28"/>
      <c r="L201" s="29"/>
      <c r="M201" s="151"/>
      <c r="N201" s="152"/>
      <c r="O201" s="54"/>
      <c r="P201" s="54"/>
      <c r="Q201" s="54"/>
      <c r="R201" s="54"/>
      <c r="S201" s="54"/>
      <c r="T201" s="55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T201" s="16" t="s">
        <v>124</v>
      </c>
      <c r="AU201" s="16" t="s">
        <v>82</v>
      </c>
    </row>
    <row r="202" spans="1:65" s="2" customFormat="1" ht="24.2" customHeight="1">
      <c r="A202" s="28"/>
      <c r="B202" s="135"/>
      <c r="C202" s="136" t="s">
        <v>216</v>
      </c>
      <c r="D202" s="136" t="s">
        <v>117</v>
      </c>
      <c r="E202" s="137" t="s">
        <v>217</v>
      </c>
      <c r="F202" s="138" t="s">
        <v>218</v>
      </c>
      <c r="G202" s="139" t="s">
        <v>151</v>
      </c>
      <c r="H202" s="140">
        <v>15</v>
      </c>
      <c r="I202" s="141"/>
      <c r="J202" s="141">
        <f>ROUND(I202*H202,2)</f>
        <v>0</v>
      </c>
      <c r="K202" s="138" t="s">
        <v>1</v>
      </c>
      <c r="L202" s="142"/>
      <c r="M202" s="143" t="s">
        <v>1</v>
      </c>
      <c r="N202" s="144" t="s">
        <v>37</v>
      </c>
      <c r="O202" s="145">
        <v>0</v>
      </c>
      <c r="P202" s="145">
        <f>O202*H202</f>
        <v>0</v>
      </c>
      <c r="Q202" s="145">
        <v>0</v>
      </c>
      <c r="R202" s="145">
        <f>Q202*H202</f>
        <v>0</v>
      </c>
      <c r="S202" s="145">
        <v>0</v>
      </c>
      <c r="T202" s="146">
        <f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47" t="s">
        <v>121</v>
      </c>
      <c r="AT202" s="147" t="s">
        <v>117</v>
      </c>
      <c r="AU202" s="147" t="s">
        <v>82</v>
      </c>
      <c r="AY202" s="16" t="s">
        <v>114</v>
      </c>
      <c r="BE202" s="148">
        <f>IF(N202="základní",J202,0)</f>
        <v>0</v>
      </c>
      <c r="BF202" s="148">
        <f>IF(N202="snížená",J202,0)</f>
        <v>0</v>
      </c>
      <c r="BG202" s="148">
        <f>IF(N202="zákl. přenesená",J202,0)</f>
        <v>0</v>
      </c>
      <c r="BH202" s="148">
        <f>IF(N202="sníž. přenesená",J202,0)</f>
        <v>0</v>
      </c>
      <c r="BI202" s="148">
        <f>IF(N202="nulová",J202,0)</f>
        <v>0</v>
      </c>
      <c r="BJ202" s="16" t="s">
        <v>80</v>
      </c>
      <c r="BK202" s="148">
        <f>ROUND(I202*H202,2)</f>
        <v>0</v>
      </c>
      <c r="BL202" s="16" t="s">
        <v>122</v>
      </c>
      <c r="BM202" s="147" t="s">
        <v>219</v>
      </c>
    </row>
    <row r="203" spans="1:65" s="2" customFormat="1" ht="19.5">
      <c r="A203" s="28"/>
      <c r="B203" s="29"/>
      <c r="C203" s="28"/>
      <c r="D203" s="149" t="s">
        <v>123</v>
      </c>
      <c r="E203" s="28"/>
      <c r="F203" s="150" t="s">
        <v>218</v>
      </c>
      <c r="G203" s="28"/>
      <c r="H203" s="28"/>
      <c r="I203" s="28"/>
      <c r="J203" s="28"/>
      <c r="K203" s="28"/>
      <c r="L203" s="29"/>
      <c r="M203" s="151"/>
      <c r="N203" s="152"/>
      <c r="O203" s="54"/>
      <c r="P203" s="54"/>
      <c r="Q203" s="54"/>
      <c r="R203" s="54"/>
      <c r="S203" s="54"/>
      <c r="T203" s="55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T203" s="16" t="s">
        <v>123</v>
      </c>
      <c r="AU203" s="16" t="s">
        <v>82</v>
      </c>
    </row>
    <row r="204" spans="1:65" s="2" customFormat="1" ht="16.5" customHeight="1">
      <c r="A204" s="28"/>
      <c r="B204" s="135"/>
      <c r="C204" s="136" t="s">
        <v>173</v>
      </c>
      <c r="D204" s="136" t="s">
        <v>117</v>
      </c>
      <c r="E204" s="137" t="s">
        <v>220</v>
      </c>
      <c r="F204" s="138" t="s">
        <v>221</v>
      </c>
      <c r="G204" s="139" t="s">
        <v>120</v>
      </c>
      <c r="H204" s="140">
        <v>2</v>
      </c>
      <c r="I204" s="141"/>
      <c r="J204" s="141">
        <f>ROUND(I204*H204,2)</f>
        <v>0</v>
      </c>
      <c r="K204" s="138" t="s">
        <v>1</v>
      </c>
      <c r="L204" s="142"/>
      <c r="M204" s="143" t="s">
        <v>1</v>
      </c>
      <c r="N204" s="144" t="s">
        <v>37</v>
      </c>
      <c r="O204" s="145">
        <v>0</v>
      </c>
      <c r="P204" s="145">
        <f>O204*H204</f>
        <v>0</v>
      </c>
      <c r="Q204" s="145">
        <v>0</v>
      </c>
      <c r="R204" s="145">
        <f>Q204*H204</f>
        <v>0</v>
      </c>
      <c r="S204" s="145">
        <v>0</v>
      </c>
      <c r="T204" s="146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47" t="s">
        <v>121</v>
      </c>
      <c r="AT204" s="147" t="s">
        <v>117</v>
      </c>
      <c r="AU204" s="147" t="s">
        <v>82</v>
      </c>
      <c r="AY204" s="16" t="s">
        <v>114</v>
      </c>
      <c r="BE204" s="148">
        <f>IF(N204="základní",J204,0)</f>
        <v>0</v>
      </c>
      <c r="BF204" s="148">
        <f>IF(N204="snížená",J204,0)</f>
        <v>0</v>
      </c>
      <c r="BG204" s="148">
        <f>IF(N204="zákl. přenesená",J204,0)</f>
        <v>0</v>
      </c>
      <c r="BH204" s="148">
        <f>IF(N204="sníž. přenesená",J204,0)</f>
        <v>0</v>
      </c>
      <c r="BI204" s="148">
        <f>IF(N204="nulová",J204,0)</f>
        <v>0</v>
      </c>
      <c r="BJ204" s="16" t="s">
        <v>80</v>
      </c>
      <c r="BK204" s="148">
        <f>ROUND(I204*H204,2)</f>
        <v>0</v>
      </c>
      <c r="BL204" s="16" t="s">
        <v>122</v>
      </c>
      <c r="BM204" s="147" t="s">
        <v>222</v>
      </c>
    </row>
    <row r="205" spans="1:65" s="2" customFormat="1">
      <c r="A205" s="28"/>
      <c r="B205" s="29"/>
      <c r="C205" s="28"/>
      <c r="D205" s="149" t="s">
        <v>123</v>
      </c>
      <c r="E205" s="28"/>
      <c r="F205" s="150" t="s">
        <v>221</v>
      </c>
      <c r="G205" s="28"/>
      <c r="H205" s="28"/>
      <c r="I205" s="28"/>
      <c r="J205" s="28"/>
      <c r="K205" s="28"/>
      <c r="L205" s="29"/>
      <c r="M205" s="151"/>
      <c r="N205" s="152"/>
      <c r="O205" s="54"/>
      <c r="P205" s="54"/>
      <c r="Q205" s="54"/>
      <c r="R205" s="54"/>
      <c r="S205" s="54"/>
      <c r="T205" s="55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T205" s="16" t="s">
        <v>123</v>
      </c>
      <c r="AU205" s="16" t="s">
        <v>82</v>
      </c>
    </row>
    <row r="206" spans="1:65" s="2" customFormat="1" ht="19.5">
      <c r="A206" s="28"/>
      <c r="B206" s="29"/>
      <c r="C206" s="28"/>
      <c r="D206" s="149" t="s">
        <v>124</v>
      </c>
      <c r="E206" s="28"/>
      <c r="F206" s="153" t="s">
        <v>223</v>
      </c>
      <c r="G206" s="28"/>
      <c r="H206" s="28"/>
      <c r="I206" s="28"/>
      <c r="J206" s="28"/>
      <c r="K206" s="28"/>
      <c r="L206" s="29"/>
      <c r="M206" s="151"/>
      <c r="N206" s="152"/>
      <c r="O206" s="54"/>
      <c r="P206" s="54"/>
      <c r="Q206" s="54"/>
      <c r="R206" s="54"/>
      <c r="S206" s="54"/>
      <c r="T206" s="55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T206" s="16" t="s">
        <v>124</v>
      </c>
      <c r="AU206" s="16" t="s">
        <v>82</v>
      </c>
    </row>
    <row r="207" spans="1:65" s="2" customFormat="1" ht="37.9" customHeight="1">
      <c r="A207" s="28"/>
      <c r="B207" s="135"/>
      <c r="C207" s="136" t="s">
        <v>224</v>
      </c>
      <c r="D207" s="136" t="s">
        <v>117</v>
      </c>
      <c r="E207" s="137" t="s">
        <v>225</v>
      </c>
      <c r="F207" s="138" t="s">
        <v>226</v>
      </c>
      <c r="G207" s="139" t="s">
        <v>151</v>
      </c>
      <c r="H207" s="140">
        <v>45</v>
      </c>
      <c r="I207" s="141"/>
      <c r="J207" s="141">
        <f>ROUND(I207*H207,2)</f>
        <v>0</v>
      </c>
      <c r="K207" s="138" t="s">
        <v>227</v>
      </c>
      <c r="L207" s="142"/>
      <c r="M207" s="143" t="s">
        <v>1</v>
      </c>
      <c r="N207" s="144" t="s">
        <v>37</v>
      </c>
      <c r="O207" s="145">
        <v>0</v>
      </c>
      <c r="P207" s="145">
        <f>O207*H207</f>
        <v>0</v>
      </c>
      <c r="Q207" s="145">
        <v>0</v>
      </c>
      <c r="R207" s="145">
        <f>Q207*H207</f>
        <v>0</v>
      </c>
      <c r="S207" s="145">
        <v>0</v>
      </c>
      <c r="T207" s="146">
        <f>S207*H207</f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47" t="s">
        <v>121</v>
      </c>
      <c r="AT207" s="147" t="s">
        <v>117</v>
      </c>
      <c r="AU207" s="147" t="s">
        <v>82</v>
      </c>
      <c r="AY207" s="16" t="s">
        <v>114</v>
      </c>
      <c r="BE207" s="148">
        <f>IF(N207="základní",J207,0)</f>
        <v>0</v>
      </c>
      <c r="BF207" s="148">
        <f>IF(N207="snížená",J207,0)</f>
        <v>0</v>
      </c>
      <c r="BG207" s="148">
        <f>IF(N207="zákl. přenesená",J207,0)</f>
        <v>0</v>
      </c>
      <c r="BH207" s="148">
        <f>IF(N207="sníž. přenesená",J207,0)</f>
        <v>0</v>
      </c>
      <c r="BI207" s="148">
        <f>IF(N207="nulová",J207,0)</f>
        <v>0</v>
      </c>
      <c r="BJ207" s="16" t="s">
        <v>80</v>
      </c>
      <c r="BK207" s="148">
        <f>ROUND(I207*H207,2)</f>
        <v>0</v>
      </c>
      <c r="BL207" s="16" t="s">
        <v>122</v>
      </c>
      <c r="BM207" s="147" t="s">
        <v>228</v>
      </c>
    </row>
    <row r="208" spans="1:65" s="2" customFormat="1" ht="19.5">
      <c r="A208" s="28"/>
      <c r="B208" s="29"/>
      <c r="C208" s="28"/>
      <c r="D208" s="149" t="s">
        <v>123</v>
      </c>
      <c r="E208" s="28"/>
      <c r="F208" s="150" t="s">
        <v>226</v>
      </c>
      <c r="G208" s="28"/>
      <c r="H208" s="28"/>
      <c r="I208" s="28"/>
      <c r="J208" s="28"/>
      <c r="K208" s="28"/>
      <c r="L208" s="29"/>
      <c r="M208" s="151"/>
      <c r="N208" s="152"/>
      <c r="O208" s="54"/>
      <c r="P208" s="54"/>
      <c r="Q208" s="54"/>
      <c r="R208" s="54"/>
      <c r="S208" s="54"/>
      <c r="T208" s="55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T208" s="16" t="s">
        <v>123</v>
      </c>
      <c r="AU208" s="16" t="s">
        <v>82</v>
      </c>
    </row>
    <row r="209" spans="1:65" s="13" customFormat="1">
      <c r="B209" s="154"/>
      <c r="D209" s="149" t="s">
        <v>154</v>
      </c>
      <c r="E209" s="155" t="s">
        <v>1</v>
      </c>
      <c r="F209" s="156" t="s">
        <v>229</v>
      </c>
      <c r="H209" s="157">
        <v>45</v>
      </c>
      <c r="L209" s="154"/>
      <c r="M209" s="158"/>
      <c r="N209" s="159"/>
      <c r="O209" s="159"/>
      <c r="P209" s="159"/>
      <c r="Q209" s="159"/>
      <c r="R209" s="159"/>
      <c r="S209" s="159"/>
      <c r="T209" s="160"/>
      <c r="AT209" s="155" t="s">
        <v>154</v>
      </c>
      <c r="AU209" s="155" t="s">
        <v>82</v>
      </c>
      <c r="AV209" s="13" t="s">
        <v>82</v>
      </c>
      <c r="AW209" s="13" t="s">
        <v>28</v>
      </c>
      <c r="AX209" s="13" t="s">
        <v>72</v>
      </c>
      <c r="AY209" s="155" t="s">
        <v>114</v>
      </c>
    </row>
    <row r="210" spans="1:65" s="14" customFormat="1">
      <c r="B210" s="161"/>
      <c r="D210" s="149" t="s">
        <v>154</v>
      </c>
      <c r="E210" s="162" t="s">
        <v>1</v>
      </c>
      <c r="F210" s="163" t="s">
        <v>156</v>
      </c>
      <c r="H210" s="164">
        <v>45</v>
      </c>
      <c r="L210" s="161"/>
      <c r="M210" s="165"/>
      <c r="N210" s="166"/>
      <c r="O210" s="166"/>
      <c r="P210" s="166"/>
      <c r="Q210" s="166"/>
      <c r="R210" s="166"/>
      <c r="S210" s="166"/>
      <c r="T210" s="167"/>
      <c r="AT210" s="162" t="s">
        <v>154</v>
      </c>
      <c r="AU210" s="162" t="s">
        <v>82</v>
      </c>
      <c r="AV210" s="14" t="s">
        <v>122</v>
      </c>
      <c r="AW210" s="14" t="s">
        <v>28</v>
      </c>
      <c r="AX210" s="14" t="s">
        <v>80</v>
      </c>
      <c r="AY210" s="162" t="s">
        <v>114</v>
      </c>
    </row>
    <row r="211" spans="1:65" s="2" customFormat="1" ht="21.75" customHeight="1">
      <c r="A211" s="28"/>
      <c r="B211" s="135"/>
      <c r="C211" s="136" t="s">
        <v>177</v>
      </c>
      <c r="D211" s="136" t="s">
        <v>117</v>
      </c>
      <c r="E211" s="137" t="s">
        <v>230</v>
      </c>
      <c r="F211" s="138" t="s">
        <v>231</v>
      </c>
      <c r="G211" s="139" t="s">
        <v>232</v>
      </c>
      <c r="H211" s="140">
        <v>1</v>
      </c>
      <c r="I211" s="141"/>
      <c r="J211" s="141">
        <f>ROUND(I211*H211,2)</f>
        <v>0</v>
      </c>
      <c r="K211" s="138" t="s">
        <v>1</v>
      </c>
      <c r="L211" s="142"/>
      <c r="M211" s="143" t="s">
        <v>1</v>
      </c>
      <c r="N211" s="144" t="s">
        <v>37</v>
      </c>
      <c r="O211" s="145">
        <v>0</v>
      </c>
      <c r="P211" s="145">
        <f>O211*H211</f>
        <v>0</v>
      </c>
      <c r="Q211" s="145">
        <v>0</v>
      </c>
      <c r="R211" s="145">
        <f>Q211*H211</f>
        <v>0</v>
      </c>
      <c r="S211" s="145">
        <v>0</v>
      </c>
      <c r="T211" s="146">
        <f>S211*H211</f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47" t="s">
        <v>121</v>
      </c>
      <c r="AT211" s="147" t="s">
        <v>117</v>
      </c>
      <c r="AU211" s="147" t="s">
        <v>82</v>
      </c>
      <c r="AY211" s="16" t="s">
        <v>114</v>
      </c>
      <c r="BE211" s="148">
        <f>IF(N211="základní",J211,0)</f>
        <v>0</v>
      </c>
      <c r="BF211" s="148">
        <f>IF(N211="snížená",J211,0)</f>
        <v>0</v>
      </c>
      <c r="BG211" s="148">
        <f>IF(N211="zákl. přenesená",J211,0)</f>
        <v>0</v>
      </c>
      <c r="BH211" s="148">
        <f>IF(N211="sníž. přenesená",J211,0)</f>
        <v>0</v>
      </c>
      <c r="BI211" s="148">
        <f>IF(N211="nulová",J211,0)</f>
        <v>0</v>
      </c>
      <c r="BJ211" s="16" t="s">
        <v>80</v>
      </c>
      <c r="BK211" s="148">
        <f>ROUND(I211*H211,2)</f>
        <v>0</v>
      </c>
      <c r="BL211" s="16" t="s">
        <v>122</v>
      </c>
      <c r="BM211" s="147" t="s">
        <v>233</v>
      </c>
    </row>
    <row r="212" spans="1:65" s="2" customFormat="1">
      <c r="A212" s="28"/>
      <c r="B212" s="29"/>
      <c r="C212" s="28"/>
      <c r="D212" s="149" t="s">
        <v>123</v>
      </c>
      <c r="E212" s="28"/>
      <c r="F212" s="150" t="s">
        <v>231</v>
      </c>
      <c r="G212" s="28"/>
      <c r="H212" s="28"/>
      <c r="I212" s="28"/>
      <c r="J212" s="28"/>
      <c r="K212" s="28"/>
      <c r="L212" s="29"/>
      <c r="M212" s="151"/>
      <c r="N212" s="152"/>
      <c r="O212" s="54"/>
      <c r="P212" s="54"/>
      <c r="Q212" s="54"/>
      <c r="R212" s="54"/>
      <c r="S212" s="54"/>
      <c r="T212" s="55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T212" s="16" t="s">
        <v>123</v>
      </c>
      <c r="AU212" s="16" t="s">
        <v>82</v>
      </c>
    </row>
    <row r="213" spans="1:65" s="2" customFormat="1">
      <c r="A213" s="28"/>
      <c r="B213" s="29"/>
      <c r="C213" s="28"/>
      <c r="D213" s="149" t="s">
        <v>124</v>
      </c>
      <c r="E213" s="28"/>
      <c r="F213" s="153" t="s">
        <v>377</v>
      </c>
      <c r="G213" s="28"/>
      <c r="H213" s="28"/>
      <c r="I213" s="28"/>
      <c r="J213" s="28"/>
      <c r="K213" s="28"/>
      <c r="L213" s="29"/>
      <c r="M213" s="151"/>
      <c r="N213" s="152"/>
      <c r="O213" s="54"/>
      <c r="P213" s="54"/>
      <c r="Q213" s="54"/>
      <c r="R213" s="54"/>
      <c r="S213" s="54"/>
      <c r="T213" s="55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T213" s="16" t="s">
        <v>124</v>
      </c>
      <c r="AU213" s="16" t="s">
        <v>82</v>
      </c>
    </row>
    <row r="214" spans="1:65" s="2" customFormat="1" ht="21.75" customHeight="1">
      <c r="A214" s="28"/>
      <c r="B214" s="135"/>
      <c r="C214" s="136" t="s">
        <v>234</v>
      </c>
      <c r="D214" s="136" t="s">
        <v>117</v>
      </c>
      <c r="E214" s="137" t="s">
        <v>235</v>
      </c>
      <c r="F214" s="138" t="s">
        <v>236</v>
      </c>
      <c r="G214" s="139" t="s">
        <v>237</v>
      </c>
      <c r="H214" s="140">
        <v>5</v>
      </c>
      <c r="I214" s="141"/>
      <c r="J214" s="141">
        <f>ROUND(I214*H214,2)</f>
        <v>0</v>
      </c>
      <c r="K214" s="138" t="s">
        <v>1</v>
      </c>
      <c r="L214" s="142"/>
      <c r="M214" s="143" t="s">
        <v>1</v>
      </c>
      <c r="N214" s="144" t="s">
        <v>37</v>
      </c>
      <c r="O214" s="145">
        <v>0</v>
      </c>
      <c r="P214" s="145">
        <f>O214*H214</f>
        <v>0</v>
      </c>
      <c r="Q214" s="145">
        <v>0</v>
      </c>
      <c r="R214" s="145">
        <f>Q214*H214</f>
        <v>0</v>
      </c>
      <c r="S214" s="145">
        <v>0</v>
      </c>
      <c r="T214" s="146">
        <f>S214*H214</f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47" t="s">
        <v>121</v>
      </c>
      <c r="AT214" s="147" t="s">
        <v>117</v>
      </c>
      <c r="AU214" s="147" t="s">
        <v>82</v>
      </c>
      <c r="AY214" s="16" t="s">
        <v>114</v>
      </c>
      <c r="BE214" s="148">
        <f>IF(N214="základní",J214,0)</f>
        <v>0</v>
      </c>
      <c r="BF214" s="148">
        <f>IF(N214="snížená",J214,0)</f>
        <v>0</v>
      </c>
      <c r="BG214" s="148">
        <f>IF(N214="zákl. přenesená",J214,0)</f>
        <v>0</v>
      </c>
      <c r="BH214" s="148">
        <f>IF(N214="sníž. přenesená",J214,0)</f>
        <v>0</v>
      </c>
      <c r="BI214" s="148">
        <f>IF(N214="nulová",J214,0)</f>
        <v>0</v>
      </c>
      <c r="BJ214" s="16" t="s">
        <v>80</v>
      </c>
      <c r="BK214" s="148">
        <f>ROUND(I214*H214,2)</f>
        <v>0</v>
      </c>
      <c r="BL214" s="16" t="s">
        <v>122</v>
      </c>
      <c r="BM214" s="147" t="s">
        <v>238</v>
      </c>
    </row>
    <row r="215" spans="1:65" s="2" customFormat="1">
      <c r="A215" s="28"/>
      <c r="B215" s="29"/>
      <c r="C215" s="28"/>
      <c r="D215" s="149" t="s">
        <v>123</v>
      </c>
      <c r="E215" s="28"/>
      <c r="F215" s="150" t="s">
        <v>236</v>
      </c>
      <c r="G215" s="28"/>
      <c r="H215" s="28"/>
      <c r="I215" s="28"/>
      <c r="J215" s="28"/>
      <c r="K215" s="28"/>
      <c r="L215" s="29"/>
      <c r="M215" s="151"/>
      <c r="N215" s="152"/>
      <c r="O215" s="54"/>
      <c r="P215" s="54"/>
      <c r="Q215" s="54"/>
      <c r="R215" s="54"/>
      <c r="S215" s="54"/>
      <c r="T215" s="55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T215" s="16" t="s">
        <v>123</v>
      </c>
      <c r="AU215" s="16" t="s">
        <v>82</v>
      </c>
    </row>
    <row r="216" spans="1:65" s="2" customFormat="1" ht="29.25">
      <c r="A216" s="28"/>
      <c r="B216" s="29"/>
      <c r="C216" s="28"/>
      <c r="D216" s="149" t="s">
        <v>124</v>
      </c>
      <c r="E216" s="28"/>
      <c r="F216" s="153" t="s">
        <v>239</v>
      </c>
      <c r="G216" s="28"/>
      <c r="H216" s="28"/>
      <c r="I216" s="28"/>
      <c r="J216" s="28"/>
      <c r="K216" s="28"/>
      <c r="L216" s="29"/>
      <c r="M216" s="151"/>
      <c r="N216" s="152"/>
      <c r="O216" s="54"/>
      <c r="P216" s="54"/>
      <c r="Q216" s="54"/>
      <c r="R216" s="54"/>
      <c r="S216" s="54"/>
      <c r="T216" s="55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T216" s="16" t="s">
        <v>124</v>
      </c>
      <c r="AU216" s="16" t="s">
        <v>82</v>
      </c>
    </row>
    <row r="217" spans="1:65" s="2" customFormat="1" ht="37.9" customHeight="1">
      <c r="A217" s="28"/>
      <c r="B217" s="135"/>
      <c r="C217" s="136" t="s">
        <v>181</v>
      </c>
      <c r="D217" s="136" t="s">
        <v>117</v>
      </c>
      <c r="E217" s="137" t="s">
        <v>240</v>
      </c>
      <c r="F217" s="138" t="s">
        <v>241</v>
      </c>
      <c r="G217" s="139" t="s">
        <v>151</v>
      </c>
      <c r="H217" s="140">
        <v>270</v>
      </c>
      <c r="I217" s="141"/>
      <c r="J217" s="141">
        <f>ROUND(I217*H217,2)</f>
        <v>0</v>
      </c>
      <c r="K217" s="138" t="s">
        <v>227</v>
      </c>
      <c r="L217" s="142"/>
      <c r="M217" s="143" t="s">
        <v>1</v>
      </c>
      <c r="N217" s="144" t="s">
        <v>37</v>
      </c>
      <c r="O217" s="145">
        <v>0</v>
      </c>
      <c r="P217" s="145">
        <f>O217*H217</f>
        <v>0</v>
      </c>
      <c r="Q217" s="145">
        <v>0</v>
      </c>
      <c r="R217" s="145">
        <f>Q217*H217</f>
        <v>0</v>
      </c>
      <c r="S217" s="145">
        <v>0</v>
      </c>
      <c r="T217" s="146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47" t="s">
        <v>121</v>
      </c>
      <c r="AT217" s="147" t="s">
        <v>117</v>
      </c>
      <c r="AU217" s="147" t="s">
        <v>82</v>
      </c>
      <c r="AY217" s="16" t="s">
        <v>114</v>
      </c>
      <c r="BE217" s="148">
        <f>IF(N217="základní",J217,0)</f>
        <v>0</v>
      </c>
      <c r="BF217" s="148">
        <f>IF(N217="snížená",J217,0)</f>
        <v>0</v>
      </c>
      <c r="BG217" s="148">
        <f>IF(N217="zákl. přenesená",J217,0)</f>
        <v>0</v>
      </c>
      <c r="BH217" s="148">
        <f>IF(N217="sníž. přenesená",J217,0)</f>
        <v>0</v>
      </c>
      <c r="BI217" s="148">
        <f>IF(N217="nulová",J217,0)</f>
        <v>0</v>
      </c>
      <c r="BJ217" s="16" t="s">
        <v>80</v>
      </c>
      <c r="BK217" s="148">
        <f>ROUND(I217*H217,2)</f>
        <v>0</v>
      </c>
      <c r="BL217" s="16" t="s">
        <v>122</v>
      </c>
      <c r="BM217" s="147" t="s">
        <v>242</v>
      </c>
    </row>
    <row r="218" spans="1:65" s="2" customFormat="1" ht="19.5">
      <c r="A218" s="28"/>
      <c r="B218" s="29"/>
      <c r="C218" s="28"/>
      <c r="D218" s="149" t="s">
        <v>123</v>
      </c>
      <c r="E218" s="28"/>
      <c r="F218" s="150" t="s">
        <v>241</v>
      </c>
      <c r="G218" s="28"/>
      <c r="H218" s="28"/>
      <c r="I218" s="28"/>
      <c r="J218" s="28"/>
      <c r="K218" s="28"/>
      <c r="L218" s="29"/>
      <c r="M218" s="151"/>
      <c r="N218" s="152"/>
      <c r="O218" s="54"/>
      <c r="P218" s="54"/>
      <c r="Q218" s="54"/>
      <c r="R218" s="54"/>
      <c r="S218" s="54"/>
      <c r="T218" s="55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T218" s="16" t="s">
        <v>123</v>
      </c>
      <c r="AU218" s="16" t="s">
        <v>82</v>
      </c>
    </row>
    <row r="219" spans="1:65" s="13" customFormat="1">
      <c r="B219" s="154"/>
      <c r="D219" s="149" t="s">
        <v>154</v>
      </c>
      <c r="E219" s="155" t="s">
        <v>1</v>
      </c>
      <c r="F219" s="156" t="s">
        <v>243</v>
      </c>
      <c r="H219" s="157">
        <v>270</v>
      </c>
      <c r="L219" s="154"/>
      <c r="M219" s="158"/>
      <c r="N219" s="159"/>
      <c r="O219" s="159"/>
      <c r="P219" s="159"/>
      <c r="Q219" s="159"/>
      <c r="R219" s="159"/>
      <c r="S219" s="159"/>
      <c r="T219" s="160"/>
      <c r="AT219" s="155" t="s">
        <v>154</v>
      </c>
      <c r="AU219" s="155" t="s">
        <v>82</v>
      </c>
      <c r="AV219" s="13" t="s">
        <v>82</v>
      </c>
      <c r="AW219" s="13" t="s">
        <v>28</v>
      </c>
      <c r="AX219" s="13" t="s">
        <v>72</v>
      </c>
      <c r="AY219" s="155" t="s">
        <v>114</v>
      </c>
    </row>
    <row r="220" spans="1:65" s="14" customFormat="1">
      <c r="B220" s="161"/>
      <c r="D220" s="149" t="s">
        <v>154</v>
      </c>
      <c r="E220" s="162" t="s">
        <v>1</v>
      </c>
      <c r="F220" s="163" t="s">
        <v>156</v>
      </c>
      <c r="H220" s="164">
        <v>270</v>
      </c>
      <c r="L220" s="161"/>
      <c r="M220" s="165"/>
      <c r="N220" s="166"/>
      <c r="O220" s="166"/>
      <c r="P220" s="166"/>
      <c r="Q220" s="166"/>
      <c r="R220" s="166"/>
      <c r="S220" s="166"/>
      <c r="T220" s="167"/>
      <c r="AT220" s="162" t="s">
        <v>154</v>
      </c>
      <c r="AU220" s="162" t="s">
        <v>82</v>
      </c>
      <c r="AV220" s="14" t="s">
        <v>122</v>
      </c>
      <c r="AW220" s="14" t="s">
        <v>28</v>
      </c>
      <c r="AX220" s="14" t="s">
        <v>80</v>
      </c>
      <c r="AY220" s="162" t="s">
        <v>114</v>
      </c>
    </row>
    <row r="221" spans="1:65" s="2" customFormat="1" ht="21.75" customHeight="1">
      <c r="A221" s="28"/>
      <c r="B221" s="135"/>
      <c r="C221" s="136" t="s">
        <v>244</v>
      </c>
      <c r="D221" s="136" t="s">
        <v>117</v>
      </c>
      <c r="E221" s="137" t="s">
        <v>245</v>
      </c>
      <c r="F221" s="138" t="s">
        <v>246</v>
      </c>
      <c r="G221" s="139" t="s">
        <v>120</v>
      </c>
      <c r="H221" s="140">
        <v>12</v>
      </c>
      <c r="I221" s="141"/>
      <c r="J221" s="141">
        <f>ROUND(I221*H221,2)</f>
        <v>0</v>
      </c>
      <c r="K221" s="138" t="s">
        <v>1</v>
      </c>
      <c r="L221" s="142"/>
      <c r="M221" s="143" t="s">
        <v>1</v>
      </c>
      <c r="N221" s="144" t="s">
        <v>37</v>
      </c>
      <c r="O221" s="145">
        <v>0</v>
      </c>
      <c r="P221" s="145">
        <f>O221*H221</f>
        <v>0</v>
      </c>
      <c r="Q221" s="145">
        <v>0</v>
      </c>
      <c r="R221" s="145">
        <f>Q221*H221</f>
        <v>0</v>
      </c>
      <c r="S221" s="145">
        <v>0</v>
      </c>
      <c r="T221" s="146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47" t="s">
        <v>121</v>
      </c>
      <c r="AT221" s="147" t="s">
        <v>117</v>
      </c>
      <c r="AU221" s="147" t="s">
        <v>82</v>
      </c>
      <c r="AY221" s="16" t="s">
        <v>114</v>
      </c>
      <c r="BE221" s="148">
        <f>IF(N221="základní",J221,0)</f>
        <v>0</v>
      </c>
      <c r="BF221" s="148">
        <f>IF(N221="snížená",J221,0)</f>
        <v>0</v>
      </c>
      <c r="BG221" s="148">
        <f>IF(N221="zákl. přenesená",J221,0)</f>
        <v>0</v>
      </c>
      <c r="BH221" s="148">
        <f>IF(N221="sníž. přenesená",J221,0)</f>
        <v>0</v>
      </c>
      <c r="BI221" s="148">
        <f>IF(N221="nulová",J221,0)</f>
        <v>0</v>
      </c>
      <c r="BJ221" s="16" t="s">
        <v>80</v>
      </c>
      <c r="BK221" s="148">
        <f>ROUND(I221*H221,2)</f>
        <v>0</v>
      </c>
      <c r="BL221" s="16" t="s">
        <v>122</v>
      </c>
      <c r="BM221" s="147" t="s">
        <v>247</v>
      </c>
    </row>
    <row r="222" spans="1:65" s="2" customFormat="1">
      <c r="A222" s="28"/>
      <c r="B222" s="29"/>
      <c r="C222" s="28"/>
      <c r="D222" s="149" t="s">
        <v>123</v>
      </c>
      <c r="E222" s="28"/>
      <c r="F222" s="150" t="s">
        <v>246</v>
      </c>
      <c r="G222" s="28"/>
      <c r="H222" s="28"/>
      <c r="I222" s="28"/>
      <c r="J222" s="28"/>
      <c r="K222" s="28"/>
      <c r="L222" s="29"/>
      <c r="M222" s="151"/>
      <c r="N222" s="152"/>
      <c r="O222" s="54"/>
      <c r="P222" s="54"/>
      <c r="Q222" s="54"/>
      <c r="R222" s="54"/>
      <c r="S222" s="54"/>
      <c r="T222" s="55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T222" s="16" t="s">
        <v>123</v>
      </c>
      <c r="AU222" s="16" t="s">
        <v>82</v>
      </c>
    </row>
    <row r="223" spans="1:65" s="2" customFormat="1" ht="16.5" customHeight="1">
      <c r="A223" s="28"/>
      <c r="B223" s="135"/>
      <c r="C223" s="136" t="s">
        <v>185</v>
      </c>
      <c r="D223" s="136" t="s">
        <v>117</v>
      </c>
      <c r="E223" s="137" t="s">
        <v>248</v>
      </c>
      <c r="F223" s="138" t="s">
        <v>249</v>
      </c>
      <c r="G223" s="139" t="s">
        <v>120</v>
      </c>
      <c r="H223" s="140">
        <v>4</v>
      </c>
      <c r="I223" s="141"/>
      <c r="J223" s="141">
        <f>ROUND(I223*H223,2)</f>
        <v>0</v>
      </c>
      <c r="K223" s="138" t="s">
        <v>1</v>
      </c>
      <c r="L223" s="142"/>
      <c r="M223" s="143" t="s">
        <v>1</v>
      </c>
      <c r="N223" s="144" t="s">
        <v>37</v>
      </c>
      <c r="O223" s="145">
        <v>0</v>
      </c>
      <c r="P223" s="145">
        <f>O223*H223</f>
        <v>0</v>
      </c>
      <c r="Q223" s="145">
        <v>0</v>
      </c>
      <c r="R223" s="145">
        <f>Q223*H223</f>
        <v>0</v>
      </c>
      <c r="S223" s="145">
        <v>0</v>
      </c>
      <c r="T223" s="146">
        <f>S223*H223</f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47" t="s">
        <v>121</v>
      </c>
      <c r="AT223" s="147" t="s">
        <v>117</v>
      </c>
      <c r="AU223" s="147" t="s">
        <v>82</v>
      </c>
      <c r="AY223" s="16" t="s">
        <v>114</v>
      </c>
      <c r="BE223" s="148">
        <f>IF(N223="základní",J223,0)</f>
        <v>0</v>
      </c>
      <c r="BF223" s="148">
        <f>IF(N223="snížená",J223,0)</f>
        <v>0</v>
      </c>
      <c r="BG223" s="148">
        <f>IF(N223="zákl. přenesená",J223,0)</f>
        <v>0</v>
      </c>
      <c r="BH223" s="148">
        <f>IF(N223="sníž. přenesená",J223,0)</f>
        <v>0</v>
      </c>
      <c r="BI223" s="148">
        <f>IF(N223="nulová",J223,0)</f>
        <v>0</v>
      </c>
      <c r="BJ223" s="16" t="s">
        <v>80</v>
      </c>
      <c r="BK223" s="148">
        <f>ROUND(I223*H223,2)</f>
        <v>0</v>
      </c>
      <c r="BL223" s="16" t="s">
        <v>122</v>
      </c>
      <c r="BM223" s="147" t="s">
        <v>250</v>
      </c>
    </row>
    <row r="224" spans="1:65" s="2" customFormat="1">
      <c r="A224" s="28"/>
      <c r="B224" s="29"/>
      <c r="C224" s="28"/>
      <c r="D224" s="149" t="s">
        <v>123</v>
      </c>
      <c r="E224" s="28"/>
      <c r="F224" s="150" t="s">
        <v>249</v>
      </c>
      <c r="G224" s="28"/>
      <c r="H224" s="28"/>
      <c r="I224" s="28"/>
      <c r="J224" s="28"/>
      <c r="K224" s="28"/>
      <c r="L224" s="29"/>
      <c r="M224" s="151"/>
      <c r="N224" s="152"/>
      <c r="O224" s="54"/>
      <c r="P224" s="54"/>
      <c r="Q224" s="54"/>
      <c r="R224" s="54"/>
      <c r="S224" s="54"/>
      <c r="T224" s="55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T224" s="16" t="s">
        <v>123</v>
      </c>
      <c r="AU224" s="16" t="s">
        <v>82</v>
      </c>
    </row>
    <row r="225" spans="1:65" s="2" customFormat="1" ht="16.5" customHeight="1">
      <c r="A225" s="28"/>
      <c r="B225" s="135"/>
      <c r="C225" s="136" t="s">
        <v>251</v>
      </c>
      <c r="D225" s="136" t="s">
        <v>117</v>
      </c>
      <c r="E225" s="137" t="s">
        <v>252</v>
      </c>
      <c r="F225" s="138" t="s">
        <v>253</v>
      </c>
      <c r="G225" s="139" t="s">
        <v>120</v>
      </c>
      <c r="H225" s="140">
        <v>4</v>
      </c>
      <c r="I225" s="141"/>
      <c r="J225" s="141">
        <f>ROUND(I225*H225,2)</f>
        <v>0</v>
      </c>
      <c r="K225" s="138" t="s">
        <v>1</v>
      </c>
      <c r="L225" s="142"/>
      <c r="M225" s="143" t="s">
        <v>1</v>
      </c>
      <c r="N225" s="144" t="s">
        <v>37</v>
      </c>
      <c r="O225" s="145">
        <v>0</v>
      </c>
      <c r="P225" s="145">
        <f>O225*H225</f>
        <v>0</v>
      </c>
      <c r="Q225" s="145">
        <v>0</v>
      </c>
      <c r="R225" s="145">
        <f>Q225*H225</f>
        <v>0</v>
      </c>
      <c r="S225" s="145">
        <v>0</v>
      </c>
      <c r="T225" s="146">
        <f>S225*H225</f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47" t="s">
        <v>121</v>
      </c>
      <c r="AT225" s="147" t="s">
        <v>117</v>
      </c>
      <c r="AU225" s="147" t="s">
        <v>82</v>
      </c>
      <c r="AY225" s="16" t="s">
        <v>114</v>
      </c>
      <c r="BE225" s="148">
        <f>IF(N225="základní",J225,0)</f>
        <v>0</v>
      </c>
      <c r="BF225" s="148">
        <f>IF(N225="snížená",J225,0)</f>
        <v>0</v>
      </c>
      <c r="BG225" s="148">
        <f>IF(N225="zákl. přenesená",J225,0)</f>
        <v>0</v>
      </c>
      <c r="BH225" s="148">
        <f>IF(N225="sníž. přenesená",J225,0)</f>
        <v>0</v>
      </c>
      <c r="BI225" s="148">
        <f>IF(N225="nulová",J225,0)</f>
        <v>0</v>
      </c>
      <c r="BJ225" s="16" t="s">
        <v>80</v>
      </c>
      <c r="BK225" s="148">
        <f>ROUND(I225*H225,2)</f>
        <v>0</v>
      </c>
      <c r="BL225" s="16" t="s">
        <v>122</v>
      </c>
      <c r="BM225" s="147" t="s">
        <v>254</v>
      </c>
    </row>
    <row r="226" spans="1:65" s="2" customFormat="1">
      <c r="A226" s="28"/>
      <c r="B226" s="29"/>
      <c r="C226" s="28"/>
      <c r="D226" s="149" t="s">
        <v>123</v>
      </c>
      <c r="E226" s="28"/>
      <c r="F226" s="150" t="s">
        <v>253</v>
      </c>
      <c r="G226" s="28"/>
      <c r="H226" s="28"/>
      <c r="I226" s="28"/>
      <c r="J226" s="28"/>
      <c r="K226" s="28"/>
      <c r="L226" s="29"/>
      <c r="M226" s="151"/>
      <c r="N226" s="152"/>
      <c r="O226" s="54"/>
      <c r="P226" s="54"/>
      <c r="Q226" s="54"/>
      <c r="R226" s="54"/>
      <c r="S226" s="54"/>
      <c r="T226" s="55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T226" s="16" t="s">
        <v>123</v>
      </c>
      <c r="AU226" s="16" t="s">
        <v>82</v>
      </c>
    </row>
    <row r="227" spans="1:65" s="2" customFormat="1" ht="16.5" customHeight="1">
      <c r="A227" s="28"/>
      <c r="B227" s="135"/>
      <c r="C227" s="136" t="s">
        <v>189</v>
      </c>
      <c r="D227" s="136" t="s">
        <v>117</v>
      </c>
      <c r="E227" s="137" t="s">
        <v>255</v>
      </c>
      <c r="F227" s="138" t="s">
        <v>256</v>
      </c>
      <c r="G227" s="139" t="s">
        <v>120</v>
      </c>
      <c r="H227" s="140">
        <v>4</v>
      </c>
      <c r="I227" s="141"/>
      <c r="J227" s="141">
        <f>ROUND(I227*H227,2)</f>
        <v>0</v>
      </c>
      <c r="K227" s="138" t="s">
        <v>1</v>
      </c>
      <c r="L227" s="142"/>
      <c r="M227" s="143" t="s">
        <v>1</v>
      </c>
      <c r="N227" s="144" t="s">
        <v>37</v>
      </c>
      <c r="O227" s="145">
        <v>0</v>
      </c>
      <c r="P227" s="145">
        <f>O227*H227</f>
        <v>0</v>
      </c>
      <c r="Q227" s="145">
        <v>0</v>
      </c>
      <c r="R227" s="145">
        <f>Q227*H227</f>
        <v>0</v>
      </c>
      <c r="S227" s="145">
        <v>0</v>
      </c>
      <c r="T227" s="146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47" t="s">
        <v>121</v>
      </c>
      <c r="AT227" s="147" t="s">
        <v>117</v>
      </c>
      <c r="AU227" s="147" t="s">
        <v>82</v>
      </c>
      <c r="AY227" s="16" t="s">
        <v>114</v>
      </c>
      <c r="BE227" s="148">
        <f>IF(N227="základní",J227,0)</f>
        <v>0</v>
      </c>
      <c r="BF227" s="148">
        <f>IF(N227="snížená",J227,0)</f>
        <v>0</v>
      </c>
      <c r="BG227" s="148">
        <f>IF(N227="zákl. přenesená",J227,0)</f>
        <v>0</v>
      </c>
      <c r="BH227" s="148">
        <f>IF(N227="sníž. přenesená",J227,0)</f>
        <v>0</v>
      </c>
      <c r="BI227" s="148">
        <f>IF(N227="nulová",J227,0)</f>
        <v>0</v>
      </c>
      <c r="BJ227" s="16" t="s">
        <v>80</v>
      </c>
      <c r="BK227" s="148">
        <f>ROUND(I227*H227,2)</f>
        <v>0</v>
      </c>
      <c r="BL227" s="16" t="s">
        <v>122</v>
      </c>
      <c r="BM227" s="147" t="s">
        <v>257</v>
      </c>
    </row>
    <row r="228" spans="1:65" s="2" customFormat="1">
      <c r="A228" s="28"/>
      <c r="B228" s="29"/>
      <c r="C228" s="28"/>
      <c r="D228" s="149" t="s">
        <v>123</v>
      </c>
      <c r="E228" s="28"/>
      <c r="F228" s="150" t="s">
        <v>256</v>
      </c>
      <c r="G228" s="28"/>
      <c r="H228" s="28"/>
      <c r="I228" s="28"/>
      <c r="J228" s="28"/>
      <c r="K228" s="28"/>
      <c r="L228" s="29"/>
      <c r="M228" s="151"/>
      <c r="N228" s="152"/>
      <c r="O228" s="54"/>
      <c r="P228" s="54"/>
      <c r="Q228" s="54"/>
      <c r="R228" s="54"/>
      <c r="S228" s="54"/>
      <c r="T228" s="55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T228" s="16" t="s">
        <v>123</v>
      </c>
      <c r="AU228" s="16" t="s">
        <v>82</v>
      </c>
    </row>
    <row r="229" spans="1:65" s="2" customFormat="1" ht="16.5" customHeight="1">
      <c r="A229" s="28"/>
      <c r="B229" s="135"/>
      <c r="C229" s="136" t="s">
        <v>258</v>
      </c>
      <c r="D229" s="136" t="s">
        <v>117</v>
      </c>
      <c r="E229" s="137" t="s">
        <v>259</v>
      </c>
      <c r="F229" s="138" t="s">
        <v>260</v>
      </c>
      <c r="G229" s="139" t="s">
        <v>120</v>
      </c>
      <c r="H229" s="140">
        <v>4</v>
      </c>
      <c r="I229" s="141"/>
      <c r="J229" s="141">
        <f>ROUND(I229*H229,2)</f>
        <v>0</v>
      </c>
      <c r="K229" s="138" t="s">
        <v>1</v>
      </c>
      <c r="L229" s="142"/>
      <c r="M229" s="143" t="s">
        <v>1</v>
      </c>
      <c r="N229" s="144" t="s">
        <v>37</v>
      </c>
      <c r="O229" s="145">
        <v>0</v>
      </c>
      <c r="P229" s="145">
        <f>O229*H229</f>
        <v>0</v>
      </c>
      <c r="Q229" s="145">
        <v>0</v>
      </c>
      <c r="R229" s="145">
        <f>Q229*H229</f>
        <v>0</v>
      </c>
      <c r="S229" s="145">
        <v>0</v>
      </c>
      <c r="T229" s="146">
        <f>S229*H229</f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47" t="s">
        <v>121</v>
      </c>
      <c r="AT229" s="147" t="s">
        <v>117</v>
      </c>
      <c r="AU229" s="147" t="s">
        <v>82</v>
      </c>
      <c r="AY229" s="16" t="s">
        <v>114</v>
      </c>
      <c r="BE229" s="148">
        <f>IF(N229="základní",J229,0)</f>
        <v>0</v>
      </c>
      <c r="BF229" s="148">
        <f>IF(N229="snížená",J229,0)</f>
        <v>0</v>
      </c>
      <c r="BG229" s="148">
        <f>IF(N229="zákl. přenesená",J229,0)</f>
        <v>0</v>
      </c>
      <c r="BH229" s="148">
        <f>IF(N229="sníž. přenesená",J229,0)</f>
        <v>0</v>
      </c>
      <c r="BI229" s="148">
        <f>IF(N229="nulová",J229,0)</f>
        <v>0</v>
      </c>
      <c r="BJ229" s="16" t="s">
        <v>80</v>
      </c>
      <c r="BK229" s="148">
        <f>ROUND(I229*H229,2)</f>
        <v>0</v>
      </c>
      <c r="BL229" s="16" t="s">
        <v>122</v>
      </c>
      <c r="BM229" s="147" t="s">
        <v>261</v>
      </c>
    </row>
    <row r="230" spans="1:65" s="2" customFormat="1">
      <c r="A230" s="28"/>
      <c r="B230" s="29"/>
      <c r="C230" s="28"/>
      <c r="D230" s="149" t="s">
        <v>123</v>
      </c>
      <c r="E230" s="28"/>
      <c r="F230" s="150" t="s">
        <v>260</v>
      </c>
      <c r="G230" s="28"/>
      <c r="H230" s="28"/>
      <c r="I230" s="28"/>
      <c r="J230" s="28"/>
      <c r="K230" s="28"/>
      <c r="L230" s="29"/>
      <c r="M230" s="151"/>
      <c r="N230" s="152"/>
      <c r="O230" s="54"/>
      <c r="P230" s="54"/>
      <c r="Q230" s="54"/>
      <c r="R230" s="54"/>
      <c r="S230" s="54"/>
      <c r="T230" s="55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T230" s="16" t="s">
        <v>123</v>
      </c>
      <c r="AU230" s="16" t="s">
        <v>82</v>
      </c>
    </row>
    <row r="231" spans="1:65" s="2" customFormat="1" ht="16.5" customHeight="1">
      <c r="A231" s="28"/>
      <c r="B231" s="135"/>
      <c r="C231" s="136" t="s">
        <v>194</v>
      </c>
      <c r="D231" s="136" t="s">
        <v>117</v>
      </c>
      <c r="E231" s="137" t="s">
        <v>262</v>
      </c>
      <c r="F231" s="138" t="s">
        <v>263</v>
      </c>
      <c r="G231" s="139" t="s">
        <v>120</v>
      </c>
      <c r="H231" s="140">
        <v>1</v>
      </c>
      <c r="I231" s="141"/>
      <c r="J231" s="141">
        <f>ROUND(I231*H231,2)</f>
        <v>0</v>
      </c>
      <c r="K231" s="138" t="s">
        <v>1</v>
      </c>
      <c r="L231" s="142"/>
      <c r="M231" s="143" t="s">
        <v>1</v>
      </c>
      <c r="N231" s="144" t="s">
        <v>37</v>
      </c>
      <c r="O231" s="145">
        <v>0</v>
      </c>
      <c r="P231" s="145">
        <f>O231*H231</f>
        <v>0</v>
      </c>
      <c r="Q231" s="145">
        <v>0</v>
      </c>
      <c r="R231" s="145">
        <f>Q231*H231</f>
        <v>0</v>
      </c>
      <c r="S231" s="145">
        <v>0</v>
      </c>
      <c r="T231" s="146">
        <f>S231*H231</f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47" t="s">
        <v>121</v>
      </c>
      <c r="AT231" s="147" t="s">
        <v>117</v>
      </c>
      <c r="AU231" s="147" t="s">
        <v>82</v>
      </c>
      <c r="AY231" s="16" t="s">
        <v>114</v>
      </c>
      <c r="BE231" s="148">
        <f>IF(N231="základní",J231,0)</f>
        <v>0</v>
      </c>
      <c r="BF231" s="148">
        <f>IF(N231="snížená",J231,0)</f>
        <v>0</v>
      </c>
      <c r="BG231" s="148">
        <f>IF(N231="zákl. přenesená",J231,0)</f>
        <v>0</v>
      </c>
      <c r="BH231" s="148">
        <f>IF(N231="sníž. přenesená",J231,0)</f>
        <v>0</v>
      </c>
      <c r="BI231" s="148">
        <f>IF(N231="nulová",J231,0)</f>
        <v>0</v>
      </c>
      <c r="BJ231" s="16" t="s">
        <v>80</v>
      </c>
      <c r="BK231" s="148">
        <f>ROUND(I231*H231,2)</f>
        <v>0</v>
      </c>
      <c r="BL231" s="16" t="s">
        <v>122</v>
      </c>
      <c r="BM231" s="147" t="s">
        <v>264</v>
      </c>
    </row>
    <row r="232" spans="1:65" s="2" customFormat="1">
      <c r="A232" s="28"/>
      <c r="B232" s="29"/>
      <c r="C232" s="28"/>
      <c r="D232" s="149" t="s">
        <v>123</v>
      </c>
      <c r="E232" s="28"/>
      <c r="F232" s="150" t="s">
        <v>263</v>
      </c>
      <c r="G232" s="28"/>
      <c r="H232" s="28"/>
      <c r="I232" s="28"/>
      <c r="J232" s="28"/>
      <c r="K232" s="28"/>
      <c r="L232" s="29"/>
      <c r="M232" s="151"/>
      <c r="N232" s="152"/>
      <c r="O232" s="54"/>
      <c r="P232" s="54"/>
      <c r="Q232" s="54"/>
      <c r="R232" s="54"/>
      <c r="S232" s="54"/>
      <c r="T232" s="55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T232" s="16" t="s">
        <v>123</v>
      </c>
      <c r="AU232" s="16" t="s">
        <v>82</v>
      </c>
    </row>
    <row r="233" spans="1:65" s="2" customFormat="1" ht="19.5">
      <c r="A233" s="28"/>
      <c r="B233" s="29"/>
      <c r="C233" s="28"/>
      <c r="D233" s="149" t="s">
        <v>124</v>
      </c>
      <c r="E233" s="28"/>
      <c r="F233" s="153" t="s">
        <v>265</v>
      </c>
      <c r="G233" s="28"/>
      <c r="H233" s="28"/>
      <c r="I233" s="28"/>
      <c r="J233" s="28"/>
      <c r="K233" s="28"/>
      <c r="L233" s="29"/>
      <c r="M233" s="151"/>
      <c r="N233" s="152"/>
      <c r="O233" s="54"/>
      <c r="P233" s="54"/>
      <c r="Q233" s="54"/>
      <c r="R233" s="54"/>
      <c r="S233" s="54"/>
      <c r="T233" s="55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T233" s="16" t="s">
        <v>124</v>
      </c>
      <c r="AU233" s="16" t="s">
        <v>82</v>
      </c>
    </row>
    <row r="234" spans="1:65" s="12" customFormat="1" ht="22.9" customHeight="1">
      <c r="B234" s="123"/>
      <c r="D234" s="124" t="s">
        <v>71</v>
      </c>
      <c r="E234" s="133" t="s">
        <v>266</v>
      </c>
      <c r="F234" s="133" t="s">
        <v>267</v>
      </c>
      <c r="J234" s="134">
        <f>BK234</f>
        <v>0</v>
      </c>
      <c r="L234" s="123"/>
      <c r="M234" s="127"/>
      <c r="N234" s="128"/>
      <c r="O234" s="128"/>
      <c r="P234" s="129">
        <f>SUM(P235:P237)</f>
        <v>0</v>
      </c>
      <c r="Q234" s="128"/>
      <c r="R234" s="129">
        <f>SUM(R235:R237)</f>
        <v>0</v>
      </c>
      <c r="S234" s="128"/>
      <c r="T234" s="130">
        <f>SUM(T235:T237)</f>
        <v>0</v>
      </c>
      <c r="AR234" s="124" t="s">
        <v>80</v>
      </c>
      <c r="AT234" s="131" t="s">
        <v>71</v>
      </c>
      <c r="AU234" s="131" t="s">
        <v>80</v>
      </c>
      <c r="AY234" s="124" t="s">
        <v>114</v>
      </c>
      <c r="BK234" s="132">
        <f>SUM(BK235:BK237)</f>
        <v>0</v>
      </c>
    </row>
    <row r="235" spans="1:65" s="2" customFormat="1" ht="16.5" customHeight="1">
      <c r="A235" s="28"/>
      <c r="B235" s="135"/>
      <c r="C235" s="168" t="s">
        <v>268</v>
      </c>
      <c r="D235" s="168" t="s">
        <v>269</v>
      </c>
      <c r="E235" s="169" t="s">
        <v>270</v>
      </c>
      <c r="F235" s="170" t="s">
        <v>271</v>
      </c>
      <c r="G235" s="171" t="s">
        <v>237</v>
      </c>
      <c r="H235" s="172">
        <v>3</v>
      </c>
      <c r="I235" s="173"/>
      <c r="J235" s="173">
        <f>ROUND(I235*H235,2)</f>
        <v>0</v>
      </c>
      <c r="K235" s="170" t="s">
        <v>1</v>
      </c>
      <c r="L235" s="29"/>
      <c r="M235" s="174" t="s">
        <v>1</v>
      </c>
      <c r="N235" s="175" t="s">
        <v>37</v>
      </c>
      <c r="O235" s="145">
        <v>0</v>
      </c>
      <c r="P235" s="145">
        <f>O235*H235</f>
        <v>0</v>
      </c>
      <c r="Q235" s="145">
        <v>0</v>
      </c>
      <c r="R235" s="145">
        <f>Q235*H235</f>
        <v>0</v>
      </c>
      <c r="S235" s="145">
        <v>0</v>
      </c>
      <c r="T235" s="146">
        <f>S235*H235</f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47" t="s">
        <v>122</v>
      </c>
      <c r="AT235" s="147" t="s">
        <v>269</v>
      </c>
      <c r="AU235" s="147" t="s">
        <v>82</v>
      </c>
      <c r="AY235" s="16" t="s">
        <v>114</v>
      </c>
      <c r="BE235" s="148">
        <f>IF(N235="základní",J235,0)</f>
        <v>0</v>
      </c>
      <c r="BF235" s="148">
        <f>IF(N235="snížená",J235,0)</f>
        <v>0</v>
      </c>
      <c r="BG235" s="148">
        <f>IF(N235="zákl. přenesená",J235,0)</f>
        <v>0</v>
      </c>
      <c r="BH235" s="148">
        <f>IF(N235="sníž. přenesená",J235,0)</f>
        <v>0</v>
      </c>
      <c r="BI235" s="148">
        <f>IF(N235="nulová",J235,0)</f>
        <v>0</v>
      </c>
      <c r="BJ235" s="16" t="s">
        <v>80</v>
      </c>
      <c r="BK235" s="148">
        <f>ROUND(I235*H235,2)</f>
        <v>0</v>
      </c>
      <c r="BL235" s="16" t="s">
        <v>122</v>
      </c>
      <c r="BM235" s="147" t="s">
        <v>272</v>
      </c>
    </row>
    <row r="236" spans="1:65" s="2" customFormat="1">
      <c r="A236" s="28"/>
      <c r="B236" s="29"/>
      <c r="C236" s="28"/>
      <c r="D236" s="149" t="s">
        <v>123</v>
      </c>
      <c r="E236" s="28"/>
      <c r="F236" s="150" t="s">
        <v>271</v>
      </c>
      <c r="G236" s="28"/>
      <c r="H236" s="28"/>
      <c r="I236" s="28"/>
      <c r="J236" s="28"/>
      <c r="K236" s="28"/>
      <c r="L236" s="29"/>
      <c r="M236" s="151"/>
      <c r="N236" s="152"/>
      <c r="O236" s="54"/>
      <c r="P236" s="54"/>
      <c r="Q236" s="54"/>
      <c r="R236" s="54"/>
      <c r="S236" s="54"/>
      <c r="T236" s="55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T236" s="16" t="s">
        <v>123</v>
      </c>
      <c r="AU236" s="16" t="s">
        <v>82</v>
      </c>
    </row>
    <row r="237" spans="1:65" s="2" customFormat="1">
      <c r="A237" s="28"/>
      <c r="B237" s="29"/>
      <c r="C237" s="28"/>
      <c r="D237" s="149" t="s">
        <v>124</v>
      </c>
      <c r="E237" s="28"/>
      <c r="F237" s="153" t="s">
        <v>378</v>
      </c>
      <c r="G237" s="28"/>
      <c r="H237" s="28"/>
      <c r="I237" s="28"/>
      <c r="J237" s="28"/>
      <c r="K237" s="28"/>
      <c r="L237" s="29"/>
      <c r="M237" s="151"/>
      <c r="N237" s="152"/>
      <c r="O237" s="54"/>
      <c r="P237" s="54"/>
      <c r="Q237" s="54"/>
      <c r="R237" s="54"/>
      <c r="S237" s="54"/>
      <c r="T237" s="55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T237" s="16" t="s">
        <v>124</v>
      </c>
      <c r="AU237" s="16" t="s">
        <v>82</v>
      </c>
    </row>
    <row r="238" spans="1:65" s="12" customFormat="1" ht="22.9" customHeight="1">
      <c r="B238" s="123"/>
      <c r="D238" s="124" t="s">
        <v>71</v>
      </c>
      <c r="E238" s="133" t="s">
        <v>273</v>
      </c>
      <c r="F238" s="133" t="s">
        <v>274</v>
      </c>
      <c r="J238" s="134">
        <f>BK238</f>
        <v>0</v>
      </c>
      <c r="L238" s="123"/>
      <c r="M238" s="127"/>
      <c r="N238" s="128"/>
      <c r="O238" s="128"/>
      <c r="P238" s="129">
        <f>SUM(P239:P261)</f>
        <v>0</v>
      </c>
      <c r="Q238" s="128"/>
      <c r="R238" s="129">
        <f>SUM(R239:R261)</f>
        <v>0</v>
      </c>
      <c r="S238" s="128"/>
      <c r="T238" s="130">
        <f>SUM(T239:T261)</f>
        <v>0</v>
      </c>
      <c r="AR238" s="124" t="s">
        <v>80</v>
      </c>
      <c r="AT238" s="131" t="s">
        <v>71</v>
      </c>
      <c r="AU238" s="131" t="s">
        <v>80</v>
      </c>
      <c r="AY238" s="124" t="s">
        <v>114</v>
      </c>
      <c r="BK238" s="132">
        <f>SUM(BK239:BK261)</f>
        <v>0</v>
      </c>
    </row>
    <row r="239" spans="1:65" s="2" customFormat="1" ht="21.75" customHeight="1">
      <c r="A239" s="28"/>
      <c r="B239" s="135"/>
      <c r="C239" s="168" t="s">
        <v>197</v>
      </c>
      <c r="D239" s="168" t="s">
        <v>269</v>
      </c>
      <c r="E239" s="169" t="s">
        <v>275</v>
      </c>
      <c r="F239" s="170" t="s">
        <v>276</v>
      </c>
      <c r="G239" s="171" t="s">
        <v>237</v>
      </c>
      <c r="H239" s="172">
        <v>3</v>
      </c>
      <c r="I239" s="173"/>
      <c r="J239" s="173">
        <f>ROUND(I239*H239,2)</f>
        <v>0</v>
      </c>
      <c r="K239" s="170" t="s">
        <v>1</v>
      </c>
      <c r="L239" s="29"/>
      <c r="M239" s="174" t="s">
        <v>1</v>
      </c>
      <c r="N239" s="175" t="s">
        <v>37</v>
      </c>
      <c r="O239" s="145">
        <v>0</v>
      </c>
      <c r="P239" s="145">
        <f>O239*H239</f>
        <v>0</v>
      </c>
      <c r="Q239" s="145">
        <v>0</v>
      </c>
      <c r="R239" s="145">
        <f>Q239*H239</f>
        <v>0</v>
      </c>
      <c r="S239" s="145">
        <v>0</v>
      </c>
      <c r="T239" s="146">
        <f>S239*H239</f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47" t="s">
        <v>122</v>
      </c>
      <c r="AT239" s="147" t="s">
        <v>269</v>
      </c>
      <c r="AU239" s="147" t="s">
        <v>82</v>
      </c>
      <c r="AY239" s="16" t="s">
        <v>114</v>
      </c>
      <c r="BE239" s="148">
        <f>IF(N239="základní",J239,0)</f>
        <v>0</v>
      </c>
      <c r="BF239" s="148">
        <f>IF(N239="snížená",J239,0)</f>
        <v>0</v>
      </c>
      <c r="BG239" s="148">
        <f>IF(N239="zákl. přenesená",J239,0)</f>
        <v>0</v>
      </c>
      <c r="BH239" s="148">
        <f>IF(N239="sníž. přenesená",J239,0)</f>
        <v>0</v>
      </c>
      <c r="BI239" s="148">
        <f>IF(N239="nulová",J239,0)</f>
        <v>0</v>
      </c>
      <c r="BJ239" s="16" t="s">
        <v>80</v>
      </c>
      <c r="BK239" s="148">
        <f>ROUND(I239*H239,2)</f>
        <v>0</v>
      </c>
      <c r="BL239" s="16" t="s">
        <v>122</v>
      </c>
      <c r="BM239" s="147" t="s">
        <v>277</v>
      </c>
    </row>
    <row r="240" spans="1:65" s="2" customFormat="1">
      <c r="A240" s="28"/>
      <c r="B240" s="29"/>
      <c r="C240" s="28"/>
      <c r="D240" s="149" t="s">
        <v>123</v>
      </c>
      <c r="E240" s="28"/>
      <c r="F240" s="150" t="s">
        <v>276</v>
      </c>
      <c r="G240" s="28"/>
      <c r="H240" s="28"/>
      <c r="I240" s="28"/>
      <c r="J240" s="28"/>
      <c r="K240" s="28"/>
      <c r="L240" s="29"/>
      <c r="M240" s="151"/>
      <c r="N240" s="152"/>
      <c r="O240" s="54"/>
      <c r="P240" s="54"/>
      <c r="Q240" s="54"/>
      <c r="R240" s="54"/>
      <c r="S240" s="54"/>
      <c r="T240" s="55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T240" s="16" t="s">
        <v>123</v>
      </c>
      <c r="AU240" s="16" t="s">
        <v>82</v>
      </c>
    </row>
    <row r="241" spans="1:65" s="2" customFormat="1" ht="29.25">
      <c r="A241" s="28"/>
      <c r="B241" s="29"/>
      <c r="C241" s="28"/>
      <c r="D241" s="149" t="s">
        <v>124</v>
      </c>
      <c r="E241" s="28"/>
      <c r="F241" s="153" t="s">
        <v>379</v>
      </c>
      <c r="G241" s="28"/>
      <c r="H241" s="28"/>
      <c r="I241" s="28"/>
      <c r="J241" s="28"/>
      <c r="K241" s="28"/>
      <c r="L241" s="29"/>
      <c r="M241" s="151"/>
      <c r="N241" s="152"/>
      <c r="O241" s="54"/>
      <c r="P241" s="54"/>
      <c r="Q241" s="54"/>
      <c r="R241" s="54"/>
      <c r="S241" s="54"/>
      <c r="T241" s="55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T241" s="16" t="s">
        <v>124</v>
      </c>
      <c r="AU241" s="16" t="s">
        <v>82</v>
      </c>
    </row>
    <row r="242" spans="1:65" s="2" customFormat="1" ht="16.5" customHeight="1">
      <c r="A242" s="28"/>
      <c r="B242" s="135"/>
      <c r="C242" s="168" t="s">
        <v>278</v>
      </c>
      <c r="D242" s="168" t="s">
        <v>269</v>
      </c>
      <c r="E242" s="169" t="s">
        <v>220</v>
      </c>
      <c r="F242" s="170" t="s">
        <v>279</v>
      </c>
      <c r="G242" s="171" t="s">
        <v>232</v>
      </c>
      <c r="H242" s="172">
        <v>1</v>
      </c>
      <c r="I242" s="173"/>
      <c r="J242" s="173">
        <f>ROUND(I242*H242,2)</f>
        <v>0</v>
      </c>
      <c r="K242" s="170" t="s">
        <v>1</v>
      </c>
      <c r="L242" s="29"/>
      <c r="M242" s="174" t="s">
        <v>1</v>
      </c>
      <c r="N242" s="175" t="s">
        <v>37</v>
      </c>
      <c r="O242" s="145">
        <v>0</v>
      </c>
      <c r="P242" s="145">
        <f>O242*H242</f>
        <v>0</v>
      </c>
      <c r="Q242" s="145">
        <v>0</v>
      </c>
      <c r="R242" s="145">
        <f>Q242*H242</f>
        <v>0</v>
      </c>
      <c r="S242" s="145">
        <v>0</v>
      </c>
      <c r="T242" s="146">
        <f>S242*H242</f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47" t="s">
        <v>122</v>
      </c>
      <c r="AT242" s="147" t="s">
        <v>269</v>
      </c>
      <c r="AU242" s="147" t="s">
        <v>82</v>
      </c>
      <c r="AY242" s="16" t="s">
        <v>114</v>
      </c>
      <c r="BE242" s="148">
        <f>IF(N242="základní",J242,0)</f>
        <v>0</v>
      </c>
      <c r="BF242" s="148">
        <f>IF(N242="snížená",J242,0)</f>
        <v>0</v>
      </c>
      <c r="BG242" s="148">
        <f>IF(N242="zákl. přenesená",J242,0)</f>
        <v>0</v>
      </c>
      <c r="BH242" s="148">
        <f>IF(N242="sníž. přenesená",J242,0)</f>
        <v>0</v>
      </c>
      <c r="BI242" s="148">
        <f>IF(N242="nulová",J242,0)</f>
        <v>0</v>
      </c>
      <c r="BJ242" s="16" t="s">
        <v>80</v>
      </c>
      <c r="BK242" s="148">
        <f>ROUND(I242*H242,2)</f>
        <v>0</v>
      </c>
      <c r="BL242" s="16" t="s">
        <v>122</v>
      </c>
      <c r="BM242" s="147" t="s">
        <v>280</v>
      </c>
    </row>
    <row r="243" spans="1:65" s="2" customFormat="1">
      <c r="A243" s="28"/>
      <c r="B243" s="29"/>
      <c r="C243" s="28"/>
      <c r="D243" s="149" t="s">
        <v>123</v>
      </c>
      <c r="E243" s="28"/>
      <c r="F243" s="150" t="s">
        <v>281</v>
      </c>
      <c r="G243" s="28"/>
      <c r="H243" s="28"/>
      <c r="I243" s="28"/>
      <c r="J243" s="28"/>
      <c r="K243" s="28"/>
      <c r="L243" s="29"/>
      <c r="M243" s="151"/>
      <c r="N243" s="152"/>
      <c r="O243" s="54"/>
      <c r="P243" s="54"/>
      <c r="Q243" s="54"/>
      <c r="R243" s="54"/>
      <c r="S243" s="54"/>
      <c r="T243" s="55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T243" s="16" t="s">
        <v>123</v>
      </c>
      <c r="AU243" s="16" t="s">
        <v>82</v>
      </c>
    </row>
    <row r="244" spans="1:65" s="2" customFormat="1">
      <c r="A244" s="28"/>
      <c r="B244" s="29"/>
      <c r="C244" s="28"/>
      <c r="D244" s="149" t="s">
        <v>124</v>
      </c>
      <c r="E244" s="28"/>
      <c r="F244" s="153" t="s">
        <v>377</v>
      </c>
      <c r="G244" s="28"/>
      <c r="H244" s="28"/>
      <c r="I244" s="28"/>
      <c r="J244" s="28"/>
      <c r="K244" s="28"/>
      <c r="L244" s="29"/>
      <c r="M244" s="151"/>
      <c r="N244" s="152"/>
      <c r="O244" s="54"/>
      <c r="P244" s="54"/>
      <c r="Q244" s="54"/>
      <c r="R244" s="54"/>
      <c r="S244" s="54"/>
      <c r="T244" s="55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T244" s="16" t="s">
        <v>124</v>
      </c>
      <c r="AU244" s="16" t="s">
        <v>82</v>
      </c>
    </row>
    <row r="245" spans="1:65" s="2" customFormat="1" ht="16.5" customHeight="1">
      <c r="A245" s="28"/>
      <c r="B245" s="135"/>
      <c r="C245" s="168" t="s">
        <v>202</v>
      </c>
      <c r="D245" s="168" t="s">
        <v>269</v>
      </c>
      <c r="E245" s="169" t="s">
        <v>282</v>
      </c>
      <c r="F245" s="170" t="s">
        <v>283</v>
      </c>
      <c r="G245" s="171" t="s">
        <v>284</v>
      </c>
      <c r="H245" s="172">
        <v>100</v>
      </c>
      <c r="I245" s="173"/>
      <c r="J245" s="173">
        <f>ROUND(I245*H245,2)</f>
        <v>0</v>
      </c>
      <c r="K245" s="170" t="s">
        <v>1</v>
      </c>
      <c r="L245" s="29"/>
      <c r="M245" s="174" t="s">
        <v>1</v>
      </c>
      <c r="N245" s="175" t="s">
        <v>37</v>
      </c>
      <c r="O245" s="145">
        <v>0</v>
      </c>
      <c r="P245" s="145">
        <f>O245*H245</f>
        <v>0</v>
      </c>
      <c r="Q245" s="145">
        <v>0</v>
      </c>
      <c r="R245" s="145">
        <f>Q245*H245</f>
        <v>0</v>
      </c>
      <c r="S245" s="145">
        <v>0</v>
      </c>
      <c r="T245" s="146">
        <f>S245*H245</f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47" t="s">
        <v>122</v>
      </c>
      <c r="AT245" s="147" t="s">
        <v>269</v>
      </c>
      <c r="AU245" s="147" t="s">
        <v>82</v>
      </c>
      <c r="AY245" s="16" t="s">
        <v>114</v>
      </c>
      <c r="BE245" s="148">
        <f>IF(N245="základní",J245,0)</f>
        <v>0</v>
      </c>
      <c r="BF245" s="148">
        <f>IF(N245="snížená",J245,0)</f>
        <v>0</v>
      </c>
      <c r="BG245" s="148">
        <f>IF(N245="zákl. přenesená",J245,0)</f>
        <v>0</v>
      </c>
      <c r="BH245" s="148">
        <f>IF(N245="sníž. přenesená",J245,0)</f>
        <v>0</v>
      </c>
      <c r="BI245" s="148">
        <f>IF(N245="nulová",J245,0)</f>
        <v>0</v>
      </c>
      <c r="BJ245" s="16" t="s">
        <v>80</v>
      </c>
      <c r="BK245" s="148">
        <f>ROUND(I245*H245,2)</f>
        <v>0</v>
      </c>
      <c r="BL245" s="16" t="s">
        <v>122</v>
      </c>
      <c r="BM245" s="147" t="s">
        <v>285</v>
      </c>
    </row>
    <row r="246" spans="1:65" s="2" customFormat="1">
      <c r="A246" s="28"/>
      <c r="B246" s="29"/>
      <c r="C246" s="28"/>
      <c r="D246" s="149" t="s">
        <v>123</v>
      </c>
      <c r="E246" s="28"/>
      <c r="F246" s="150" t="s">
        <v>286</v>
      </c>
      <c r="G246" s="28"/>
      <c r="H246" s="28"/>
      <c r="I246" s="28"/>
      <c r="J246" s="28"/>
      <c r="K246" s="28"/>
      <c r="L246" s="29"/>
      <c r="M246" s="151"/>
      <c r="N246" s="152"/>
      <c r="O246" s="54"/>
      <c r="P246" s="54"/>
      <c r="Q246" s="54"/>
      <c r="R246" s="54"/>
      <c r="S246" s="54"/>
      <c r="T246" s="55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T246" s="16" t="s">
        <v>123</v>
      </c>
      <c r="AU246" s="16" t="s">
        <v>82</v>
      </c>
    </row>
    <row r="247" spans="1:65" s="2" customFormat="1" ht="16.5" customHeight="1">
      <c r="A247" s="28"/>
      <c r="B247" s="135"/>
      <c r="C247" s="168" t="s">
        <v>287</v>
      </c>
      <c r="D247" s="168" t="s">
        <v>269</v>
      </c>
      <c r="E247" s="169" t="s">
        <v>288</v>
      </c>
      <c r="F247" s="170" t="s">
        <v>289</v>
      </c>
      <c r="G247" s="171" t="s">
        <v>284</v>
      </c>
      <c r="H247" s="172">
        <v>30</v>
      </c>
      <c r="I247" s="173"/>
      <c r="J247" s="173">
        <f>ROUND(I247*H247,2)</f>
        <v>0</v>
      </c>
      <c r="K247" s="170" t="s">
        <v>1</v>
      </c>
      <c r="L247" s="29"/>
      <c r="M247" s="174" t="s">
        <v>1</v>
      </c>
      <c r="N247" s="175" t="s">
        <v>37</v>
      </c>
      <c r="O247" s="145">
        <v>0</v>
      </c>
      <c r="P247" s="145">
        <f>O247*H247</f>
        <v>0</v>
      </c>
      <c r="Q247" s="145">
        <v>0</v>
      </c>
      <c r="R247" s="145">
        <f>Q247*H247</f>
        <v>0</v>
      </c>
      <c r="S247" s="145">
        <v>0</v>
      </c>
      <c r="T247" s="146">
        <f>S247*H247</f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47" t="s">
        <v>122</v>
      </c>
      <c r="AT247" s="147" t="s">
        <v>269</v>
      </c>
      <c r="AU247" s="147" t="s">
        <v>82</v>
      </c>
      <c r="AY247" s="16" t="s">
        <v>114</v>
      </c>
      <c r="BE247" s="148">
        <f>IF(N247="základní",J247,0)</f>
        <v>0</v>
      </c>
      <c r="BF247" s="148">
        <f>IF(N247="snížená",J247,0)</f>
        <v>0</v>
      </c>
      <c r="BG247" s="148">
        <f>IF(N247="zákl. přenesená",J247,0)</f>
        <v>0</v>
      </c>
      <c r="BH247" s="148">
        <f>IF(N247="sníž. přenesená",J247,0)</f>
        <v>0</v>
      </c>
      <c r="BI247" s="148">
        <f>IF(N247="nulová",J247,0)</f>
        <v>0</v>
      </c>
      <c r="BJ247" s="16" t="s">
        <v>80</v>
      </c>
      <c r="BK247" s="148">
        <f>ROUND(I247*H247,2)</f>
        <v>0</v>
      </c>
      <c r="BL247" s="16" t="s">
        <v>122</v>
      </c>
      <c r="BM247" s="147" t="s">
        <v>290</v>
      </c>
    </row>
    <row r="248" spans="1:65" s="2" customFormat="1">
      <c r="A248" s="28"/>
      <c r="B248" s="29"/>
      <c r="C248" s="28"/>
      <c r="D248" s="149" t="s">
        <v>123</v>
      </c>
      <c r="E248" s="28"/>
      <c r="F248" s="150" t="s">
        <v>289</v>
      </c>
      <c r="G248" s="28"/>
      <c r="H248" s="28"/>
      <c r="I248" s="28"/>
      <c r="J248" s="28"/>
      <c r="K248" s="28"/>
      <c r="L248" s="29"/>
      <c r="M248" s="151"/>
      <c r="N248" s="152"/>
      <c r="O248" s="54"/>
      <c r="P248" s="54"/>
      <c r="Q248" s="54"/>
      <c r="R248" s="54"/>
      <c r="S248" s="54"/>
      <c r="T248" s="55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T248" s="16" t="s">
        <v>123</v>
      </c>
      <c r="AU248" s="16" t="s">
        <v>82</v>
      </c>
    </row>
    <row r="249" spans="1:65" s="2" customFormat="1" ht="29.25">
      <c r="A249" s="28"/>
      <c r="B249" s="29"/>
      <c r="C249" s="28"/>
      <c r="D249" s="149" t="s">
        <v>124</v>
      </c>
      <c r="E249" s="28"/>
      <c r="F249" s="153" t="s">
        <v>380</v>
      </c>
      <c r="G249" s="28"/>
      <c r="H249" s="28"/>
      <c r="I249" s="28"/>
      <c r="J249" s="28"/>
      <c r="K249" s="28"/>
      <c r="L249" s="29"/>
      <c r="M249" s="151"/>
      <c r="N249" s="152"/>
      <c r="O249" s="54"/>
      <c r="P249" s="54"/>
      <c r="Q249" s="54"/>
      <c r="R249" s="54"/>
      <c r="S249" s="54"/>
      <c r="T249" s="55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T249" s="16" t="s">
        <v>124</v>
      </c>
      <c r="AU249" s="16" t="s">
        <v>82</v>
      </c>
    </row>
    <row r="250" spans="1:65" s="2" customFormat="1" ht="16.5" customHeight="1">
      <c r="A250" s="28"/>
      <c r="B250" s="135"/>
      <c r="C250" s="168" t="s">
        <v>207</v>
      </c>
      <c r="D250" s="168" t="s">
        <v>269</v>
      </c>
      <c r="E250" s="169" t="s">
        <v>291</v>
      </c>
      <c r="F250" s="170" t="s">
        <v>292</v>
      </c>
      <c r="G250" s="171" t="s">
        <v>284</v>
      </c>
      <c r="H250" s="172">
        <v>320</v>
      </c>
      <c r="I250" s="173"/>
      <c r="J250" s="173">
        <f>ROUND(I250*H250,2)</f>
        <v>0</v>
      </c>
      <c r="K250" s="170" t="s">
        <v>1</v>
      </c>
      <c r="L250" s="29"/>
      <c r="M250" s="174" t="s">
        <v>1</v>
      </c>
      <c r="N250" s="175" t="s">
        <v>37</v>
      </c>
      <c r="O250" s="145">
        <v>0</v>
      </c>
      <c r="P250" s="145">
        <f>O250*H250</f>
        <v>0</v>
      </c>
      <c r="Q250" s="145">
        <v>0</v>
      </c>
      <c r="R250" s="145">
        <f>Q250*H250</f>
        <v>0</v>
      </c>
      <c r="S250" s="145">
        <v>0</v>
      </c>
      <c r="T250" s="146">
        <f>S250*H250</f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47" t="s">
        <v>122</v>
      </c>
      <c r="AT250" s="147" t="s">
        <v>269</v>
      </c>
      <c r="AU250" s="147" t="s">
        <v>82</v>
      </c>
      <c r="AY250" s="16" t="s">
        <v>114</v>
      </c>
      <c r="BE250" s="148">
        <f>IF(N250="základní",J250,0)</f>
        <v>0</v>
      </c>
      <c r="BF250" s="148">
        <f>IF(N250="snížená",J250,0)</f>
        <v>0</v>
      </c>
      <c r="BG250" s="148">
        <f>IF(N250="zákl. přenesená",J250,0)</f>
        <v>0</v>
      </c>
      <c r="BH250" s="148">
        <f>IF(N250="sníž. přenesená",J250,0)</f>
        <v>0</v>
      </c>
      <c r="BI250" s="148">
        <f>IF(N250="nulová",J250,0)</f>
        <v>0</v>
      </c>
      <c r="BJ250" s="16" t="s">
        <v>80</v>
      </c>
      <c r="BK250" s="148">
        <f>ROUND(I250*H250,2)</f>
        <v>0</v>
      </c>
      <c r="BL250" s="16" t="s">
        <v>122</v>
      </c>
      <c r="BM250" s="147" t="s">
        <v>293</v>
      </c>
    </row>
    <row r="251" spans="1:65" s="2" customFormat="1">
      <c r="A251" s="28"/>
      <c r="B251" s="29"/>
      <c r="C251" s="28"/>
      <c r="D251" s="149" t="s">
        <v>123</v>
      </c>
      <c r="E251" s="28"/>
      <c r="F251" s="150" t="s">
        <v>292</v>
      </c>
      <c r="G251" s="28"/>
      <c r="H251" s="28"/>
      <c r="I251" s="28"/>
      <c r="J251" s="28"/>
      <c r="K251" s="28"/>
      <c r="L251" s="29"/>
      <c r="M251" s="151"/>
      <c r="N251" s="152"/>
      <c r="O251" s="54"/>
      <c r="P251" s="54"/>
      <c r="Q251" s="54"/>
      <c r="R251" s="54"/>
      <c r="S251" s="54"/>
      <c r="T251" s="55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T251" s="16" t="s">
        <v>123</v>
      </c>
      <c r="AU251" s="16" t="s">
        <v>82</v>
      </c>
    </row>
    <row r="252" spans="1:65" s="13" customFormat="1">
      <c r="B252" s="154"/>
      <c r="D252" s="149" t="s">
        <v>154</v>
      </c>
      <c r="E252" s="155" t="s">
        <v>1</v>
      </c>
      <c r="F252" s="156" t="s">
        <v>294</v>
      </c>
      <c r="H252" s="157">
        <v>320</v>
      </c>
      <c r="L252" s="154"/>
      <c r="M252" s="158"/>
      <c r="N252" s="159"/>
      <c r="O252" s="159"/>
      <c r="P252" s="159"/>
      <c r="Q252" s="159"/>
      <c r="R252" s="159"/>
      <c r="S252" s="159"/>
      <c r="T252" s="160"/>
      <c r="AT252" s="155" t="s">
        <v>154</v>
      </c>
      <c r="AU252" s="155" t="s">
        <v>82</v>
      </c>
      <c r="AV252" s="13" t="s">
        <v>82</v>
      </c>
      <c r="AW252" s="13" t="s">
        <v>28</v>
      </c>
      <c r="AX252" s="13" t="s">
        <v>72</v>
      </c>
      <c r="AY252" s="155" t="s">
        <v>114</v>
      </c>
    </row>
    <row r="253" spans="1:65" s="14" customFormat="1">
      <c r="B253" s="161"/>
      <c r="D253" s="149" t="s">
        <v>154</v>
      </c>
      <c r="E253" s="162" t="s">
        <v>1</v>
      </c>
      <c r="F253" s="163" t="s">
        <v>156</v>
      </c>
      <c r="H253" s="164">
        <v>320</v>
      </c>
      <c r="L253" s="161"/>
      <c r="M253" s="165"/>
      <c r="N253" s="166"/>
      <c r="O253" s="166"/>
      <c r="P253" s="166"/>
      <c r="Q253" s="166"/>
      <c r="R253" s="166"/>
      <c r="S253" s="166"/>
      <c r="T253" s="167"/>
      <c r="AT253" s="162" t="s">
        <v>154</v>
      </c>
      <c r="AU253" s="162" t="s">
        <v>82</v>
      </c>
      <c r="AV253" s="14" t="s">
        <v>122</v>
      </c>
      <c r="AW253" s="14" t="s">
        <v>28</v>
      </c>
      <c r="AX253" s="14" t="s">
        <v>80</v>
      </c>
      <c r="AY253" s="162" t="s">
        <v>114</v>
      </c>
    </row>
    <row r="254" spans="1:65" s="2" customFormat="1" ht="16.5" customHeight="1">
      <c r="A254" s="28"/>
      <c r="B254" s="135"/>
      <c r="C254" s="168" t="s">
        <v>295</v>
      </c>
      <c r="D254" s="168" t="s">
        <v>269</v>
      </c>
      <c r="E254" s="169" t="s">
        <v>296</v>
      </c>
      <c r="F254" s="170" t="s">
        <v>297</v>
      </c>
      <c r="G254" s="171" t="s">
        <v>284</v>
      </c>
      <c r="H254" s="172">
        <v>20</v>
      </c>
      <c r="I254" s="173"/>
      <c r="J254" s="173">
        <f>ROUND(I254*H254,2)</f>
        <v>0</v>
      </c>
      <c r="K254" s="170" t="s">
        <v>1</v>
      </c>
      <c r="L254" s="29"/>
      <c r="M254" s="174" t="s">
        <v>1</v>
      </c>
      <c r="N254" s="175" t="s">
        <v>37</v>
      </c>
      <c r="O254" s="145">
        <v>0</v>
      </c>
      <c r="P254" s="145">
        <f>O254*H254</f>
        <v>0</v>
      </c>
      <c r="Q254" s="145">
        <v>0</v>
      </c>
      <c r="R254" s="145">
        <f>Q254*H254</f>
        <v>0</v>
      </c>
      <c r="S254" s="145">
        <v>0</v>
      </c>
      <c r="T254" s="146">
        <f>S254*H254</f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147" t="s">
        <v>122</v>
      </c>
      <c r="AT254" s="147" t="s">
        <v>269</v>
      </c>
      <c r="AU254" s="147" t="s">
        <v>82</v>
      </c>
      <c r="AY254" s="16" t="s">
        <v>114</v>
      </c>
      <c r="BE254" s="148">
        <f>IF(N254="základní",J254,0)</f>
        <v>0</v>
      </c>
      <c r="BF254" s="148">
        <f>IF(N254="snížená",J254,0)</f>
        <v>0</v>
      </c>
      <c r="BG254" s="148">
        <f>IF(N254="zákl. přenesená",J254,0)</f>
        <v>0</v>
      </c>
      <c r="BH254" s="148">
        <f>IF(N254="sníž. přenesená",J254,0)</f>
        <v>0</v>
      </c>
      <c r="BI254" s="148">
        <f>IF(N254="nulová",J254,0)</f>
        <v>0</v>
      </c>
      <c r="BJ254" s="16" t="s">
        <v>80</v>
      </c>
      <c r="BK254" s="148">
        <f>ROUND(I254*H254,2)</f>
        <v>0</v>
      </c>
      <c r="BL254" s="16" t="s">
        <v>122</v>
      </c>
      <c r="BM254" s="147" t="s">
        <v>298</v>
      </c>
    </row>
    <row r="255" spans="1:65" s="2" customFormat="1">
      <c r="A255" s="28"/>
      <c r="B255" s="29"/>
      <c r="C255" s="28"/>
      <c r="D255" s="149" t="s">
        <v>123</v>
      </c>
      <c r="E255" s="28"/>
      <c r="F255" s="150" t="s">
        <v>297</v>
      </c>
      <c r="G255" s="28"/>
      <c r="H255" s="28"/>
      <c r="I255" s="28"/>
      <c r="J255" s="28"/>
      <c r="K255" s="28"/>
      <c r="L255" s="29"/>
      <c r="M255" s="151"/>
      <c r="N255" s="152"/>
      <c r="O255" s="54"/>
      <c r="P255" s="54"/>
      <c r="Q255" s="54"/>
      <c r="R255" s="54"/>
      <c r="S255" s="54"/>
      <c r="T255" s="55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T255" s="16" t="s">
        <v>123</v>
      </c>
      <c r="AU255" s="16" t="s">
        <v>82</v>
      </c>
    </row>
    <row r="256" spans="1:65" s="2" customFormat="1" ht="16.5" customHeight="1">
      <c r="A256" s="28"/>
      <c r="B256" s="135"/>
      <c r="C256" s="168" t="s">
        <v>212</v>
      </c>
      <c r="D256" s="168" t="s">
        <v>269</v>
      </c>
      <c r="E256" s="169" t="s">
        <v>299</v>
      </c>
      <c r="F256" s="170" t="s">
        <v>300</v>
      </c>
      <c r="G256" s="171" t="s">
        <v>284</v>
      </c>
      <c r="H256" s="172">
        <v>84</v>
      </c>
      <c r="I256" s="173"/>
      <c r="J256" s="173">
        <f>ROUND(I256*H256,2)</f>
        <v>0</v>
      </c>
      <c r="K256" s="170" t="s">
        <v>1</v>
      </c>
      <c r="L256" s="29"/>
      <c r="M256" s="174" t="s">
        <v>1</v>
      </c>
      <c r="N256" s="175" t="s">
        <v>37</v>
      </c>
      <c r="O256" s="145">
        <v>0</v>
      </c>
      <c r="P256" s="145">
        <f>O256*H256</f>
        <v>0</v>
      </c>
      <c r="Q256" s="145">
        <v>0</v>
      </c>
      <c r="R256" s="145">
        <f>Q256*H256</f>
        <v>0</v>
      </c>
      <c r="S256" s="145">
        <v>0</v>
      </c>
      <c r="T256" s="146">
        <f>S256*H256</f>
        <v>0</v>
      </c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147" t="s">
        <v>122</v>
      </c>
      <c r="AT256" s="147" t="s">
        <v>269</v>
      </c>
      <c r="AU256" s="147" t="s">
        <v>82</v>
      </c>
      <c r="AY256" s="16" t="s">
        <v>114</v>
      </c>
      <c r="BE256" s="148">
        <f>IF(N256="základní",J256,0)</f>
        <v>0</v>
      </c>
      <c r="BF256" s="148">
        <f>IF(N256="snížená",J256,0)</f>
        <v>0</v>
      </c>
      <c r="BG256" s="148">
        <f>IF(N256="zákl. přenesená",J256,0)</f>
        <v>0</v>
      </c>
      <c r="BH256" s="148">
        <f>IF(N256="sníž. přenesená",J256,0)</f>
        <v>0</v>
      </c>
      <c r="BI256" s="148">
        <f>IF(N256="nulová",J256,0)</f>
        <v>0</v>
      </c>
      <c r="BJ256" s="16" t="s">
        <v>80</v>
      </c>
      <c r="BK256" s="148">
        <f>ROUND(I256*H256,2)</f>
        <v>0</v>
      </c>
      <c r="BL256" s="16" t="s">
        <v>122</v>
      </c>
      <c r="BM256" s="147" t="s">
        <v>301</v>
      </c>
    </row>
    <row r="257" spans="1:65" s="2" customFormat="1">
      <c r="A257" s="28"/>
      <c r="B257" s="29"/>
      <c r="C257" s="28"/>
      <c r="D257" s="149" t="s">
        <v>123</v>
      </c>
      <c r="E257" s="28"/>
      <c r="F257" s="150" t="s">
        <v>300</v>
      </c>
      <c r="G257" s="28"/>
      <c r="H257" s="28"/>
      <c r="I257" s="28"/>
      <c r="J257" s="28"/>
      <c r="K257" s="28"/>
      <c r="L257" s="29"/>
      <c r="M257" s="151"/>
      <c r="N257" s="152"/>
      <c r="O257" s="54"/>
      <c r="P257" s="54"/>
      <c r="Q257" s="54"/>
      <c r="R257" s="54"/>
      <c r="S257" s="54"/>
      <c r="T257" s="55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T257" s="16" t="s">
        <v>123</v>
      </c>
      <c r="AU257" s="16" t="s">
        <v>82</v>
      </c>
    </row>
    <row r="258" spans="1:65" s="2" customFormat="1" ht="33" customHeight="1">
      <c r="A258" s="28"/>
      <c r="B258" s="135"/>
      <c r="C258" s="168" t="s">
        <v>302</v>
      </c>
      <c r="D258" s="168" t="s">
        <v>269</v>
      </c>
      <c r="E258" s="169" t="s">
        <v>303</v>
      </c>
      <c r="F258" s="170" t="s">
        <v>304</v>
      </c>
      <c r="G258" s="171" t="s">
        <v>305</v>
      </c>
      <c r="H258" s="172">
        <v>16</v>
      </c>
      <c r="I258" s="173"/>
      <c r="J258" s="173">
        <f>ROUND(I258*H258,2)</f>
        <v>0</v>
      </c>
      <c r="K258" s="170" t="s">
        <v>1</v>
      </c>
      <c r="L258" s="29"/>
      <c r="M258" s="174" t="s">
        <v>1</v>
      </c>
      <c r="N258" s="175" t="s">
        <v>37</v>
      </c>
      <c r="O258" s="145">
        <v>0</v>
      </c>
      <c r="P258" s="145">
        <f>O258*H258</f>
        <v>0</v>
      </c>
      <c r="Q258" s="145">
        <v>0</v>
      </c>
      <c r="R258" s="145">
        <f>Q258*H258</f>
        <v>0</v>
      </c>
      <c r="S258" s="145">
        <v>0</v>
      </c>
      <c r="T258" s="146">
        <f>S258*H258</f>
        <v>0</v>
      </c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R258" s="147" t="s">
        <v>122</v>
      </c>
      <c r="AT258" s="147" t="s">
        <v>269</v>
      </c>
      <c r="AU258" s="147" t="s">
        <v>82</v>
      </c>
      <c r="AY258" s="16" t="s">
        <v>114</v>
      </c>
      <c r="BE258" s="148">
        <f>IF(N258="základní",J258,0)</f>
        <v>0</v>
      </c>
      <c r="BF258" s="148">
        <f>IF(N258="snížená",J258,0)</f>
        <v>0</v>
      </c>
      <c r="BG258" s="148">
        <f>IF(N258="zákl. přenesená",J258,0)</f>
        <v>0</v>
      </c>
      <c r="BH258" s="148">
        <f>IF(N258="sníž. přenesená",J258,0)</f>
        <v>0</v>
      </c>
      <c r="BI258" s="148">
        <f>IF(N258="nulová",J258,0)</f>
        <v>0</v>
      </c>
      <c r="BJ258" s="16" t="s">
        <v>80</v>
      </c>
      <c r="BK258" s="148">
        <f>ROUND(I258*H258,2)</f>
        <v>0</v>
      </c>
      <c r="BL258" s="16" t="s">
        <v>122</v>
      </c>
      <c r="BM258" s="147" t="s">
        <v>306</v>
      </c>
    </row>
    <row r="259" spans="1:65" s="2" customFormat="1" ht="19.5">
      <c r="A259" s="28"/>
      <c r="B259" s="29"/>
      <c r="C259" s="28"/>
      <c r="D259" s="149" t="s">
        <v>123</v>
      </c>
      <c r="E259" s="28"/>
      <c r="F259" s="150" t="s">
        <v>304</v>
      </c>
      <c r="G259" s="28"/>
      <c r="H259" s="28"/>
      <c r="I259" s="28"/>
      <c r="J259" s="28"/>
      <c r="K259" s="28"/>
      <c r="L259" s="29"/>
      <c r="M259" s="151"/>
      <c r="N259" s="152"/>
      <c r="O259" s="54"/>
      <c r="P259" s="54"/>
      <c r="Q259" s="54"/>
      <c r="R259" s="54"/>
      <c r="S259" s="54"/>
      <c r="T259" s="55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T259" s="16" t="s">
        <v>123</v>
      </c>
      <c r="AU259" s="16" t="s">
        <v>82</v>
      </c>
    </row>
    <row r="260" spans="1:65" s="2" customFormat="1" ht="33" customHeight="1">
      <c r="A260" s="28"/>
      <c r="B260" s="135"/>
      <c r="C260" s="168" t="s">
        <v>215</v>
      </c>
      <c r="D260" s="168" t="s">
        <v>269</v>
      </c>
      <c r="E260" s="169" t="s">
        <v>307</v>
      </c>
      <c r="F260" s="170" t="s">
        <v>308</v>
      </c>
      <c r="G260" s="171" t="s">
        <v>232</v>
      </c>
      <c r="H260" s="172">
        <v>1</v>
      </c>
      <c r="I260" s="173"/>
      <c r="J260" s="173">
        <f>ROUND(I260*H260,2)</f>
        <v>0</v>
      </c>
      <c r="K260" s="170" t="s">
        <v>1</v>
      </c>
      <c r="L260" s="29"/>
      <c r="M260" s="174" t="s">
        <v>1</v>
      </c>
      <c r="N260" s="175" t="s">
        <v>37</v>
      </c>
      <c r="O260" s="145">
        <v>0</v>
      </c>
      <c r="P260" s="145">
        <f>O260*H260</f>
        <v>0</v>
      </c>
      <c r="Q260" s="145">
        <v>0</v>
      </c>
      <c r="R260" s="145">
        <f>Q260*H260</f>
        <v>0</v>
      </c>
      <c r="S260" s="145">
        <v>0</v>
      </c>
      <c r="T260" s="146">
        <f>S260*H260</f>
        <v>0</v>
      </c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147" t="s">
        <v>122</v>
      </c>
      <c r="AT260" s="147" t="s">
        <v>269</v>
      </c>
      <c r="AU260" s="147" t="s">
        <v>82</v>
      </c>
      <c r="AY260" s="16" t="s">
        <v>114</v>
      </c>
      <c r="BE260" s="148">
        <f>IF(N260="základní",J260,0)</f>
        <v>0</v>
      </c>
      <c r="BF260" s="148">
        <f>IF(N260="snížená",J260,0)</f>
        <v>0</v>
      </c>
      <c r="BG260" s="148">
        <f>IF(N260="zákl. přenesená",J260,0)</f>
        <v>0</v>
      </c>
      <c r="BH260" s="148">
        <f>IF(N260="sníž. přenesená",J260,0)</f>
        <v>0</v>
      </c>
      <c r="BI260" s="148">
        <f>IF(N260="nulová",J260,0)</f>
        <v>0</v>
      </c>
      <c r="BJ260" s="16" t="s">
        <v>80</v>
      </c>
      <c r="BK260" s="148">
        <f>ROUND(I260*H260,2)</f>
        <v>0</v>
      </c>
      <c r="BL260" s="16" t="s">
        <v>122</v>
      </c>
      <c r="BM260" s="147" t="s">
        <v>309</v>
      </c>
    </row>
    <row r="261" spans="1:65" s="2" customFormat="1" ht="19.5">
      <c r="A261" s="28"/>
      <c r="B261" s="29"/>
      <c r="C261" s="28"/>
      <c r="D261" s="149" t="s">
        <v>123</v>
      </c>
      <c r="E261" s="28"/>
      <c r="F261" s="150" t="s">
        <v>308</v>
      </c>
      <c r="G261" s="28"/>
      <c r="H261" s="28"/>
      <c r="I261" s="28"/>
      <c r="J261" s="28"/>
      <c r="K261" s="28"/>
      <c r="L261" s="29"/>
      <c r="M261" s="151"/>
      <c r="N261" s="152"/>
      <c r="O261" s="54"/>
      <c r="P261" s="54"/>
      <c r="Q261" s="54"/>
      <c r="R261" s="54"/>
      <c r="S261" s="54"/>
      <c r="T261" s="55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T261" s="16" t="s">
        <v>123</v>
      </c>
      <c r="AU261" s="16" t="s">
        <v>82</v>
      </c>
    </row>
    <row r="262" spans="1:65" s="12" customFormat="1" ht="25.9" customHeight="1">
      <c r="B262" s="123"/>
      <c r="D262" s="124" t="s">
        <v>71</v>
      </c>
      <c r="E262" s="125" t="s">
        <v>117</v>
      </c>
      <c r="F262" s="125" t="s">
        <v>310</v>
      </c>
      <c r="J262" s="126">
        <f>BK262</f>
        <v>0</v>
      </c>
      <c r="L262" s="123"/>
      <c r="M262" s="127"/>
      <c r="N262" s="128"/>
      <c r="O262" s="128"/>
      <c r="P262" s="129">
        <f>P263</f>
        <v>0</v>
      </c>
      <c r="Q262" s="128"/>
      <c r="R262" s="129">
        <f>R263</f>
        <v>0</v>
      </c>
      <c r="S262" s="128"/>
      <c r="T262" s="130">
        <f>T263</f>
        <v>0</v>
      </c>
      <c r="AR262" s="124" t="s">
        <v>129</v>
      </c>
      <c r="AT262" s="131" t="s">
        <v>71</v>
      </c>
      <c r="AU262" s="131" t="s">
        <v>72</v>
      </c>
      <c r="AY262" s="124" t="s">
        <v>114</v>
      </c>
      <c r="BK262" s="132">
        <f>BK263</f>
        <v>0</v>
      </c>
    </row>
    <row r="263" spans="1:65" s="12" customFormat="1" ht="22.9" customHeight="1">
      <c r="B263" s="123"/>
      <c r="D263" s="124" t="s">
        <v>71</v>
      </c>
      <c r="E263" s="133" t="s">
        <v>311</v>
      </c>
      <c r="F263" s="133" t="s">
        <v>312</v>
      </c>
      <c r="J263" s="134">
        <f>BK263</f>
        <v>0</v>
      </c>
      <c r="L263" s="123"/>
      <c r="M263" s="127"/>
      <c r="N263" s="128"/>
      <c r="O263" s="128"/>
      <c r="P263" s="129">
        <f>SUM(P264:P277)</f>
        <v>0</v>
      </c>
      <c r="Q263" s="128"/>
      <c r="R263" s="129">
        <f>SUM(R264:R277)</f>
        <v>0</v>
      </c>
      <c r="S263" s="128"/>
      <c r="T263" s="130">
        <f>SUM(T264:T277)</f>
        <v>0</v>
      </c>
      <c r="AR263" s="124" t="s">
        <v>129</v>
      </c>
      <c r="AT263" s="131" t="s">
        <v>71</v>
      </c>
      <c r="AU263" s="131" t="s">
        <v>80</v>
      </c>
      <c r="AY263" s="124" t="s">
        <v>114</v>
      </c>
      <c r="BK263" s="132">
        <f>SUM(BK264:BK277)</f>
        <v>0</v>
      </c>
    </row>
    <row r="264" spans="1:65" s="2" customFormat="1" ht="24.2" customHeight="1">
      <c r="A264" s="28"/>
      <c r="B264" s="135"/>
      <c r="C264" s="168" t="s">
        <v>313</v>
      </c>
      <c r="D264" s="168" t="s">
        <v>269</v>
      </c>
      <c r="E264" s="169" t="s">
        <v>314</v>
      </c>
      <c r="F264" s="170" t="s">
        <v>315</v>
      </c>
      <c r="G264" s="171" t="s">
        <v>151</v>
      </c>
      <c r="H264" s="172">
        <v>10</v>
      </c>
      <c r="I264" s="173"/>
      <c r="J264" s="173">
        <f>ROUND(I264*H264,2)</f>
        <v>0</v>
      </c>
      <c r="K264" s="170" t="s">
        <v>227</v>
      </c>
      <c r="L264" s="29"/>
      <c r="M264" s="174" t="s">
        <v>1</v>
      </c>
      <c r="N264" s="175" t="s">
        <v>37</v>
      </c>
      <c r="O264" s="145">
        <v>0</v>
      </c>
      <c r="P264" s="145">
        <f>O264*H264</f>
        <v>0</v>
      </c>
      <c r="Q264" s="145">
        <v>0</v>
      </c>
      <c r="R264" s="145">
        <f>Q264*H264</f>
        <v>0</v>
      </c>
      <c r="S264" s="145">
        <v>0</v>
      </c>
      <c r="T264" s="146">
        <f>S264*H264</f>
        <v>0</v>
      </c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R264" s="147" t="s">
        <v>285</v>
      </c>
      <c r="AT264" s="147" t="s">
        <v>269</v>
      </c>
      <c r="AU264" s="147" t="s">
        <v>82</v>
      </c>
      <c r="AY264" s="16" t="s">
        <v>114</v>
      </c>
      <c r="BE264" s="148">
        <f>IF(N264="základní",J264,0)</f>
        <v>0</v>
      </c>
      <c r="BF264" s="148">
        <f>IF(N264="snížená",J264,0)</f>
        <v>0</v>
      </c>
      <c r="BG264" s="148">
        <f>IF(N264="zákl. přenesená",J264,0)</f>
        <v>0</v>
      </c>
      <c r="BH264" s="148">
        <f>IF(N264="sníž. přenesená",J264,0)</f>
        <v>0</v>
      </c>
      <c r="BI264" s="148">
        <f>IF(N264="nulová",J264,0)</f>
        <v>0</v>
      </c>
      <c r="BJ264" s="16" t="s">
        <v>80</v>
      </c>
      <c r="BK264" s="148">
        <f>ROUND(I264*H264,2)</f>
        <v>0</v>
      </c>
      <c r="BL264" s="16" t="s">
        <v>285</v>
      </c>
      <c r="BM264" s="147" t="s">
        <v>316</v>
      </c>
    </row>
    <row r="265" spans="1:65" s="2" customFormat="1" ht="19.5">
      <c r="A265" s="28"/>
      <c r="B265" s="29"/>
      <c r="C265" s="28"/>
      <c r="D265" s="149" t="s">
        <v>123</v>
      </c>
      <c r="E265" s="28"/>
      <c r="F265" s="150" t="s">
        <v>317</v>
      </c>
      <c r="G265" s="28"/>
      <c r="H265" s="28"/>
      <c r="I265" s="28"/>
      <c r="J265" s="28"/>
      <c r="K265" s="28"/>
      <c r="L265" s="29"/>
      <c r="M265" s="151"/>
      <c r="N265" s="152"/>
      <c r="O265" s="54"/>
      <c r="P265" s="54"/>
      <c r="Q265" s="54"/>
      <c r="R265" s="54"/>
      <c r="S265" s="54"/>
      <c r="T265" s="55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T265" s="16" t="s">
        <v>123</v>
      </c>
      <c r="AU265" s="16" t="s">
        <v>82</v>
      </c>
    </row>
    <row r="266" spans="1:65" s="2" customFormat="1" ht="37.9" customHeight="1">
      <c r="A266" s="28"/>
      <c r="B266" s="135"/>
      <c r="C266" s="168" t="s">
        <v>219</v>
      </c>
      <c r="D266" s="168" t="s">
        <v>269</v>
      </c>
      <c r="E266" s="169" t="s">
        <v>318</v>
      </c>
      <c r="F266" s="170" t="s">
        <v>319</v>
      </c>
      <c r="G266" s="171" t="s">
        <v>320</v>
      </c>
      <c r="H266" s="172">
        <v>5</v>
      </c>
      <c r="I266" s="173"/>
      <c r="J266" s="173">
        <f>ROUND(I266*H266,2)</f>
        <v>0</v>
      </c>
      <c r="K266" s="170" t="s">
        <v>227</v>
      </c>
      <c r="L266" s="29"/>
      <c r="M266" s="174" t="s">
        <v>1</v>
      </c>
      <c r="N266" s="175" t="s">
        <v>37</v>
      </c>
      <c r="O266" s="145">
        <v>0</v>
      </c>
      <c r="P266" s="145">
        <f>O266*H266</f>
        <v>0</v>
      </c>
      <c r="Q266" s="145">
        <v>0</v>
      </c>
      <c r="R266" s="145">
        <f>Q266*H266</f>
        <v>0</v>
      </c>
      <c r="S266" s="145">
        <v>0</v>
      </c>
      <c r="T266" s="146">
        <f>S266*H266</f>
        <v>0</v>
      </c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R266" s="147" t="s">
        <v>285</v>
      </c>
      <c r="AT266" s="147" t="s">
        <v>269</v>
      </c>
      <c r="AU266" s="147" t="s">
        <v>82</v>
      </c>
      <c r="AY266" s="16" t="s">
        <v>114</v>
      </c>
      <c r="BE266" s="148">
        <f>IF(N266="základní",J266,0)</f>
        <v>0</v>
      </c>
      <c r="BF266" s="148">
        <f>IF(N266="snížená",J266,0)</f>
        <v>0</v>
      </c>
      <c r="BG266" s="148">
        <f>IF(N266="zákl. přenesená",J266,0)</f>
        <v>0</v>
      </c>
      <c r="BH266" s="148">
        <f>IF(N266="sníž. přenesená",J266,0)</f>
        <v>0</v>
      </c>
      <c r="BI266" s="148">
        <f>IF(N266="nulová",J266,0)</f>
        <v>0</v>
      </c>
      <c r="BJ266" s="16" t="s">
        <v>80</v>
      </c>
      <c r="BK266" s="148">
        <f>ROUND(I266*H266,2)</f>
        <v>0</v>
      </c>
      <c r="BL266" s="16" t="s">
        <v>285</v>
      </c>
      <c r="BM266" s="147" t="s">
        <v>321</v>
      </c>
    </row>
    <row r="267" spans="1:65" s="2" customFormat="1" ht="29.25">
      <c r="A267" s="28"/>
      <c r="B267" s="29"/>
      <c r="C267" s="28"/>
      <c r="D267" s="149" t="s">
        <v>123</v>
      </c>
      <c r="E267" s="28"/>
      <c r="F267" s="150" t="s">
        <v>322</v>
      </c>
      <c r="G267" s="28"/>
      <c r="H267" s="28"/>
      <c r="I267" s="28"/>
      <c r="J267" s="28"/>
      <c r="K267" s="28"/>
      <c r="L267" s="29"/>
      <c r="M267" s="151"/>
      <c r="N267" s="152"/>
      <c r="O267" s="54"/>
      <c r="P267" s="54"/>
      <c r="Q267" s="54"/>
      <c r="R267" s="54"/>
      <c r="S267" s="54"/>
      <c r="T267" s="55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T267" s="16" t="s">
        <v>123</v>
      </c>
      <c r="AU267" s="16" t="s">
        <v>82</v>
      </c>
    </row>
    <row r="268" spans="1:65" s="2" customFormat="1" ht="24.2" customHeight="1">
      <c r="A268" s="28"/>
      <c r="B268" s="135"/>
      <c r="C268" s="168" t="s">
        <v>323</v>
      </c>
      <c r="D268" s="168" t="s">
        <v>269</v>
      </c>
      <c r="E268" s="169" t="s">
        <v>324</v>
      </c>
      <c r="F268" s="170" t="s">
        <v>325</v>
      </c>
      <c r="G268" s="171" t="s">
        <v>151</v>
      </c>
      <c r="H268" s="172">
        <v>5</v>
      </c>
      <c r="I268" s="173"/>
      <c r="J268" s="173">
        <f>ROUND(I268*H268,2)</f>
        <v>0</v>
      </c>
      <c r="K268" s="170" t="s">
        <v>227</v>
      </c>
      <c r="L268" s="29"/>
      <c r="M268" s="174" t="s">
        <v>1</v>
      </c>
      <c r="N268" s="175" t="s">
        <v>37</v>
      </c>
      <c r="O268" s="145">
        <v>0</v>
      </c>
      <c r="P268" s="145">
        <f>O268*H268</f>
        <v>0</v>
      </c>
      <c r="Q268" s="145">
        <v>0</v>
      </c>
      <c r="R268" s="145">
        <f>Q268*H268</f>
        <v>0</v>
      </c>
      <c r="S268" s="145">
        <v>0</v>
      </c>
      <c r="T268" s="146">
        <f>S268*H268</f>
        <v>0</v>
      </c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R268" s="147" t="s">
        <v>285</v>
      </c>
      <c r="AT268" s="147" t="s">
        <v>269</v>
      </c>
      <c r="AU268" s="147" t="s">
        <v>82</v>
      </c>
      <c r="AY268" s="16" t="s">
        <v>114</v>
      </c>
      <c r="BE268" s="148">
        <f>IF(N268="základní",J268,0)</f>
        <v>0</v>
      </c>
      <c r="BF268" s="148">
        <f>IF(N268="snížená",J268,0)</f>
        <v>0</v>
      </c>
      <c r="BG268" s="148">
        <f>IF(N268="zákl. přenesená",J268,0)</f>
        <v>0</v>
      </c>
      <c r="BH268" s="148">
        <f>IF(N268="sníž. přenesená",J268,0)</f>
        <v>0</v>
      </c>
      <c r="BI268" s="148">
        <f>IF(N268="nulová",J268,0)</f>
        <v>0</v>
      </c>
      <c r="BJ268" s="16" t="s">
        <v>80</v>
      </c>
      <c r="BK268" s="148">
        <f>ROUND(I268*H268,2)</f>
        <v>0</v>
      </c>
      <c r="BL268" s="16" t="s">
        <v>285</v>
      </c>
      <c r="BM268" s="147" t="s">
        <v>326</v>
      </c>
    </row>
    <row r="269" spans="1:65" s="2" customFormat="1" ht="39">
      <c r="A269" s="28"/>
      <c r="B269" s="29"/>
      <c r="C269" s="28"/>
      <c r="D269" s="149" t="s">
        <v>123</v>
      </c>
      <c r="E269" s="28"/>
      <c r="F269" s="150" t="s">
        <v>327</v>
      </c>
      <c r="G269" s="28"/>
      <c r="H269" s="28"/>
      <c r="I269" s="28"/>
      <c r="J269" s="28"/>
      <c r="K269" s="28"/>
      <c r="L269" s="29"/>
      <c r="M269" s="151"/>
      <c r="N269" s="152"/>
      <c r="O269" s="54"/>
      <c r="P269" s="54"/>
      <c r="Q269" s="54"/>
      <c r="R269" s="54"/>
      <c r="S269" s="54"/>
      <c r="T269" s="55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T269" s="16" t="s">
        <v>123</v>
      </c>
      <c r="AU269" s="16" t="s">
        <v>82</v>
      </c>
    </row>
    <row r="270" spans="1:65" s="2" customFormat="1" ht="24.2" customHeight="1">
      <c r="A270" s="28"/>
      <c r="B270" s="135"/>
      <c r="C270" s="168" t="s">
        <v>222</v>
      </c>
      <c r="D270" s="168" t="s">
        <v>269</v>
      </c>
      <c r="E270" s="169" t="s">
        <v>328</v>
      </c>
      <c r="F270" s="170" t="s">
        <v>329</v>
      </c>
      <c r="G270" s="171" t="s">
        <v>151</v>
      </c>
      <c r="H270" s="172">
        <v>5</v>
      </c>
      <c r="I270" s="173"/>
      <c r="J270" s="173">
        <f>ROUND(I270*H270,2)</f>
        <v>0</v>
      </c>
      <c r="K270" s="170" t="s">
        <v>227</v>
      </c>
      <c r="L270" s="29"/>
      <c r="M270" s="174" t="s">
        <v>1</v>
      </c>
      <c r="N270" s="175" t="s">
        <v>37</v>
      </c>
      <c r="O270" s="145">
        <v>0</v>
      </c>
      <c r="P270" s="145">
        <f>O270*H270</f>
        <v>0</v>
      </c>
      <c r="Q270" s="145">
        <v>0</v>
      </c>
      <c r="R270" s="145">
        <f>Q270*H270</f>
        <v>0</v>
      </c>
      <c r="S270" s="145">
        <v>0</v>
      </c>
      <c r="T270" s="146">
        <f>S270*H270</f>
        <v>0</v>
      </c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147" t="s">
        <v>285</v>
      </c>
      <c r="AT270" s="147" t="s">
        <v>269</v>
      </c>
      <c r="AU270" s="147" t="s">
        <v>82</v>
      </c>
      <c r="AY270" s="16" t="s">
        <v>114</v>
      </c>
      <c r="BE270" s="148">
        <f>IF(N270="základní",J270,0)</f>
        <v>0</v>
      </c>
      <c r="BF270" s="148">
        <f>IF(N270="snížená",J270,0)</f>
        <v>0</v>
      </c>
      <c r="BG270" s="148">
        <f>IF(N270="zákl. přenesená",J270,0)</f>
        <v>0</v>
      </c>
      <c r="BH270" s="148">
        <f>IF(N270="sníž. přenesená",J270,0)</f>
        <v>0</v>
      </c>
      <c r="BI270" s="148">
        <f>IF(N270="nulová",J270,0)</f>
        <v>0</v>
      </c>
      <c r="BJ270" s="16" t="s">
        <v>80</v>
      </c>
      <c r="BK270" s="148">
        <f>ROUND(I270*H270,2)</f>
        <v>0</v>
      </c>
      <c r="BL270" s="16" t="s">
        <v>285</v>
      </c>
      <c r="BM270" s="147" t="s">
        <v>330</v>
      </c>
    </row>
    <row r="271" spans="1:65" s="2" customFormat="1" ht="29.25">
      <c r="A271" s="28"/>
      <c r="B271" s="29"/>
      <c r="C271" s="28"/>
      <c r="D271" s="149" t="s">
        <v>123</v>
      </c>
      <c r="E271" s="28"/>
      <c r="F271" s="150" t="s">
        <v>331</v>
      </c>
      <c r="G271" s="28"/>
      <c r="H271" s="28"/>
      <c r="I271" s="28"/>
      <c r="J271" s="28"/>
      <c r="K271" s="28"/>
      <c r="L271" s="29"/>
      <c r="M271" s="151"/>
      <c r="N271" s="152"/>
      <c r="O271" s="54"/>
      <c r="P271" s="54"/>
      <c r="Q271" s="54"/>
      <c r="R271" s="54"/>
      <c r="S271" s="54"/>
      <c r="T271" s="55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T271" s="16" t="s">
        <v>123</v>
      </c>
      <c r="AU271" s="16" t="s">
        <v>82</v>
      </c>
    </row>
    <row r="272" spans="1:65" s="2" customFormat="1" ht="24.2" customHeight="1">
      <c r="A272" s="28"/>
      <c r="B272" s="135"/>
      <c r="C272" s="168" t="s">
        <v>332</v>
      </c>
      <c r="D272" s="168" t="s">
        <v>269</v>
      </c>
      <c r="E272" s="169" t="s">
        <v>333</v>
      </c>
      <c r="F272" s="170" t="s">
        <v>334</v>
      </c>
      <c r="G272" s="171" t="s">
        <v>320</v>
      </c>
      <c r="H272" s="172">
        <v>5</v>
      </c>
      <c r="I272" s="173"/>
      <c r="J272" s="173">
        <f>ROUND(I272*H272,2)</f>
        <v>0</v>
      </c>
      <c r="K272" s="170" t="s">
        <v>227</v>
      </c>
      <c r="L272" s="29"/>
      <c r="M272" s="174" t="s">
        <v>1</v>
      </c>
      <c r="N272" s="175" t="s">
        <v>37</v>
      </c>
      <c r="O272" s="145">
        <v>0</v>
      </c>
      <c r="P272" s="145">
        <f>O272*H272</f>
        <v>0</v>
      </c>
      <c r="Q272" s="145">
        <v>0</v>
      </c>
      <c r="R272" s="145">
        <f>Q272*H272</f>
        <v>0</v>
      </c>
      <c r="S272" s="145">
        <v>0</v>
      </c>
      <c r="T272" s="146">
        <f>S272*H272</f>
        <v>0</v>
      </c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R272" s="147" t="s">
        <v>285</v>
      </c>
      <c r="AT272" s="147" t="s">
        <v>269</v>
      </c>
      <c r="AU272" s="147" t="s">
        <v>82</v>
      </c>
      <c r="AY272" s="16" t="s">
        <v>114</v>
      </c>
      <c r="BE272" s="148">
        <f>IF(N272="základní",J272,0)</f>
        <v>0</v>
      </c>
      <c r="BF272" s="148">
        <f>IF(N272="snížená",J272,0)</f>
        <v>0</v>
      </c>
      <c r="BG272" s="148">
        <f>IF(N272="zákl. přenesená",J272,0)</f>
        <v>0</v>
      </c>
      <c r="BH272" s="148">
        <f>IF(N272="sníž. přenesená",J272,0)</f>
        <v>0</v>
      </c>
      <c r="BI272" s="148">
        <f>IF(N272="nulová",J272,0)</f>
        <v>0</v>
      </c>
      <c r="BJ272" s="16" t="s">
        <v>80</v>
      </c>
      <c r="BK272" s="148">
        <f>ROUND(I272*H272,2)</f>
        <v>0</v>
      </c>
      <c r="BL272" s="16" t="s">
        <v>285</v>
      </c>
      <c r="BM272" s="147" t="s">
        <v>335</v>
      </c>
    </row>
    <row r="273" spans="1:65" s="2" customFormat="1" ht="19.5">
      <c r="A273" s="28"/>
      <c r="B273" s="29"/>
      <c r="C273" s="28"/>
      <c r="D273" s="149" t="s">
        <v>123</v>
      </c>
      <c r="E273" s="28"/>
      <c r="F273" s="150" t="s">
        <v>336</v>
      </c>
      <c r="G273" s="28"/>
      <c r="H273" s="28"/>
      <c r="I273" s="28"/>
      <c r="J273" s="28"/>
      <c r="K273" s="28"/>
      <c r="L273" s="29"/>
      <c r="M273" s="151"/>
      <c r="N273" s="152"/>
      <c r="O273" s="54"/>
      <c r="P273" s="54"/>
      <c r="Q273" s="54"/>
      <c r="R273" s="54"/>
      <c r="S273" s="54"/>
      <c r="T273" s="55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T273" s="16" t="s">
        <v>123</v>
      </c>
      <c r="AU273" s="16" t="s">
        <v>82</v>
      </c>
    </row>
    <row r="274" spans="1:65" s="2" customFormat="1" ht="24.2" customHeight="1">
      <c r="A274" s="28"/>
      <c r="B274" s="135"/>
      <c r="C274" s="168" t="s">
        <v>228</v>
      </c>
      <c r="D274" s="168" t="s">
        <v>269</v>
      </c>
      <c r="E274" s="169" t="s">
        <v>337</v>
      </c>
      <c r="F274" s="170" t="s">
        <v>338</v>
      </c>
      <c r="G274" s="171" t="s">
        <v>339</v>
      </c>
      <c r="H274" s="172">
        <v>0.67900000000000005</v>
      </c>
      <c r="I274" s="173"/>
      <c r="J274" s="173">
        <f>ROUND(I274*H274,2)</f>
        <v>0</v>
      </c>
      <c r="K274" s="170" t="s">
        <v>227</v>
      </c>
      <c r="L274" s="29"/>
      <c r="M274" s="174" t="s">
        <v>1</v>
      </c>
      <c r="N274" s="175" t="s">
        <v>37</v>
      </c>
      <c r="O274" s="145">
        <v>0</v>
      </c>
      <c r="P274" s="145">
        <f>O274*H274</f>
        <v>0</v>
      </c>
      <c r="Q274" s="145">
        <v>0</v>
      </c>
      <c r="R274" s="145">
        <f>Q274*H274</f>
        <v>0</v>
      </c>
      <c r="S274" s="145">
        <v>0</v>
      </c>
      <c r="T274" s="146">
        <f>S274*H274</f>
        <v>0</v>
      </c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R274" s="147" t="s">
        <v>285</v>
      </c>
      <c r="AT274" s="147" t="s">
        <v>269</v>
      </c>
      <c r="AU274" s="147" t="s">
        <v>82</v>
      </c>
      <c r="AY274" s="16" t="s">
        <v>114</v>
      </c>
      <c r="BE274" s="148">
        <f>IF(N274="základní",J274,0)</f>
        <v>0</v>
      </c>
      <c r="BF274" s="148">
        <f>IF(N274="snížená",J274,0)</f>
        <v>0</v>
      </c>
      <c r="BG274" s="148">
        <f>IF(N274="zákl. přenesená",J274,0)</f>
        <v>0</v>
      </c>
      <c r="BH274" s="148">
        <f>IF(N274="sníž. přenesená",J274,0)</f>
        <v>0</v>
      </c>
      <c r="BI274" s="148">
        <f>IF(N274="nulová",J274,0)</f>
        <v>0</v>
      </c>
      <c r="BJ274" s="16" t="s">
        <v>80</v>
      </c>
      <c r="BK274" s="148">
        <f>ROUND(I274*H274,2)</f>
        <v>0</v>
      </c>
      <c r="BL274" s="16" t="s">
        <v>285</v>
      </c>
      <c r="BM274" s="147" t="s">
        <v>340</v>
      </c>
    </row>
    <row r="275" spans="1:65" s="2" customFormat="1" ht="19.5">
      <c r="A275" s="28"/>
      <c r="B275" s="29"/>
      <c r="C275" s="28"/>
      <c r="D275" s="149" t="s">
        <v>123</v>
      </c>
      <c r="E275" s="28"/>
      <c r="F275" s="150" t="s">
        <v>341</v>
      </c>
      <c r="G275" s="28"/>
      <c r="H275" s="28"/>
      <c r="I275" s="28"/>
      <c r="J275" s="28"/>
      <c r="K275" s="28"/>
      <c r="L275" s="29"/>
      <c r="M275" s="151"/>
      <c r="N275" s="152"/>
      <c r="O275" s="54"/>
      <c r="P275" s="54"/>
      <c r="Q275" s="54"/>
      <c r="R275" s="54"/>
      <c r="S275" s="54"/>
      <c r="T275" s="55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T275" s="16" t="s">
        <v>123</v>
      </c>
      <c r="AU275" s="16" t="s">
        <v>82</v>
      </c>
    </row>
    <row r="276" spans="1:65" s="2" customFormat="1" ht="24.2" customHeight="1">
      <c r="A276" s="28"/>
      <c r="B276" s="135"/>
      <c r="C276" s="168" t="s">
        <v>342</v>
      </c>
      <c r="D276" s="168" t="s">
        <v>269</v>
      </c>
      <c r="E276" s="169" t="s">
        <v>343</v>
      </c>
      <c r="F276" s="170" t="s">
        <v>344</v>
      </c>
      <c r="G276" s="171" t="s">
        <v>339</v>
      </c>
      <c r="H276" s="172">
        <v>0.67900000000000005</v>
      </c>
      <c r="I276" s="173"/>
      <c r="J276" s="173">
        <f>ROUND(I276*H276,2)</f>
        <v>0</v>
      </c>
      <c r="K276" s="170" t="s">
        <v>227</v>
      </c>
      <c r="L276" s="29"/>
      <c r="M276" s="174" t="s">
        <v>1</v>
      </c>
      <c r="N276" s="175" t="s">
        <v>37</v>
      </c>
      <c r="O276" s="145">
        <v>0</v>
      </c>
      <c r="P276" s="145">
        <f>O276*H276</f>
        <v>0</v>
      </c>
      <c r="Q276" s="145">
        <v>0</v>
      </c>
      <c r="R276" s="145">
        <f>Q276*H276</f>
        <v>0</v>
      </c>
      <c r="S276" s="145">
        <v>0</v>
      </c>
      <c r="T276" s="146">
        <f>S276*H276</f>
        <v>0</v>
      </c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R276" s="147" t="s">
        <v>285</v>
      </c>
      <c r="AT276" s="147" t="s">
        <v>269</v>
      </c>
      <c r="AU276" s="147" t="s">
        <v>82</v>
      </c>
      <c r="AY276" s="16" t="s">
        <v>114</v>
      </c>
      <c r="BE276" s="148">
        <f>IF(N276="základní",J276,0)</f>
        <v>0</v>
      </c>
      <c r="BF276" s="148">
        <f>IF(N276="snížená",J276,0)</f>
        <v>0</v>
      </c>
      <c r="BG276" s="148">
        <f>IF(N276="zákl. přenesená",J276,0)</f>
        <v>0</v>
      </c>
      <c r="BH276" s="148">
        <f>IF(N276="sníž. přenesená",J276,0)</f>
        <v>0</v>
      </c>
      <c r="BI276" s="148">
        <f>IF(N276="nulová",J276,0)</f>
        <v>0</v>
      </c>
      <c r="BJ276" s="16" t="s">
        <v>80</v>
      </c>
      <c r="BK276" s="148">
        <f>ROUND(I276*H276,2)</f>
        <v>0</v>
      </c>
      <c r="BL276" s="16" t="s">
        <v>285</v>
      </c>
      <c r="BM276" s="147" t="s">
        <v>345</v>
      </c>
    </row>
    <row r="277" spans="1:65" s="2" customFormat="1" ht="29.25">
      <c r="A277" s="28"/>
      <c r="B277" s="29"/>
      <c r="C277" s="28"/>
      <c r="D277" s="149" t="s">
        <v>123</v>
      </c>
      <c r="E277" s="28"/>
      <c r="F277" s="150" t="s">
        <v>346</v>
      </c>
      <c r="G277" s="28"/>
      <c r="H277" s="28"/>
      <c r="I277" s="28"/>
      <c r="J277" s="28"/>
      <c r="K277" s="28"/>
      <c r="L277" s="29"/>
      <c r="M277" s="151"/>
      <c r="N277" s="152"/>
      <c r="O277" s="54"/>
      <c r="P277" s="54"/>
      <c r="Q277" s="54"/>
      <c r="R277" s="54"/>
      <c r="S277" s="54"/>
      <c r="T277" s="55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T277" s="16" t="s">
        <v>123</v>
      </c>
      <c r="AU277" s="16" t="s">
        <v>82</v>
      </c>
    </row>
    <row r="278" spans="1:65" s="12" customFormat="1" ht="25.9" customHeight="1">
      <c r="B278" s="123"/>
      <c r="D278" s="124" t="s">
        <v>71</v>
      </c>
      <c r="E278" s="125" t="s">
        <v>347</v>
      </c>
      <c r="F278" s="125" t="s">
        <v>348</v>
      </c>
      <c r="J278" s="126">
        <f>BK278</f>
        <v>0</v>
      </c>
      <c r="L278" s="123"/>
      <c r="M278" s="127"/>
      <c r="N278" s="128"/>
      <c r="O278" s="128"/>
      <c r="P278" s="129">
        <f>SUM(P279:P290)</f>
        <v>0</v>
      </c>
      <c r="Q278" s="128"/>
      <c r="R278" s="129">
        <f>SUM(R279:R290)</f>
        <v>0</v>
      </c>
      <c r="S278" s="128"/>
      <c r="T278" s="130">
        <f>SUM(T279:T290)</f>
        <v>0</v>
      </c>
      <c r="AR278" s="124" t="s">
        <v>122</v>
      </c>
      <c r="AT278" s="131" t="s">
        <v>71</v>
      </c>
      <c r="AU278" s="131" t="s">
        <v>72</v>
      </c>
      <c r="AY278" s="124" t="s">
        <v>114</v>
      </c>
      <c r="BK278" s="132">
        <f>SUM(BK279:BK290)</f>
        <v>0</v>
      </c>
    </row>
    <row r="279" spans="1:65" s="2" customFormat="1" ht="16.5" customHeight="1">
      <c r="A279" s="28"/>
      <c r="B279" s="135"/>
      <c r="C279" s="168" t="s">
        <v>233</v>
      </c>
      <c r="D279" s="168" t="s">
        <v>269</v>
      </c>
      <c r="E279" s="169" t="s">
        <v>349</v>
      </c>
      <c r="F279" s="170" t="s">
        <v>350</v>
      </c>
      <c r="G279" s="171" t="s">
        <v>351</v>
      </c>
      <c r="H279" s="172">
        <v>1</v>
      </c>
      <c r="I279" s="173"/>
      <c r="J279" s="173">
        <f>ROUND(I279*H279,2)</f>
        <v>0</v>
      </c>
      <c r="K279" s="170" t="s">
        <v>227</v>
      </c>
      <c r="L279" s="29"/>
      <c r="M279" s="174" t="s">
        <v>1</v>
      </c>
      <c r="N279" s="175" t="s">
        <v>37</v>
      </c>
      <c r="O279" s="145">
        <v>0</v>
      </c>
      <c r="P279" s="145">
        <f>O279*H279</f>
        <v>0</v>
      </c>
      <c r="Q279" s="145">
        <v>0</v>
      </c>
      <c r="R279" s="145">
        <f>Q279*H279</f>
        <v>0</v>
      </c>
      <c r="S279" s="145">
        <v>0</v>
      </c>
      <c r="T279" s="146">
        <f>S279*H279</f>
        <v>0</v>
      </c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R279" s="147" t="s">
        <v>352</v>
      </c>
      <c r="AT279" s="147" t="s">
        <v>269</v>
      </c>
      <c r="AU279" s="147" t="s">
        <v>80</v>
      </c>
      <c r="AY279" s="16" t="s">
        <v>114</v>
      </c>
      <c r="BE279" s="148">
        <f>IF(N279="základní",J279,0)</f>
        <v>0</v>
      </c>
      <c r="BF279" s="148">
        <f>IF(N279="snížená",J279,0)</f>
        <v>0</v>
      </c>
      <c r="BG279" s="148">
        <f>IF(N279="zákl. přenesená",J279,0)</f>
        <v>0</v>
      </c>
      <c r="BH279" s="148">
        <f>IF(N279="sníž. přenesená",J279,0)</f>
        <v>0</v>
      </c>
      <c r="BI279" s="148">
        <f>IF(N279="nulová",J279,0)</f>
        <v>0</v>
      </c>
      <c r="BJ279" s="16" t="s">
        <v>80</v>
      </c>
      <c r="BK279" s="148">
        <f>ROUND(I279*H279,2)</f>
        <v>0</v>
      </c>
      <c r="BL279" s="16" t="s">
        <v>352</v>
      </c>
      <c r="BM279" s="147" t="s">
        <v>353</v>
      </c>
    </row>
    <row r="280" spans="1:65" s="2" customFormat="1">
      <c r="A280" s="28"/>
      <c r="B280" s="29"/>
      <c r="C280" s="28"/>
      <c r="D280" s="149" t="s">
        <v>123</v>
      </c>
      <c r="E280" s="28"/>
      <c r="F280" s="150" t="s">
        <v>354</v>
      </c>
      <c r="G280" s="28"/>
      <c r="H280" s="28"/>
      <c r="I280" s="28"/>
      <c r="J280" s="28"/>
      <c r="K280" s="28"/>
      <c r="L280" s="29"/>
      <c r="M280" s="151"/>
      <c r="N280" s="152"/>
      <c r="O280" s="54"/>
      <c r="P280" s="54"/>
      <c r="Q280" s="54"/>
      <c r="R280" s="54"/>
      <c r="S280" s="54"/>
      <c r="T280" s="55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T280" s="16" t="s">
        <v>123</v>
      </c>
      <c r="AU280" s="16" t="s">
        <v>80</v>
      </c>
    </row>
    <row r="281" spans="1:65" s="2" customFormat="1" ht="16.5" customHeight="1">
      <c r="A281" s="28"/>
      <c r="B281" s="135"/>
      <c r="C281" s="168" t="s">
        <v>355</v>
      </c>
      <c r="D281" s="168" t="s">
        <v>269</v>
      </c>
      <c r="E281" s="169" t="s">
        <v>356</v>
      </c>
      <c r="F281" s="170" t="s">
        <v>357</v>
      </c>
      <c r="G281" s="171" t="s">
        <v>237</v>
      </c>
      <c r="H281" s="172">
        <v>1</v>
      </c>
      <c r="I281" s="173"/>
      <c r="J281" s="173">
        <f>ROUND(I281*H281,2)</f>
        <v>0</v>
      </c>
      <c r="K281" s="170" t="s">
        <v>1</v>
      </c>
      <c r="L281" s="29"/>
      <c r="M281" s="174" t="s">
        <v>1</v>
      </c>
      <c r="N281" s="175" t="s">
        <v>37</v>
      </c>
      <c r="O281" s="145">
        <v>0</v>
      </c>
      <c r="P281" s="145">
        <f>O281*H281</f>
        <v>0</v>
      </c>
      <c r="Q281" s="145">
        <v>0</v>
      </c>
      <c r="R281" s="145">
        <f>Q281*H281</f>
        <v>0</v>
      </c>
      <c r="S281" s="145">
        <v>0</v>
      </c>
      <c r="T281" s="146">
        <f>S281*H281</f>
        <v>0</v>
      </c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147" t="s">
        <v>352</v>
      </c>
      <c r="AT281" s="147" t="s">
        <v>269</v>
      </c>
      <c r="AU281" s="147" t="s">
        <v>80</v>
      </c>
      <c r="AY281" s="16" t="s">
        <v>114</v>
      </c>
      <c r="BE281" s="148">
        <f>IF(N281="základní",J281,0)</f>
        <v>0</v>
      </c>
      <c r="BF281" s="148">
        <f>IF(N281="snížená",J281,0)</f>
        <v>0</v>
      </c>
      <c r="BG281" s="148">
        <f>IF(N281="zákl. přenesená",J281,0)</f>
        <v>0</v>
      </c>
      <c r="BH281" s="148">
        <f>IF(N281="sníž. přenesená",J281,0)</f>
        <v>0</v>
      </c>
      <c r="BI281" s="148">
        <f>IF(N281="nulová",J281,0)</f>
        <v>0</v>
      </c>
      <c r="BJ281" s="16" t="s">
        <v>80</v>
      </c>
      <c r="BK281" s="148">
        <f>ROUND(I281*H281,2)</f>
        <v>0</v>
      </c>
      <c r="BL281" s="16" t="s">
        <v>352</v>
      </c>
      <c r="BM281" s="147" t="s">
        <v>358</v>
      </c>
    </row>
    <row r="282" spans="1:65" s="2" customFormat="1">
      <c r="A282" s="28"/>
      <c r="B282" s="29"/>
      <c r="C282" s="28"/>
      <c r="D282" s="149" t="s">
        <v>123</v>
      </c>
      <c r="E282" s="28"/>
      <c r="F282" s="150" t="s">
        <v>357</v>
      </c>
      <c r="G282" s="28"/>
      <c r="H282" s="28"/>
      <c r="I282" s="28"/>
      <c r="J282" s="28"/>
      <c r="K282" s="28"/>
      <c r="L282" s="29"/>
      <c r="M282" s="151"/>
      <c r="N282" s="152"/>
      <c r="O282" s="54"/>
      <c r="P282" s="54"/>
      <c r="Q282" s="54"/>
      <c r="R282" s="54"/>
      <c r="S282" s="54"/>
      <c r="T282" s="55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T282" s="16" t="s">
        <v>123</v>
      </c>
      <c r="AU282" s="16" t="s">
        <v>80</v>
      </c>
    </row>
    <row r="283" spans="1:65" s="2" customFormat="1" ht="16.5" customHeight="1">
      <c r="A283" s="28"/>
      <c r="B283" s="135"/>
      <c r="C283" s="168" t="s">
        <v>238</v>
      </c>
      <c r="D283" s="168" t="s">
        <v>269</v>
      </c>
      <c r="E283" s="169" t="s">
        <v>359</v>
      </c>
      <c r="F283" s="170" t="s">
        <v>360</v>
      </c>
      <c r="G283" s="171" t="s">
        <v>237</v>
      </c>
      <c r="H283" s="172">
        <v>1</v>
      </c>
      <c r="I283" s="173"/>
      <c r="J283" s="173">
        <f>ROUND(I283*H283,2)</f>
        <v>0</v>
      </c>
      <c r="K283" s="170" t="s">
        <v>1</v>
      </c>
      <c r="L283" s="29"/>
      <c r="M283" s="174" t="s">
        <v>1</v>
      </c>
      <c r="N283" s="175" t="s">
        <v>37</v>
      </c>
      <c r="O283" s="145">
        <v>0</v>
      </c>
      <c r="P283" s="145">
        <f>O283*H283</f>
        <v>0</v>
      </c>
      <c r="Q283" s="145">
        <v>0</v>
      </c>
      <c r="R283" s="145">
        <f>Q283*H283</f>
        <v>0</v>
      </c>
      <c r="S283" s="145">
        <v>0</v>
      </c>
      <c r="T283" s="146">
        <f>S283*H283</f>
        <v>0</v>
      </c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R283" s="147" t="s">
        <v>352</v>
      </c>
      <c r="AT283" s="147" t="s">
        <v>269</v>
      </c>
      <c r="AU283" s="147" t="s">
        <v>80</v>
      </c>
      <c r="AY283" s="16" t="s">
        <v>114</v>
      </c>
      <c r="BE283" s="148">
        <f>IF(N283="základní",J283,0)</f>
        <v>0</v>
      </c>
      <c r="BF283" s="148">
        <f>IF(N283="snížená",J283,0)</f>
        <v>0</v>
      </c>
      <c r="BG283" s="148">
        <f>IF(N283="zákl. přenesená",J283,0)</f>
        <v>0</v>
      </c>
      <c r="BH283" s="148">
        <f>IF(N283="sníž. přenesená",J283,0)</f>
        <v>0</v>
      </c>
      <c r="BI283" s="148">
        <f>IF(N283="nulová",J283,0)</f>
        <v>0</v>
      </c>
      <c r="BJ283" s="16" t="s">
        <v>80</v>
      </c>
      <c r="BK283" s="148">
        <f>ROUND(I283*H283,2)</f>
        <v>0</v>
      </c>
      <c r="BL283" s="16" t="s">
        <v>352</v>
      </c>
      <c r="BM283" s="147" t="s">
        <v>361</v>
      </c>
    </row>
    <row r="284" spans="1:65" s="2" customFormat="1">
      <c r="A284" s="28"/>
      <c r="B284" s="29"/>
      <c r="C284" s="28"/>
      <c r="D284" s="149" t="s">
        <v>123</v>
      </c>
      <c r="E284" s="28"/>
      <c r="F284" s="150" t="s">
        <v>360</v>
      </c>
      <c r="G284" s="28"/>
      <c r="H284" s="28"/>
      <c r="I284" s="28"/>
      <c r="J284" s="28"/>
      <c r="K284" s="28"/>
      <c r="L284" s="29"/>
      <c r="M284" s="151"/>
      <c r="N284" s="152"/>
      <c r="O284" s="54"/>
      <c r="P284" s="54"/>
      <c r="Q284" s="54"/>
      <c r="R284" s="54"/>
      <c r="S284" s="54"/>
      <c r="T284" s="55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T284" s="16" t="s">
        <v>123</v>
      </c>
      <c r="AU284" s="16" t="s">
        <v>80</v>
      </c>
    </row>
    <row r="285" spans="1:65" s="2" customFormat="1" ht="33" customHeight="1">
      <c r="A285" s="28"/>
      <c r="B285" s="135"/>
      <c r="C285" s="168" t="s">
        <v>362</v>
      </c>
      <c r="D285" s="168" t="s">
        <v>269</v>
      </c>
      <c r="E285" s="169" t="s">
        <v>363</v>
      </c>
      <c r="F285" s="170" t="s">
        <v>304</v>
      </c>
      <c r="G285" s="171" t="s">
        <v>305</v>
      </c>
      <c r="H285" s="172">
        <v>10</v>
      </c>
      <c r="I285" s="173"/>
      <c r="J285" s="173">
        <f>ROUND(I285*H285,2)</f>
        <v>0</v>
      </c>
      <c r="K285" s="170" t="s">
        <v>1</v>
      </c>
      <c r="L285" s="29"/>
      <c r="M285" s="174" t="s">
        <v>1</v>
      </c>
      <c r="N285" s="175" t="s">
        <v>37</v>
      </c>
      <c r="O285" s="145">
        <v>0</v>
      </c>
      <c r="P285" s="145">
        <f>O285*H285</f>
        <v>0</v>
      </c>
      <c r="Q285" s="145">
        <v>0</v>
      </c>
      <c r="R285" s="145">
        <f>Q285*H285</f>
        <v>0</v>
      </c>
      <c r="S285" s="145">
        <v>0</v>
      </c>
      <c r="T285" s="146">
        <f>S285*H285</f>
        <v>0</v>
      </c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R285" s="147" t="s">
        <v>352</v>
      </c>
      <c r="AT285" s="147" t="s">
        <v>269</v>
      </c>
      <c r="AU285" s="147" t="s">
        <v>80</v>
      </c>
      <c r="AY285" s="16" t="s">
        <v>114</v>
      </c>
      <c r="BE285" s="148">
        <f>IF(N285="základní",J285,0)</f>
        <v>0</v>
      </c>
      <c r="BF285" s="148">
        <f>IF(N285="snížená",J285,0)</f>
        <v>0</v>
      </c>
      <c r="BG285" s="148">
        <f>IF(N285="zákl. přenesená",J285,0)</f>
        <v>0</v>
      </c>
      <c r="BH285" s="148">
        <f>IF(N285="sníž. přenesená",J285,0)</f>
        <v>0</v>
      </c>
      <c r="BI285" s="148">
        <f>IF(N285="nulová",J285,0)</f>
        <v>0</v>
      </c>
      <c r="BJ285" s="16" t="s">
        <v>80</v>
      </c>
      <c r="BK285" s="148">
        <f>ROUND(I285*H285,2)</f>
        <v>0</v>
      </c>
      <c r="BL285" s="16" t="s">
        <v>352</v>
      </c>
      <c r="BM285" s="147" t="s">
        <v>364</v>
      </c>
    </row>
    <row r="286" spans="1:65" s="2" customFormat="1" ht="19.5">
      <c r="A286" s="28"/>
      <c r="B286" s="29"/>
      <c r="C286" s="28"/>
      <c r="D286" s="149" t="s">
        <v>123</v>
      </c>
      <c r="E286" s="28"/>
      <c r="F286" s="150" t="s">
        <v>304</v>
      </c>
      <c r="G286" s="28"/>
      <c r="H286" s="28"/>
      <c r="I286" s="28"/>
      <c r="J286" s="28"/>
      <c r="K286" s="28"/>
      <c r="L286" s="29"/>
      <c r="M286" s="151"/>
      <c r="N286" s="152"/>
      <c r="O286" s="54"/>
      <c r="P286" s="54"/>
      <c r="Q286" s="54"/>
      <c r="R286" s="54"/>
      <c r="S286" s="54"/>
      <c r="T286" s="55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T286" s="16" t="s">
        <v>123</v>
      </c>
      <c r="AU286" s="16" t="s">
        <v>80</v>
      </c>
    </row>
    <row r="287" spans="1:65" s="2" customFormat="1" ht="21.75" customHeight="1">
      <c r="A287" s="28"/>
      <c r="B287" s="135"/>
      <c r="C287" s="168" t="s">
        <v>242</v>
      </c>
      <c r="D287" s="168" t="s">
        <v>269</v>
      </c>
      <c r="E287" s="169" t="s">
        <v>365</v>
      </c>
      <c r="F287" s="170" t="s">
        <v>366</v>
      </c>
      <c r="G287" s="171" t="s">
        <v>305</v>
      </c>
      <c r="H287" s="172">
        <v>10</v>
      </c>
      <c r="I287" s="173"/>
      <c r="J287" s="173">
        <f>ROUND(I287*H287,2)</f>
        <v>0</v>
      </c>
      <c r="K287" s="170" t="s">
        <v>1</v>
      </c>
      <c r="L287" s="29"/>
      <c r="M287" s="174" t="s">
        <v>1</v>
      </c>
      <c r="N287" s="175" t="s">
        <v>37</v>
      </c>
      <c r="O287" s="145">
        <v>0</v>
      </c>
      <c r="P287" s="145">
        <f>O287*H287</f>
        <v>0</v>
      </c>
      <c r="Q287" s="145">
        <v>0</v>
      </c>
      <c r="R287" s="145">
        <f>Q287*H287</f>
        <v>0</v>
      </c>
      <c r="S287" s="145">
        <v>0</v>
      </c>
      <c r="T287" s="146">
        <f>S287*H287</f>
        <v>0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147" t="s">
        <v>352</v>
      </c>
      <c r="AT287" s="147" t="s">
        <v>269</v>
      </c>
      <c r="AU287" s="147" t="s">
        <v>80</v>
      </c>
      <c r="AY287" s="16" t="s">
        <v>114</v>
      </c>
      <c r="BE287" s="148">
        <f>IF(N287="základní",J287,0)</f>
        <v>0</v>
      </c>
      <c r="BF287" s="148">
        <f>IF(N287="snížená",J287,0)</f>
        <v>0</v>
      </c>
      <c r="BG287" s="148">
        <f>IF(N287="zákl. přenesená",J287,0)</f>
        <v>0</v>
      </c>
      <c r="BH287" s="148">
        <f>IF(N287="sníž. přenesená",J287,0)</f>
        <v>0</v>
      </c>
      <c r="BI287" s="148">
        <f>IF(N287="nulová",J287,0)</f>
        <v>0</v>
      </c>
      <c r="BJ287" s="16" t="s">
        <v>80</v>
      </c>
      <c r="BK287" s="148">
        <f>ROUND(I287*H287,2)</f>
        <v>0</v>
      </c>
      <c r="BL287" s="16" t="s">
        <v>352</v>
      </c>
      <c r="BM287" s="147" t="s">
        <v>367</v>
      </c>
    </row>
    <row r="288" spans="1:65" s="2" customFormat="1">
      <c r="A288" s="28"/>
      <c r="B288" s="29"/>
      <c r="C288" s="28"/>
      <c r="D288" s="149" t="s">
        <v>123</v>
      </c>
      <c r="E288" s="28"/>
      <c r="F288" s="150" t="s">
        <v>366</v>
      </c>
      <c r="G288" s="28"/>
      <c r="H288" s="28"/>
      <c r="I288" s="28"/>
      <c r="J288" s="28"/>
      <c r="K288" s="28"/>
      <c r="L288" s="29"/>
      <c r="M288" s="151"/>
      <c r="N288" s="152"/>
      <c r="O288" s="54"/>
      <c r="P288" s="54"/>
      <c r="Q288" s="54"/>
      <c r="R288" s="54"/>
      <c r="S288" s="54"/>
      <c r="T288" s="55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T288" s="16" t="s">
        <v>123</v>
      </c>
      <c r="AU288" s="16" t="s">
        <v>80</v>
      </c>
    </row>
    <row r="289" spans="1:65" s="2" customFormat="1" ht="16.5" customHeight="1">
      <c r="A289" s="28"/>
      <c r="B289" s="135"/>
      <c r="C289" s="168" t="s">
        <v>368</v>
      </c>
      <c r="D289" s="168" t="s">
        <v>269</v>
      </c>
      <c r="E289" s="169" t="s">
        <v>369</v>
      </c>
      <c r="F289" s="170" t="s">
        <v>370</v>
      </c>
      <c r="G289" s="171" t="s">
        <v>305</v>
      </c>
      <c r="H289" s="172">
        <v>20</v>
      </c>
      <c r="I289" s="173"/>
      <c r="J289" s="173">
        <f>ROUND(I289*H289,2)</f>
        <v>0</v>
      </c>
      <c r="K289" s="170" t="s">
        <v>1</v>
      </c>
      <c r="L289" s="29"/>
      <c r="M289" s="174" t="s">
        <v>1</v>
      </c>
      <c r="N289" s="175" t="s">
        <v>37</v>
      </c>
      <c r="O289" s="145">
        <v>0</v>
      </c>
      <c r="P289" s="145">
        <f>O289*H289</f>
        <v>0</v>
      </c>
      <c r="Q289" s="145">
        <v>0</v>
      </c>
      <c r="R289" s="145">
        <f>Q289*H289</f>
        <v>0</v>
      </c>
      <c r="S289" s="145">
        <v>0</v>
      </c>
      <c r="T289" s="146">
        <f>S289*H289</f>
        <v>0</v>
      </c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R289" s="147" t="s">
        <v>352</v>
      </c>
      <c r="AT289" s="147" t="s">
        <v>269</v>
      </c>
      <c r="AU289" s="147" t="s">
        <v>80</v>
      </c>
      <c r="AY289" s="16" t="s">
        <v>114</v>
      </c>
      <c r="BE289" s="148">
        <f>IF(N289="základní",J289,0)</f>
        <v>0</v>
      </c>
      <c r="BF289" s="148">
        <f>IF(N289="snížená",J289,0)</f>
        <v>0</v>
      </c>
      <c r="BG289" s="148">
        <f>IF(N289="zákl. přenesená",J289,0)</f>
        <v>0</v>
      </c>
      <c r="BH289" s="148">
        <f>IF(N289="sníž. přenesená",J289,0)</f>
        <v>0</v>
      </c>
      <c r="BI289" s="148">
        <f>IF(N289="nulová",J289,0)</f>
        <v>0</v>
      </c>
      <c r="BJ289" s="16" t="s">
        <v>80</v>
      </c>
      <c r="BK289" s="148">
        <f>ROUND(I289*H289,2)</f>
        <v>0</v>
      </c>
      <c r="BL289" s="16" t="s">
        <v>352</v>
      </c>
      <c r="BM289" s="147" t="s">
        <v>371</v>
      </c>
    </row>
    <row r="290" spans="1:65" s="2" customFormat="1">
      <c r="A290" s="28"/>
      <c r="B290" s="29"/>
      <c r="C290" s="28"/>
      <c r="D290" s="149" t="s">
        <v>123</v>
      </c>
      <c r="E290" s="28"/>
      <c r="F290" s="150" t="s">
        <v>370</v>
      </c>
      <c r="G290" s="28"/>
      <c r="H290" s="28"/>
      <c r="I290" s="28"/>
      <c r="J290" s="28"/>
      <c r="K290" s="28"/>
      <c r="L290" s="29"/>
      <c r="M290" s="176"/>
      <c r="N290" s="177"/>
      <c r="O290" s="178"/>
      <c r="P290" s="178"/>
      <c r="Q290" s="178"/>
      <c r="R290" s="178"/>
      <c r="S290" s="178"/>
      <c r="T290" s="179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T290" s="16" t="s">
        <v>123</v>
      </c>
      <c r="AU290" s="16" t="s">
        <v>80</v>
      </c>
    </row>
    <row r="291" spans="1:65" s="2" customFormat="1" ht="6.95" customHeight="1">
      <c r="A291" s="28"/>
      <c r="B291" s="43"/>
      <c r="C291" s="44"/>
      <c r="D291" s="44"/>
      <c r="E291" s="44"/>
      <c r="F291" s="44"/>
      <c r="G291" s="44"/>
      <c r="H291" s="44"/>
      <c r="I291" s="44"/>
      <c r="J291" s="44"/>
      <c r="K291" s="44"/>
      <c r="L291" s="29"/>
      <c r="M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</row>
  </sheetData>
  <autoFilter ref="C123:K290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SO 01 - ÚPRAVA TRAKČNÍHO ...</vt:lpstr>
      <vt:lpstr>'Rekapitulace stavby'!Názvy_tisku</vt:lpstr>
      <vt:lpstr>'SO 01 - ÚPRAVA TRAKČNÍHO ...'!Názvy_tisku</vt:lpstr>
      <vt:lpstr>'Rekapitulace stavby'!Oblast_tisku</vt:lpstr>
      <vt:lpstr>'SO 01 - ÚPRAVA TRAKČNÍHO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Švehlová</dc:creator>
  <cp:lastModifiedBy>Kateřina Švehlová</cp:lastModifiedBy>
  <cp:lastPrinted>2022-11-26T16:45:23Z</cp:lastPrinted>
  <dcterms:created xsi:type="dcterms:W3CDTF">2022-11-26T16:40:23Z</dcterms:created>
  <dcterms:modified xsi:type="dcterms:W3CDTF">2022-11-26T16:59:19Z</dcterms:modified>
</cp:coreProperties>
</file>