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Stavební část" sheetId="2" r:id="rId2"/>
    <sheet name="002 - Zdravotechnika" sheetId="3" r:id="rId3"/>
    <sheet name="003 - Elektroinstalace si..." sheetId="4" r:id="rId4"/>
    <sheet name="004 - Vytápění" sheetId="5" r:id="rId5"/>
    <sheet name="005 - Elektroinstalace sl..." sheetId="6" r:id="rId6"/>
    <sheet name="SO02 - Zpevněné plochy" sheetId="7" r:id="rId7"/>
    <sheet name="SO03 - Rozšíření ar rozvo..." sheetId="8" r:id="rId8"/>
    <sheet name="SO04 - Splašková kanalizace" sheetId="9" r:id="rId9"/>
    <sheet name="SO05 - Dešťová kanalizace" sheetId="10" r:id="rId10"/>
    <sheet name="Pokyny pro vyplnění" sheetId="11" r:id="rId11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'001 - Stavební část'!$C$112:$K$1171</definedName>
    <definedName name="_xlnm.Print_Area" localSheetId="1">'001 - Stavební část'!$C$4:$J$41,'001 - Stavební část'!$C$47:$J$92,'001 - Stavební část'!$C$98:$K$1171</definedName>
    <definedName name="_xlnm.Print_Titles" localSheetId="1">'001 - Stavební část'!$112:$112</definedName>
    <definedName name="_xlnm._FilterDatabase" localSheetId="2" hidden="1">'002 - Zdravotechnika'!$C$87:$K$208</definedName>
    <definedName name="_xlnm.Print_Area" localSheetId="2">'002 - Zdravotechnika'!$C$4:$J$41,'002 - Zdravotechnika'!$C$47:$J$67,'002 - Zdravotechnika'!$C$73:$K$208</definedName>
    <definedName name="_xlnm.Print_Titles" localSheetId="2">'002 - Zdravotechnika'!$87:$87</definedName>
    <definedName name="_xlnm._FilterDatabase" localSheetId="3" hidden="1">'003 - Elektroinstalace si...'!$C$90:$K$179</definedName>
    <definedName name="_xlnm.Print_Area" localSheetId="3">'003 - Elektroinstalace si...'!$C$4:$J$41,'003 - Elektroinstalace si...'!$C$47:$J$70,'003 - Elektroinstalace si...'!$C$76:$K$179</definedName>
    <definedName name="_xlnm.Print_Titles" localSheetId="3">'003 - Elektroinstalace si...'!$90:$90</definedName>
    <definedName name="_xlnm._FilterDatabase" localSheetId="4" hidden="1">'004 - Vytápění'!$C$94:$K$149</definedName>
    <definedName name="_xlnm.Print_Area" localSheetId="4">'004 - Vytápění'!$C$4:$J$41,'004 - Vytápění'!$C$47:$J$74,'004 - Vytápění'!$C$80:$K$149</definedName>
    <definedName name="_xlnm.Print_Titles" localSheetId="4">'004 - Vytápění'!$94:$94</definedName>
    <definedName name="_xlnm._FilterDatabase" localSheetId="5" hidden="1">'005 - Elektroinstalace sl...'!$C$92:$K$171</definedName>
    <definedName name="_xlnm.Print_Area" localSheetId="5">'005 - Elektroinstalace sl...'!$C$4:$J$41,'005 - Elektroinstalace sl...'!$C$47:$J$72,'005 - Elektroinstalace sl...'!$C$78:$K$171</definedName>
    <definedName name="_xlnm.Print_Titles" localSheetId="5">'005 - Elektroinstalace sl...'!$92:$92</definedName>
    <definedName name="_xlnm._FilterDatabase" localSheetId="6" hidden="1">'SO02 - Zpevněné plochy'!$C$91:$K$325</definedName>
    <definedName name="_xlnm.Print_Area" localSheetId="6">'SO02 - Zpevněné plochy'!$C$4:$J$39,'SO02 - Zpevněné plochy'!$C$45:$J$73,'SO02 - Zpevněné plochy'!$C$79:$K$325</definedName>
    <definedName name="_xlnm.Print_Titles" localSheetId="6">'SO02 - Zpevněné plochy'!$91:$91</definedName>
    <definedName name="_xlnm._FilterDatabase" localSheetId="7" hidden="1">'SO03 - Rozšíření ar rozvo...'!$C$83:$K$160</definedName>
    <definedName name="_xlnm.Print_Area" localSheetId="7">'SO03 - Rozšíření ar rozvo...'!$C$4:$J$39,'SO03 - Rozšíření ar rozvo...'!$C$45:$J$65,'SO03 - Rozšíření ar rozvo...'!$C$71:$K$160</definedName>
    <definedName name="_xlnm.Print_Titles" localSheetId="7">'SO03 - Rozšíření ar rozvo...'!$83:$83</definedName>
    <definedName name="_xlnm._FilterDatabase" localSheetId="8" hidden="1">'SO04 - Splašková kanalizace'!$C$83:$K$159</definedName>
    <definedName name="_xlnm.Print_Area" localSheetId="8">'SO04 - Splašková kanalizace'!$C$4:$J$39,'SO04 - Splašková kanalizace'!$C$45:$J$65,'SO04 - Splašková kanalizace'!$C$71:$K$159</definedName>
    <definedName name="_xlnm.Print_Titles" localSheetId="8">'SO04 - Splašková kanalizace'!$83:$83</definedName>
    <definedName name="_xlnm._FilterDatabase" localSheetId="9" hidden="1">'SO05 - Dešťová kanalizace'!$C$83:$K$148</definedName>
    <definedName name="_xlnm.Print_Area" localSheetId="9">'SO05 - Dešťová kanalizace'!$C$4:$J$39,'SO05 - Dešťová kanalizace'!$C$45:$J$65,'SO05 - Dešťová kanalizace'!$C$71:$K$148</definedName>
    <definedName name="_xlnm.Print_Titles" localSheetId="9">'SO05 - Dešťová kanalizace'!$83:$83</definedName>
    <definedName name="_xlnm.Print_Area" localSheetId="10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0" l="1" r="J37"/>
  <c r="J36"/>
  <c i="1" r="AY64"/>
  <c i="10" r="J35"/>
  <c i="1" r="AX64"/>
  <c i="10"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T127"/>
  <c r="R128"/>
  <c r="R127"/>
  <c r="P128"/>
  <c r="P127"/>
  <c r="BI125"/>
  <c r="BH125"/>
  <c r="BG125"/>
  <c r="BF125"/>
  <c r="T125"/>
  <c r="R125"/>
  <c r="P125"/>
  <c r="BI122"/>
  <c r="BH122"/>
  <c r="BG122"/>
  <c r="BF122"/>
  <c r="T122"/>
  <c r="R122"/>
  <c r="P122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52"/>
  <c r="E7"/>
  <c r="E48"/>
  <c i="9" r="J37"/>
  <c r="J36"/>
  <c i="1" r="AY63"/>
  <c i="9" r="J35"/>
  <c i="1" r="AX63"/>
  <c i="9"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T142"/>
  <c r="R143"/>
  <c r="R142"/>
  <c r="P143"/>
  <c r="P142"/>
  <c r="BI140"/>
  <c r="BH140"/>
  <c r="BG140"/>
  <c r="BF140"/>
  <c r="T140"/>
  <c r="R140"/>
  <c r="P140"/>
  <c r="BI137"/>
  <c r="BH137"/>
  <c r="BG137"/>
  <c r="BF137"/>
  <c r="T137"/>
  <c r="R137"/>
  <c r="P137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8" r="J37"/>
  <c r="J36"/>
  <c i="1" r="AY62"/>
  <c i="8" r="J35"/>
  <c i="1" r="AX62"/>
  <c i="8"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T122"/>
  <c r="R123"/>
  <c r="R122"/>
  <c r="P123"/>
  <c r="P122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7" r="J37"/>
  <c r="J36"/>
  <c i="1" r="AY61"/>
  <c i="7" r="J35"/>
  <c i="1" r="AX61"/>
  <c i="7"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0"/>
  <c r="BH310"/>
  <c r="BG310"/>
  <c r="BF310"/>
  <c r="T310"/>
  <c r="T309"/>
  <c r="R310"/>
  <c r="R309"/>
  <c r="P310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T227"/>
  <c r="R228"/>
  <c r="R227"/>
  <c r="P228"/>
  <c r="P227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5"/>
  <c r="BH185"/>
  <c r="BG185"/>
  <c r="BF185"/>
  <c r="T185"/>
  <c r="R185"/>
  <c r="P185"/>
  <c r="BI181"/>
  <c r="BH181"/>
  <c r="BG181"/>
  <c r="BF181"/>
  <c r="T181"/>
  <c r="T180"/>
  <c r="R181"/>
  <c r="R180"/>
  <c r="P181"/>
  <c r="P180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86"/>
  <c r="E7"/>
  <c r="E48"/>
  <c i="6" r="J39"/>
  <c r="J38"/>
  <c i="1" r="AY60"/>
  <c i="6" r="J37"/>
  <c i="1" r="AX60"/>
  <c i="6"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F87"/>
  <c r="E85"/>
  <c r="F56"/>
  <c r="E54"/>
  <c r="J26"/>
  <c r="E26"/>
  <c r="J59"/>
  <c r="J25"/>
  <c r="J23"/>
  <c r="E23"/>
  <c r="J89"/>
  <c r="J22"/>
  <c r="J20"/>
  <c r="E20"/>
  <c r="F90"/>
  <c r="J19"/>
  <c r="J17"/>
  <c r="E17"/>
  <c r="F89"/>
  <c r="J16"/>
  <c r="J14"/>
  <c r="J87"/>
  <c r="E7"/>
  <c r="E50"/>
  <c i="5" r="J39"/>
  <c r="J38"/>
  <c i="1" r="AY59"/>
  <c i="5" r="J37"/>
  <c i="1" r="AX59"/>
  <c i="5" r="BI148"/>
  <c r="BH148"/>
  <c r="BG148"/>
  <c r="BF148"/>
  <c r="T148"/>
  <c r="T147"/>
  <c r="R148"/>
  <c r="R147"/>
  <c r="P148"/>
  <c r="P147"/>
  <c r="BI145"/>
  <c r="BH145"/>
  <c r="BG145"/>
  <c r="BF145"/>
  <c r="T145"/>
  <c r="T144"/>
  <c r="T143"/>
  <c r="R145"/>
  <c r="R144"/>
  <c r="R143"/>
  <c r="P145"/>
  <c r="P144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F89"/>
  <c r="E87"/>
  <c r="F56"/>
  <c r="E54"/>
  <c r="J26"/>
  <c r="E26"/>
  <c r="J92"/>
  <c r="J25"/>
  <c r="J23"/>
  <c r="E23"/>
  <c r="J58"/>
  <c r="J22"/>
  <c r="J20"/>
  <c r="E20"/>
  <c r="F59"/>
  <c r="J19"/>
  <c r="J17"/>
  <c r="E17"/>
  <c r="F91"/>
  <c r="J16"/>
  <c r="J14"/>
  <c r="J89"/>
  <c r="E7"/>
  <c r="E50"/>
  <c i="4" r="J39"/>
  <c r="J38"/>
  <c i="1" r="AY58"/>
  <c i="4" r="J37"/>
  <c i="1" r="AX58"/>
  <c i="4"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F85"/>
  <c r="E83"/>
  <c r="F56"/>
  <c r="E54"/>
  <c r="J26"/>
  <c r="E26"/>
  <c r="J59"/>
  <c r="J25"/>
  <c r="J23"/>
  <c r="E23"/>
  <c r="J87"/>
  <c r="J22"/>
  <c r="J20"/>
  <c r="E20"/>
  <c r="F59"/>
  <c r="J19"/>
  <c r="J17"/>
  <c r="E17"/>
  <c r="F87"/>
  <c r="J16"/>
  <c r="J14"/>
  <c r="J85"/>
  <c r="E7"/>
  <c r="E50"/>
  <c i="3" r="J39"/>
  <c r="J38"/>
  <c i="1" r="AY57"/>
  <c i="3" r="J37"/>
  <c i="1" r="AX57"/>
  <c i="3"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F82"/>
  <c r="E80"/>
  <c r="F56"/>
  <c r="E54"/>
  <c r="J26"/>
  <c r="E26"/>
  <c r="J59"/>
  <c r="J25"/>
  <c r="J23"/>
  <c r="E23"/>
  <c r="J58"/>
  <c r="J22"/>
  <c r="J20"/>
  <c r="E20"/>
  <c r="F59"/>
  <c r="J19"/>
  <c r="J17"/>
  <c r="E17"/>
  <c r="F58"/>
  <c r="J16"/>
  <c r="J14"/>
  <c r="J82"/>
  <c r="E7"/>
  <c r="E50"/>
  <c i="2" r="J39"/>
  <c r="J38"/>
  <c i="1" r="AY56"/>
  <c i="2" r="J37"/>
  <c i="1" r="AX56"/>
  <c i="2" r="BI1171"/>
  <c r="BH1171"/>
  <c r="BG1171"/>
  <c r="BF1171"/>
  <c r="T1171"/>
  <c r="R1171"/>
  <c r="P1171"/>
  <c r="BI1170"/>
  <c r="BH1170"/>
  <c r="BG1170"/>
  <c r="BF1170"/>
  <c r="T1170"/>
  <c r="R1170"/>
  <c r="P1170"/>
  <c r="BI1168"/>
  <c r="BH1168"/>
  <c r="BG1168"/>
  <c r="BF1168"/>
  <c r="T1168"/>
  <c r="R1168"/>
  <c r="P1168"/>
  <c r="BI1166"/>
  <c r="BH1166"/>
  <c r="BG1166"/>
  <c r="BF1166"/>
  <c r="T1166"/>
  <c r="R1166"/>
  <c r="P1166"/>
  <c r="BI1164"/>
  <c r="BH1164"/>
  <c r="BG1164"/>
  <c r="BF1164"/>
  <c r="T1164"/>
  <c r="R1164"/>
  <c r="P1164"/>
  <c r="BI1162"/>
  <c r="BH1162"/>
  <c r="BG1162"/>
  <c r="BF1162"/>
  <c r="T1162"/>
  <c r="R1162"/>
  <c r="P1162"/>
  <c r="BI1160"/>
  <c r="BH1160"/>
  <c r="BG1160"/>
  <c r="BF1160"/>
  <c r="T1160"/>
  <c r="R1160"/>
  <c r="P1160"/>
  <c r="BI1158"/>
  <c r="BH1158"/>
  <c r="BG1158"/>
  <c r="BF1158"/>
  <c r="T1158"/>
  <c r="R1158"/>
  <c r="P1158"/>
  <c r="BI1155"/>
  <c r="BH1155"/>
  <c r="BG1155"/>
  <c r="BF1155"/>
  <c r="T1155"/>
  <c r="T1154"/>
  <c r="R1155"/>
  <c r="R1154"/>
  <c r="P1155"/>
  <c r="P1154"/>
  <c r="BI1151"/>
  <c r="BH1151"/>
  <c r="BG1151"/>
  <c r="BF1151"/>
  <c r="T1151"/>
  <c r="R1151"/>
  <c r="P1151"/>
  <c r="BI1149"/>
  <c r="BH1149"/>
  <c r="BG1149"/>
  <c r="BF1149"/>
  <c r="T1149"/>
  <c r="R1149"/>
  <c r="P1149"/>
  <c r="BI1147"/>
  <c r="BH1147"/>
  <c r="BG1147"/>
  <c r="BF1147"/>
  <c r="T1147"/>
  <c r="R1147"/>
  <c r="P1147"/>
  <c r="BI1145"/>
  <c r="BH1145"/>
  <c r="BG1145"/>
  <c r="BF1145"/>
  <c r="T1145"/>
  <c r="R1145"/>
  <c r="P1145"/>
  <c r="BI1143"/>
  <c r="BH1143"/>
  <c r="BG1143"/>
  <c r="BF1143"/>
  <c r="T1143"/>
  <c r="R1143"/>
  <c r="P1143"/>
  <c r="BI1141"/>
  <c r="BH1141"/>
  <c r="BG1141"/>
  <c r="BF1141"/>
  <c r="T1141"/>
  <c r="R1141"/>
  <c r="P1141"/>
  <c r="BI1139"/>
  <c r="BH1139"/>
  <c r="BG1139"/>
  <c r="BF1139"/>
  <c r="T1139"/>
  <c r="R1139"/>
  <c r="P1139"/>
  <c r="BI1137"/>
  <c r="BH1137"/>
  <c r="BG1137"/>
  <c r="BF1137"/>
  <c r="T1137"/>
  <c r="R1137"/>
  <c r="P1137"/>
  <c r="BI1135"/>
  <c r="BH1135"/>
  <c r="BG1135"/>
  <c r="BF1135"/>
  <c r="T1135"/>
  <c r="R1135"/>
  <c r="P1135"/>
  <c r="BI1133"/>
  <c r="BH1133"/>
  <c r="BG1133"/>
  <c r="BF1133"/>
  <c r="T1133"/>
  <c r="R1133"/>
  <c r="P1133"/>
  <c r="BI1129"/>
  <c r="BH1129"/>
  <c r="BG1129"/>
  <c r="BF1129"/>
  <c r="T1129"/>
  <c r="R1129"/>
  <c r="P1129"/>
  <c r="BI1126"/>
  <c r="BH1126"/>
  <c r="BG1126"/>
  <c r="BF1126"/>
  <c r="T1126"/>
  <c r="R1126"/>
  <c r="P1126"/>
  <c r="BI1122"/>
  <c r="BH1122"/>
  <c r="BG1122"/>
  <c r="BF1122"/>
  <c r="T1122"/>
  <c r="R1122"/>
  <c r="P1122"/>
  <c r="BI1119"/>
  <c r="BH1119"/>
  <c r="BG1119"/>
  <c r="BF1119"/>
  <c r="T1119"/>
  <c r="T1071"/>
  <c r="R1119"/>
  <c r="R1071"/>
  <c r="P1119"/>
  <c r="P1071"/>
  <c r="BI1072"/>
  <c r="BH1072"/>
  <c r="BG1072"/>
  <c r="BF1072"/>
  <c r="T1072"/>
  <c r="R1072"/>
  <c r="P1072"/>
  <c r="BI1065"/>
  <c r="BH1065"/>
  <c r="BG1065"/>
  <c r="BF1065"/>
  <c r="T1065"/>
  <c r="R1065"/>
  <c r="P1065"/>
  <c r="BI1063"/>
  <c r="BH1063"/>
  <c r="BG1063"/>
  <c r="BF1063"/>
  <c r="T1063"/>
  <c r="R1063"/>
  <c r="P1063"/>
  <c r="BI1060"/>
  <c r="BH1060"/>
  <c r="BG1060"/>
  <c r="BF1060"/>
  <c r="T1060"/>
  <c r="R1060"/>
  <c r="P1060"/>
  <c r="BI1049"/>
  <c r="BH1049"/>
  <c r="BG1049"/>
  <c r="BF1049"/>
  <c r="T1049"/>
  <c r="R1049"/>
  <c r="P1049"/>
  <c r="BI1046"/>
  <c r="BH1046"/>
  <c r="BG1046"/>
  <c r="BF1046"/>
  <c r="T1046"/>
  <c r="R1046"/>
  <c r="P1046"/>
  <c r="BI1043"/>
  <c r="BH1043"/>
  <c r="BG1043"/>
  <c r="BF1043"/>
  <c r="T1043"/>
  <c r="R1043"/>
  <c r="P1043"/>
  <c r="BI1017"/>
  <c r="BH1017"/>
  <c r="BG1017"/>
  <c r="BF1017"/>
  <c r="T1017"/>
  <c r="R1017"/>
  <c r="P1017"/>
  <c r="BI1006"/>
  <c r="BH1006"/>
  <c r="BG1006"/>
  <c r="BF1006"/>
  <c r="T1006"/>
  <c r="R1006"/>
  <c r="P1006"/>
  <c r="BI1004"/>
  <c r="BH1004"/>
  <c r="BG1004"/>
  <c r="BF1004"/>
  <c r="T1004"/>
  <c r="R1004"/>
  <c r="P1004"/>
  <c r="BI1001"/>
  <c r="BH1001"/>
  <c r="BG1001"/>
  <c r="BF1001"/>
  <c r="T1001"/>
  <c r="R1001"/>
  <c r="P1001"/>
  <c r="BI997"/>
  <c r="BH997"/>
  <c r="BG997"/>
  <c r="BF997"/>
  <c r="T997"/>
  <c r="R997"/>
  <c r="P997"/>
  <c r="BI994"/>
  <c r="BH994"/>
  <c r="BG994"/>
  <c r="BF994"/>
  <c r="T994"/>
  <c r="R994"/>
  <c r="P994"/>
  <c r="BI990"/>
  <c r="BH990"/>
  <c r="BG990"/>
  <c r="BF990"/>
  <c r="T990"/>
  <c r="R990"/>
  <c r="P990"/>
  <c r="BI987"/>
  <c r="BH987"/>
  <c r="BG987"/>
  <c r="BF987"/>
  <c r="T987"/>
  <c r="R987"/>
  <c r="P987"/>
  <c r="BI984"/>
  <c r="BH984"/>
  <c r="BG984"/>
  <c r="BF984"/>
  <c r="T984"/>
  <c r="R984"/>
  <c r="P984"/>
  <c r="BI981"/>
  <c r="BH981"/>
  <c r="BG981"/>
  <c r="BF981"/>
  <c r="T981"/>
  <c r="R981"/>
  <c r="P981"/>
  <c r="BI978"/>
  <c r="BH978"/>
  <c r="BG978"/>
  <c r="BF978"/>
  <c r="T978"/>
  <c r="R978"/>
  <c r="P978"/>
  <c r="BI975"/>
  <c r="BH975"/>
  <c r="BG975"/>
  <c r="BF975"/>
  <c r="T975"/>
  <c r="R975"/>
  <c r="P975"/>
  <c r="BI974"/>
  <c r="BH974"/>
  <c r="BG974"/>
  <c r="BF974"/>
  <c r="T974"/>
  <c r="R974"/>
  <c r="P974"/>
  <c r="BI973"/>
  <c r="BH973"/>
  <c r="BG973"/>
  <c r="BF973"/>
  <c r="T973"/>
  <c r="R973"/>
  <c r="P973"/>
  <c r="BI972"/>
  <c r="BH972"/>
  <c r="BG972"/>
  <c r="BF972"/>
  <c r="T972"/>
  <c r="R972"/>
  <c r="P972"/>
  <c r="BI969"/>
  <c r="BH969"/>
  <c r="BG969"/>
  <c r="BF969"/>
  <c r="T969"/>
  <c r="R969"/>
  <c r="P969"/>
  <c r="BI966"/>
  <c r="BH966"/>
  <c r="BG966"/>
  <c r="BF966"/>
  <c r="T966"/>
  <c r="R966"/>
  <c r="P966"/>
  <c r="BI965"/>
  <c r="BH965"/>
  <c r="BG965"/>
  <c r="BF965"/>
  <c r="T965"/>
  <c r="R965"/>
  <c r="P965"/>
  <c r="BI964"/>
  <c r="BH964"/>
  <c r="BG964"/>
  <c r="BF964"/>
  <c r="T964"/>
  <c r="R964"/>
  <c r="P964"/>
  <c r="BI961"/>
  <c r="BH961"/>
  <c r="BG961"/>
  <c r="BF961"/>
  <c r="T961"/>
  <c r="R961"/>
  <c r="P961"/>
  <c r="BI960"/>
  <c r="BH960"/>
  <c r="BG960"/>
  <c r="BF960"/>
  <c r="T960"/>
  <c r="R960"/>
  <c r="P960"/>
  <c r="BI959"/>
  <c r="BH959"/>
  <c r="BG959"/>
  <c r="BF959"/>
  <c r="T959"/>
  <c r="R959"/>
  <c r="P959"/>
  <c r="BI958"/>
  <c r="BH958"/>
  <c r="BG958"/>
  <c r="BF958"/>
  <c r="T958"/>
  <c r="R958"/>
  <c r="P958"/>
  <c r="BI957"/>
  <c r="BH957"/>
  <c r="BG957"/>
  <c r="BF957"/>
  <c r="T957"/>
  <c r="R957"/>
  <c r="P957"/>
  <c r="BI956"/>
  <c r="BH956"/>
  <c r="BG956"/>
  <c r="BF956"/>
  <c r="T956"/>
  <c r="R956"/>
  <c r="P956"/>
  <c r="BI954"/>
  <c r="BH954"/>
  <c r="BG954"/>
  <c r="BF954"/>
  <c r="T954"/>
  <c r="R954"/>
  <c r="P954"/>
  <c r="BI952"/>
  <c r="BH952"/>
  <c r="BG952"/>
  <c r="BF952"/>
  <c r="T952"/>
  <c r="R952"/>
  <c r="P952"/>
  <c r="BI950"/>
  <c r="BH950"/>
  <c r="BG950"/>
  <c r="BF950"/>
  <c r="T950"/>
  <c r="R950"/>
  <c r="P950"/>
  <c r="BI948"/>
  <c r="BH948"/>
  <c r="BG948"/>
  <c r="BF948"/>
  <c r="T948"/>
  <c r="R948"/>
  <c r="P948"/>
  <c r="BI946"/>
  <c r="BH946"/>
  <c r="BG946"/>
  <c r="BF946"/>
  <c r="T946"/>
  <c r="R946"/>
  <c r="P946"/>
  <c r="BI943"/>
  <c r="BH943"/>
  <c r="BG943"/>
  <c r="BF943"/>
  <c r="T943"/>
  <c r="R943"/>
  <c r="P943"/>
  <c r="BI938"/>
  <c r="BH938"/>
  <c r="BG938"/>
  <c r="BF938"/>
  <c r="T938"/>
  <c r="R938"/>
  <c r="P938"/>
  <c r="BI930"/>
  <c r="BH930"/>
  <c r="BG930"/>
  <c r="BF930"/>
  <c r="T930"/>
  <c r="R930"/>
  <c r="P930"/>
  <c r="BI928"/>
  <c r="BH928"/>
  <c r="BG928"/>
  <c r="BF928"/>
  <c r="T928"/>
  <c r="R928"/>
  <c r="P928"/>
  <c r="BI923"/>
  <c r="BH923"/>
  <c r="BG923"/>
  <c r="BF923"/>
  <c r="T923"/>
  <c r="R923"/>
  <c r="P923"/>
  <c r="BI919"/>
  <c r="BH919"/>
  <c r="BG919"/>
  <c r="BF919"/>
  <c r="T919"/>
  <c r="R919"/>
  <c r="P919"/>
  <c r="BI914"/>
  <c r="BH914"/>
  <c r="BG914"/>
  <c r="BF914"/>
  <c r="T914"/>
  <c r="R914"/>
  <c r="P914"/>
  <c r="BI912"/>
  <c r="BH912"/>
  <c r="BG912"/>
  <c r="BF912"/>
  <c r="T912"/>
  <c r="R912"/>
  <c r="P912"/>
  <c r="BI906"/>
  <c r="BH906"/>
  <c r="BG906"/>
  <c r="BF906"/>
  <c r="T906"/>
  <c r="R906"/>
  <c r="P906"/>
  <c r="BI905"/>
  <c r="BH905"/>
  <c r="BG905"/>
  <c r="BF905"/>
  <c r="T905"/>
  <c r="R905"/>
  <c r="P905"/>
  <c r="BI903"/>
  <c r="BH903"/>
  <c r="BG903"/>
  <c r="BF903"/>
  <c r="T903"/>
  <c r="R903"/>
  <c r="P903"/>
  <c r="BI901"/>
  <c r="BH901"/>
  <c r="BG901"/>
  <c r="BF901"/>
  <c r="T901"/>
  <c r="R901"/>
  <c r="P901"/>
  <c r="BI900"/>
  <c r="BH900"/>
  <c r="BG900"/>
  <c r="BF900"/>
  <c r="T900"/>
  <c r="R900"/>
  <c r="P900"/>
  <c r="BI899"/>
  <c r="BH899"/>
  <c r="BG899"/>
  <c r="BF899"/>
  <c r="T899"/>
  <c r="R899"/>
  <c r="P899"/>
  <c r="BI898"/>
  <c r="BH898"/>
  <c r="BG898"/>
  <c r="BF898"/>
  <c r="T898"/>
  <c r="R898"/>
  <c r="P898"/>
  <c r="BI896"/>
  <c r="BH896"/>
  <c r="BG896"/>
  <c r="BF896"/>
  <c r="T896"/>
  <c r="R896"/>
  <c r="P896"/>
  <c r="BI894"/>
  <c r="BH894"/>
  <c r="BG894"/>
  <c r="BF894"/>
  <c r="T894"/>
  <c r="R894"/>
  <c r="P894"/>
  <c r="BI891"/>
  <c r="BH891"/>
  <c r="BG891"/>
  <c r="BF891"/>
  <c r="T891"/>
  <c r="R891"/>
  <c r="P891"/>
  <c r="BI889"/>
  <c r="BH889"/>
  <c r="BG889"/>
  <c r="BF889"/>
  <c r="T889"/>
  <c r="R889"/>
  <c r="P889"/>
  <c r="BI886"/>
  <c r="BH886"/>
  <c r="BG886"/>
  <c r="BF886"/>
  <c r="T886"/>
  <c r="R886"/>
  <c r="P886"/>
  <c r="BI883"/>
  <c r="BH883"/>
  <c r="BG883"/>
  <c r="BF883"/>
  <c r="T883"/>
  <c r="R883"/>
  <c r="P883"/>
  <c r="BI880"/>
  <c r="BH880"/>
  <c r="BG880"/>
  <c r="BF880"/>
  <c r="T880"/>
  <c r="R880"/>
  <c r="P880"/>
  <c r="BI877"/>
  <c r="BH877"/>
  <c r="BG877"/>
  <c r="BF877"/>
  <c r="T877"/>
  <c r="R877"/>
  <c r="P877"/>
  <c r="BI875"/>
  <c r="BH875"/>
  <c r="BG875"/>
  <c r="BF875"/>
  <c r="T875"/>
  <c r="R875"/>
  <c r="P875"/>
  <c r="BI872"/>
  <c r="BH872"/>
  <c r="BG872"/>
  <c r="BF872"/>
  <c r="T872"/>
  <c r="R872"/>
  <c r="P872"/>
  <c r="BI869"/>
  <c r="BH869"/>
  <c r="BG869"/>
  <c r="BF869"/>
  <c r="T869"/>
  <c r="R869"/>
  <c r="P869"/>
  <c r="BI866"/>
  <c r="BH866"/>
  <c r="BG866"/>
  <c r="BF866"/>
  <c r="T866"/>
  <c r="R866"/>
  <c r="P866"/>
  <c r="BI863"/>
  <c r="BH863"/>
  <c r="BG863"/>
  <c r="BF863"/>
  <c r="T863"/>
  <c r="R863"/>
  <c r="P863"/>
  <c r="BI860"/>
  <c r="BH860"/>
  <c r="BG860"/>
  <c r="BF860"/>
  <c r="T860"/>
  <c r="R860"/>
  <c r="P860"/>
  <c r="BI856"/>
  <c r="BH856"/>
  <c r="BG856"/>
  <c r="BF856"/>
  <c r="T856"/>
  <c r="R856"/>
  <c r="P856"/>
  <c r="BI853"/>
  <c r="BH853"/>
  <c r="BG853"/>
  <c r="BF853"/>
  <c r="T853"/>
  <c r="R853"/>
  <c r="P853"/>
  <c r="BI849"/>
  <c r="BH849"/>
  <c r="BG849"/>
  <c r="BF849"/>
  <c r="T849"/>
  <c r="R849"/>
  <c r="P849"/>
  <c r="BI845"/>
  <c r="BH845"/>
  <c r="BG845"/>
  <c r="BF845"/>
  <c r="T845"/>
  <c r="R845"/>
  <c r="P845"/>
  <c r="BI842"/>
  <c r="BH842"/>
  <c r="BG842"/>
  <c r="BF842"/>
  <c r="T842"/>
  <c r="R842"/>
  <c r="P842"/>
  <c r="BI825"/>
  <c r="BH825"/>
  <c r="BG825"/>
  <c r="BF825"/>
  <c r="T825"/>
  <c r="R825"/>
  <c r="P825"/>
  <c r="BI822"/>
  <c r="BH822"/>
  <c r="BG822"/>
  <c r="BF822"/>
  <c r="T822"/>
  <c r="R822"/>
  <c r="P822"/>
  <c r="BI819"/>
  <c r="BH819"/>
  <c r="BG819"/>
  <c r="BF819"/>
  <c r="T819"/>
  <c r="R819"/>
  <c r="P819"/>
  <c r="BI803"/>
  <c r="BH803"/>
  <c r="BG803"/>
  <c r="BF803"/>
  <c r="T803"/>
  <c r="R803"/>
  <c r="P803"/>
  <c r="BI802"/>
  <c r="BH802"/>
  <c r="BG802"/>
  <c r="BF802"/>
  <c r="T802"/>
  <c r="R802"/>
  <c r="P802"/>
  <c r="BI786"/>
  <c r="BH786"/>
  <c r="BG786"/>
  <c r="BF786"/>
  <c r="T786"/>
  <c r="R786"/>
  <c r="P786"/>
  <c r="BI770"/>
  <c r="BH770"/>
  <c r="BG770"/>
  <c r="BF770"/>
  <c r="T770"/>
  <c r="R770"/>
  <c r="P770"/>
  <c r="BI757"/>
  <c r="BH757"/>
  <c r="BG757"/>
  <c r="BF757"/>
  <c r="T757"/>
  <c r="R757"/>
  <c r="P757"/>
  <c r="BI751"/>
  <c r="BH751"/>
  <c r="BG751"/>
  <c r="BF751"/>
  <c r="T751"/>
  <c r="R751"/>
  <c r="P751"/>
  <c r="BI745"/>
  <c r="BH745"/>
  <c r="BG745"/>
  <c r="BF745"/>
  <c r="T745"/>
  <c r="R745"/>
  <c r="P745"/>
  <c r="BI738"/>
  <c r="BH738"/>
  <c r="BG738"/>
  <c r="BF738"/>
  <c r="T738"/>
  <c r="R738"/>
  <c r="P738"/>
  <c r="BI735"/>
  <c r="BH735"/>
  <c r="BG735"/>
  <c r="BF735"/>
  <c r="T735"/>
  <c r="R735"/>
  <c r="P735"/>
  <c r="BI734"/>
  <c r="BH734"/>
  <c r="BG734"/>
  <c r="BF734"/>
  <c r="T734"/>
  <c r="R734"/>
  <c r="P734"/>
  <c r="BI732"/>
  <c r="BH732"/>
  <c r="BG732"/>
  <c r="BF732"/>
  <c r="T732"/>
  <c r="R732"/>
  <c r="P732"/>
  <c r="BI726"/>
  <c r="BH726"/>
  <c r="BG726"/>
  <c r="BF726"/>
  <c r="T726"/>
  <c r="R726"/>
  <c r="P726"/>
  <c r="BI725"/>
  <c r="BH725"/>
  <c r="BG725"/>
  <c r="BF725"/>
  <c r="T725"/>
  <c r="R725"/>
  <c r="P725"/>
  <c r="BI724"/>
  <c r="BH724"/>
  <c r="BG724"/>
  <c r="BF724"/>
  <c r="T724"/>
  <c r="R724"/>
  <c r="P724"/>
  <c r="BI721"/>
  <c r="BH721"/>
  <c r="BG721"/>
  <c r="BF721"/>
  <c r="T721"/>
  <c r="R721"/>
  <c r="P721"/>
  <c r="BI720"/>
  <c r="BH720"/>
  <c r="BG720"/>
  <c r="BF720"/>
  <c r="T720"/>
  <c r="R720"/>
  <c r="P720"/>
  <c r="BI719"/>
  <c r="BH719"/>
  <c r="BG719"/>
  <c r="BF719"/>
  <c r="T719"/>
  <c r="R719"/>
  <c r="P719"/>
  <c r="BI716"/>
  <c r="BH716"/>
  <c r="BG716"/>
  <c r="BF716"/>
  <c r="T716"/>
  <c r="R716"/>
  <c r="P716"/>
  <c r="BI715"/>
  <c r="BH715"/>
  <c r="BG715"/>
  <c r="BF715"/>
  <c r="T715"/>
  <c r="R715"/>
  <c r="P715"/>
  <c r="BI714"/>
  <c r="BH714"/>
  <c r="BG714"/>
  <c r="BF714"/>
  <c r="T714"/>
  <c r="R714"/>
  <c r="P714"/>
  <c r="BI711"/>
  <c r="BH711"/>
  <c r="BG711"/>
  <c r="BF711"/>
  <c r="T711"/>
  <c r="R711"/>
  <c r="P711"/>
  <c r="BI698"/>
  <c r="BH698"/>
  <c r="BG698"/>
  <c r="BF698"/>
  <c r="T698"/>
  <c r="R698"/>
  <c r="P698"/>
  <c r="BI685"/>
  <c r="BH685"/>
  <c r="BG685"/>
  <c r="BF685"/>
  <c r="T685"/>
  <c r="R685"/>
  <c r="P685"/>
  <c r="BI684"/>
  <c r="BH684"/>
  <c r="BG684"/>
  <c r="BF684"/>
  <c r="T684"/>
  <c r="R684"/>
  <c r="P684"/>
  <c r="BI683"/>
  <c r="BH683"/>
  <c r="BG683"/>
  <c r="BF683"/>
  <c r="T683"/>
  <c r="R683"/>
  <c r="P683"/>
  <c r="BI667"/>
  <c r="BH667"/>
  <c r="BG667"/>
  <c r="BF667"/>
  <c r="T667"/>
  <c r="R667"/>
  <c r="P667"/>
  <c r="BI651"/>
  <c r="BH651"/>
  <c r="BG651"/>
  <c r="BF651"/>
  <c r="T651"/>
  <c r="R651"/>
  <c r="P651"/>
  <c r="BI635"/>
  <c r="BH635"/>
  <c r="BG635"/>
  <c r="BF635"/>
  <c r="T635"/>
  <c r="R635"/>
  <c r="P635"/>
  <c r="BI632"/>
  <c r="BH632"/>
  <c r="BG632"/>
  <c r="BF632"/>
  <c r="T632"/>
  <c r="R632"/>
  <c r="P632"/>
  <c r="BI606"/>
  <c r="BH606"/>
  <c r="BG606"/>
  <c r="BF606"/>
  <c r="T606"/>
  <c r="R606"/>
  <c r="P606"/>
  <c r="BI603"/>
  <c r="BH603"/>
  <c r="BG603"/>
  <c r="BF603"/>
  <c r="T603"/>
  <c r="R603"/>
  <c r="P603"/>
  <c r="BI600"/>
  <c r="BH600"/>
  <c r="BG600"/>
  <c r="BF600"/>
  <c r="T600"/>
  <c r="R600"/>
  <c r="P600"/>
  <c r="BI597"/>
  <c r="BH597"/>
  <c r="BG597"/>
  <c r="BF597"/>
  <c r="T597"/>
  <c r="R597"/>
  <c r="P597"/>
  <c r="BI594"/>
  <c r="BH594"/>
  <c r="BG594"/>
  <c r="BF594"/>
  <c r="T594"/>
  <c r="R594"/>
  <c r="P594"/>
  <c r="BI591"/>
  <c r="BH591"/>
  <c r="BG591"/>
  <c r="BF591"/>
  <c r="T591"/>
  <c r="R591"/>
  <c r="P591"/>
  <c r="BI588"/>
  <c r="BH588"/>
  <c r="BG588"/>
  <c r="BF588"/>
  <c r="T588"/>
  <c r="R588"/>
  <c r="P588"/>
  <c r="BI585"/>
  <c r="BH585"/>
  <c r="BG585"/>
  <c r="BF585"/>
  <c r="T585"/>
  <c r="R585"/>
  <c r="P585"/>
  <c r="BI582"/>
  <c r="BH582"/>
  <c r="BG582"/>
  <c r="BF582"/>
  <c r="T582"/>
  <c r="R582"/>
  <c r="P582"/>
  <c r="BI579"/>
  <c r="BH579"/>
  <c r="BG579"/>
  <c r="BF579"/>
  <c r="T579"/>
  <c r="R579"/>
  <c r="P579"/>
  <c r="BI576"/>
  <c r="BH576"/>
  <c r="BG576"/>
  <c r="BF576"/>
  <c r="T576"/>
  <c r="R576"/>
  <c r="P576"/>
  <c r="BI572"/>
  <c r="BH572"/>
  <c r="BG572"/>
  <c r="BF572"/>
  <c r="T572"/>
  <c r="T571"/>
  <c r="R572"/>
  <c r="R571"/>
  <c r="P572"/>
  <c r="P571"/>
  <c r="BI570"/>
  <c r="BH570"/>
  <c r="BG570"/>
  <c r="BF570"/>
  <c r="T570"/>
  <c r="T569"/>
  <c r="R570"/>
  <c r="R569"/>
  <c r="P570"/>
  <c r="P569"/>
  <c r="BI568"/>
  <c r="BH568"/>
  <c r="BG568"/>
  <c r="BF568"/>
  <c r="T568"/>
  <c r="R568"/>
  <c r="P568"/>
  <c r="BI567"/>
  <c r="BH567"/>
  <c r="BG567"/>
  <c r="BF567"/>
  <c r="T567"/>
  <c r="R567"/>
  <c r="P567"/>
  <c r="BI565"/>
  <c r="BH565"/>
  <c r="BG565"/>
  <c r="BF565"/>
  <c r="T565"/>
  <c r="R565"/>
  <c r="P565"/>
  <c r="BI562"/>
  <c r="BH562"/>
  <c r="BG562"/>
  <c r="BF562"/>
  <c r="T562"/>
  <c r="R562"/>
  <c r="P562"/>
  <c r="BI560"/>
  <c r="BH560"/>
  <c r="BG560"/>
  <c r="BF560"/>
  <c r="T560"/>
  <c r="R560"/>
  <c r="P560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40"/>
  <c r="BH540"/>
  <c r="BG540"/>
  <c r="BF540"/>
  <c r="T540"/>
  <c r="R540"/>
  <c r="P540"/>
  <c r="BI525"/>
  <c r="BH525"/>
  <c r="BG525"/>
  <c r="BF525"/>
  <c r="T525"/>
  <c r="R525"/>
  <c r="P525"/>
  <c r="BI513"/>
  <c r="BH513"/>
  <c r="BG513"/>
  <c r="BF513"/>
  <c r="T513"/>
  <c r="R513"/>
  <c r="P513"/>
  <c r="BI508"/>
  <c r="BH508"/>
  <c r="BG508"/>
  <c r="BF508"/>
  <c r="T508"/>
  <c r="R508"/>
  <c r="P508"/>
  <c r="BI503"/>
  <c r="BH503"/>
  <c r="BG503"/>
  <c r="BF503"/>
  <c r="T503"/>
  <c r="R503"/>
  <c r="P503"/>
  <c r="BI490"/>
  <c r="BH490"/>
  <c r="BG490"/>
  <c r="BF490"/>
  <c r="T490"/>
  <c r="R490"/>
  <c r="P490"/>
  <c r="BI477"/>
  <c r="BH477"/>
  <c r="BG477"/>
  <c r="BF477"/>
  <c r="T477"/>
  <c r="R477"/>
  <c r="P477"/>
  <c r="BI464"/>
  <c r="BH464"/>
  <c r="BG464"/>
  <c r="BF464"/>
  <c r="T464"/>
  <c r="R464"/>
  <c r="P464"/>
  <c r="BI461"/>
  <c r="BH461"/>
  <c r="BG461"/>
  <c r="BF461"/>
  <c r="T461"/>
  <c r="R461"/>
  <c r="P461"/>
  <c r="BI446"/>
  <c r="BH446"/>
  <c r="BG446"/>
  <c r="BF446"/>
  <c r="T446"/>
  <c r="R446"/>
  <c r="P446"/>
  <c r="BI444"/>
  <c r="BH444"/>
  <c r="BG444"/>
  <c r="BF444"/>
  <c r="T444"/>
  <c r="R444"/>
  <c r="P444"/>
  <c r="BI397"/>
  <c r="BH397"/>
  <c r="BG397"/>
  <c r="BF397"/>
  <c r="T397"/>
  <c r="R397"/>
  <c r="P397"/>
  <c r="BI390"/>
  <c r="BH390"/>
  <c r="BG390"/>
  <c r="BF390"/>
  <c r="T390"/>
  <c r="R390"/>
  <c r="P390"/>
  <c r="BI388"/>
  <c r="BH388"/>
  <c r="BG388"/>
  <c r="BF388"/>
  <c r="T388"/>
  <c r="R388"/>
  <c r="P388"/>
  <c r="BI382"/>
  <c r="BH382"/>
  <c r="BG382"/>
  <c r="BF382"/>
  <c r="T382"/>
  <c r="R382"/>
  <c r="P382"/>
  <c r="BI380"/>
  <c r="BH380"/>
  <c r="BG380"/>
  <c r="BF380"/>
  <c r="T380"/>
  <c r="R380"/>
  <c r="P380"/>
  <c r="BI374"/>
  <c r="BH374"/>
  <c r="BG374"/>
  <c r="BF374"/>
  <c r="T374"/>
  <c r="R374"/>
  <c r="P374"/>
  <c r="BI365"/>
  <c r="BH365"/>
  <c r="BG365"/>
  <c r="BF365"/>
  <c r="T365"/>
  <c r="R365"/>
  <c r="P365"/>
  <c r="BI318"/>
  <c r="BH318"/>
  <c r="BG318"/>
  <c r="BF318"/>
  <c r="T318"/>
  <c r="R318"/>
  <c r="P318"/>
  <c r="BI314"/>
  <c r="BH314"/>
  <c r="BG314"/>
  <c r="BF314"/>
  <c r="T314"/>
  <c r="T313"/>
  <c r="R314"/>
  <c r="R313"/>
  <c r="P314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299"/>
  <c r="BH299"/>
  <c r="BG299"/>
  <c r="BF299"/>
  <c r="T299"/>
  <c r="R299"/>
  <c r="P299"/>
  <c r="BI286"/>
  <c r="BH286"/>
  <c r="BG286"/>
  <c r="BF286"/>
  <c r="T286"/>
  <c r="R286"/>
  <c r="P286"/>
  <c r="BI278"/>
  <c r="BH278"/>
  <c r="BG278"/>
  <c r="BF278"/>
  <c r="T278"/>
  <c r="R278"/>
  <c r="P278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42"/>
  <c r="BH242"/>
  <c r="BG242"/>
  <c r="BF242"/>
  <c r="T242"/>
  <c r="R242"/>
  <c r="P242"/>
  <c r="BI237"/>
  <c r="BH237"/>
  <c r="BG237"/>
  <c r="BF237"/>
  <c r="T237"/>
  <c r="R237"/>
  <c r="P237"/>
  <c r="BI233"/>
  <c r="BH233"/>
  <c r="BG233"/>
  <c r="BF233"/>
  <c r="T233"/>
  <c r="R233"/>
  <c r="P233"/>
  <c r="BI220"/>
  <c r="BH220"/>
  <c r="BG220"/>
  <c r="BF220"/>
  <c r="T220"/>
  <c r="R220"/>
  <c r="P220"/>
  <c r="BI217"/>
  <c r="BH217"/>
  <c r="BG217"/>
  <c r="BF217"/>
  <c r="T217"/>
  <c r="R217"/>
  <c r="P217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87"/>
  <c r="BH187"/>
  <c r="BG187"/>
  <c r="BF187"/>
  <c r="T187"/>
  <c r="R187"/>
  <c r="P187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1"/>
  <c r="BH151"/>
  <c r="BG151"/>
  <c r="BF151"/>
  <c r="T151"/>
  <c r="R151"/>
  <c r="P151"/>
  <c r="BI146"/>
  <c r="BH146"/>
  <c r="BG146"/>
  <c r="BF146"/>
  <c r="T146"/>
  <c r="R146"/>
  <c r="P146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6"/>
  <c r="BH116"/>
  <c r="BG116"/>
  <c r="BF116"/>
  <c r="T116"/>
  <c r="R116"/>
  <c r="P116"/>
  <c r="J110"/>
  <c r="J109"/>
  <c r="F109"/>
  <c r="F107"/>
  <c r="E105"/>
  <c r="J59"/>
  <c r="J58"/>
  <c r="F58"/>
  <c r="F56"/>
  <c r="E54"/>
  <c r="J20"/>
  <c r="E20"/>
  <c r="F59"/>
  <c r="J19"/>
  <c r="J14"/>
  <c r="J107"/>
  <c r="E7"/>
  <c r="E50"/>
  <c i="1" r="L50"/>
  <c r="AM50"/>
  <c r="AM49"/>
  <c r="L49"/>
  <c r="AM47"/>
  <c r="L47"/>
  <c r="L45"/>
  <c r="L44"/>
  <c i="2" r="BK1063"/>
  <c r="J1137"/>
  <c r="J397"/>
  <c r="J802"/>
  <c r="J1164"/>
  <c r="BK210"/>
  <c i="3" r="J113"/>
  <c r="BK188"/>
  <c r="BK145"/>
  <c i="4" r="J157"/>
  <c r="J117"/>
  <c i="5" r="J121"/>
  <c i="6" r="J96"/>
  <c i="7" r="J205"/>
  <c i="8" r="BK109"/>
  <c i="9" r="J107"/>
  <c i="2" r="BK863"/>
  <c r="J1160"/>
  <c r="BK242"/>
  <c r="BK444"/>
  <c i="3" r="BK151"/>
  <c r="J97"/>
  <c r="BK208"/>
  <c r="BK128"/>
  <c i="4" r="J118"/>
  <c r="J125"/>
  <c i="5" r="BK123"/>
  <c r="J132"/>
  <c i="6" r="BK168"/>
  <c i="7" r="BK97"/>
  <c i="8" r="BK134"/>
  <c i="10" r="J112"/>
  <c i="2" r="J258"/>
  <c r="J1126"/>
  <c r="BK585"/>
  <c r="BK477"/>
  <c i="4" r="BK135"/>
  <c r="BK178"/>
  <c i="5" r="J137"/>
  <c i="6" r="BK118"/>
  <c r="BK123"/>
  <c i="7" r="BK171"/>
  <c r="J296"/>
  <c i="10" r="J139"/>
  <c i="2" r="J825"/>
  <c r="BK594"/>
  <c r="J923"/>
  <c r="BK1166"/>
  <c r="BK956"/>
  <c r="BK139"/>
  <c i="3" r="BK156"/>
  <c r="J197"/>
  <c r="J136"/>
  <c i="4" r="BK94"/>
  <c r="BK148"/>
  <c i="5" r="J148"/>
  <c i="6" r="J123"/>
  <c i="7" r="J140"/>
  <c r="J112"/>
  <c i="8" r="J120"/>
  <c i="10" r="J109"/>
  <c i="2" r="J525"/>
  <c r="BK1122"/>
  <c r="J135"/>
  <c i="4" r="BK138"/>
  <c r="J132"/>
  <c i="5" r="BK98"/>
  <c i="6" r="BK147"/>
  <c r="BK156"/>
  <c i="7" r="BK167"/>
  <c i="8" r="J99"/>
  <c i="10" r="BK122"/>
  <c i="2" r="BK954"/>
  <c r="J119"/>
  <c r="J158"/>
  <c r="J853"/>
  <c r="J122"/>
  <c r="BK930"/>
  <c i="6" r="BK129"/>
  <c r="BK139"/>
  <c i="7" r="BK263"/>
  <c r="BK106"/>
  <c i="8" r="BK138"/>
  <c i="10" r="J105"/>
  <c i="2" r="J256"/>
  <c i="4" r="BK101"/>
  <c r="BK153"/>
  <c i="5" r="BK141"/>
  <c i="6" r="BK155"/>
  <c r="BK95"/>
  <c i="7" r="J173"/>
  <c r="J171"/>
  <c i="8" r="BK123"/>
  <c i="9" r="J123"/>
  <c i="2" r="J822"/>
  <c r="J162"/>
  <c i="4" r="J128"/>
  <c r="J110"/>
  <c i="5" r="BK110"/>
  <c i="6" r="J150"/>
  <c r="J170"/>
  <c i="7" r="J185"/>
  <c r="BK205"/>
  <c i="10" r="J114"/>
  <c i="2" r="J860"/>
  <c r="BK390"/>
  <c r="BK1072"/>
  <c r="BK206"/>
  <c r="J946"/>
  <c r="BK121"/>
  <c i="3" r="BK190"/>
  <c r="J102"/>
  <c r="BK170"/>
  <c i="4" r="J111"/>
  <c r="BK106"/>
  <c r="BK130"/>
  <c i="5" r="BK138"/>
  <c i="6" r="BK98"/>
  <c r="BK164"/>
  <c i="7" r="J307"/>
  <c r="BK173"/>
  <c i="10" r="BK105"/>
  <c i="2" r="J1151"/>
  <c r="BK1162"/>
  <c r="BK856"/>
  <c r="J894"/>
  <c r="BK1164"/>
  <c r="J886"/>
  <c r="J220"/>
  <c i="3" r="J155"/>
  <c r="BK149"/>
  <c r="BK104"/>
  <c r="BK183"/>
  <c i="4" r="BK171"/>
  <c r="J144"/>
  <c i="5" r="J117"/>
  <c r="J122"/>
  <c i="6" r="J154"/>
  <c r="J129"/>
  <c i="7" r="BK168"/>
  <c r="BK232"/>
  <c i="8" r="J137"/>
  <c i="10" r="J132"/>
  <c i="2" r="J130"/>
  <c r="BK651"/>
  <c i="3" r="BK173"/>
  <c r="J201"/>
  <c r="BK166"/>
  <c i="4" r="J136"/>
  <c r="BK152"/>
  <c r="BK102"/>
  <c i="6" r="J159"/>
  <c r="J156"/>
  <c i="7" r="BK310"/>
  <c r="BK194"/>
  <c i="9" r="J102"/>
  <c i="2" r="BK994"/>
  <c r="BK894"/>
  <c r="BK853"/>
  <c r="J1001"/>
  <c r="J1017"/>
  <c r="BK267"/>
  <c i="3" r="BK112"/>
  <c r="BK180"/>
  <c i="5" r="J112"/>
  <c i="6" r="J100"/>
  <c i="7" r="J181"/>
  <c r="BK291"/>
  <c i="9" r="BK147"/>
  <c i="2" r="BK903"/>
  <c r="BK557"/>
  <c r="J444"/>
  <c r="J889"/>
  <c i="4" r="J143"/>
  <c i="5" r="BK129"/>
  <c r="J99"/>
  <c i="6" r="BK157"/>
  <c i="7" r="J305"/>
  <c r="J103"/>
  <c i="9" r="BK154"/>
  <c i="2" r="J938"/>
  <c r="J553"/>
  <c r="BK732"/>
  <c r="J1155"/>
  <c r="BK905"/>
  <c i="3" r="J205"/>
  <c r="BK186"/>
  <c r="BK162"/>
  <c r="BK171"/>
  <c i="4" r="BK93"/>
  <c r="BK149"/>
  <c r="J166"/>
  <c i="5" r="BK124"/>
  <c i="6" r="BK113"/>
  <c r="BK137"/>
  <c i="7" r="J301"/>
  <c r="J129"/>
  <c i="9" r="J97"/>
  <c i="2" r="BK875"/>
  <c r="J711"/>
  <c r="BK889"/>
  <c r="J1135"/>
  <c i="4" r="J138"/>
  <c r="BK104"/>
  <c r="J122"/>
  <c i="5" r="J98"/>
  <c i="6" r="BK165"/>
  <c i="7" r="BK273"/>
  <c r="BK260"/>
  <c r="J196"/>
  <c i="9" r="BK87"/>
  <c i="2" r="BK966"/>
  <c r="J632"/>
  <c r="J560"/>
  <c r="J900"/>
  <c r="J198"/>
  <c r="BK872"/>
  <c r="J166"/>
  <c i="6" r="J155"/>
  <c i="7" r="J288"/>
  <c r="BK144"/>
  <c i="9" r="J155"/>
  <c i="2" r="J1122"/>
  <c r="BK560"/>
  <c r="J994"/>
  <c r="BK173"/>
  <c r="BK860"/>
  <c i="3" r="J170"/>
  <c r="J184"/>
  <c r="BK206"/>
  <c r="J140"/>
  <c i="4" r="J98"/>
  <c r="J127"/>
  <c i="2" r="J965"/>
  <c r="BK130"/>
  <c r="J1049"/>
  <c r="J685"/>
  <c i="3" r="J162"/>
  <c r="J189"/>
  <c r="J92"/>
  <c i="4" r="BK157"/>
  <c r="J172"/>
  <c i="5" r="BK99"/>
  <c i="6" r="J141"/>
  <c i="7" r="BK95"/>
  <c r="J285"/>
  <c i="8" r="BK132"/>
  <c i="10" r="BK87"/>
  <c i="2" r="BK299"/>
  <c r="BK1046"/>
  <c r="J597"/>
  <c r="J734"/>
  <c r="BK135"/>
  <c i="3" r="J165"/>
  <c r="J195"/>
  <c r="BK90"/>
  <c i="4" r="BK132"/>
  <c r="J142"/>
  <c i="6" r="J144"/>
  <c i="7" r="BK129"/>
  <c r="BK234"/>
  <c i="9" r="BK107"/>
  <c i="2" r="J952"/>
  <c r="BK683"/>
  <c r="J721"/>
  <c r="BK568"/>
  <c i="4" r="J148"/>
  <c i="5" r="J116"/>
  <c i="6" r="J152"/>
  <c i="7" r="BK268"/>
  <c r="J324"/>
  <c i="10" r="BK125"/>
  <c i="2" r="J1162"/>
  <c r="J382"/>
  <c r="J267"/>
  <c r="BK987"/>
  <c r="J579"/>
  <c i="3" r="J167"/>
  <c r="J208"/>
  <c r="BK204"/>
  <c r="BK125"/>
  <c i="5" r="J127"/>
  <c i="6" r="BK154"/>
  <c r="BK158"/>
  <c i="7" r="BK181"/>
  <c r="BK123"/>
  <c i="9" r="J87"/>
  <c i="2" r="BK597"/>
  <c r="BK923"/>
  <c r="J972"/>
  <c r="J237"/>
  <c i="4" r="BK156"/>
  <c i="5" r="J123"/>
  <c i="6" r="J151"/>
  <c r="BK138"/>
  <c i="7" r="BK296"/>
  <c r="J234"/>
  <c i="8" r="BK135"/>
  <c i="10" r="J135"/>
  <c i="2" r="BK877"/>
  <c r="J903"/>
  <c r="BK914"/>
  <c r="BK1137"/>
  <c r="BK365"/>
  <c r="BK981"/>
  <c i="6" r="J142"/>
  <c i="7" r="J322"/>
  <c r="BK112"/>
  <c i="8" r="J127"/>
  <c i="9" r="J111"/>
  <c i="2" r="J866"/>
  <c r="J565"/>
  <c i="4" r="BK129"/>
  <c r="J150"/>
  <c r="BK127"/>
  <c i="5" r="BK121"/>
  <c i="6" r="BK100"/>
  <c r="J137"/>
  <c i="7" r="J251"/>
  <c r="J101"/>
  <c r="J254"/>
  <c i="8" r="J106"/>
  <c i="10" r="J147"/>
  <c i="2" r="BK883"/>
  <c r="J948"/>
  <c i="4" r="J170"/>
  <c i="5" r="J124"/>
  <c r="J136"/>
  <c i="6" r="BK167"/>
  <c i="7" r="J256"/>
  <c r="BK265"/>
  <c i="8" r="BK153"/>
  <c i="9" r="BK151"/>
  <c i="10" r="BK98"/>
  <c i="2" r="BK217"/>
  <c r="J206"/>
  <c r="J270"/>
  <c r="BK304"/>
  <c r="BK603"/>
  <c i="3" r="BK197"/>
  <c r="BK132"/>
  <c r="BK177"/>
  <c r="BK113"/>
  <c r="BK182"/>
  <c i="4" r="J146"/>
  <c i="5" r="J135"/>
  <c i="6" r="BK120"/>
  <c r="BK132"/>
  <c i="7" r="BK236"/>
  <c r="BK324"/>
  <c r="BK257"/>
  <c i="8" r="J138"/>
  <c i="10" r="BK109"/>
  <c i="2" r="J380"/>
  <c r="J146"/>
  <c r="J576"/>
  <c r="BK751"/>
  <c r="J1158"/>
  <c r="J751"/>
  <c r="BK158"/>
  <c i="3" r="BK114"/>
  <c r="J178"/>
  <c r="J204"/>
  <c r="J105"/>
  <c i="4" r="J133"/>
  <c r="J135"/>
  <c r="BK119"/>
  <c i="5" r="BK128"/>
  <c i="6" r="J132"/>
  <c r="J127"/>
  <c i="7" r="BK161"/>
  <c r="BK166"/>
  <c i="8" r="BK146"/>
  <c i="2" r="F37"/>
  <c r="J978"/>
  <c r="J770"/>
  <c r="J588"/>
  <c r="J715"/>
  <c r="BK965"/>
  <c r="BK122"/>
  <c i="3" r="J128"/>
  <c r="BK200"/>
  <c i="4" r="BK108"/>
  <c i="5" r="J130"/>
  <c i="6" r="BK140"/>
  <c r="BK117"/>
  <c i="7" r="J263"/>
  <c i="9" r="J115"/>
  <c i="2" r="J957"/>
  <c r="J193"/>
  <c r="BK567"/>
  <c r="J872"/>
  <c r="J600"/>
  <c i="3" r="J182"/>
  <c r="J186"/>
  <c r="BK140"/>
  <c r="BK184"/>
  <c i="4" r="J95"/>
  <c r="BK113"/>
  <c i="6" r="BK131"/>
  <c i="7" r="J238"/>
  <c r="BK115"/>
  <c i="9" r="BK149"/>
  <c i="2" r="BK125"/>
  <c r="BK822"/>
  <c r="BK938"/>
  <c r="F36"/>
  <c r="J116"/>
  <c i="4" r="J115"/>
  <c r="J141"/>
  <c i="5" r="J104"/>
  <c i="6" r="J130"/>
  <c i="7" r="J216"/>
  <c r="J106"/>
  <c i="8" r="BK87"/>
  <c i="9" r="BK97"/>
  <c i="2" r="BK635"/>
  <c r="BK1043"/>
  <c r="J125"/>
  <c r="BK570"/>
  <c r="BK1151"/>
  <c r="J891"/>
  <c i="3" r="BK193"/>
  <c r="J161"/>
  <c r="BK144"/>
  <c r="J95"/>
  <c i="4" r="BK96"/>
  <c r="J140"/>
  <c r="J158"/>
  <c i="5" r="J100"/>
  <c i="6" r="J145"/>
  <c r="BK107"/>
  <c i="7" r="J152"/>
  <c r="J282"/>
  <c i="10" r="BK117"/>
  <c i="2" r="BK579"/>
  <c r="BK1139"/>
  <c r="J310"/>
  <c r="J567"/>
  <c r="J973"/>
  <c i="3" r="BK199"/>
  <c r="J157"/>
  <c r="J194"/>
  <c r="J191"/>
  <c r="J199"/>
  <c i="4" r="BK136"/>
  <c r="J120"/>
  <c i="5" r="J114"/>
  <c r="BK113"/>
  <c i="6" r="J158"/>
  <c r="J102"/>
  <c i="7" r="J207"/>
  <c r="BK305"/>
  <c i="8" r="J96"/>
  <c i="2" r="BK803"/>
  <c r="J842"/>
  <c r="BK906"/>
  <c r="BK1149"/>
  <c r="BK726"/>
  <c i="3" r="BK147"/>
  <c r="J171"/>
  <c r="J112"/>
  <c i="4" r="J116"/>
  <c r="J149"/>
  <c i="5" r="J109"/>
  <c i="6" r="BK121"/>
  <c i="7" r="BK248"/>
  <c i="8" r="J144"/>
  <c i="9" r="J137"/>
  <c i="2" r="J562"/>
  <c r="J950"/>
  <c r="BK950"/>
  <c r="J975"/>
  <c r="BK180"/>
  <c i="3" r="BK155"/>
  <c r="J168"/>
  <c r="J177"/>
  <c r="J147"/>
  <c i="4" r="J165"/>
  <c r="BK123"/>
  <c i="5" r="J103"/>
  <c i="6" r="BK126"/>
  <c r="J125"/>
  <c i="7" r="J126"/>
  <c i="8" r="J146"/>
  <c i="2" r="J974"/>
  <c r="J875"/>
  <c r="BK1006"/>
  <c r="J1065"/>
  <c r="BK307"/>
  <c i="4" r="J167"/>
  <c r="BK124"/>
  <c i="6" r="J149"/>
  <c i="7" r="J248"/>
  <c r="BK176"/>
  <c i="8" r="J90"/>
  <c i="9" r="J92"/>
  <c i="2" r="J210"/>
  <c r="BK1133"/>
  <c r="BK201"/>
  <c r="BK721"/>
  <c i="3" r="J108"/>
  <c r="BK118"/>
  <c r="BK115"/>
  <c r="J130"/>
  <c i="4" r="J113"/>
  <c r="BK154"/>
  <c i="5" r="BK103"/>
  <c i="6" r="J101"/>
  <c i="7" r="BK191"/>
  <c i="8" r="J156"/>
  <c r="BK103"/>
  <c i="2" r="BK1171"/>
  <c r="J919"/>
  <c r="J477"/>
  <c r="J151"/>
  <c i="4" r="BK117"/>
  <c r="J104"/>
  <c i="5" r="BK148"/>
  <c i="6" r="J116"/>
  <c r="J118"/>
  <c i="7" r="BK240"/>
  <c r="BK301"/>
  <c i="9" r="J151"/>
  <c i="2" r="J1006"/>
  <c r="BK204"/>
  <c r="J1063"/>
  <c r="BK275"/>
  <c r="BK513"/>
  <c r="BK1001"/>
  <c r="J683"/>
  <c i="6" r="BK145"/>
  <c r="BK110"/>
  <c i="7" r="BK279"/>
  <c r="J270"/>
  <c i="8" r="BK90"/>
  <c i="10" r="BK128"/>
  <c i="2" r="J803"/>
  <c i="4" r="J108"/>
  <c r="J107"/>
  <c i="5" r="BK145"/>
  <c r="BK125"/>
  <c i="6" r="BK152"/>
  <c r="BK96"/>
  <c i="7" r="BK216"/>
  <c r="J203"/>
  <c i="8" r="J151"/>
  <c i="10" r="J100"/>
  <c i="2" r="J446"/>
  <c i="4" r="J155"/>
  <c r="J175"/>
  <c i="5" r="J111"/>
  <c i="6" r="BK142"/>
  <c i="7" r="J319"/>
  <c r="BK179"/>
  <c i="8" r="J141"/>
  <c i="9" r="J156"/>
  <c i="2" r="BK555"/>
  <c r="J1147"/>
  <c r="J490"/>
  <c r="J1168"/>
  <c r="BK969"/>
  <c r="BK176"/>
  <c i="3" r="J104"/>
  <c r="BK195"/>
  <c r="BK207"/>
  <c r="BK119"/>
  <c i="4" r="BK150"/>
  <c r="BK99"/>
  <c r="J112"/>
  <c i="5" r="BK134"/>
  <c i="6" r="BK115"/>
  <c r="J157"/>
  <c i="7" r="J97"/>
  <c r="BK253"/>
  <c i="8" r="BK112"/>
  <c r="BK106"/>
  <c i="10" r="J90"/>
  <c i="2" r="BK286"/>
  <c r="J1119"/>
  <c r="BK1049"/>
  <c r="BK233"/>
  <c r="J997"/>
  <c r="J720"/>
  <c i="3" r="J138"/>
  <c r="J181"/>
  <c r="J207"/>
  <c r="BK108"/>
  <c r="BK121"/>
  <c i="4" r="BK137"/>
  <c r="J164"/>
  <c r="J106"/>
  <c i="5" r="BK130"/>
  <c r="BK135"/>
  <c i="6" r="BK124"/>
  <c r="J128"/>
  <c i="7" r="J317"/>
  <c r="BK238"/>
  <c r="BK103"/>
  <c i="9" r="BK158"/>
  <c i="2" r="J898"/>
  <c r="BK572"/>
  <c r="J877"/>
  <c i="3" r="BK165"/>
  <c r="J176"/>
  <c r="BK94"/>
  <c r="J206"/>
  <c i="4" r="J163"/>
  <c r="BK116"/>
  <c i="5" r="BK117"/>
  <c i="6" r="J126"/>
  <c r="J168"/>
  <c i="7" r="J198"/>
  <c i="10" r="BK140"/>
  <c i="2" r="J819"/>
  <c r="BK698"/>
  <c r="J180"/>
  <c r="J716"/>
  <c i="3" r="J125"/>
  <c r="BK123"/>
  <c r="J90"/>
  <c r="J188"/>
  <c i="4" r="BK147"/>
  <c r="BK134"/>
  <c i="5" r="BK114"/>
  <c i="6" r="BK103"/>
  <c i="7" r="BK254"/>
  <c i="8" r="J103"/>
  <c i="10" r="J87"/>
  <c i="2" r="BK724"/>
  <c r="J120"/>
  <c r="BK166"/>
  <c r="J204"/>
  <c i="4" r="BK121"/>
  <c r="BK103"/>
  <c i="5" r="BK126"/>
  <c i="6" r="BK169"/>
  <c i="7" r="BK317"/>
  <c r="J161"/>
  <c i="8" r="J87"/>
  <c i="2" r="J981"/>
  <c r="BK725"/>
  <c r="BK576"/>
  <c r="J869"/>
  <c i="3" r="BK116"/>
  <c r="J119"/>
  <c r="J166"/>
  <c i="4" r="J152"/>
  <c r="BK107"/>
  <c i="5" r="J102"/>
  <c i="6" r="J164"/>
  <c r="J103"/>
  <c i="7" r="J260"/>
  <c r="BK285"/>
  <c i="10" r="J98"/>
  <c i="2" r="BK220"/>
  <c r="J1171"/>
  <c r="J880"/>
  <c i="4" r="BK159"/>
  <c i="5" r="J145"/>
  <c i="6" r="BK108"/>
  <c r="BK144"/>
  <c i="7" r="J273"/>
  <c r="BK221"/>
  <c i="10" r="BK114"/>
  <c i="2" r="J508"/>
  <c r="J1133"/>
  <c r="J606"/>
  <c r="J635"/>
  <c r="BK1155"/>
  <c r="J786"/>
  <c i="6" r="J97"/>
  <c r="BK135"/>
  <c i="7" r="BK213"/>
  <c r="J213"/>
  <c i="8" r="BK127"/>
  <c i="9" r="J147"/>
  <c i="2" r="BK720"/>
  <c r="BK382"/>
  <c i="4" r="J156"/>
  <c r="J94"/>
  <c r="BK110"/>
  <c i="5" r="J97"/>
  <c i="6" r="J120"/>
  <c r="J138"/>
  <c i="7" r="BK298"/>
  <c r="BK295"/>
  <c i="9" r="BK137"/>
  <c i="10" r="BK90"/>
  <c i="2" r="J557"/>
  <c i="4" r="BK172"/>
  <c r="J121"/>
  <c i="5" r="J128"/>
  <c i="6" r="J139"/>
  <c r="BK143"/>
  <c i="7" r="J295"/>
  <c r="J298"/>
  <c i="9" r="J158"/>
  <c i="2" r="BK946"/>
  <c r="BK849"/>
  <c r="BK869"/>
  <c r="BK973"/>
  <c r="BK119"/>
  <c r="J732"/>
  <c i="3" r="J174"/>
  <c r="BK198"/>
  <c r="BK164"/>
  <c r="BK189"/>
  <c i="4" r="J130"/>
  <c r="BK95"/>
  <c i="5" r="J129"/>
  <c i="6" r="BK99"/>
  <c i="7" r="J291"/>
  <c r="J257"/>
  <c r="BK207"/>
  <c i="9" r="BK156"/>
  <c i="2" r="J905"/>
  <c r="BK886"/>
  <c r="BK974"/>
  <c r="BK446"/>
  <c r="J698"/>
  <c r="BK1147"/>
  <c r="BK582"/>
  <c i="3" r="J100"/>
  <c r="J185"/>
  <c r="BK161"/>
  <c r="J142"/>
  <c i="4" r="BK98"/>
  <c r="J93"/>
  <c i="5" r="J126"/>
  <c i="6" r="J112"/>
  <c r="J169"/>
  <c i="7" r="J99"/>
  <c r="BK293"/>
  <c i="9" r="BK140"/>
  <c i="2" r="J954"/>
  <c r="J1072"/>
  <c r="BK525"/>
  <c r="BK187"/>
  <c r="BK896"/>
  <c i="3" r="BK100"/>
  <c r="J132"/>
  <c r="BK133"/>
  <c i="4" r="BK97"/>
  <c r="BK139"/>
  <c i="6" r="J136"/>
  <c i="7" r="J194"/>
  <c i="8" r="J123"/>
  <c i="6" r="BK104"/>
  <c i="7" r="BK109"/>
  <c i="8" r="BK130"/>
  <c i="9" r="J143"/>
  <c i="2" r="BK591"/>
  <c r="BK842"/>
  <c r="J1139"/>
  <c r="J307"/>
  <c i="3" r="BK96"/>
  <c r="BK172"/>
  <c r="BK205"/>
  <c i="4" r="BK109"/>
  <c r="J119"/>
  <c i="5" r="BK102"/>
  <c i="6" r="BK134"/>
  <c r="BK150"/>
  <c i="7" r="J253"/>
  <c r="BK132"/>
  <c i="8" r="BK156"/>
  <c i="10" r="BK147"/>
  <c i="2" r="BK588"/>
  <c r="BK770"/>
  <c r="BK1017"/>
  <c r="BK374"/>
  <c i="4" r="J147"/>
  <c i="5" r="BK111"/>
  <c r="J120"/>
  <c i="6" r="J107"/>
  <c i="7" r="BK99"/>
  <c r="BK101"/>
  <c i="9" r="BK119"/>
  <c i="2" r="J667"/>
  <c r="J233"/>
  <c r="BK866"/>
  <c r="J960"/>
  <c r="J1166"/>
  <c r="J901"/>
  <c r="J388"/>
  <c i="6" r="J111"/>
  <c i="7" r="J95"/>
  <c r="BK256"/>
  <c i="9" r="BK115"/>
  <c i="2" r="BK997"/>
  <c r="J503"/>
  <c r="J201"/>
  <c i="4" r="J139"/>
  <c r="BK177"/>
  <c i="5" r="BK97"/>
  <c i="6" r="BK125"/>
  <c r="BK170"/>
  <c i="7" r="J132"/>
  <c r="J303"/>
  <c i="9" r="BK123"/>
  <c i="2" r="J969"/>
  <c r="BK891"/>
  <c i="4" r="BK144"/>
  <c r="BK140"/>
  <c i="5" r="J140"/>
  <c i="6" r="BK97"/>
  <c i="7" r="BK219"/>
  <c r="J236"/>
  <c i="8" r="BK147"/>
  <c i="10" r="BK112"/>
  <c i="2" r="BK735"/>
  <c r="J745"/>
  <c r="BK825"/>
  <c r="BK1158"/>
  <c r="J856"/>
  <c r="J242"/>
  <c i="3" r="J123"/>
  <c r="J159"/>
  <c r="BK191"/>
  <c i="4" r="BK133"/>
  <c r="J129"/>
  <c i="5" r="J131"/>
  <c r="BK100"/>
  <c i="6" r="J135"/>
  <c i="7" r="BK196"/>
  <c r="BK307"/>
  <c i="8" r="J109"/>
  <c i="2" r="BK959"/>
  <c r="BK928"/>
  <c r="BK901"/>
  <c r="BK198"/>
  <c r="BK397"/>
  <c r="J912"/>
  <c r="BK278"/>
  <c i="3" r="BK105"/>
  <c r="BK192"/>
  <c r="BK136"/>
  <c r="J175"/>
  <c i="4" r="J151"/>
  <c r="BK122"/>
  <c r="J137"/>
  <c i="5" r="BK127"/>
  <c i="6" r="J121"/>
  <c r="J98"/>
  <c i="7" r="BK224"/>
  <c r="J219"/>
  <c i="9" r="BK102"/>
  <c i="2" r="BK540"/>
  <c r="J121"/>
  <c r="J187"/>
  <c r="BK388"/>
  <c r="J928"/>
  <c i="3" r="J200"/>
  <c r="J173"/>
  <c r="J144"/>
  <c r="J172"/>
  <c i="4" r="BK111"/>
  <c r="J162"/>
  <c i="5" r="J113"/>
  <c i="7" r="J314"/>
  <c r="BK314"/>
  <c i="8" r="J153"/>
  <c i="9" r="BK155"/>
  <c i="2" r="BK716"/>
  <c r="BK261"/>
  <c r="BK380"/>
  <c r="BK318"/>
  <c r="BK819"/>
  <c i="3" r="BK201"/>
  <c r="BK159"/>
  <c r="BK167"/>
  <c r="BK169"/>
  <c i="4" r="J171"/>
  <c r="BK170"/>
  <c i="5" r="J110"/>
  <c i="6" r="J163"/>
  <c r="J143"/>
  <c i="7" r="BK203"/>
  <c i="8" r="J134"/>
  <c i="10" r="J117"/>
  <c i="2" r="J943"/>
  <c r="J899"/>
  <c r="J278"/>
  <c r="J139"/>
  <c i="4" r="BK158"/>
  <c r="J153"/>
  <c i="6" r="J110"/>
  <c i="7" r="BK140"/>
  <c r="J246"/>
  <c i="8" r="BK99"/>
  <c i="10" r="BK132"/>
  <c i="2" r="BK960"/>
  <c r="J217"/>
  <c r="BK162"/>
  <c r="BK667"/>
  <c i="3" r="J96"/>
  <c r="J192"/>
  <c r="J151"/>
  <c r="J154"/>
  <c i="4" r="BK151"/>
  <c i="5" r="J138"/>
  <c r="BK119"/>
  <c i="6" r="BK162"/>
  <c i="7" r="BK118"/>
  <c i="8" r="J93"/>
  <c i="10" r="BK135"/>
  <c i="2" r="J757"/>
  <c r="J582"/>
  <c r="J603"/>
  <c i="4" r="J154"/>
  <c i="5" r="BK107"/>
  <c r="BK106"/>
  <c i="6" r="BK127"/>
  <c i="7" r="J136"/>
  <c r="J201"/>
  <c i="8" r="BK137"/>
  <c i="10" r="J138"/>
  <c i="2" r="J585"/>
  <c r="J540"/>
  <c r="J961"/>
  <c r="J461"/>
  <c r="BK734"/>
  <c r="J1170"/>
  <c r="J966"/>
  <c r="J591"/>
  <c i="6" r="J161"/>
  <c i="7" r="BK210"/>
  <c r="BK136"/>
  <c i="8" r="J159"/>
  <c i="10" r="J95"/>
  <c i="2" r="J572"/>
  <c r="F39"/>
  <c i="8" r="BK149"/>
  <c i="10" r="BK139"/>
  <c i="2" r="BK880"/>
  <c r="BK606"/>
  <c r="BK1060"/>
  <c r="BK1168"/>
  <c r="BK270"/>
  <c i="3" r="BK95"/>
  <c r="BK153"/>
  <c r="BK99"/>
  <c i="4" r="BK162"/>
  <c r="BK120"/>
  <c i="6" r="BK149"/>
  <c i="7" r="J123"/>
  <c r="J279"/>
  <c i="10" r="J140"/>
  <c i="2" r="J568"/>
  <c r="J173"/>
  <c r="BK562"/>
  <c r="J883"/>
  <c i="3" r="J107"/>
  <c r="BK142"/>
  <c r="BK107"/>
  <c r="J118"/>
  <c i="4" r="J123"/>
  <c r="J126"/>
  <c i="5" r="BK142"/>
  <c i="6" r="BK109"/>
  <c r="J134"/>
  <c i="7" r="BK246"/>
  <c i="8" r="J143"/>
  <c i="2" r="BK1126"/>
  <c r="J464"/>
  <c r="J959"/>
  <c r="BK757"/>
  <c i="4" r="J100"/>
  <c r="BK143"/>
  <c r="J177"/>
  <c i="6" r="J167"/>
  <c r="BK112"/>
  <c i="7" r="BK322"/>
  <c i="8" r="J117"/>
  <c i="9" r="J140"/>
  <c i="2" r="BK508"/>
  <c r="J849"/>
  <c r="J1004"/>
  <c r="BK464"/>
  <c r="J1046"/>
  <c r="J264"/>
  <c i="3" r="J149"/>
  <c r="J156"/>
  <c r="BK92"/>
  <c r="BK185"/>
  <c i="4" r="BK146"/>
  <c r="BK131"/>
  <c i="6" r="BK114"/>
  <c i="7" r="BK303"/>
  <c r="J228"/>
  <c i="8" r="BK93"/>
  <c i="9" r="J154"/>
  <c i="2" r="J958"/>
  <c r="J314"/>
  <c r="BK912"/>
  <c r="J36"/>
  <c r="F38"/>
  <c i="7" r="BK288"/>
  <c i="10" r="J128"/>
  <c i="2" r="J374"/>
  <c r="J984"/>
  <c r="BK943"/>
  <c r="J845"/>
  <c i="3" r="J110"/>
  <c r="BK194"/>
  <c r="BK202"/>
  <c r="J99"/>
  <c i="4" r="J124"/>
  <c i="5" r="J141"/>
  <c i="6" r="J117"/>
  <c i="7" r="BK164"/>
  <c i="8" r="J147"/>
  <c i="10" r="J144"/>
  <c i="2" r="BK490"/>
  <c r="BK151"/>
  <c r="BK1119"/>
  <c i="5" r="BK120"/>
  <c i="6" r="J109"/>
  <c i="7" r="BK185"/>
  <c r="BK228"/>
  <c i="10" r="BK144"/>
  <c i="2" r="BK600"/>
  <c r="BK1160"/>
  <c r="BK975"/>
  <c i="4" r="BK126"/>
  <c r="BK155"/>
  <c i="5" r="BK104"/>
  <c i="6" r="J106"/>
  <c r="J113"/>
  <c i="7" r="J232"/>
  <c i="8" r="BK143"/>
  <c i="10" r="J122"/>
  <c i="2" r="BK900"/>
  <c r="BK146"/>
  <c r="BK1170"/>
  <c r="J738"/>
  <c i="3" r="BK174"/>
  <c r="BK130"/>
  <c r="J180"/>
  <c r="J115"/>
  <c i="4" r="BK115"/>
  <c r="BK141"/>
  <c i="5" r="J134"/>
  <c i="6" r="BK153"/>
  <c r="J115"/>
  <c i="7" r="J179"/>
  <c i="8" r="J135"/>
  <c i="2" r="J987"/>
  <c r="BK193"/>
  <c r="J304"/>
  <c r="BK565"/>
  <c i="4" r="BK100"/>
  <c i="5" r="J118"/>
  <c i="6" r="J99"/>
  <c i="7" r="BK244"/>
  <c r="J310"/>
  <c i="9" r="J149"/>
  <c i="2" r="BK802"/>
  <c r="J863"/>
  <c r="J735"/>
  <c r="J1043"/>
  <c r="J261"/>
  <c r="J1141"/>
  <c r="J724"/>
  <c i="6" r="BK102"/>
  <c r="J148"/>
  <c i="7" r="J155"/>
  <c r="J210"/>
  <c i="8" r="BK159"/>
  <c i="2" r="J956"/>
  <c r="J964"/>
  <c i="4" r="J103"/>
  <c r="J131"/>
  <c r="BK175"/>
  <c i="5" r="J125"/>
  <c i="6" r="BK148"/>
  <c r="BK106"/>
  <c i="7" r="BK152"/>
  <c r="J268"/>
  <c i="8" r="BK141"/>
  <c r="J149"/>
  <c i="2" r="BK1065"/>
  <c r="BK745"/>
  <c i="4" r="BK142"/>
  <c r="J97"/>
  <c i="5" r="J142"/>
  <c i="6" r="J114"/>
  <c i="7" r="J109"/>
  <c r="J244"/>
  <c i="2" r="J318"/>
  <c r="J594"/>
  <c r="J651"/>
  <c r="BK898"/>
  <c r="J176"/>
  <c r="BK1129"/>
  <c r="BK503"/>
  <c i="3" r="BK157"/>
  <c r="BK178"/>
  <c r="J183"/>
  <c r="J94"/>
  <c i="4" r="BK164"/>
  <c r="BK167"/>
  <c i="5" r="BK132"/>
  <c i="6" r="BK151"/>
  <c r="BK116"/>
  <c i="7" r="J250"/>
  <c r="J167"/>
  <c i="8" r="BK120"/>
  <c i="9" r="BK126"/>
  <c i="2" r="BK786"/>
  <c r="BK264"/>
  <c r="BK719"/>
  <c r="BK948"/>
  <c r="BK116"/>
  <c r="BK964"/>
  <c r="BK632"/>
  <c i="3" r="BK175"/>
  <c r="J202"/>
  <c i="7" r="BK201"/>
  <c i="8" r="BK96"/>
  <c i="2" r="BK715"/>
  <c r="J513"/>
  <c r="BK714"/>
  <c r="J299"/>
  <c r="J990"/>
  <c i="3" r="J169"/>
  <c r="J190"/>
  <c r="J114"/>
  <c i="4" r="BK118"/>
  <c i="5" r="BK109"/>
  <c i="6" r="BK111"/>
  <c i="7" r="BK155"/>
  <c r="J224"/>
  <c i="10" r="BK95"/>
  <c i="2" r="BK961"/>
  <c r="J1129"/>
  <c r="BK919"/>
  <c i="1" r="AS55"/>
  <c i="3" r="J193"/>
  <c r="BK110"/>
  <c i="4" r="BK105"/>
  <c r="J105"/>
  <c i="6" r="BK128"/>
  <c r="J95"/>
  <c i="7" r="J221"/>
  <c i="8" r="J112"/>
  <c i="2" r="BK845"/>
  <c r="BK258"/>
  <c r="J555"/>
  <c r="J684"/>
  <c i="4" r="J109"/>
  <c r="BK163"/>
  <c i="5" r="BK136"/>
  <c i="6" r="J140"/>
  <c i="7" r="J115"/>
  <c r="BK250"/>
  <c r="J293"/>
  <c i="9" r="BK111"/>
  <c i="2" r="J1145"/>
  <c r="J1060"/>
  <c r="BK957"/>
  <c r="BK972"/>
  <c i="3" r="BK181"/>
  <c r="BK168"/>
  <c r="BK117"/>
  <c i="4" r="BK176"/>
  <c r="J178"/>
  <c i="5" r="BK118"/>
  <c i="6" r="BK130"/>
  <c i="7" r="BK242"/>
  <c i="9" r="BK143"/>
  <c i="2" r="BK314"/>
  <c r="BK711"/>
  <c r="J725"/>
  <c i="4" r="BK112"/>
  <c r="BK165"/>
  <c i="6" r="J162"/>
  <c i="7" r="J242"/>
  <c r="BK251"/>
  <c i="10" r="J141"/>
  <c i="2" r="BK310"/>
  <c i="5" r="J107"/>
  <c i="6" r="J124"/>
  <c i="7" r="J168"/>
  <c r="BK148"/>
  <c i="8" r="J140"/>
  <c i="9" r="BK92"/>
  <c i="2" r="J275"/>
  <c r="BK553"/>
  <c i="4" r="BK125"/>
  <c i="5" r="BK122"/>
  <c i="6" r="BK101"/>
  <c r="J147"/>
  <c i="7" r="J240"/>
  <c r="BK126"/>
  <c i="8" r="BK117"/>
  <c i="2" r="BK1141"/>
  <c r="BK899"/>
  <c r="J570"/>
  <c r="J719"/>
  <c r="BK984"/>
  <c r="J365"/>
  <c i="3" r="BK134"/>
  <c r="J117"/>
  <c r="J198"/>
  <c r="J179"/>
  <c r="BK97"/>
  <c i="4" r="BK166"/>
  <c r="J101"/>
  <c i="5" r="BK131"/>
  <c i="6" r="J165"/>
  <c r="BK161"/>
  <c i="7" r="J166"/>
  <c r="J164"/>
  <c i="8" r="J130"/>
  <c i="9" r="J119"/>
  <c i="2" r="BK990"/>
  <c r="BK684"/>
  <c r="BK1143"/>
  <c r="J286"/>
  <c r="BK1135"/>
  <c r="BK120"/>
  <c i="3" r="J116"/>
  <c r="J145"/>
  <c r="BK127"/>
  <c i="4" r="J102"/>
  <c i="5" r="BK140"/>
  <c r="J119"/>
  <c i="6" r="J131"/>
  <c i="7" r="J265"/>
  <c i="8" r="BK151"/>
  <c i="10" r="J125"/>
  <c i="2" r="BK237"/>
  <c r="J906"/>
  <c r="BK978"/>
  <c r="J1143"/>
  <c r="J390"/>
  <c i="3" r="BK154"/>
  <c r="BK179"/>
  <c r="J134"/>
  <c i="4" r="BK128"/>
  <c i="5" r="BK137"/>
  <c i="6" r="BK163"/>
  <c i="7" r="J176"/>
  <c r="BK198"/>
  <c i="8" r="BK144"/>
  <c i="2" r="J1149"/>
  <c r="BK738"/>
  <c r="J726"/>
  <c r="J914"/>
  <c i="3" r="BK176"/>
  <c r="J121"/>
  <c r="J127"/>
  <c r="BK138"/>
  <c i="4" r="J134"/>
  <c r="J96"/>
  <c i="5" r="BK112"/>
  <c i="6" r="BK136"/>
  <c i="7" r="BK282"/>
  <c r="J118"/>
  <c i="10" r="BK138"/>
  <c i="2" r="J896"/>
  <c i="4" r="J159"/>
  <c r="J99"/>
  <c i="5" r="J106"/>
  <c i="6" r="J108"/>
  <c r="BK159"/>
  <c i="7" r="BK270"/>
  <c r="J144"/>
  <c i="8" r="J132"/>
  <c i="10" r="BK100"/>
  <c i="2" r="BK685"/>
  <c r="BK256"/>
  <c i="4" r="J176"/>
  <c i="5" r="BK116"/>
  <c i="6" r="J153"/>
  <c r="J104"/>
  <c i="7" r="J148"/>
  <c i="8" r="BK140"/>
  <c i="9" r="J126"/>
  <c i="2" r="BK1004"/>
  <c r="BK958"/>
  <c r="BK952"/>
  <c r="J930"/>
  <c r="BK461"/>
  <c r="BK1145"/>
  <c r="J714"/>
  <c i="3" r="BK102"/>
  <c r="J164"/>
  <c r="J153"/>
  <c r="J133"/>
  <c i="6" r="BK141"/>
  <c i="7" r="J191"/>
  <c r="BK319"/>
  <c i="10" r="BK141"/>
  <c i="2" l="1" r="T317"/>
  <c r="T575"/>
  <c r="P713"/>
  <c r="R718"/>
  <c r="P844"/>
  <c r="P963"/>
  <c r="T1132"/>
  <c i="3" r="P163"/>
  <c i="4" r="R92"/>
  <c r="BK161"/>
  <c r="J161"/>
  <c r="J67"/>
  <c r="BK174"/>
  <c r="J174"/>
  <c r="J69"/>
  <c i="6" r="BK94"/>
  <c r="P122"/>
  <c r="T146"/>
  <c i="7" r="P94"/>
  <c r="P184"/>
  <c r="BK294"/>
  <c r="J294"/>
  <c r="J69"/>
  <c i="8" r="T86"/>
  <c i="9" r="BK146"/>
  <c r="J146"/>
  <c r="J63"/>
  <c i="2" r="P317"/>
  <c r="P634"/>
  <c r="T713"/>
  <c r="P888"/>
  <c r="R980"/>
  <c i="5" r="T96"/>
  <c r="BK105"/>
  <c r="J105"/>
  <c r="J66"/>
  <c r="R115"/>
  <c r="P139"/>
  <c i="6" r="R94"/>
  <c r="T119"/>
  <c r="P146"/>
  <c r="P166"/>
  <c i="7" r="BK231"/>
  <c r="J231"/>
  <c r="J68"/>
  <c r="P313"/>
  <c r="P312"/>
  <c i="8" r="BK126"/>
  <c r="J126"/>
  <c r="J63"/>
  <c i="9" r="T146"/>
  <c i="2" r="BK115"/>
  <c r="J115"/>
  <c r="J65"/>
  <c r="BK236"/>
  <c r="J236"/>
  <c r="J67"/>
  <c r="T298"/>
  <c r="BK559"/>
  <c r="J559"/>
  <c r="J71"/>
  <c r="R575"/>
  <c r="BK713"/>
  <c r="J713"/>
  <c r="J77"/>
  <c r="BK888"/>
  <c r="J888"/>
  <c r="J81"/>
  <c r="BK1003"/>
  <c r="J1003"/>
  <c r="J84"/>
  <c r="P1062"/>
  <c r="BK1132"/>
  <c r="J1132"/>
  <c r="J88"/>
  <c i="3" r="BK89"/>
  <c r="R89"/>
  <c i="4" r="BK145"/>
  <c r="J145"/>
  <c r="J66"/>
  <c r="BK169"/>
  <c r="J169"/>
  <c r="J68"/>
  <c i="6" r="T94"/>
  <c r="BK122"/>
  <c r="J122"/>
  <c r="J67"/>
  <c r="R146"/>
  <c i="7" r="BK94"/>
  <c r="J94"/>
  <c r="J61"/>
  <c r="T170"/>
  <c r="T175"/>
  <c r="T220"/>
  <c i="8" r="R86"/>
  <c i="9" r="R146"/>
  <c i="2" r="P186"/>
  <c r="P236"/>
  <c r="P298"/>
  <c r="BK575"/>
  <c r="T737"/>
  <c r="T963"/>
  <c r="BK1157"/>
  <c i="3" r="T111"/>
  <c i="4" r="T114"/>
  <c r="R169"/>
  <c i="5" r="P96"/>
  <c r="P105"/>
  <c r="T115"/>
  <c r="BK139"/>
  <c r="J139"/>
  <c r="J70"/>
  <c i="6" r="BK119"/>
  <c r="J119"/>
  <c r="J66"/>
  <c r="T133"/>
  <c r="P160"/>
  <c i="7" r="T231"/>
  <c i="2" r="P115"/>
  <c r="R186"/>
  <c r="R298"/>
  <c r="BK634"/>
  <c r="J634"/>
  <c r="J76"/>
  <c r="R713"/>
  <c r="T888"/>
  <c r="T1121"/>
  <c i="3" r="BK111"/>
  <c r="J111"/>
  <c r="J65"/>
  <c i="4" r="T145"/>
  <c r="T169"/>
  <c i="6" r="T105"/>
  <c r="BK133"/>
  <c r="J133"/>
  <c r="J68"/>
  <c r="R160"/>
  <c i="7" r="T94"/>
  <c r="R170"/>
  <c r="R175"/>
  <c r="P220"/>
  <c r="T313"/>
  <c r="T312"/>
  <c i="9" r="P86"/>
  <c i="10" r="R86"/>
  <c i="6" r="P119"/>
  <c r="BK146"/>
  <c r="J146"/>
  <c r="J69"/>
  <c r="BK166"/>
  <c r="J166"/>
  <c r="J71"/>
  <c i="7" r="BK184"/>
  <c r="J184"/>
  <c r="J65"/>
  <c r="T294"/>
  <c i="8" r="P126"/>
  <c i="2" r="P737"/>
  <c i="3" r="R111"/>
  <c i="4" r="BK92"/>
  <c r="J92"/>
  <c r="J64"/>
  <c r="R145"/>
  <c r="P174"/>
  <c i="7" r="R231"/>
  <c i="8" r="P86"/>
  <c r="P85"/>
  <c r="P84"/>
  <c i="1" r="AU62"/>
  <c i="10" r="BK131"/>
  <c r="J131"/>
  <c r="J63"/>
  <c i="2" r="R317"/>
  <c r="T634"/>
  <c r="T718"/>
  <c r="R844"/>
  <c r="BK980"/>
  <c r="J980"/>
  <c r="J83"/>
  <c r="R1003"/>
  <c r="T1062"/>
  <c r="P1121"/>
  <c r="P1157"/>
  <c r="P1153"/>
  <c i="3" r="P89"/>
  <c r="T89"/>
  <c i="4" r="BK114"/>
  <c r="J114"/>
  <c r="J65"/>
  <c r="R161"/>
  <c i="5" r="P101"/>
  <c r="P108"/>
  <c r="R108"/>
  <c r="BK133"/>
  <c r="J133"/>
  <c r="J69"/>
  <c r="R139"/>
  <c i="6" r="R105"/>
  <c r="P133"/>
  <c r="T160"/>
  <c i="7" r="T184"/>
  <c r="R294"/>
  <c i="9" r="P146"/>
  <c i="10" r="BK86"/>
  <c r="J86"/>
  <c r="J61"/>
  <c i="2" r="BK317"/>
  <c r="J317"/>
  <c r="J70"/>
  <c r="R634"/>
  <c r="P718"/>
  <c r="BK844"/>
  <c r="J844"/>
  <c r="J80"/>
  <c r="BK963"/>
  <c r="J963"/>
  <c r="J82"/>
  <c r="T1003"/>
  <c r="P1132"/>
  <c i="3" r="BK163"/>
  <c r="J163"/>
  <c r="J66"/>
  <c i="4" r="P114"/>
  <c r="T161"/>
  <c i="5" r="BK101"/>
  <c r="J101"/>
  <c r="J65"/>
  <c r="BK108"/>
  <c r="J108"/>
  <c r="J67"/>
  <c r="T108"/>
  <c r="T133"/>
  <c i="6" r="P94"/>
  <c r="R119"/>
  <c r="T122"/>
  <c r="T166"/>
  <c i="7" r="P231"/>
  <c i="8" r="T126"/>
  <c i="9" r="R86"/>
  <c r="R85"/>
  <c r="R84"/>
  <c i="10" r="R131"/>
  <c i="2" r="T115"/>
  <c r="R236"/>
  <c r="R559"/>
  <c r="R737"/>
  <c r="R963"/>
  <c r="R1132"/>
  <c i="3" r="R163"/>
  <c i="4" r="T92"/>
  <c r="P161"/>
  <c r="R174"/>
  <c i="5" r="R96"/>
  <c r="T101"/>
  <c r="T105"/>
  <c r="BK115"/>
  <c r="J115"/>
  <c r="J68"/>
  <c r="R133"/>
  <c i="6" r="P105"/>
  <c r="R133"/>
  <c r="R166"/>
  <c i="7" r="R184"/>
  <c r="BK313"/>
  <c r="J313"/>
  <c r="J72"/>
  <c i="8" r="R126"/>
  <c i="9" r="BK86"/>
  <c r="J86"/>
  <c r="J61"/>
  <c i="10" r="T86"/>
  <c i="2" r="R115"/>
  <c r="T186"/>
  <c r="BK298"/>
  <c r="J298"/>
  <c r="J68"/>
  <c r="T559"/>
  <c r="BK737"/>
  <c r="J737"/>
  <c r="J79"/>
  <c r="T844"/>
  <c r="P980"/>
  <c r="T980"/>
  <c r="BK1062"/>
  <c r="J1062"/>
  <c r="J85"/>
  <c r="R1121"/>
  <c r="T1157"/>
  <c r="T1153"/>
  <c i="3" r="T163"/>
  <c i="4" r="P92"/>
  <c r="P91"/>
  <c i="1" r="AU58"/>
  <c i="4" r="P145"/>
  <c r="P169"/>
  <c i="5" r="BK96"/>
  <c r="J96"/>
  <c r="J64"/>
  <c r="R101"/>
  <c r="R105"/>
  <c r="P115"/>
  <c r="P133"/>
  <c r="T139"/>
  <c i="6" r="BK105"/>
  <c r="J105"/>
  <c r="J65"/>
  <c r="R122"/>
  <c r="BK160"/>
  <c r="J160"/>
  <c r="J70"/>
  <c i="7" r="R94"/>
  <c r="R93"/>
  <c r="R92"/>
  <c r="P170"/>
  <c r="P175"/>
  <c r="R220"/>
  <c r="R313"/>
  <c r="R312"/>
  <c i="8" r="BK86"/>
  <c r="J86"/>
  <c r="J61"/>
  <c i="10" r="P86"/>
  <c r="P85"/>
  <c r="P84"/>
  <c i="1" r="AU64"/>
  <c i="10" r="P131"/>
  <c i="2" r="BK186"/>
  <c r="J186"/>
  <c r="J66"/>
  <c r="T236"/>
  <c r="P559"/>
  <c r="P575"/>
  <c r="P574"/>
  <c r="BK718"/>
  <c r="J718"/>
  <c r="J78"/>
  <c r="R888"/>
  <c r="P1003"/>
  <c r="R1062"/>
  <c r="BK1121"/>
  <c r="J1121"/>
  <c r="J87"/>
  <c r="R1157"/>
  <c r="R1153"/>
  <c i="3" r="P111"/>
  <c r="P88"/>
  <c i="1" r="AU57"/>
  <c i="4" r="R114"/>
  <c r="T174"/>
  <c i="7" r="BK170"/>
  <c r="J170"/>
  <c r="J62"/>
  <c r="BK175"/>
  <c r="J175"/>
  <c r="J63"/>
  <c r="BK220"/>
  <c r="J220"/>
  <c r="J66"/>
  <c r="P294"/>
  <c i="9" r="T86"/>
  <c r="T85"/>
  <c r="T84"/>
  <c i="10" r="T131"/>
  <c i="2" r="BK1071"/>
  <c r="J1071"/>
  <c r="J86"/>
  <c i="8" r="BK158"/>
  <c r="J158"/>
  <c r="J64"/>
  <c i="7" r="BK309"/>
  <c r="J309"/>
  <c r="J70"/>
  <c i="5" r="BK147"/>
  <c r="J147"/>
  <c r="J73"/>
  <c i="2" r="BK1154"/>
  <c r="J1154"/>
  <c r="J90"/>
  <c i="7" r="BK227"/>
  <c r="J227"/>
  <c r="J67"/>
  <c i="9" r="BK142"/>
  <c r="J142"/>
  <c r="J62"/>
  <c r="BK157"/>
  <c r="J157"/>
  <c r="J64"/>
  <c i="10" r="BK127"/>
  <c r="J127"/>
  <c r="J62"/>
  <c r="BK146"/>
  <c r="J146"/>
  <c r="J64"/>
  <c i="2" r="BK313"/>
  <c r="J313"/>
  <c r="J69"/>
  <c r="BK569"/>
  <c r="J569"/>
  <c r="J72"/>
  <c r="BK571"/>
  <c r="J571"/>
  <c r="J73"/>
  <c i="5" r="BK144"/>
  <c r="BK143"/>
  <c r="J143"/>
  <c r="J71"/>
  <c i="7" r="BK180"/>
  <c r="J180"/>
  <c r="J64"/>
  <c i="8" r="BK122"/>
  <c r="J122"/>
  <c r="J62"/>
  <c i="10" r="E74"/>
  <c r="BE122"/>
  <c r="BE135"/>
  <c r="BE114"/>
  <c r="BE147"/>
  <c r="BE90"/>
  <c r="F81"/>
  <c r="BE95"/>
  <c r="BE109"/>
  <c r="BE117"/>
  <c r="BE132"/>
  <c r="BE141"/>
  <c r="BE87"/>
  <c r="BE112"/>
  <c r="J78"/>
  <c r="BE100"/>
  <c r="BE140"/>
  <c i="9" r="BK85"/>
  <c r="BK84"/>
  <c r="J84"/>
  <c i="10" r="BE138"/>
  <c r="BE125"/>
  <c r="BE98"/>
  <c r="BE105"/>
  <c r="BE128"/>
  <c r="BE139"/>
  <c r="BE144"/>
  <c i="9" r="BE111"/>
  <c r="E48"/>
  <c r="BE119"/>
  <c r="BE155"/>
  <c r="F81"/>
  <c r="J52"/>
  <c r="BE92"/>
  <c r="BE126"/>
  <c r="BE151"/>
  <c r="BE102"/>
  <c r="BE147"/>
  <c r="BE87"/>
  <c r="BE123"/>
  <c r="BE137"/>
  <c r="BE97"/>
  <c r="BE115"/>
  <c r="BE107"/>
  <c r="BE140"/>
  <c i="8" r="BK85"/>
  <c r="J85"/>
  <c r="J60"/>
  <c i="9" r="BE149"/>
  <c r="BE154"/>
  <c r="BE143"/>
  <c r="BE156"/>
  <c r="BE158"/>
  <c i="7" r="BK93"/>
  <c r="J93"/>
  <c r="J60"/>
  <c i="8" r="BE106"/>
  <c r="BE123"/>
  <c r="BE140"/>
  <c r="BE146"/>
  <c r="E48"/>
  <c r="F55"/>
  <c r="BE90"/>
  <c r="BE137"/>
  <c r="BE156"/>
  <c r="BE159"/>
  <c r="BE103"/>
  <c r="BE127"/>
  <c r="BE132"/>
  <c r="BE144"/>
  <c r="BE96"/>
  <c r="BE143"/>
  <c i="7" r="BK312"/>
  <c r="J312"/>
  <c r="J71"/>
  <c i="8" r="J78"/>
  <c r="BE117"/>
  <c r="BE149"/>
  <c r="BE93"/>
  <c r="BE99"/>
  <c r="BE112"/>
  <c r="BE141"/>
  <c r="BE151"/>
  <c r="BE87"/>
  <c r="BE130"/>
  <c r="BE135"/>
  <c r="BE138"/>
  <c r="BE109"/>
  <c r="BE120"/>
  <c r="BE134"/>
  <c r="BE147"/>
  <c r="BE153"/>
  <c i="7" r="BE95"/>
  <c r="BE164"/>
  <c r="BE210"/>
  <c r="J52"/>
  <c r="BE99"/>
  <c r="BE109"/>
  <c r="BE123"/>
  <c r="BE152"/>
  <c r="BE173"/>
  <c r="BE196"/>
  <c r="BE207"/>
  <c r="BE228"/>
  <c r="BE236"/>
  <c r="BE250"/>
  <c r="BE254"/>
  <c r="BE265"/>
  <c r="F89"/>
  <c r="BE140"/>
  <c r="BE148"/>
  <c r="BE166"/>
  <c r="BE213"/>
  <c r="BE305"/>
  <c r="BE314"/>
  <c r="BE317"/>
  <c r="BE97"/>
  <c r="BE260"/>
  <c r="BE293"/>
  <c r="BE295"/>
  <c i="6" r="J94"/>
  <c r="J64"/>
  <c i="7" r="BE136"/>
  <c r="BE191"/>
  <c r="BE205"/>
  <c r="BE221"/>
  <c r="BE232"/>
  <c r="BE238"/>
  <c r="BE248"/>
  <c r="BE256"/>
  <c r="BE273"/>
  <c r="BE288"/>
  <c r="BE307"/>
  <c r="BE310"/>
  <c r="BE319"/>
  <c r="BE322"/>
  <c r="BE324"/>
  <c r="BE112"/>
  <c r="BE118"/>
  <c r="BE144"/>
  <c r="BE194"/>
  <c r="BE224"/>
  <c r="BE246"/>
  <c r="BE253"/>
  <c r="BE270"/>
  <c r="BE291"/>
  <c r="BE301"/>
  <c r="E82"/>
  <c r="BE115"/>
  <c r="BE161"/>
  <c r="BE176"/>
  <c r="BE181"/>
  <c r="BE198"/>
  <c r="BE203"/>
  <c r="BE242"/>
  <c r="BE268"/>
  <c r="BE285"/>
  <c r="BE296"/>
  <c r="BE303"/>
  <c r="BE103"/>
  <c r="BE129"/>
  <c r="BE132"/>
  <c r="BE155"/>
  <c r="BE234"/>
  <c r="BE251"/>
  <c r="BE257"/>
  <c r="BE126"/>
  <c r="BE168"/>
  <c r="BE216"/>
  <c r="BE171"/>
  <c r="BE201"/>
  <c r="BE219"/>
  <c r="BE244"/>
  <c r="BE282"/>
  <c r="BE298"/>
  <c r="BE101"/>
  <c r="BE106"/>
  <c r="BE167"/>
  <c r="BE179"/>
  <c r="BE185"/>
  <c r="BE240"/>
  <c r="BE263"/>
  <c r="BE279"/>
  <c i="5" r="J144"/>
  <c r="J72"/>
  <c i="6" r="J58"/>
  <c r="BE100"/>
  <c r="BE111"/>
  <c r="BE142"/>
  <c r="BE153"/>
  <c r="BE157"/>
  <c r="BE165"/>
  <c r="E81"/>
  <c r="BE114"/>
  <c r="BE118"/>
  <c r="BE120"/>
  <c r="BE126"/>
  <c r="BE130"/>
  <c r="BE131"/>
  <c r="BE132"/>
  <c r="BE145"/>
  <c i="5" r="BK95"/>
  <c r="J95"/>
  <c i="6" r="J90"/>
  <c r="BE97"/>
  <c r="BE99"/>
  <c r="BE112"/>
  <c r="BE139"/>
  <c r="BE140"/>
  <c r="BE148"/>
  <c r="BE161"/>
  <c r="BE169"/>
  <c r="BE170"/>
  <c r="BE109"/>
  <c r="BE113"/>
  <c r="BE138"/>
  <c r="BE147"/>
  <c r="BE149"/>
  <c r="BE151"/>
  <c r="J56"/>
  <c r="BE102"/>
  <c r="BE107"/>
  <c r="BE124"/>
  <c r="BE134"/>
  <c r="BE144"/>
  <c r="BE167"/>
  <c r="BE168"/>
  <c r="F58"/>
  <c r="BE103"/>
  <c r="BE108"/>
  <c r="BE117"/>
  <c r="BE154"/>
  <c r="BE98"/>
  <c r="BE95"/>
  <c r="BE101"/>
  <c r="BE106"/>
  <c r="BE121"/>
  <c r="BE123"/>
  <c r="BE127"/>
  <c r="BE129"/>
  <c r="BE137"/>
  <c r="BE143"/>
  <c r="BE150"/>
  <c r="BE163"/>
  <c r="F59"/>
  <c r="BE110"/>
  <c r="BE116"/>
  <c r="BE125"/>
  <c r="BE128"/>
  <c r="BE152"/>
  <c r="BE159"/>
  <c r="BE162"/>
  <c r="BE136"/>
  <c r="BE96"/>
  <c r="BE135"/>
  <c r="BE141"/>
  <c r="BE156"/>
  <c r="BE158"/>
  <c r="BE164"/>
  <c r="BE104"/>
  <c r="BE115"/>
  <c r="BE155"/>
  <c i="5" r="BE106"/>
  <c r="BE116"/>
  <c r="BE118"/>
  <c r="BE121"/>
  <c r="J56"/>
  <c r="J91"/>
  <c r="BE97"/>
  <c r="BE125"/>
  <c r="BE129"/>
  <c r="BE132"/>
  <c r="BE110"/>
  <c r="BE128"/>
  <c r="BE134"/>
  <c r="BE148"/>
  <c r="E83"/>
  <c r="BE103"/>
  <c r="BE138"/>
  <c r="BE136"/>
  <c i="4" r="BK91"/>
  <c r="J91"/>
  <c i="5" r="F92"/>
  <c r="BE100"/>
  <c r="BE104"/>
  <c r="BE130"/>
  <c r="BE140"/>
  <c r="F58"/>
  <c r="BE114"/>
  <c r="BE124"/>
  <c r="BE98"/>
  <c r="BE102"/>
  <c r="BE107"/>
  <c r="BE113"/>
  <c r="BE119"/>
  <c r="BE123"/>
  <c r="BE131"/>
  <c r="BE137"/>
  <c r="BE99"/>
  <c r="BE111"/>
  <c r="BE117"/>
  <c r="BE120"/>
  <c r="BE127"/>
  <c r="BE135"/>
  <c r="J59"/>
  <c r="BE126"/>
  <c r="BE112"/>
  <c r="BE145"/>
  <c r="BE109"/>
  <c r="BE122"/>
  <c r="BE141"/>
  <c r="BE142"/>
  <c i="4" r="BE116"/>
  <c r="F58"/>
  <c r="J88"/>
  <c r="BE95"/>
  <c r="BE97"/>
  <c r="BE100"/>
  <c r="BE108"/>
  <c r="BE117"/>
  <c r="BE122"/>
  <c r="BE126"/>
  <c r="BE129"/>
  <c r="BE156"/>
  <c r="BE163"/>
  <c r="BE172"/>
  <c r="E79"/>
  <c r="BE102"/>
  <c r="BE107"/>
  <c r="BE115"/>
  <c r="BE134"/>
  <c r="BE137"/>
  <c r="BE143"/>
  <c r="BE153"/>
  <c r="BE157"/>
  <c r="BE166"/>
  <c r="BE177"/>
  <c i="3" r="J89"/>
  <c r="J64"/>
  <c i="4" r="BE118"/>
  <c r="BE119"/>
  <c r="BE146"/>
  <c r="BE148"/>
  <c r="BE155"/>
  <c r="BE162"/>
  <c r="BE170"/>
  <c r="BE176"/>
  <c r="BE135"/>
  <c r="BE141"/>
  <c r="BE149"/>
  <c r="BE151"/>
  <c r="BE178"/>
  <c r="J58"/>
  <c r="BE103"/>
  <c r="BE110"/>
  <c r="BE111"/>
  <c r="BE113"/>
  <c r="BE133"/>
  <c r="BE138"/>
  <c r="BE154"/>
  <c r="BE167"/>
  <c r="BE109"/>
  <c r="BE112"/>
  <c r="BE132"/>
  <c r="BE142"/>
  <c r="BE152"/>
  <c r="BE164"/>
  <c r="J56"/>
  <c r="BE94"/>
  <c r="BE123"/>
  <c r="BE136"/>
  <c r="BE150"/>
  <c r="BE159"/>
  <c r="BE171"/>
  <c r="F88"/>
  <c r="BE99"/>
  <c r="BE104"/>
  <c r="BE120"/>
  <c r="BE124"/>
  <c r="BE125"/>
  <c r="BE128"/>
  <c r="BE130"/>
  <c r="BE140"/>
  <c r="BE147"/>
  <c r="BE96"/>
  <c r="BE98"/>
  <c r="BE105"/>
  <c r="BE165"/>
  <c r="BE93"/>
  <c r="BE101"/>
  <c r="BE131"/>
  <c r="BE139"/>
  <c r="BE144"/>
  <c r="BE158"/>
  <c r="BE175"/>
  <c r="BE106"/>
  <c r="BE121"/>
  <c r="BE127"/>
  <c i="2" r="J575"/>
  <c r="J75"/>
  <c r="J1157"/>
  <c r="J91"/>
  <c i="3" r="F84"/>
  <c r="BE138"/>
  <c r="BE153"/>
  <c r="J84"/>
  <c r="BE94"/>
  <c r="BE107"/>
  <c r="BE155"/>
  <c r="BE159"/>
  <c r="BE162"/>
  <c r="BE167"/>
  <c r="BE178"/>
  <c r="BE181"/>
  <c r="BE205"/>
  <c r="J56"/>
  <c r="BE102"/>
  <c r="BE128"/>
  <c r="BE142"/>
  <c r="BE147"/>
  <c r="BE157"/>
  <c r="BE180"/>
  <c r="BE189"/>
  <c r="BE192"/>
  <c r="BE206"/>
  <c r="BE123"/>
  <c r="BE166"/>
  <c r="BE176"/>
  <c r="BE185"/>
  <c r="BE207"/>
  <c r="BE208"/>
  <c r="BE116"/>
  <c r="BE119"/>
  <c r="BE161"/>
  <c r="BE174"/>
  <c r="BE190"/>
  <c r="BE199"/>
  <c r="BE92"/>
  <c r="BE97"/>
  <c r="BE114"/>
  <c r="BE115"/>
  <c r="BE121"/>
  <c r="BE144"/>
  <c r="BE154"/>
  <c r="BE165"/>
  <c r="BE173"/>
  <c r="BE182"/>
  <c r="BE194"/>
  <c r="J85"/>
  <c r="BE96"/>
  <c r="BE99"/>
  <c r="BE100"/>
  <c r="BE104"/>
  <c r="BE110"/>
  <c r="BE117"/>
  <c r="BE133"/>
  <c r="BE145"/>
  <c r="BE149"/>
  <c r="BE169"/>
  <c r="BE191"/>
  <c i="2" r="BK114"/>
  <c r="J114"/>
  <c r="J64"/>
  <c i="3" r="BE112"/>
  <c r="BE118"/>
  <c r="BE125"/>
  <c r="BE134"/>
  <c r="BE136"/>
  <c r="BE164"/>
  <c r="BE172"/>
  <c r="BE183"/>
  <c r="BE200"/>
  <c r="BE113"/>
  <c r="BE132"/>
  <c r="BE151"/>
  <c r="BE170"/>
  <c r="BE188"/>
  <c r="BE193"/>
  <c r="BE201"/>
  <c r="BE204"/>
  <c r="E76"/>
  <c r="F85"/>
  <c r="BE95"/>
  <c r="BE105"/>
  <c r="BE171"/>
  <c r="BE175"/>
  <c r="BE197"/>
  <c r="BE108"/>
  <c r="BE127"/>
  <c r="BE130"/>
  <c r="BE140"/>
  <c r="BE186"/>
  <c r="BE198"/>
  <c r="BE90"/>
  <c r="BE156"/>
  <c r="BE168"/>
  <c r="BE177"/>
  <c r="BE179"/>
  <c r="BE184"/>
  <c r="BE195"/>
  <c r="BE202"/>
  <c i="1" r="BD56"/>
  <c i="2" r="J56"/>
  <c r="E101"/>
  <c r="BE125"/>
  <c r="BE162"/>
  <c r="BE198"/>
  <c r="BE217"/>
  <c r="BE233"/>
  <c r="BE261"/>
  <c r="BE275"/>
  <c r="BE286"/>
  <c r="BE304"/>
  <c r="BE318"/>
  <c r="BE374"/>
  <c r="BE382"/>
  <c r="BE397"/>
  <c r="BE461"/>
  <c r="BE490"/>
  <c r="BE508"/>
  <c r="BE560"/>
  <c r="BE565"/>
  <c r="BE576"/>
  <c r="BE588"/>
  <c r="BE597"/>
  <c r="BE684"/>
  <c r="BE711"/>
  <c r="BE715"/>
  <c r="BE725"/>
  <c r="BE770"/>
  <c r="BE825"/>
  <c r="BE845"/>
  <c r="BE853"/>
  <c r="BE880"/>
  <c r="BE894"/>
  <c r="BE912"/>
  <c r="BE919"/>
  <c r="BE923"/>
  <c r="BE928"/>
  <c r="BE938"/>
  <c r="BE943"/>
  <c r="BE948"/>
  <c r="BE958"/>
  <c r="BE960"/>
  <c r="BE964"/>
  <c r="BE973"/>
  <c r="BE975"/>
  <c r="BE1065"/>
  <c r="BE1119"/>
  <c r="BE1122"/>
  <c r="BE1126"/>
  <c r="BE1143"/>
  <c r="BE1149"/>
  <c r="BE1155"/>
  <c r="BE1162"/>
  <c r="BE1164"/>
  <c r="BE1166"/>
  <c r="BE1168"/>
  <c r="BE1170"/>
  <c i="1" r="BA56"/>
  <c r="BC56"/>
  <c i="2" r="F110"/>
  <c r="BE121"/>
  <c r="BE135"/>
  <c r="BE146"/>
  <c r="BE176"/>
  <c r="BE193"/>
  <c r="BE237"/>
  <c r="BE258"/>
  <c r="BE553"/>
  <c r="BE579"/>
  <c r="BE594"/>
  <c r="BE632"/>
  <c r="BE683"/>
  <c r="BE685"/>
  <c r="BE714"/>
  <c r="BE720"/>
  <c r="BE724"/>
  <c r="BE745"/>
  <c r="BE786"/>
  <c r="BE849"/>
  <c r="BE863"/>
  <c r="BE869"/>
  <c r="BE877"/>
  <c r="BE883"/>
  <c r="BE896"/>
  <c r="BE899"/>
  <c r="BE903"/>
  <c r="BE954"/>
  <c r="BE956"/>
  <c r="BE961"/>
  <c r="BE965"/>
  <c r="BE966"/>
  <c r="BE981"/>
  <c r="BE984"/>
  <c r="BE997"/>
  <c r="BE1158"/>
  <c i="1" r="BB56"/>
  <c i="2" r="BE116"/>
  <c r="BE122"/>
  <c r="BE130"/>
  <c r="BE151"/>
  <c r="BE180"/>
  <c r="BE201"/>
  <c r="BE256"/>
  <c r="BE264"/>
  <c r="BE267"/>
  <c r="BE299"/>
  <c r="BE307"/>
  <c r="BE314"/>
  <c r="BE390"/>
  <c r="BE464"/>
  <c r="BE513"/>
  <c r="BE540"/>
  <c r="BE557"/>
  <c r="BE591"/>
  <c r="BE603"/>
  <c r="BE635"/>
  <c r="BE716"/>
  <c r="BE757"/>
  <c r="BE875"/>
  <c r="BE886"/>
  <c r="BE891"/>
  <c r="BE898"/>
  <c r="BE905"/>
  <c r="BE930"/>
  <c r="BE969"/>
  <c r="BE978"/>
  <c r="BE987"/>
  <c r="BE990"/>
  <c r="BE994"/>
  <c r="BE1001"/>
  <c r="BE1004"/>
  <c r="BE1046"/>
  <c r="BE1063"/>
  <c r="BE1141"/>
  <c r="BE1147"/>
  <c r="BE1151"/>
  <c r="BE1160"/>
  <c i="1" r="AW56"/>
  <c i="2" r="BE120"/>
  <c r="BE139"/>
  <c r="BE158"/>
  <c r="BE166"/>
  <c r="BE187"/>
  <c r="BE204"/>
  <c r="BE220"/>
  <c r="BE310"/>
  <c r="BE380"/>
  <c r="BE446"/>
  <c r="BE477"/>
  <c r="BE503"/>
  <c r="BE525"/>
  <c r="BE555"/>
  <c r="BE562"/>
  <c r="BE567"/>
  <c r="BE570"/>
  <c r="BE572"/>
  <c r="BE585"/>
  <c r="BE600"/>
  <c r="BE667"/>
  <c r="BE698"/>
  <c r="BE721"/>
  <c r="BE751"/>
  <c r="BE802"/>
  <c r="BE803"/>
  <c r="BE822"/>
  <c r="BE842"/>
  <c r="BE856"/>
  <c r="BE860"/>
  <c r="BE866"/>
  <c r="BE872"/>
  <c r="BE889"/>
  <c r="BE901"/>
  <c r="BE914"/>
  <c r="BE946"/>
  <c r="BE957"/>
  <c r="BE959"/>
  <c r="BE119"/>
  <c r="BE173"/>
  <c r="BE206"/>
  <c r="BE210"/>
  <c r="BE242"/>
  <c r="BE270"/>
  <c r="BE278"/>
  <c r="BE365"/>
  <c r="BE388"/>
  <c r="BE444"/>
  <c r="BE568"/>
  <c r="BE582"/>
  <c r="BE606"/>
  <c r="BE651"/>
  <c r="BE719"/>
  <c r="BE726"/>
  <c r="BE732"/>
  <c r="BE734"/>
  <c r="BE735"/>
  <c r="BE738"/>
  <c r="BE819"/>
  <c r="BE900"/>
  <c r="BE906"/>
  <c r="BE950"/>
  <c r="BE952"/>
  <c r="BE972"/>
  <c r="BE974"/>
  <c r="BE1006"/>
  <c r="BE1017"/>
  <c r="BE1043"/>
  <c r="BE1049"/>
  <c r="BE1060"/>
  <c r="BE1072"/>
  <c r="BE1129"/>
  <c r="BE1133"/>
  <c r="BE1135"/>
  <c r="BE1137"/>
  <c r="BE1139"/>
  <c r="BE1145"/>
  <c r="BE1171"/>
  <c i="4" r="F37"/>
  <c i="1" r="BB58"/>
  <c i="7" r="F37"/>
  <c i="1" r="BD61"/>
  <c i="10" r="F37"/>
  <c i="1" r="BD64"/>
  <c i="8" r="F36"/>
  <c i="1" r="BC62"/>
  <c i="5" r="J32"/>
  <c i="4" r="F38"/>
  <c i="1" r="BC58"/>
  <c i="10" r="F34"/>
  <c i="1" r="BA64"/>
  <c i="4" r="F36"/>
  <c i="1" r="BA58"/>
  <c i="9" r="F34"/>
  <c i="1" r="BA63"/>
  <c i="8" r="F35"/>
  <c i="1" r="BB62"/>
  <c i="7" r="J34"/>
  <c i="1" r="AW61"/>
  <c i="9" r="F35"/>
  <c i="1" r="BB63"/>
  <c i="9" r="J30"/>
  <c i="5" r="F37"/>
  <c i="1" r="BB59"/>
  <c i="10" r="J34"/>
  <c i="1" r="AW64"/>
  <c i="8" r="J34"/>
  <c i="1" r="AW62"/>
  <c i="9" r="F36"/>
  <c i="1" r="BC63"/>
  <c r="AS54"/>
  <c i="7" r="F35"/>
  <c i="1" r="BB61"/>
  <c i="7" r="F34"/>
  <c i="1" r="BA61"/>
  <c i="7" r="F36"/>
  <c i="1" r="BC61"/>
  <c i="8" r="F34"/>
  <c i="1" r="BA62"/>
  <c i="6" r="J36"/>
  <c i="1" r="AW60"/>
  <c i="6" r="F37"/>
  <c i="1" r="BB60"/>
  <c i="5" r="F39"/>
  <c i="1" r="BD59"/>
  <c i="6" r="F38"/>
  <c i="1" r="BC60"/>
  <c i="4" r="F39"/>
  <c i="1" r="BD58"/>
  <c i="5" r="J36"/>
  <c i="1" r="AW59"/>
  <c i="3" r="J36"/>
  <c i="1" r="AW57"/>
  <c i="3" r="F37"/>
  <c i="1" r="BB57"/>
  <c i="6" r="F36"/>
  <c i="1" r="BA60"/>
  <c i="3" r="F39"/>
  <c i="1" r="BD57"/>
  <c i="10" r="F35"/>
  <c i="1" r="BB64"/>
  <c i="5" r="F36"/>
  <c i="1" r="BA59"/>
  <c i="9" r="F37"/>
  <c i="1" r="BD63"/>
  <c i="5" r="F38"/>
  <c i="1" r="BC59"/>
  <c i="4" r="J32"/>
  <c i="6" r="F39"/>
  <c i="1" r="BD60"/>
  <c i="10" r="F36"/>
  <c i="1" r="BC64"/>
  <c i="9" r="J34"/>
  <c i="1" r="AW63"/>
  <c i="8" r="F37"/>
  <c i="1" r="BD62"/>
  <c i="4" r="J36"/>
  <c i="1" r="AW58"/>
  <c i="3" r="F36"/>
  <c i="1" r="BA57"/>
  <c i="3" r="F38"/>
  <c i="1" r="BC57"/>
  <c i="6" l="1" r="R93"/>
  <c i="8" r="T85"/>
  <c r="T84"/>
  <c i="3" r="R88"/>
  <c i="6" r="P93"/>
  <c i="1" r="AU60"/>
  <c i="6" r="T93"/>
  <c i="3" r="BK88"/>
  <c r="J88"/>
  <c i="4" r="R91"/>
  <c r="T91"/>
  <c i="3" r="T88"/>
  <c i="2" r="T114"/>
  <c i="9" r="P85"/>
  <c r="P84"/>
  <c i="1" r="AU63"/>
  <c i="6" r="BK93"/>
  <c r="J93"/>
  <c i="2" r="P114"/>
  <c r="P113"/>
  <c i="1" r="AU56"/>
  <c i="2" r="BK574"/>
  <c r="J574"/>
  <c r="J74"/>
  <c i="5" r="T95"/>
  <c i="2" r="R114"/>
  <c r="R574"/>
  <c i="7" r="P93"/>
  <c r="P92"/>
  <c i="1" r="AU61"/>
  <c i="7" r="T93"/>
  <c r="T92"/>
  <c i="10" r="T85"/>
  <c r="T84"/>
  <c r="R85"/>
  <c r="R84"/>
  <c i="5" r="P95"/>
  <c i="1" r="AU59"/>
  <c i="2" r="BK1153"/>
  <c r="J1153"/>
  <c r="J89"/>
  <c i="8" r="R85"/>
  <c r="R84"/>
  <c i="2" r="T574"/>
  <c i="5" r="R95"/>
  <c i="10" r="BK85"/>
  <c r="BK84"/>
  <c r="J84"/>
  <c r="J59"/>
  <c i="1" r="AG63"/>
  <c i="9" r="J59"/>
  <c r="J85"/>
  <c r="J60"/>
  <c i="8" r="BK84"/>
  <c r="J84"/>
  <c r="J59"/>
  <c i="7" r="BK92"/>
  <c r="J92"/>
  <c r="J59"/>
  <c i="1" r="AG59"/>
  <c i="5" r="J63"/>
  <c i="1" r="AG58"/>
  <c i="4" r="J63"/>
  <c i="2" r="BK113"/>
  <c r="J113"/>
  <c r="J63"/>
  <c r="F35"/>
  <c i="1" r="AZ56"/>
  <c i="5" r="J35"/>
  <c i="1" r="AV59"/>
  <c r="AT59"/>
  <c r="AN59"/>
  <c i="10" r="F33"/>
  <c i="1" r="AZ64"/>
  <c i="2" r="J35"/>
  <c i="1" r="AV56"/>
  <c r="AT56"/>
  <c i="7" r="J33"/>
  <c i="1" r="AV61"/>
  <c r="AT61"/>
  <c i="6" r="F35"/>
  <c i="1" r="AZ60"/>
  <c r="BC55"/>
  <c r="AY55"/>
  <c i="4" r="J35"/>
  <c i="1" r="AV58"/>
  <c r="AT58"/>
  <c r="AN58"/>
  <c i="7" r="F33"/>
  <c i="1" r="AZ61"/>
  <c i="3" r="J32"/>
  <c i="1" r="AG57"/>
  <c i="4" r="F35"/>
  <c i="1" r="AZ58"/>
  <c r="BA55"/>
  <c r="AW55"/>
  <c r="BD55"/>
  <c i="8" r="F33"/>
  <c i="1" r="AZ62"/>
  <c i="3" r="J35"/>
  <c i="1" r="AV57"/>
  <c r="AT57"/>
  <c r="AN57"/>
  <c i="8" r="J33"/>
  <c i="1" r="AV62"/>
  <c r="AT62"/>
  <c i="9" r="F33"/>
  <c i="1" r="AZ63"/>
  <c i="3" r="F35"/>
  <c i="1" r="AZ57"/>
  <c i="6" r="J32"/>
  <c i="1" r="AG60"/>
  <c i="10" r="J33"/>
  <c i="1" r="AV64"/>
  <c r="AT64"/>
  <c i="5" r="F35"/>
  <c i="1" r="AZ59"/>
  <c i="9" r="J33"/>
  <c i="1" r="AV63"/>
  <c r="AT63"/>
  <c r="AN63"/>
  <c i="6" r="J35"/>
  <c i="1" r="AV60"/>
  <c r="AT60"/>
  <c r="AN60"/>
  <c r="BB55"/>
  <c r="AX55"/>
  <c i="2" l="1" r="T113"/>
  <c r="R113"/>
  <c i="3" r="J63"/>
  <c i="10" r="J85"/>
  <c r="J60"/>
  <c i="6" r="J63"/>
  <c i="9" r="J39"/>
  <c i="6" r="J41"/>
  <c i="5" r="J41"/>
  <c i="4" r="J41"/>
  <c i="3" r="J41"/>
  <c i="1" r="BA54"/>
  <c r="AW54"/>
  <c r="AK30"/>
  <c r="AU55"/>
  <c r="AU54"/>
  <c r="AZ55"/>
  <c r="AV55"/>
  <c r="AT55"/>
  <c i="7" r="J30"/>
  <c i="1" r="AG61"/>
  <c r="AN61"/>
  <c i="2" r="J32"/>
  <c i="1" r="AG56"/>
  <c r="AG55"/>
  <c r="BC54"/>
  <c r="W32"/>
  <c i="10" r="J30"/>
  <c i="1" r="AG64"/>
  <c r="BB54"/>
  <c r="W31"/>
  <c i="8" r="J30"/>
  <c i="1" r="AG62"/>
  <c r="AN62"/>
  <c r="BD54"/>
  <c r="W33"/>
  <c i="10" l="1" r="J39"/>
  <c i="8" r="J39"/>
  <c i="7" r="J39"/>
  <c i="1" r="AN55"/>
  <c i="2" r="J41"/>
  <c i="1" r="AN56"/>
  <c r="AN64"/>
  <c r="AX54"/>
  <c r="AY54"/>
  <c r="W30"/>
  <c r="AZ54"/>
  <c r="W29"/>
  <c r="AG54"/>
  <c r="AK26"/>
  <c l="1"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<sst xmlns="http://schemas.openxmlformats.org/spreadsheetml/2006/main">
  <si>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</si>
  <si>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</si>
  <si>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</si>
  <si>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</si>
  <si>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</si>
  <si>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{6597cd8e-36f7-4840-a6f0-5fa6ea627fef}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</si>
  <si>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</si>
  <si>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</si>
  <si>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</si>
  <si>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</si>
  <si>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</si>
  <si>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</si>
  <si>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</si>
  <si>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</si>
  <si>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2022005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</si>
  <si>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</si>
  <si>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</si>
  <si>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Veřejné prostranství a květinová síň u kostela sv. Josefa, Slezská Ostrava</t>
  </si>
  <si>
    <t>KSO:</t>
  </si>
  <si>
    <t/>
  </si>
  <si>
    <t>CC-CZ:</t>
  </si>
  <si>
    <t>Místo:</t>
  </si>
  <si>
    <t>Slezská Ostrava</t>
  </si>
  <si>
    <t>Datum:</t>
  </si>
  <si>
    <t>22. 8. 2022</t>
  </si>
  <si>
    <t>Zadavatel:</t>
  </si>
  <si>
    <t>IČ:</t>
  </si>
  <si>
    <t>Statutární město Ostrava</t>
  </si>
  <si>
    <t>DIČ:</t>
  </si>
  <si>
    <t>Uchazeč:</t>
  </si>
  <si>
    <t>Vyplň údaj</t>
  </si>
  <si>
    <t>Projektant:</t>
  </si>
  <si>
    <t>Ing. Petr Fraš</t>
  </si>
  <si>
    <t>True</t>
  </si>
  <si>
    <t>Zpracovatel:</t>
  </si>
  <si>
    <t>28634403</t>
  </si>
  <si>
    <t>MPA ProjektStav s.r.o.</t>
  </si>
  <si>
    <t>CZ28634403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</si>
  <si>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</si>
  <si>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</si>
  <si>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</si>
  <si>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</si>
  <si>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</si>
  <si>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</si>
  <si>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</si>
  <si>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</si>
  <si>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</si>
  <si>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</si>
  <si>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</si>
  <si>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</si>
  <si>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</si>
  <si>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</si>
  <si>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</si>
  <si>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</si>
  <si>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</si>
  <si>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</si>
  <si>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</si>
  <si>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</si>
  <si>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</si>
  <si>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</si>
  <si>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</si>
  <si>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</si>
  <si>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</si>
  <si>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</si>
  <si>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</si>
  <si>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</si>
  <si>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</si>
  <si>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</si>
  <si>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</si>
  <si>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</si>
  <si>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</si>
  <si>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</si>
  <si>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</si>
  <si>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</si>
  <si>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</si>
  <si>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</si>
  <si>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</si>
  <si>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</si>
  <si>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</t>
  </si>
  <si>
    <t>Květinová síň</t>
  </si>
  <si>
    <t>STA</t>
  </si>
  <si>
    <t>1</t>
  </si>
  <si>
    <t>{5c0f7b93-8b80-46c2-9034-9e8ffe30a703}</t>
  </si>
  <si>
    <t>2</t>
  </si>
  <si>
    <t>/</t>
  </si>
  <si>
    <t>001</t>
  </si>
  <si>
    <t>Stavební část</t>
  </si>
  <si>
    <t>Soupis</t>
  </si>
  <si>
    <t>{80ac7eae-f9f5-45b8-9ad4-49ba4c9088d2}</t>
  </si>
  <si>
    <t>002</t>
  </si>
  <si>
    <t>Zdravotechnika</t>
  </si>
  <si>
    <t>{2d31d96a-00ee-479e-9b17-e38d7f0319cf}</t>
  </si>
  <si>
    <t>003</t>
  </si>
  <si>
    <t>Elektroinstalace silnoproud</t>
  </si>
  <si>
    <t>{80aadca1-4674-4736-a95c-a5dcc189d5e4}</t>
  </si>
  <si>
    <t>004</t>
  </si>
  <si>
    <t>Vytápění</t>
  </si>
  <si>
    <t>{6bf68883-bcca-4784-b73b-f2473cb2ddfe}</t>
  </si>
  <si>
    <t>005</t>
  </si>
  <si>
    <t>Elektroinstalace slaboproud</t>
  </si>
  <si>
    <t>{89ec2453-f938-45c0-a41d-fcf7bff51910}</t>
  </si>
  <si>
    <t>SO02</t>
  </si>
  <si>
    <t>Zpevněné plochy</t>
  </si>
  <si>
    <t>{96c1c0f7-4c7a-4275-9aed-8889b8a06b65}</t>
  </si>
  <si>
    <t>SO03</t>
  </si>
  <si>
    <t>Rozšíření ar rozvodu vody</t>
  </si>
  <si>
    <t>{046a6659-d150-49fe-8e8a-f083ef73caad}</t>
  </si>
  <si>
    <t>SO04</t>
  </si>
  <si>
    <t>Splašková kanalizace</t>
  </si>
  <si>
    <t>{d58413a7-b37a-4fb8-9bf6-56bd01136c4a}</t>
  </si>
  <si>
    <t>SO05</t>
  </si>
  <si>
    <t>Dešťová kanalizace</t>
  </si>
  <si>
    <t>{e46aef3a-9ca0-4a1a-8aea-e4e3ac191962}</t>
  </si>
  <si>
    <t>KRYCÍ LIST SOUPISU PRACÍ</t>
  </si>
  <si>
    <t>Objekt:</t>
  </si>
  <si>
    <t>SO01 - Květinová síň</t>
  </si>
  <si>
    <t>Soupis:</t>
  </si>
  <si>
    <t>001 -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</si>
  <si>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</si>
  <si>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</si>
  <si>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</si>
  <si>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</si>
  <si>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</si>
  <si>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</si>
  <si>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</si>
  <si>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</si>
  <si>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</si>
  <si>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</si>
  <si>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</si>
  <si>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</si>
  <si>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</si>
  <si>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</si>
  <si>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</si>
  <si>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</si>
  <si>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</si>
  <si>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</si>
  <si>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</si>
  <si>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</si>
  <si>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</si>
  <si>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</si>
  <si>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</si>
  <si>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</si>
  <si>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</si>
  <si>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</si>
  <si>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</si>
  <si>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N00 - Nepojmenované, ostatní práce a dodávky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</si>
  <si>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</si>
  <si>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</si>
  <si>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</si>
  <si>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</si>
  <si>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</si>
  <si>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</si>
  <si>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</si>
  <si>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</si>
  <si>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</si>
  <si>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</si>
  <si>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</si>
  <si>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</si>
  <si>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</si>
  <si>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</si>
  <si>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</si>
  <si>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</si>
  <si>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</si>
  <si>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</si>
  <si>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</si>
  <si>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</si>
  <si>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</si>
  <si>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71</t>
  </si>
  <si>
    <t>K</t>
  </si>
  <si>
    <t>100_200</t>
  </si>
  <si>
    <t>D + M zemnícího pásku do základu</t>
  </si>
  <si>
    <t>m</t>
  </si>
  <si>
    <t>vlastní</t>
  </si>
  <si>
    <t>4</t>
  </si>
  <si>
    <t>-812851122</t>
  </si>
  <si>
    <t>VV</t>
  </si>
  <si>
    <t>"po obvodu"</t>
  </si>
  <si>
    <t>(10,3+13,3)*2</t>
  </si>
  <si>
    <t>72</t>
  </si>
  <si>
    <t>100_300</t>
  </si>
  <si>
    <t>D+M oblouková chránička PE DN 50</t>
  </si>
  <si>
    <t>kus</t>
  </si>
  <si>
    <t>-832270531</t>
  </si>
  <si>
    <t>73</t>
  </si>
  <si>
    <t>100_400</t>
  </si>
  <si>
    <t>D + M chránička PVC KG DN 200</t>
  </si>
  <si>
    <t>2012178724</t>
  </si>
  <si>
    <t>74</t>
  </si>
  <si>
    <t>100_500</t>
  </si>
  <si>
    <t>D + M chránička DN 100</t>
  </si>
  <si>
    <t>-1835557020</t>
  </si>
  <si>
    <t>267</t>
  </si>
  <si>
    <t>111211101</t>
  </si>
  <si>
    <t>Odstranění křovin a stromů s odstraněním kořenů ručně průměru kmene do 100 mm jakékoliv plochy v rovině nebo ve svahu o sklonu do 1:5</t>
  </si>
  <si>
    <t>m2</t>
  </si>
  <si>
    <t>CS ÚRS 2023 01</t>
  </si>
  <si>
    <t>1209019248</t>
  </si>
  <si>
    <t>Online PSC</t>
  </si>
  <si>
    <t>https://podminky.urs.cz/item/CS_URS_2023_01/111211101</t>
  </si>
  <si>
    <t>"keře" 16,0</t>
  </si>
  <si>
    <t>264</t>
  </si>
  <si>
    <t>112101101</t>
  </si>
  <si>
    <t>Odstranění stromů s odřezáním kmene a s odvětvením listnatých, průměru kmene přes 100 do 300 mm</t>
  </si>
  <si>
    <t>183599143</t>
  </si>
  <si>
    <t>https://podminky.urs.cz/item/CS_URS_2023_01/112101101</t>
  </si>
  <si>
    <t>"lípa" 1+1</t>
  </si>
  <si>
    <t>"tůje" 18</t>
  </si>
  <si>
    <t>Součet</t>
  </si>
  <si>
    <t>266</t>
  </si>
  <si>
    <t>112251101</t>
  </si>
  <si>
    <t>Odstranění pařezů strojně s jejich vykopáním nebo vytrháním průměru přes 100 do 300 mm</t>
  </si>
  <si>
    <t>1053616703</t>
  </si>
  <si>
    <t>https://podminky.urs.cz/item/CS_URS_2023_01/112251101</t>
  </si>
  <si>
    <t>58</t>
  </si>
  <si>
    <t>121151115</t>
  </si>
  <si>
    <t>Sejmutí ornice strojně při souvislé ploše přes 100 do 500 m2, tl. vrstvy přes 250 do 300 mm</t>
  </si>
  <si>
    <t>1885974740</t>
  </si>
  <si>
    <t>https://podminky.urs.cz/item/CS_URS_2023_01/121151115</t>
  </si>
  <si>
    <t>"půdorys s pracovní plochou"</t>
  </si>
  <si>
    <t>(13,3+0,6*2)*(10,3+0,6*2)</t>
  </si>
  <si>
    <t>57</t>
  </si>
  <si>
    <t>132151101</t>
  </si>
  <si>
    <t>Hloubení nezapažených rýh šířky do 800 mm strojně s urovnáním dna do předepsaného profilu a spádu v hornině třídy těžitelnosti I skupiny 1 a 2 do 20 m3</t>
  </si>
  <si>
    <t>m3</t>
  </si>
  <si>
    <t>-2044667752</t>
  </si>
  <si>
    <t>https://podminky.urs.cz/item/CS_URS_2023_01/132151101</t>
  </si>
  <si>
    <t>"pro základ, přímá betonáž do výkopu"</t>
  </si>
  <si>
    <t>(13,3+10,3)*2*0,6*0,4</t>
  </si>
  <si>
    <t>12,1*0,7*0,4</t>
  </si>
  <si>
    <t>"ztužující žebro" (1,585+1,585+5,225)*0,4*0,5</t>
  </si>
  <si>
    <t>59</t>
  </si>
  <si>
    <t>162251102</t>
  </si>
  <si>
    <t>Vodorovné přemístění do 50 m výkopku/sypaniny z horniny třídy těžitelnosti I, skupiny 1 až 3</t>
  </si>
  <si>
    <t>1265067564</t>
  </si>
  <si>
    <t>https://podminky.urs.cz/item/CS_URS_2023_01/162251102</t>
  </si>
  <si>
    <t>P</t>
  </si>
  <si>
    <t>Poznámka k položce:_x000d_
Poznámka k položce: -pro zpětné zásypy _ tam a zpět</t>
  </si>
  <si>
    <t>(166,75*0,3)*2 "tam a zpět"</t>
  </si>
  <si>
    <t>60</t>
  </si>
  <si>
    <t>162751117</t>
  </si>
  <si>
    <t>Vodorovné přemístění do 10000 m výkopku/sypaniny z horniny třídy těžitelnosti I, skupiny 1 až 3</t>
  </si>
  <si>
    <t>192335068</t>
  </si>
  <si>
    <t>https://podminky.urs.cz/item/CS_URS_2023_01/162751117</t>
  </si>
  <si>
    <t>61</t>
  </si>
  <si>
    <t>162751119</t>
  </si>
  <si>
    <t>Příplatek k vodorovnému přemístění výkopku/sypaniny z horniny třídy těžitelnosti I, skupiny 1 až 3 ZKD 1000 m přes 10000 m</t>
  </si>
  <si>
    <t>-503203907</t>
  </si>
  <si>
    <t>https://podminky.urs.cz/item/CS_URS_2023_01/162751119</t>
  </si>
  <si>
    <t>16,395*10 "Přepočtené koeficientem množství</t>
  </si>
  <si>
    <t>62</t>
  </si>
  <si>
    <t>171201231</t>
  </si>
  <si>
    <t>Poplatek za uložení zeminy a kamení na skládce (skládkovné)</t>
  </si>
  <si>
    <t>t</t>
  </si>
  <si>
    <t>-1750192095</t>
  </si>
  <si>
    <t>https://podminky.urs.cz/item/CS_URS_2023_01/171201231</t>
  </si>
  <si>
    <t>16,395*1,8 "Přepočtené koeficientem množství</t>
  </si>
  <si>
    <t>63</t>
  </si>
  <si>
    <t>171251201</t>
  </si>
  <si>
    <t>Uložení sypaniny na skládky nebo meziskládky</t>
  </si>
  <si>
    <t>-2019729182</t>
  </si>
  <si>
    <t>https://podminky.urs.cz/item/CS_URS_2023_01/171251201</t>
  </si>
  <si>
    <t>64</t>
  </si>
  <si>
    <t>174151101</t>
  </si>
  <si>
    <t>Zásyp jam, šachet rýh nebo kolem objektů sypaninou se zhutněním</t>
  </si>
  <si>
    <t>499124066</t>
  </si>
  <si>
    <t>https://podminky.urs.cz/item/CS_URS_2023_01/174151101</t>
  </si>
  <si>
    <t>"20% z výkopů" 14,716*0,2</t>
  </si>
  <si>
    <t>65</t>
  </si>
  <si>
    <t>181912112</t>
  </si>
  <si>
    <t>Úprava pláně v hornině třídy těžitelnosti I, skupiny 3 se zhutněním ručně</t>
  </si>
  <si>
    <t>-673502736</t>
  </si>
  <si>
    <t>https://podminky.urs.cz/item/CS_URS_2023_01/181912112</t>
  </si>
  <si>
    <t>66</t>
  </si>
  <si>
    <t>460371121</t>
  </si>
  <si>
    <t>Naložení výkopku strojně z hornin třídy I skupiny 1 až 3</t>
  </si>
  <si>
    <t>-1685263607</t>
  </si>
  <si>
    <t>https://podminky.urs.cz/item/CS_URS_2023_01/460371121</t>
  </si>
  <si>
    <t>Zakládání</t>
  </si>
  <si>
    <t>67</t>
  </si>
  <si>
    <t>271542211</t>
  </si>
  <si>
    <t>Podsyp pod základové konstrukce se zhutněním a urovnáním povrchu ze štěrkodrtě netříděné</t>
  </si>
  <si>
    <t>-1584242428</t>
  </si>
  <si>
    <t>https://podminky.urs.cz/item/CS_URS_2023_01/271542211</t>
  </si>
  <si>
    <t>"skladba P01, P02"</t>
  </si>
  <si>
    <t>(0,15+5,225+0,2)*(0,15+12,1+0,15)*0,2</t>
  </si>
  <si>
    <t>(0,2+3,175+0,15)*(0,15+12,1+0,15)*0,2</t>
  </si>
  <si>
    <t>116</t>
  </si>
  <si>
    <t>273_100</t>
  </si>
  <si>
    <t>Výškové dorovnání a betonové náběhy u základových pasů</t>
  </si>
  <si>
    <t>1325690388</t>
  </si>
  <si>
    <t>(13,3+10,3)*2*0,1*0,3</t>
  </si>
  <si>
    <t>(13,0+10,0)*2*0,1*0,1/2</t>
  </si>
  <si>
    <t>12,1*(0,3+0,1)*0,1</t>
  </si>
  <si>
    <t>208</t>
  </si>
  <si>
    <t>273313911</t>
  </si>
  <si>
    <t>Základy z betonu prostého desky z betonu kamenem neprokládaného tř. C 30/37</t>
  </si>
  <si>
    <t>-1815916051</t>
  </si>
  <si>
    <t>https://podminky.urs.cz/item/CS_URS_2023_01/273313911</t>
  </si>
  <si>
    <t>10,0*13,0*0,15</t>
  </si>
  <si>
    <t>97</t>
  </si>
  <si>
    <t>273351121</t>
  </si>
  <si>
    <t>Zřízení bednění základových desek</t>
  </si>
  <si>
    <t>-1221922915</t>
  </si>
  <si>
    <t>https://podminky.urs.cz/item/CS_URS_2023_01/273351121</t>
  </si>
  <si>
    <t>(10,0+13,0)*2*0,15</t>
  </si>
  <si>
    <t>98</t>
  </si>
  <si>
    <t>273351122</t>
  </si>
  <si>
    <t>Odstranění bednění základových desek</t>
  </si>
  <si>
    <t>376782965</t>
  </si>
  <si>
    <t>https://podminky.urs.cz/item/CS_URS_2023_01/273351122</t>
  </si>
  <si>
    <t>99</t>
  </si>
  <si>
    <t>273362021</t>
  </si>
  <si>
    <t>Výztuž základových desek svařovanými sítěmi Kari</t>
  </si>
  <si>
    <t>198881452</t>
  </si>
  <si>
    <t>https://podminky.urs.cz/item/CS_URS_2023_01/273362021</t>
  </si>
  <si>
    <t>"kari 100/100/6 x 2, 30 % překrývání, váha 4,44 kg/m2"</t>
  </si>
  <si>
    <t>10,0*13,0*4,44*0,001*1,3*2</t>
  </si>
  <si>
    <t>207</t>
  </si>
  <si>
    <t>274313911</t>
  </si>
  <si>
    <t>Základy z betonu prostého pasy betonu kamenem neprokládaného tř. C 30/37</t>
  </si>
  <si>
    <t>1985329706</t>
  </si>
  <si>
    <t>https://podminky.urs.cz/item/CS_URS_2023_01/274313911</t>
  </si>
  <si>
    <t>"pro základ, přímá betonáž do výkopu - 3% ztrátné"</t>
  </si>
  <si>
    <t>(13,3+10,3)*2*0,6*0,4*1,03</t>
  </si>
  <si>
    <t>12,1*0,7*0,4*1,03</t>
  </si>
  <si>
    <t>"ztužující žebro" (1,585+1,585+5,225)*0,4*0,4*1,03</t>
  </si>
  <si>
    <t>209</t>
  </si>
  <si>
    <t>274361821</t>
  </si>
  <si>
    <t>Výztuž základů pasů z betonářské oceli 10 505 (R) nebo BSt 500</t>
  </si>
  <si>
    <t>-1971125002</t>
  </si>
  <si>
    <t>https://podminky.urs.cz/item/CS_URS_2023_01/274361821</t>
  </si>
  <si>
    <t>(855+140)*0,001</t>
  </si>
  <si>
    <t>69</t>
  </si>
  <si>
    <t>279113144</t>
  </si>
  <si>
    <t>Základové zdi z tvárnic ztraceného bednění včetně výplně z betonu bez zvláštních nároků na vliv prostředí třídy C 20/25, tloušťky zdiva přes 250 do 300 mm</t>
  </si>
  <si>
    <t>1221183430</t>
  </si>
  <si>
    <t>https://podminky.urs.cz/item/CS_URS_2023_01/279113144</t>
  </si>
  <si>
    <t>"půdorys základů"</t>
  </si>
  <si>
    <t>(5,225-2,61+3,9+0,6)*(1,2-0,45)</t>
  </si>
  <si>
    <t>4,3*(0,95-0,45)</t>
  </si>
  <si>
    <t>(3,9+0,6+5,225-2,61)*(0,7-0,45)</t>
  </si>
  <si>
    <t>(2,61+0,7+3,9)*(0,95-0,45)</t>
  </si>
  <si>
    <t>4,3*(1,2-0,45)</t>
  </si>
  <si>
    <t>(2,61+0,7+3,9)*(1,45-0,45)</t>
  </si>
  <si>
    <t>(3,175+0,6+3,9)*(1,7-0,45)</t>
  </si>
  <si>
    <t>4,3*(1,45-0,45)</t>
  </si>
  <si>
    <t>(3,9+0,6+3,175)*(1,2-0,45)</t>
  </si>
  <si>
    <t>75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</si>
  <si>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</si>
  <si>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</si>
  <si>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355903949</t>
  </si>
  <si>
    <t>https://podminky.urs.cz/item/CS_URS_2023_01/279361821</t>
  </si>
  <si>
    <t>(490+104)*0,001</t>
  </si>
  <si>
    <t>3</t>
  </si>
  <si>
    <t>Svislé a kompletní konstrukce</t>
  </si>
  <si>
    <t>237</t>
  </si>
  <si>
    <t>311272125</t>
  </si>
  <si>
    <t>Zdivo z pórobetonových tvárnic na tenké maltové lože, tl. zdiva 250 mm pevnost tvárnic přes P2 do P4, objemová hmotnost do 450 kg/m3 na pero a drážku</t>
  </si>
  <si>
    <t>321235907</t>
  </si>
  <si>
    <t>https://podminky.urs.cz/item/CS_URS_2023_01/311272125</t>
  </si>
  <si>
    <t>12,4*(0,22+2,8)</t>
  </si>
  <si>
    <t>-0,95*2,03*2</t>
  </si>
  <si>
    <t>238</t>
  </si>
  <si>
    <t>311272221</t>
  </si>
  <si>
    <t>Zdivo z pórobetonových tvárnic na tenké maltové lože, tl. zdiva 300 mm pevnost tvárnic do P2, objemová hmotnost do 450 kg/m3 na pero a drážku</t>
  </si>
  <si>
    <t>1261801461</t>
  </si>
  <si>
    <t>https://podminky.urs.cz/item/CS_URS_2023_01/311272221</t>
  </si>
  <si>
    <t>(13,0+10,0)*2*(0,22+2,8)</t>
  </si>
  <si>
    <t>"odečet výplní"</t>
  </si>
  <si>
    <t>-1,25*2,53</t>
  </si>
  <si>
    <t>-1,75*2,53</t>
  </si>
  <si>
    <t>-2,25*2,25</t>
  </si>
  <si>
    <t>-2,25*1,5</t>
  </si>
  <si>
    <t>-1,25*1,5</t>
  </si>
  <si>
    <t>-0,75*0,75*2</t>
  </si>
  <si>
    <t>-1,25*1,5*2</t>
  </si>
  <si>
    <t>-0,5*0,75*5</t>
  </si>
  <si>
    <t>223</t>
  </si>
  <si>
    <t>3171211_RK</t>
  </si>
  <si>
    <t>Montáž prefabrikovaných překladů délky přes 2200 do 4200 mm</t>
  </si>
  <si>
    <t>1846713150</t>
  </si>
  <si>
    <t>"PŘ06" 3*2</t>
  </si>
  <si>
    <t>239</t>
  </si>
  <si>
    <t>317142422</t>
  </si>
  <si>
    <t>Překlady nenosné z pórobetonu osazené do tenkého maltového lože, výšky do 250 mm, šířky překladu 100 mm, délky překladu přes 1000 do 1250 mm</t>
  </si>
  <si>
    <t>506909500</t>
  </si>
  <si>
    <t>https://podminky.urs.cz/item/CS_URS_2023_01/317142422</t>
  </si>
  <si>
    <t>"PŘ08" 6</t>
  </si>
  <si>
    <t>240</t>
  </si>
  <si>
    <t>317142442</t>
  </si>
  <si>
    <t>Překlady nenosné z pórobetonu osazené do tenkého maltového lože, výšky do 250 mm, šířky překladu 150 mm, délky překladu přes 1000 do 1250 mm</t>
  </si>
  <si>
    <t>312829771</t>
  </si>
  <si>
    <t>https://podminky.urs.cz/item/CS_URS_2023_01/317142442</t>
  </si>
  <si>
    <t>"PŘ07" 3</t>
  </si>
  <si>
    <t>241</t>
  </si>
  <si>
    <t>317143441</t>
  </si>
  <si>
    <t>Překlady nosné z pórobetonu osazené do tenkého maltového lože, pro zdi tl. 250 mm, délky překladu do 1300 mm</t>
  </si>
  <si>
    <t>-9541094</t>
  </si>
  <si>
    <t>https://podminky.urs.cz/item/CS_URS_2023_01/317143441</t>
  </si>
  <si>
    <t>"PŘ01" 2</t>
  </si>
  <si>
    <t>242</t>
  </si>
  <si>
    <t>317143451</t>
  </si>
  <si>
    <t>Překlady nosné z pórobetonu osazené do tenkého maltového lože, pro zdi tl. 300 mm, délky překladu do 1300 mm</t>
  </si>
  <si>
    <t>1492331147</t>
  </si>
  <si>
    <t>https://podminky.urs.cz/item/CS_URS_2023_01/317143451</t>
  </si>
  <si>
    <t>"PŘ04" 7</t>
  </si>
  <si>
    <t>243</t>
  </si>
  <si>
    <t>317143453</t>
  </si>
  <si>
    <t>Překlady nosné z pórobetonu osazené do tenkého maltového lože, pro zdi tl. 300 mm, délky překladu přes 1500 do 1800 mm</t>
  </si>
  <si>
    <t>1207335659</t>
  </si>
  <si>
    <t>https://podminky.urs.cz/item/CS_URS_2023_01/317143453</t>
  </si>
  <si>
    <t>"PŘ02" 3</t>
  </si>
  <si>
    <t>"PŘ03" 1</t>
  </si>
  <si>
    <t>244</t>
  </si>
  <si>
    <t>317143455</t>
  </si>
  <si>
    <t>Překlady nosné z pórobetonu osazené do tenkého maltového lože, pro zdi tl. 300 mm, délky překladu přes 2100 do 2400 mm</t>
  </si>
  <si>
    <t>319232255</t>
  </si>
  <si>
    <t>https://podminky.urs.cz/item/CS_URS_2023_01/317143455</t>
  </si>
  <si>
    <t>"PŘ05" 1</t>
  </si>
  <si>
    <t>245</t>
  </si>
  <si>
    <t>342272225</t>
  </si>
  <si>
    <t>Příčky z pórobetonových tvárnic hladkých na tenké maltové lože objemová hmotnost do 500 kg/m3, tloušťka příčky 100 mm</t>
  </si>
  <si>
    <t>-1840631757</t>
  </si>
  <si>
    <t>https://podminky.urs.cz/item/CS_URS_2023_01/342272225</t>
  </si>
  <si>
    <t>"m.č. 1.08-1.13"</t>
  </si>
  <si>
    <t>(1,63+0,02+0,9+0,1+1,7+1,7+0,8+0,02+1,1)*(0,22+2,8)</t>
  </si>
  <si>
    <t>-0,7*1,97*3</t>
  </si>
  <si>
    <t>(1,1+0,02+1,88+1,8)*(0,22+2,8)</t>
  </si>
  <si>
    <t>-0,9*1,97*1</t>
  </si>
  <si>
    <t>246</t>
  </si>
  <si>
    <t>342272245</t>
  </si>
  <si>
    <t>Příčky z pórobetonových tvárnic hladkých na tenké maltové lože objemová hmotnost do 500 kg/m3, tloušťka příčky 150 mm</t>
  </si>
  <si>
    <t>1645262251</t>
  </si>
  <si>
    <t>https://podminky.urs.cz/item/CS_URS_2023_01/342272245</t>
  </si>
  <si>
    <t xml:space="preserve">"m.č. 1.02-1.04" </t>
  </si>
  <si>
    <t>(0,1+3,35+0,1)*(0,22+2,8)*3</t>
  </si>
  <si>
    <t>-0,7*1,97*1</t>
  </si>
  <si>
    <t>-0,8-1,97*1</t>
  </si>
  <si>
    <t>"m.č. 1.01"</t>
  </si>
  <si>
    <t>5,6*(0,22+2,8)</t>
  </si>
  <si>
    <t>"m.č. 1.09"</t>
  </si>
  <si>
    <t>1,68*(2,8+0,22)</t>
  </si>
  <si>
    <t>Vodorovné konstrukce</t>
  </si>
  <si>
    <t>210</t>
  </si>
  <si>
    <t>417321515</t>
  </si>
  <si>
    <t>Ztužující pásy a věnce z betonu železového (bez výztuže) tř. C 25/30</t>
  </si>
  <si>
    <t>-81418853</t>
  </si>
  <si>
    <t>https://podminky.urs.cz/item/CS_URS_2023_01/417321515</t>
  </si>
  <si>
    <t>(13,0+10,0)*2*0,2*0,2</t>
  </si>
  <si>
    <t>12,4*0,2*0,15</t>
  </si>
  <si>
    <t>211</t>
  </si>
  <si>
    <t>417352211</t>
  </si>
  <si>
    <t>Ztracené bednění věnců z pórobetonových U-profilů osazených do maltového lože, objemová hmotnost do 500 kg/m3 výšky věnce do 250 mm tloušťka zdiva 250 mm</t>
  </si>
  <si>
    <t>954843929</t>
  </si>
  <si>
    <t>https://podminky.urs.cz/item/CS_URS_2023_01/417352211</t>
  </si>
  <si>
    <t>12,4</t>
  </si>
  <si>
    <t>212</t>
  </si>
  <si>
    <t>417352311</t>
  </si>
  <si>
    <t>Ztracené bednění věnců z pórobetonových U-profilů osazených do maltového lože, objemová hmotnost do 500 kg/m3 výšky věnce do 250 mm tloušťka zdiva 300 mm</t>
  </si>
  <si>
    <t>24185074</t>
  </si>
  <si>
    <t>https://podminky.urs.cz/item/CS_URS_2023_01/417352311</t>
  </si>
  <si>
    <t>(13,0+10,0)*2</t>
  </si>
  <si>
    <t>213</t>
  </si>
  <si>
    <t>417361821</t>
  </si>
  <si>
    <t>Výztuž ztužujících pásů a věnců z betonářské oceli 10 505 (R) nebo BSt 500</t>
  </si>
  <si>
    <t>2070600543</t>
  </si>
  <si>
    <t>https://podminky.urs.cz/item/CS_URS_2023_01/417361821</t>
  </si>
  <si>
    <t>(290+95)*0,001</t>
  </si>
  <si>
    <t>5</t>
  </si>
  <si>
    <t>Komunikace pozemní</t>
  </si>
  <si>
    <t>230</t>
  </si>
  <si>
    <t>596992122</t>
  </si>
  <si>
    <t>Impregnační nátěr konstrukcí z betonové nebo kamenné dlažby beze spár nebo zámkové dlažby hydrofobní na bázi silanu dvojnásobný</t>
  </si>
  <si>
    <t>-576553574</t>
  </si>
  <si>
    <t>https://podminky.urs.cz/item/CS_URS_2023_01/596992122</t>
  </si>
  <si>
    <t>0,5*(13,0+13,0+10,0+10,0)</t>
  </si>
  <si>
    <t>6</t>
  </si>
  <si>
    <t>Úpravy povrchů, podlahy a osazování výplní</t>
  </si>
  <si>
    <t>227</t>
  </si>
  <si>
    <t>612131121</t>
  </si>
  <si>
    <t>Podkladní a spojovací vrstva vnitřních omítaných ploch penetrace disperzní nanášená ručně stěn</t>
  </si>
  <si>
    <t>63622250</t>
  </si>
  <si>
    <t>https://podminky.urs.cz/item/CS_URS_2023_01/612131121</t>
  </si>
  <si>
    <t>"m.č. 1.01" (7,9+5,6)*2*2,8</t>
  </si>
  <si>
    <t>-1,75*2,53*1</t>
  </si>
  <si>
    <t>-2,25*2,25*1</t>
  </si>
  <si>
    <t>-2,25*1,5*1</t>
  </si>
  <si>
    <t>"m.č. 1.02" (3,25+3,55)*2*2,8</t>
  </si>
  <si>
    <t>-0,95*2,03*1</t>
  </si>
  <si>
    <t>-1,25*2,53*1</t>
  </si>
  <si>
    <t>-1,25*1,5*1</t>
  </si>
  <si>
    <t>-0,8*1,97*1</t>
  </si>
  <si>
    <t>"m.č. 1.03" (2,05+3,35)*2*2,8</t>
  </si>
  <si>
    <t>-0,75*0,75*1</t>
  </si>
  <si>
    <t>"m.č. 1.04" (4,1+3,55)*2*2,8</t>
  </si>
  <si>
    <t>"m.č. 1.05" (1,1+1,55)*2*2,8</t>
  </si>
  <si>
    <t>"m.č. 1.06" (1,1+1,15)*2*2,8</t>
  </si>
  <si>
    <t>"m.č. 1.07" (1,9+2,35)*2*2,8</t>
  </si>
  <si>
    <t>"m.č. 1.08" (1,63+0,02+0,9+0,8+0,02+1,1)*2*2,8</t>
  </si>
  <si>
    <t>"m.č. 1.09" (1,1+0,02+1,88+1,68)*2*2,8</t>
  </si>
  <si>
    <t>"m.č. 1.10" (1,7+0,92)*2*2,8</t>
  </si>
  <si>
    <t>"m.č. 1.11" (1,7+0,9)*2*2,8</t>
  </si>
  <si>
    <t>"m.č. 1.12" (2,15+1,8)*2*2,8</t>
  </si>
  <si>
    <t>"m.č. 1.13" (0,9+1,2+3,58)*2*2,8</t>
  </si>
  <si>
    <t>-0,9*1,97</t>
  </si>
  <si>
    <t>-0,7*1,97*2</t>
  </si>
  <si>
    <t>"odečet obklady"</t>
  </si>
  <si>
    <t>-139,076</t>
  </si>
  <si>
    <t>83</t>
  </si>
  <si>
    <t>612142001</t>
  </si>
  <si>
    <t>Potažení vnitřních stěn sklovláknitým pletivem vtlačeným do tenkovrstvé hmoty</t>
  </si>
  <si>
    <t>-1239374380</t>
  </si>
  <si>
    <t>https://podminky.urs.cz/item/CS_URS_2023_01/612142001</t>
  </si>
  <si>
    <t>"m.č. 1.03"</t>
  </si>
  <si>
    <t>(3,35+2,05)*2*2,8</t>
  </si>
  <si>
    <t>"pod obklady"</t>
  </si>
  <si>
    <t>110,661</t>
  </si>
  <si>
    <t>177</t>
  </si>
  <si>
    <t>612231003R</t>
  </si>
  <si>
    <t>Montáž vnitřního zateplení z polyuretanových desek stěn, tloušťky desek přes 40 do 80 mm</t>
  </si>
  <si>
    <t>8952669</t>
  </si>
  <si>
    <t>178</t>
  </si>
  <si>
    <t>M</t>
  </si>
  <si>
    <t>28375938</t>
  </si>
  <si>
    <t>deska EPS 70 fasádní λ=0,039 tl 100mm</t>
  </si>
  <si>
    <t>8</t>
  </si>
  <si>
    <t>-2109578290</t>
  </si>
  <si>
    <t>28,101*1,02 'Přepočtené koeficientem množství</t>
  </si>
  <si>
    <t>179</t>
  </si>
  <si>
    <t>612232001R</t>
  </si>
  <si>
    <t>Montáž vnitřního zateplení ostění nebo nadpraží z polyuretanových desek hloubky špalet do 200 mm, tloušťky desek do 40 mm</t>
  </si>
  <si>
    <t>-640147875</t>
  </si>
  <si>
    <t>0,75*4</t>
  </si>
  <si>
    <t>2,0*2</t>
  </si>
  <si>
    <t>0,8*1</t>
  </si>
  <si>
    <t>180</t>
  </si>
  <si>
    <t>842601929</t>
  </si>
  <si>
    <t>7,8*0,2*1,02</t>
  </si>
  <si>
    <t>229</t>
  </si>
  <si>
    <t>612311131</t>
  </si>
  <si>
    <t>Potažení vnitřních ploch vápenným štukem tloušťky do 3 mm svislých konstrukcí stěn</t>
  </si>
  <si>
    <t>553363997</t>
  </si>
  <si>
    <t>https://podminky.urs.cz/item/CS_URS_2023_01/612311131</t>
  </si>
  <si>
    <t>228</t>
  </si>
  <si>
    <t>612341121</t>
  </si>
  <si>
    <t>Sádrová nebo vápenosádrová omítka hladká jednovrstvá vnitřních stěn nanášená ručně</t>
  </si>
  <si>
    <t>-521308664</t>
  </si>
  <si>
    <t>https://podminky.urs.cz/item/CS_URS_2023_01/612341121</t>
  </si>
  <si>
    <t>261</t>
  </si>
  <si>
    <t>622151001</t>
  </si>
  <si>
    <t>Penetrační nátěr vnějších pastovitých tenkovrstvých omítek akrylátový univerzální stěn</t>
  </si>
  <si>
    <t>-1253644439</t>
  </si>
  <si>
    <t>https://podminky.urs.cz/item/CS_URS_2023_01/622151001</t>
  </si>
  <si>
    <t>87</t>
  </si>
  <si>
    <t>622211041</t>
  </si>
  <si>
    <t>Montáž kontaktního zateplení vnějších stěn lepením a mechanickým kotvením polystyrénových desek tl do 200 mm</t>
  </si>
  <si>
    <t>358326975</t>
  </si>
  <si>
    <t>https://podminky.urs.cz/item/CS_URS_2023_01/622211041</t>
  </si>
  <si>
    <t>(13,0+10,0)*2*3,01</t>
  </si>
  <si>
    <t>"odečet otvorů"</t>
  </si>
  <si>
    <t>"vnejsi vyplne"</t>
  </si>
  <si>
    <t>88</t>
  </si>
  <si>
    <t>28375954</t>
  </si>
  <si>
    <t>deska EPS 70 fasádní λ=0,039 tl 200mm</t>
  </si>
  <si>
    <t>2120193085</t>
  </si>
  <si>
    <t>110,643*1,02</t>
  </si>
  <si>
    <t>112,856*1,02 'Přepočtené koeficientem množství</t>
  </si>
  <si>
    <t>89</t>
  </si>
  <si>
    <t>622212001</t>
  </si>
  <si>
    <t>Montáž kontaktního zateplení vnějšího ostění, nadpraží nebo parapetu hl. špalety do 200 mm lepením desek z polystyrenu tl do 40 mm</t>
  </si>
  <si>
    <t>1613792577</t>
  </si>
  <si>
    <t>https://podminky.urs.cz/item/CS_URS_2023_01/622212001</t>
  </si>
  <si>
    <t>(1,25+2,53)*2</t>
  </si>
  <si>
    <t>(1,75+2,53)*2</t>
  </si>
  <si>
    <t>(2,25+2,25)*2</t>
  </si>
  <si>
    <t>(2,25+1,5)*2</t>
  </si>
  <si>
    <t>(1,25+1,5)*2</t>
  </si>
  <si>
    <t>(0,75+0,75)*2</t>
  </si>
  <si>
    <t>(0,5+0,75)*2*5</t>
  </si>
  <si>
    <t>90</t>
  </si>
  <si>
    <t>28375932</t>
  </si>
  <si>
    <t>deska EPS 70 fasádní tl 40mm</t>
  </si>
  <si>
    <t>-1139739007</t>
  </si>
  <si>
    <t>(1,25+2,53*2)*0,3</t>
  </si>
  <si>
    <t>(1,75+2,53*2)*0,3</t>
  </si>
  <si>
    <t>(2,25+2,25*2)*0,3</t>
  </si>
  <si>
    <t>(2,25+1,5*2)*0,3</t>
  </si>
  <si>
    <t>(1,25+1,5*2)*0,3</t>
  </si>
  <si>
    <t>(0,75+0,75*2)*0,3</t>
  </si>
  <si>
    <t>(0,5+0,75*2)*5*0,3</t>
  </si>
  <si>
    <t>15,654*1,02 'Přepočtené koeficientem množství</t>
  </si>
  <si>
    <t>91</t>
  </si>
  <si>
    <t>28376439</t>
  </si>
  <si>
    <t>deska z polystyrénu XPS, hrana rovná a strukturovaný povrch 250kPa tl 40mm</t>
  </si>
  <si>
    <t>1307852584</t>
  </si>
  <si>
    <t>1,75*0,3</t>
  </si>
  <si>
    <t>2,25*0,3</t>
  </si>
  <si>
    <t>1,25*0,3</t>
  </si>
  <si>
    <t>0,75*0,3</t>
  </si>
  <si>
    <t>0,5*5*0,3</t>
  </si>
  <si>
    <t>2,925*1,02 'Přepočtené koeficientem množství</t>
  </si>
  <si>
    <t>92</t>
  </si>
  <si>
    <t>622251101</t>
  </si>
  <si>
    <t>Příplatek k cenám kontaktního zateplení stěn za použití tepelněizolačních zátek z polystyrenu</t>
  </si>
  <si>
    <t>-636627113</t>
  </si>
  <si>
    <t>https://podminky.urs.cz/item/CS_URS_2023_01/622251101</t>
  </si>
  <si>
    <t>"fasáda" 110,643</t>
  </si>
  <si>
    <t>"sokl" 17,923</t>
  </si>
  <si>
    <t>93</t>
  </si>
  <si>
    <t>622454R04</t>
  </si>
  <si>
    <t>Příplatek ke KZS za systémové doplňky a příslušenství</t>
  </si>
  <si>
    <t>-1905057643</t>
  </si>
  <si>
    <t>https://podminky.urs.cz/item/CS_URS_2023_01/622454R04</t>
  </si>
  <si>
    <t>247</t>
  </si>
  <si>
    <t>622511112</t>
  </si>
  <si>
    <t>Omítka tenkovrstvá akrylátová vnějších ploch probarvená bez penetrace mozaiková střednězrnná stěn</t>
  </si>
  <si>
    <t>761293343</t>
  </si>
  <si>
    <t>https://podminky.urs.cz/item/CS_URS_2023_01/622511112</t>
  </si>
  <si>
    <t>"sokl"</t>
  </si>
  <si>
    <t>"pohled jihovýchodní" 10,0*0,45</t>
  </si>
  <si>
    <t>10,0*(1,0-0,45)/2</t>
  </si>
  <si>
    <t>"pohled jihozápadní" 13,0*0,45</t>
  </si>
  <si>
    <t>13,0*(1,0-0,45)/2</t>
  </si>
  <si>
    <t>"pohled severovýchodní" 13,0*0,02</t>
  </si>
  <si>
    <t>1,75*0,45/2</t>
  </si>
  <si>
    <t>"pohled severozápadní" 10,0*0,02</t>
  </si>
  <si>
    <t>260</t>
  </si>
  <si>
    <t>622531012</t>
  </si>
  <si>
    <t>Omítka tenkovrstvá silikonová vnějších ploch probarvená bez penetrace zatíraná (škrábaná), zrnitost 1,5 mm stěn</t>
  </si>
  <si>
    <t>355533841</t>
  </si>
  <si>
    <t>https://podminky.urs.cz/item/CS_URS_2023_01/622531012</t>
  </si>
  <si>
    <t>95</t>
  </si>
  <si>
    <t>629991011</t>
  </si>
  <si>
    <t>Zakrytí výplní otvorů a svislých ploch fólií přilepenou lepící páskou</t>
  </si>
  <si>
    <t>778173446</t>
  </si>
  <si>
    <t>https://podminky.urs.cz/item/CS_URS_2023_01/629991011</t>
  </si>
  <si>
    <t>1,25*2,53</t>
  </si>
  <si>
    <t>1,75*2,53</t>
  </si>
  <si>
    <t>2,25*2,25</t>
  </si>
  <si>
    <t>2,25*1,5</t>
  </si>
  <si>
    <t>1,25*1,5</t>
  </si>
  <si>
    <t>0,75*0,75*2</t>
  </si>
  <si>
    <t>1,25*1,5*2</t>
  </si>
  <si>
    <t>0,5*0,75*5</t>
  </si>
  <si>
    <t>248</t>
  </si>
  <si>
    <t>632451214</t>
  </si>
  <si>
    <t>Potěr cementový samonivelační litý tř. C 20, tl. přes 45 do 50 mm</t>
  </si>
  <si>
    <t>155717699</t>
  </si>
  <si>
    <t>https://podminky.urs.cz/item/CS_URS_2023_01/632451214</t>
  </si>
  <si>
    <t>249</t>
  </si>
  <si>
    <t>632451291</t>
  </si>
  <si>
    <t>Potěr cementový samonivelační litý Příplatek k cenám za každých dalších i započatých 5 mm tloušťky přes 50 mm tř. C 20</t>
  </si>
  <si>
    <t>-666386904</t>
  </si>
  <si>
    <t>https://podminky.urs.cz/item/CS_URS_2023_01/632451291</t>
  </si>
  <si>
    <t>163</t>
  </si>
  <si>
    <t>632481213</t>
  </si>
  <si>
    <t>Separační vrstva k oddělení podlahových vrstev z polyetylénové fólie</t>
  </si>
  <si>
    <t>1216759761</t>
  </si>
  <si>
    <t>https://podminky.urs.cz/item/CS_URS_2023_01/632481213</t>
  </si>
  <si>
    <t>9</t>
  </si>
  <si>
    <t>Ostatní konstrukce a práce, bourání</t>
  </si>
  <si>
    <t>226</t>
  </si>
  <si>
    <t>900100</t>
  </si>
  <si>
    <t>D + M větrací mřížky na fasády D 100 včetně napojovacího potrubí D 100 HT</t>
  </si>
  <si>
    <t>195562177</t>
  </si>
  <si>
    <t>https://podminky.urs.cz/item/CS_URS_2023_01/900100</t>
  </si>
  <si>
    <t>126</t>
  </si>
  <si>
    <t>952901111</t>
  </si>
  <si>
    <t>Vyčištění budov nebo objektů před předáním do užívání budov bytové nebo občanské výstavby, světlé výšky podlaží do 4 m</t>
  </si>
  <si>
    <t>135782258</t>
  </si>
  <si>
    <t>https://podminky.urs.cz/item/CS_URS_2023_01/952901111</t>
  </si>
  <si>
    <t>"celková plocha" 107,97</t>
  </si>
  <si>
    <t>199</t>
  </si>
  <si>
    <t>953943212</t>
  </si>
  <si>
    <t>Osazování drobných kovových předmětů kotvených do stěny skříně pro hasicí přístroj</t>
  </si>
  <si>
    <t>-21881857</t>
  </si>
  <si>
    <t>https://podminky.urs.cz/item/CS_URS_2023_01/953943212</t>
  </si>
  <si>
    <t>200</t>
  </si>
  <si>
    <t>44983131</t>
  </si>
  <si>
    <t>skříňka na RHP</t>
  </si>
  <si>
    <t>-2058587349</t>
  </si>
  <si>
    <t>201</t>
  </si>
  <si>
    <t>44932114</t>
  </si>
  <si>
    <t>přístroj hasicí ruční práškový PG 6 LE</t>
  </si>
  <si>
    <t>1320623703</t>
  </si>
  <si>
    <t>997</t>
  </si>
  <si>
    <t>Přesun sutě</t>
  </si>
  <si>
    <t>268</t>
  </si>
  <si>
    <t>99722_RKK</t>
  </si>
  <si>
    <t>Přesun a likvidace pokácených stromů</t>
  </si>
  <si>
    <t>kpl</t>
  </si>
  <si>
    <t>1362164646</t>
  </si>
  <si>
    <t>998</t>
  </si>
  <si>
    <t>Přesun hmot</t>
  </si>
  <si>
    <t>125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</si>
  <si>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</si>
  <si>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</si>
  <si>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1273380550</t>
  </si>
  <si>
    <t>https://podminky.urs.cz/item/CS_URS_2023_01/998011001</t>
  </si>
  <si>
    <t>PSV</t>
  </si>
  <si>
    <t>Práce a dodávky PSV</t>
  </si>
  <si>
    <t>711</t>
  </si>
  <si>
    <t>Izolace proti vodě, vlhkosti a plynům</t>
  </si>
  <si>
    <t>112</t>
  </si>
  <si>
    <t>711111002</t>
  </si>
  <si>
    <t>Provedení izolace proti zemní vlhkosti natěradly a tmely za studena na ploše vodorovné V nátěrem lakem asfaltovým</t>
  </si>
  <si>
    <t>16</t>
  </si>
  <si>
    <t>466160641</t>
  </si>
  <si>
    <t>https://podminky.urs.cz/item/CS_URS_2023_01/711111002</t>
  </si>
  <si>
    <t>10,0*13,0</t>
  </si>
  <si>
    <t>113</t>
  </si>
  <si>
    <t>11163152</t>
  </si>
  <si>
    <t>lak hydroizolační asfaltový</t>
  </si>
  <si>
    <t>32</t>
  </si>
  <si>
    <t>1003301349</t>
  </si>
  <si>
    <t>Poznámka k položce:_x000d_
Spotřeba: 0,3-0,5 kg/m2</t>
  </si>
  <si>
    <t>130*0,00039 'Přepočtené koeficientem množství</t>
  </si>
  <si>
    <t>114</t>
  </si>
  <si>
    <t>711112002</t>
  </si>
  <si>
    <t>Provedení izolace proti zemní vlhkosti natěradly a tmely za studena na ploše svislé S nátěrem lakem asfaltovým</t>
  </si>
  <si>
    <t>-1542391111</t>
  </si>
  <si>
    <t>https://podminky.urs.cz/item/CS_URS_2023_01/711112002</t>
  </si>
  <si>
    <t>(10,0+13,0)*2*(0,3+0,5)</t>
  </si>
  <si>
    <t>115</t>
  </si>
  <si>
    <t>875151248</t>
  </si>
  <si>
    <t>36,8*0,00041 'Přepočtené koeficientem množství</t>
  </si>
  <si>
    <t>104</t>
  </si>
  <si>
    <t>711141559</t>
  </si>
  <si>
    <t>Provedení izolace proti zemní vlhkosti pásy přitavením vodorovné NAIP</t>
  </si>
  <si>
    <t>998106341</t>
  </si>
  <si>
    <t>https://podminky.urs.cz/item/CS_URS_2023_01/711141559</t>
  </si>
  <si>
    <t>13,0*10,0</t>
  </si>
  <si>
    <t>105</t>
  </si>
  <si>
    <t>62853004</t>
  </si>
  <si>
    <t>pás asfaltový natavitelný modifikovaný SBS tl 4,0mm s vložkou ze skleněné tkaniny a spalitelnou PE fólií nebo jemnozrnným minerálním posypem na horním povrchu</t>
  </si>
  <si>
    <t>-1716153983</t>
  </si>
  <si>
    <t>130*1,1655 'Přepočtené koeficientem množství</t>
  </si>
  <si>
    <t>106</t>
  </si>
  <si>
    <t>711142559</t>
  </si>
  <si>
    <t>Provedení izolace proti zemní vlhkosti pásy přitavením svislé NAIP</t>
  </si>
  <si>
    <t>399534821</t>
  </si>
  <si>
    <t>https://podminky.urs.cz/item/CS_URS_2023_01/711142559</t>
  </si>
  <si>
    <t>(13,0+10,0)*2*(0,3+0,5+0,3)</t>
  </si>
  <si>
    <t>107</t>
  </si>
  <si>
    <t>-1855825354</t>
  </si>
  <si>
    <t>50,6*1,1655 'Přepočtené koeficientem množství</t>
  </si>
  <si>
    <t>108</t>
  </si>
  <si>
    <t>711161222</t>
  </si>
  <si>
    <t>Izolace proti zemní vlhkosti nopovou fólií s textilií svislá, nopek v 8,0 mm, tl do 0,6 mm</t>
  </si>
  <si>
    <t>-374630423</t>
  </si>
  <si>
    <t>https://podminky.urs.cz/item/CS_URS_2023_01/711161222</t>
  </si>
  <si>
    <t>(13,0+10,0)*2*0,7</t>
  </si>
  <si>
    <t>109</t>
  </si>
  <si>
    <t>711161383</t>
  </si>
  <si>
    <t>Izolace proti zemní vlhkosti nopovou fólií ukončení horní lištou</t>
  </si>
  <si>
    <t>-173362390</t>
  </si>
  <si>
    <t>https://podminky.urs.cz/item/CS_URS_2023_01/711161383</t>
  </si>
  <si>
    <t>110</t>
  </si>
  <si>
    <t>711493112</t>
  </si>
  <si>
    <t>Izolace proti vodě vodorovná těsnicí stěrkou</t>
  </si>
  <si>
    <t>-1990981233</t>
  </si>
  <si>
    <t>https://podminky.urs.cz/item/CS_URS_2023_01/711493112</t>
  </si>
  <si>
    <t>Poznámka k položce:_x000d_
Poznámka k položce: Specifikace: -------------------------------------- V jednotkové ceně zahrnuty náklady na systémové koutové pásky/profily. Tl. hydroizolační stěrky 2x2 mm. ---------------------------------------</t>
  </si>
  <si>
    <t>"1.02" (1,025+0,8)*1,8</t>
  </si>
  <si>
    <t>"1.04" (4,1+3,55)*2*2,0</t>
  </si>
  <si>
    <t>-1,25*(2,0-1,03)*1</t>
  </si>
  <si>
    <t>"1.06" (1,15+1,55)*2*2,0</t>
  </si>
  <si>
    <t>-0,7*1,97</t>
  </si>
  <si>
    <t>-0,5*(2,0-1,78)</t>
  </si>
  <si>
    <t>"1.07" (2,35+1,9)*2*2,0</t>
  </si>
  <si>
    <t>-0,75*(2,0-1,78)*1</t>
  </si>
  <si>
    <t>"1.08" (1,63+0,02+0,9+0,8+0,02+1,1)*2*2,0</t>
  </si>
  <si>
    <t>-0,5*(2,0-1,78)*2</t>
  </si>
  <si>
    <t>"1.09" (1,68+1,1+0,02+1,88)*2*2,0</t>
  </si>
  <si>
    <t>-0,5*(2,0-1,78)*1</t>
  </si>
  <si>
    <t>"1.10" (1,7+0,92)*2*2,0</t>
  </si>
  <si>
    <t>"1.12" (2,15+1,8)*2*2,0</t>
  </si>
  <si>
    <t>111</t>
  </si>
  <si>
    <t>998711201</t>
  </si>
  <si>
    <t>Přesun hmot procentní pro izolace proti vodě, vlhkosti a plynům v objektech v do 6 m</t>
  </si>
  <si>
    <t>%</t>
  </si>
  <si>
    <t>-1264360170</t>
  </si>
  <si>
    <t>https://podminky.urs.cz/item/CS_URS_2023_01/998711201</t>
  </si>
  <si>
    <t>713</t>
  </si>
  <si>
    <t>Izolace tepelné</t>
  </si>
  <si>
    <t>166</t>
  </si>
  <si>
    <t>713111121</t>
  </si>
  <si>
    <t>Montáž tepelné izolace stropů rohožemi, pásy, dílci, deskami, bloky (izolační materiál ve specifikaci) rovných spodem s uchycením (drátem, páskou apod.)</t>
  </si>
  <si>
    <t>-678393749</t>
  </si>
  <si>
    <t>https://podminky.urs.cz/item/CS_URS_2023_01/713111121</t>
  </si>
  <si>
    <t>"1.01" 44,24</t>
  </si>
  <si>
    <t>"1.02" 11,54</t>
  </si>
  <si>
    <t>"1.04" 14,55</t>
  </si>
  <si>
    <t>"1.03" 6,87</t>
  </si>
  <si>
    <t>"1.05" 1,7</t>
  </si>
  <si>
    <t>"1.06" 1,78</t>
  </si>
  <si>
    <t>"1.07" 4,46</t>
  </si>
  <si>
    <t>"1.08" 4,9</t>
  </si>
  <si>
    <t>"1.09" 5,04</t>
  </si>
  <si>
    <t>"1.10" 1,56</t>
  </si>
  <si>
    <t>"1.11" 1,53</t>
  </si>
  <si>
    <t>"1.12" 3,87</t>
  </si>
  <si>
    <t>"1.13" 5,92</t>
  </si>
  <si>
    <t>167</t>
  </si>
  <si>
    <t>63152108</t>
  </si>
  <si>
    <t>pás tepelně izolační univerzální λ=0,032-0,033 tl 200mm</t>
  </si>
  <si>
    <t>-2019152160</t>
  </si>
  <si>
    <t>"1.01" 44,24*2</t>
  </si>
  <si>
    <t>"1.02" 11,54*2</t>
  </si>
  <si>
    <t>"1.04" 14,55*2</t>
  </si>
  <si>
    <t>"1.03" 6,87*2</t>
  </si>
  <si>
    <t>"1.05" 1,7*2</t>
  </si>
  <si>
    <t>"1.06" 1,78*2</t>
  </si>
  <si>
    <t>"1.07" 4,46*2</t>
  </si>
  <si>
    <t>"1.08" 4,9*2</t>
  </si>
  <si>
    <t>"1.09" 5,04*2</t>
  </si>
  <si>
    <t>"1.10" 1,56*2</t>
  </si>
  <si>
    <t>"1.11" 1,53*2</t>
  </si>
  <si>
    <t>"1.12" 3,87*2</t>
  </si>
  <si>
    <t>"1.13" 5,92*2</t>
  </si>
  <si>
    <t>215,92*1,05 'Přepočtené koeficientem množství</t>
  </si>
  <si>
    <t>131</t>
  </si>
  <si>
    <t>713121121</t>
  </si>
  <si>
    <t>Montáž izolace tepelné podlah volně kladenými rohožemi, pásy, dílci, deskami 2 vrstvy</t>
  </si>
  <si>
    <t>2087043057</t>
  </si>
  <si>
    <t>https://podminky.urs.cz/item/CS_URS_2023_01/713121121</t>
  </si>
  <si>
    <t>165</t>
  </si>
  <si>
    <t>28375914</t>
  </si>
  <si>
    <t>deska EPS 150 do plochých střech a podlah tl 100mm</t>
  </si>
  <si>
    <t>-1351723729</t>
  </si>
  <si>
    <t>164</t>
  </si>
  <si>
    <t>28375909</t>
  </si>
  <si>
    <t>deska EPS 150 pro konstrukce s vysokým zatížením λ=0,035 tl 50mm</t>
  </si>
  <si>
    <t>-1251887416</t>
  </si>
  <si>
    <t>134</t>
  </si>
  <si>
    <t>713131141</t>
  </si>
  <si>
    <t>Montáž izolace tepelné stěn a základů lepením celoplošně rohoží, pásů, dílců, desek</t>
  </si>
  <si>
    <t>-263117730</t>
  </si>
  <si>
    <t>https://podminky.urs.cz/item/CS_URS_2023_01/713131141</t>
  </si>
  <si>
    <t>(2,61+0,7)*(0,95-0,45)</t>
  </si>
  <si>
    <t>(2,61+0,7)*(1,45-0,45)</t>
  </si>
  <si>
    <t>"obvod" (13,0+10,0)*2*0,4</t>
  </si>
  <si>
    <t>176</t>
  </si>
  <si>
    <t>28376449</t>
  </si>
  <si>
    <t>deska XPS hrana rovná a strukturovaný povrch 300kPa tl 200mm</t>
  </si>
  <si>
    <t>770322255</t>
  </si>
  <si>
    <t>52,28*1,02 'Přepočtené koeficientem množství</t>
  </si>
  <si>
    <t>136</t>
  </si>
  <si>
    <t>998713201</t>
  </si>
  <si>
    <t>Přesun hmot procentní pro izolace tepelné v objektech v do 6 m</t>
  </si>
  <si>
    <t>-165870482</t>
  </si>
  <si>
    <t>https://podminky.urs.cz/item/CS_URS_2023_01/998713201</t>
  </si>
  <si>
    <t>751</t>
  </si>
  <si>
    <t>Vzduchotechnika</t>
  </si>
  <si>
    <t>203</t>
  </si>
  <si>
    <t>751001_R</t>
  </si>
  <si>
    <t>D + M ventilátor 100 dle Pd</t>
  </si>
  <si>
    <t>-1715156889</t>
  </si>
  <si>
    <t>204</t>
  </si>
  <si>
    <t>751002_R</t>
  </si>
  <si>
    <t>Vzduchotechnické potrubí DN 100</t>
  </si>
  <si>
    <t>2047539922</t>
  </si>
  <si>
    <t>205</t>
  </si>
  <si>
    <t>998751201</t>
  </si>
  <si>
    <t>Přesun hmot pro vzduchotechniku stanovený procentní sazbou (%) z ceny vodorovná dopravní vzdálenost do 50 m v objektech výšky do 12 m</t>
  </si>
  <si>
    <t>1001295412</t>
  </si>
  <si>
    <t>https://podminky.urs.cz/item/CS_URS_2023_01/998751201</t>
  </si>
  <si>
    <t>762</t>
  </si>
  <si>
    <t>Konstrukce tesařské</t>
  </si>
  <si>
    <t>118</t>
  </si>
  <si>
    <t>762100</t>
  </si>
  <si>
    <t>Dodávka vazníků</t>
  </si>
  <si>
    <t>soubor</t>
  </si>
  <si>
    <t>-1545144449</t>
  </si>
  <si>
    <t>119</t>
  </si>
  <si>
    <t>762200</t>
  </si>
  <si>
    <t>Doprava</t>
  </si>
  <si>
    <t>-2084203141</t>
  </si>
  <si>
    <t>172</t>
  </si>
  <si>
    <t>762295001</t>
  </si>
  <si>
    <t>Spojovací prostředky schodišť a zábradlí hřebíky, svory, fixační prkna, vruty</t>
  </si>
  <si>
    <t>90613324</t>
  </si>
  <si>
    <t>https://podminky.urs.cz/item/CS_URS_2023_01/762295001</t>
  </si>
  <si>
    <t>34,72*0,025</t>
  </si>
  <si>
    <t>120</t>
  </si>
  <si>
    <t>762300</t>
  </si>
  <si>
    <t>Montáž vazníků, zavětrování, kotvení</t>
  </si>
  <si>
    <t>-1199681459</t>
  </si>
  <si>
    <t>121</t>
  </si>
  <si>
    <t>762400</t>
  </si>
  <si>
    <t>Kotevní prvky, spojovací materiál, zavětrovací latě</t>
  </si>
  <si>
    <t>1796957964</t>
  </si>
  <si>
    <t>170</t>
  </si>
  <si>
    <t>762811100</t>
  </si>
  <si>
    <t>Záklop stropů montáž (materiál ve specifikaci) z prken hrubých vrchního přesahovaného</t>
  </si>
  <si>
    <t>-1941151746</t>
  </si>
  <si>
    <t>https://podminky.urs.cz/item/CS_URS_2023_01/762811100</t>
  </si>
  <si>
    <t>"přesah střechy"</t>
  </si>
  <si>
    <t>(13,0+0,7*2)*0,7*2</t>
  </si>
  <si>
    <t>10,4*0,7*2</t>
  </si>
  <si>
    <t>171</t>
  </si>
  <si>
    <t>60515111</t>
  </si>
  <si>
    <t>řezivo jehličnaté boční prkno 20-30mm</t>
  </si>
  <si>
    <t>-585775615</t>
  </si>
  <si>
    <t>122</t>
  </si>
  <si>
    <t>764500</t>
  </si>
  <si>
    <t>Jeřáb, přesun hmot</t>
  </si>
  <si>
    <t>-1722506810</t>
  </si>
  <si>
    <t>175</t>
  </si>
  <si>
    <t>998762201</t>
  </si>
  <si>
    <t>Přesun hmot pro konstrukce tesařské stanovený procentní sazbou (%) z ceny vodorovná dopravní vzdálenost do 50 m v objektech výšky do 6 m</t>
  </si>
  <si>
    <t>-1474475315</t>
  </si>
  <si>
    <t>https://podminky.urs.cz/item/CS_URS_2023_01/998762201</t>
  </si>
  <si>
    <t>763</t>
  </si>
  <si>
    <t>Konstrukce suché výstavby</t>
  </si>
  <si>
    <t>216</t>
  </si>
  <si>
    <t>763121761</t>
  </si>
  <si>
    <t>Stěna předsazená ze sádrokartonových desek Příplatek k cenám za rovinnost kvality speciální tmelení kvality Q3</t>
  </si>
  <si>
    <t>-722547765</t>
  </si>
  <si>
    <t>https://podminky.urs.cz/item/CS_URS_2023_01/763121761</t>
  </si>
  <si>
    <t>"m.č. 1.06" 1,15*1,5</t>
  </si>
  <si>
    <t>"m.č. 1.08" 1,1*1,5</t>
  </si>
  <si>
    <t>"m.č. 1.09" 1,1*1,5</t>
  </si>
  <si>
    <t>"m.č. 1.12" (12,5-0,3)*1,5</t>
  </si>
  <si>
    <t>186</t>
  </si>
  <si>
    <t>76312332_R</t>
  </si>
  <si>
    <t>Stěna předsazená ze sádrokartonových desek bezpečnostní třída RC3 se spřaženou předstěnou na CD a UD profilech dvojitě opláštěná deskami konstrukčními protipožárními impregnovanými DFRIEH2 tl. 2 x 12,5 mm s izolací, EI 90, Rw do 51 dB včetně zvýšeného množství profilů</t>
  </si>
  <si>
    <t>1159459186</t>
  </si>
  <si>
    <t>127</t>
  </si>
  <si>
    <t>763131421</t>
  </si>
  <si>
    <t>Podhled ze sádrokartonových desek dvouvrstvá zavěšená spodní konstrukce z ocelových profilů CD, UD dvojitě opláštěná deskami standardními A, tl. 2 x 12,5 mm, bez izolace</t>
  </si>
  <si>
    <t>259861220</t>
  </si>
  <si>
    <t>https://podminky.urs.cz/item/CS_URS_2023_01/763131421</t>
  </si>
  <si>
    <t>128</t>
  </si>
  <si>
    <t>763131461</t>
  </si>
  <si>
    <t>Podhled ze sádrokartonových desek dvouvrstvá zavěšená spodní konstrukce z ocelových profilů CD, UD dvojitě opláštěná deskami impregnovanou H2, tl. 2 x 12,5 mm, bez izolace</t>
  </si>
  <si>
    <t>907800097</t>
  </si>
  <si>
    <t>https://podminky.urs.cz/item/CS_URS_2023_01/763131461</t>
  </si>
  <si>
    <t>137</t>
  </si>
  <si>
    <t>763131714</t>
  </si>
  <si>
    <t>SDK podhled základní penetrační nátěr</t>
  </si>
  <si>
    <t>668456965</t>
  </si>
  <si>
    <t>https://podminky.urs.cz/item/CS_URS_2023_01/763131714</t>
  </si>
  <si>
    <t>187</t>
  </si>
  <si>
    <t>763131751</t>
  </si>
  <si>
    <t>Podhled ze sádrokartonových desek ostatní práce a konstrukce na podhledech ze sádrokartonových desek montáž parotěsné zábrany</t>
  </si>
  <si>
    <t>-458870645</t>
  </si>
  <si>
    <t>https://podminky.urs.cz/item/CS_URS_2023_01/763131751</t>
  </si>
  <si>
    <t>250</t>
  </si>
  <si>
    <t>28329012</t>
  </si>
  <si>
    <t>fólie PE vyztužená pro parotěsnou vrstvu (reakce na oheň - třída F) 140g/m2</t>
  </si>
  <si>
    <t>1690938544</t>
  </si>
  <si>
    <t>138</t>
  </si>
  <si>
    <t>763131771</t>
  </si>
  <si>
    <t>Příplatek k SDK podhledu za rovinnost kvality Q3</t>
  </si>
  <si>
    <t>397693284</t>
  </si>
  <si>
    <t>https://podminky.urs.cz/item/CS_URS_2023_01/763131771</t>
  </si>
  <si>
    <t>224</t>
  </si>
  <si>
    <t>763164521</t>
  </si>
  <si>
    <t>Obklad konstrukcí sádrokartonovými deskami včetně ochranných úhelníků ve tvaru L rozvinuté šíře do 0,4 m, opláštěný deskou impregnovanou H2, tl. 12,5 mm</t>
  </si>
  <si>
    <t>-2143085234</t>
  </si>
  <si>
    <t>https://podminky.urs.cz/item/CS_URS_2023_01/763164521</t>
  </si>
  <si>
    <t>"m.č. 1.10 - odvětrání potrubí radonu" 3,0</t>
  </si>
  <si>
    <t>225</t>
  </si>
  <si>
    <t>763164541</t>
  </si>
  <si>
    <t>Obklad konstrukcí sádrokartonovými deskami včetně ochranných úhelníků ve tvaru L rozvinuté šíře přes 0,4 do 0,8 m, opláštěný deskou impregnovanou H2, tl. 12,5 mm</t>
  </si>
  <si>
    <t>1303116947</t>
  </si>
  <si>
    <t>https://podminky.urs.cz/item/CS_URS_2023_01/763164541</t>
  </si>
  <si>
    <t>"m.č. 1.08 - opláštění vzt potrubí strop" 3,0</t>
  </si>
  <si>
    <t>139</t>
  </si>
  <si>
    <t>763755R01</t>
  </si>
  <si>
    <t>Dodávka a osazení veškerých doplňkových prvků SDK konstrukcí (lišt, profilů, výztužných profilů, ukončovacích prvků, dilatačních a přechodových prvků , napojení na okolní konstrukce, atd)</t>
  </si>
  <si>
    <t>-810246744</t>
  </si>
  <si>
    <t>https://podminky.urs.cz/item/CS_URS_2023_01/763755R01</t>
  </si>
  <si>
    <t>Poznámka k položce:_x000d_
Poznámka k položce: SYSTÉMOVÉ PROVEDENÍ (DLE KONKRÉTNÍHO DODAVATELE SYSTÉMU) (specifikace materiálů dle PD a TZ)_SPECIFIKACE A ROZSAH DLE TP KONKRÉTNĚ VYBRANÉHO DODAVATELE</t>
  </si>
  <si>
    <t>129</t>
  </si>
  <si>
    <t>998763200</t>
  </si>
  <si>
    <t>Přesun hmot pro dřevostavby stanovený procentní sazbou (%) z ceny vodorovná dopravní vzdálenost do 50 m v objektech výšky do 6 m</t>
  </si>
  <si>
    <t>CS ÚRS 2022 02</t>
  </si>
  <si>
    <t>-764760462</t>
  </si>
  <si>
    <t>https://podminky.urs.cz/item/CS_URS_2022_02/998763200</t>
  </si>
  <si>
    <t>764</t>
  </si>
  <si>
    <t>Konstrukce klempířské</t>
  </si>
  <si>
    <t>48</t>
  </si>
  <si>
    <t>764_001</t>
  </si>
  <si>
    <t>D + M střešní krytina falcovaná se stojatou drážkou ref. výrobek Lindab SRP click - classic</t>
  </si>
  <si>
    <t>663603016</t>
  </si>
  <si>
    <t>"střecha" 11,8*6,48*2</t>
  </si>
  <si>
    <t>6,48*8,93*2</t>
  </si>
  <si>
    <t>49</t>
  </si>
  <si>
    <t>764_002</t>
  </si>
  <si>
    <t>D + M separační vrstva - nepískovaná lepenka</t>
  </si>
  <si>
    <t>1888549630</t>
  </si>
  <si>
    <t>251</t>
  </si>
  <si>
    <t>764211625</t>
  </si>
  <si>
    <t>Oplechování střešních prvků z pozinkovaného plechu s povrchovou úpravou hřebene větraného s použitím hřebenového plechu s větracím pásem rš 400 mm</t>
  </si>
  <si>
    <t>-382299972</t>
  </si>
  <si>
    <t>https://podminky.urs.cz/item/CS_URS_2023_01/764211625</t>
  </si>
  <si>
    <t>"K06" 3,1</t>
  </si>
  <si>
    <t>252</t>
  </si>
  <si>
    <t>764211655</t>
  </si>
  <si>
    <t>Oplechování střešních prvků z pozinkovaného plechu s povrchovou úpravou nároží větraného s větracím pásem z hřebenáčů oblých rš 400 mm</t>
  </si>
  <si>
    <t>1015993146</t>
  </si>
  <si>
    <t>https://podminky.urs.cz/item/CS_URS_2023_01/764211655</t>
  </si>
  <si>
    <t>"K05" 53,2</t>
  </si>
  <si>
    <t>253</t>
  </si>
  <si>
    <t>764212663</t>
  </si>
  <si>
    <t>Oplechování střešních prvků z pozinkovaného plechu s povrchovou úpravou okapu střechy rovné okapovým plechem rš 250 mm</t>
  </si>
  <si>
    <t>-1704632851</t>
  </si>
  <si>
    <t>https://podminky.urs.cz/item/CS_URS_2023_01/764212663</t>
  </si>
  <si>
    <t>"K01" 53,2</t>
  </si>
  <si>
    <t>254</t>
  </si>
  <si>
    <t>764213652</t>
  </si>
  <si>
    <t>Oplechování střešních prvků z pozinkovaného plechu s povrchovou úpravou střešní výlez rozměru 600 x 600 mm, střechy s krytinou skládanou nebo plechovou</t>
  </si>
  <si>
    <t>-407384287</t>
  </si>
  <si>
    <t>https://podminky.urs.cz/item/CS_URS_2023_01/764213652</t>
  </si>
  <si>
    <t>"K07" 1</t>
  </si>
  <si>
    <t>255</t>
  </si>
  <si>
    <t>764213657</t>
  </si>
  <si>
    <t>Oplechování střešních prvků z pozinkovaného plechu s povrchovou úpravou sněhový rozražeč</t>
  </si>
  <si>
    <t>517419595</t>
  </si>
  <si>
    <t>https://podminky.urs.cz/item/CS_URS_2023_01/764213657</t>
  </si>
  <si>
    <t>"K09" 49,0</t>
  </si>
  <si>
    <t>256</t>
  </si>
  <si>
    <t>764216644</t>
  </si>
  <si>
    <t>Oplechování parapetů z pozinkovaného plechu s povrchovou úpravou rovných celoplošně lepené, bez rohů rš 330 mm</t>
  </si>
  <si>
    <t>-1915970919</t>
  </si>
  <si>
    <t>https://podminky.urs.cz/item/CS_URS_2023_01/764216644</t>
  </si>
  <si>
    <t>"K10" 11,0</t>
  </si>
  <si>
    <t>257</t>
  </si>
  <si>
    <t>764314612</t>
  </si>
  <si>
    <t>Lemování prostupů z pozinkovaného plechu s povrchovou úpravou bez lišty, střech s krytinou skládanou nebo z plechu</t>
  </si>
  <si>
    <t>88532569</t>
  </si>
  <si>
    <t>https://podminky.urs.cz/item/CS_URS_2023_01/764314612</t>
  </si>
  <si>
    <t>"K08" 4</t>
  </si>
  <si>
    <t>214</t>
  </si>
  <si>
    <t>7645021_R</t>
  </si>
  <si>
    <t>Montáž žlabu nadřímsového hranatého doplňků masky</t>
  </si>
  <si>
    <t>-92760401</t>
  </si>
  <si>
    <t xml:space="preserve"> 53,2</t>
  </si>
  <si>
    <t>38</t>
  </si>
  <si>
    <t>764511602</t>
  </si>
  <si>
    <t>Žlab podokapní z pozinkovaného plechu s povrchovou úpravou včetně háků a čel půlkruhový rš 330 mm</t>
  </si>
  <si>
    <t>1493054133</t>
  </si>
  <si>
    <t>https://podminky.urs.cz/item/CS_URS_2023_01/764511602</t>
  </si>
  <si>
    <t>"K02" 53,2</t>
  </si>
  <si>
    <t>258</t>
  </si>
  <si>
    <t>764511643</t>
  </si>
  <si>
    <t>Žlab podokapní z pozinkovaného plechu s povrchovou úpravou včetně háků a čel kotlík oválný (trychtýřový), rš žlabu/průměr svodu 330/120 mm</t>
  </si>
  <si>
    <t>-960740464</t>
  </si>
  <si>
    <t>https://podminky.urs.cz/item/CS_URS_2023_01/764511643</t>
  </si>
  <si>
    <t>"K04" 2</t>
  </si>
  <si>
    <t>259</t>
  </si>
  <si>
    <t>764518623</t>
  </si>
  <si>
    <t>Svod z pozinkovaného plechu s upraveným povrchem včetně objímek, kolen a odskoků kruhový, průměru 120 mm</t>
  </si>
  <si>
    <t>170288587</t>
  </si>
  <si>
    <t>https://podminky.urs.cz/item/CS_URS_2023_01/764518623</t>
  </si>
  <si>
    <t>"K03" 9,0</t>
  </si>
  <si>
    <t>35</t>
  </si>
  <si>
    <t>998764201</t>
  </si>
  <si>
    <t>Přesun hmot pro konstrukce klempířské stanovený procentní sazbou (%) z ceny vodorovná dopravní vzdálenost do 50 m v objektech výšky do 6 m</t>
  </si>
  <si>
    <t>-1542054322</t>
  </si>
  <si>
    <t>https://podminky.urs.cz/item/CS_URS_2023_01/998764201</t>
  </si>
  <si>
    <t>766</t>
  </si>
  <si>
    <t>Konstrukce truhlářské</t>
  </si>
  <si>
    <t>18</t>
  </si>
  <si>
    <t>766- T09</t>
  </si>
  <si>
    <t>D + M sanitární příčka WC včetně dveří specifikace v PD</t>
  </si>
  <si>
    <t>-1995561639</t>
  </si>
  <si>
    <t>"T09" 1,65*2,0 + 1,1*2,0</t>
  </si>
  <si>
    <t>19</t>
  </si>
  <si>
    <t>766- T10</t>
  </si>
  <si>
    <t>-1294281850</t>
  </si>
  <si>
    <t>1,68*2,0</t>
  </si>
  <si>
    <t>20</t>
  </si>
  <si>
    <t>766- T11</t>
  </si>
  <si>
    <t>Vnitřní dveře s polodřážkou, plné, otočné, jednokřídlové 700x1970 mm, levé bližší specifikace dle PD</t>
  </si>
  <si>
    <t>-522599093</t>
  </si>
  <si>
    <t>"T11" 4</t>
  </si>
  <si>
    <t>766- T12</t>
  </si>
  <si>
    <t>Vnitřní dveře s polodřážkou, plné, otočné, jednokřídlové 700x1970 mm, pravé, včetně zárubně s povrchovou úpravou, bližší specifikace dle PD</t>
  </si>
  <si>
    <t>-2054821144</t>
  </si>
  <si>
    <t>"T12" 2</t>
  </si>
  <si>
    <t>22</t>
  </si>
  <si>
    <t>766- T13</t>
  </si>
  <si>
    <t>Vnitřní dveře polodrážkové, ocelové, plné, hladké, otočné, jednokřídlové 800x1970 mm, pravé, včetně zárubně s povrchovou úpravou, bližší specifikace dle PD</t>
  </si>
  <si>
    <t>-1534820857</t>
  </si>
  <si>
    <t>23</t>
  </si>
  <si>
    <t>766- T14</t>
  </si>
  <si>
    <t>Vnitřní dveře s polodrážkou, plné, otočné, jednokřídlové 800x1970 mm, pravé, včetně zárubně s povrchovou úpravou, bližší specifikace dle PD</t>
  </si>
  <si>
    <t>-1282271050</t>
  </si>
  <si>
    <t>24</t>
  </si>
  <si>
    <t>766- T15</t>
  </si>
  <si>
    <t>Vnitřní dveře s polodrážkou, plné, otočné, jednokřídlové 700x1970 mm, pravé, včetně zárubně s povrchovou úpravou, mřížka, bližší specifikace dle PD</t>
  </si>
  <si>
    <t>1491746253</t>
  </si>
  <si>
    <t>25</t>
  </si>
  <si>
    <t>766- T16</t>
  </si>
  <si>
    <t>Vnitřní dveře s polodrážkou, plné, otočné, jednokřídlové 900x1970 mm, pravé, včetně zárubně s povrchovou úpravou, madlo, bližší specifikace dle PD</t>
  </si>
  <si>
    <t>408682039</t>
  </si>
  <si>
    <t>"T16" 1</t>
  </si>
  <si>
    <t>26</t>
  </si>
  <si>
    <t>766- T17</t>
  </si>
  <si>
    <t>-793862433</t>
  </si>
  <si>
    <t>"T17" 1</t>
  </si>
  <si>
    <t>27</t>
  </si>
  <si>
    <t>766- T18</t>
  </si>
  <si>
    <t>Kuchyňská linka , CPL laminát tl. min 18 mm, ABS hrana, pracovní deska CPL laminát tl. 40 mm, zadní čelo CPL laminát mezi horní a spodní skříňkou, nerez dřez, stojánková baterie, vestavěná ledniíce, kování s dorazy</t>
  </si>
  <si>
    <t>-535377669</t>
  </si>
  <si>
    <t>168</t>
  </si>
  <si>
    <t>766421212</t>
  </si>
  <si>
    <t>Montáž obložení podhledů jednoduchých palubkami na pero a drážku z měkkého dřeva, šířky přes 60 do 80 mm</t>
  </si>
  <si>
    <t>-1581434801</t>
  </si>
  <si>
    <t>https://podminky.urs.cz/item/CS_URS_2023_01/766421212</t>
  </si>
  <si>
    <t>169</t>
  </si>
  <si>
    <t>61191182</t>
  </si>
  <si>
    <t>palubky obkladové smrk profil klasický 19x196mm jakost A/B</t>
  </si>
  <si>
    <t>-14887791</t>
  </si>
  <si>
    <t>34,72*1,06 'Přepočtené koeficientem množství</t>
  </si>
  <si>
    <t>766622115</t>
  </si>
  <si>
    <t>Montáž oken plastových včetně montáže rámu plochy přes 1 m2 pevných do zdiva, výšky do 1,5 m</t>
  </si>
  <si>
    <t>-1673941089</t>
  </si>
  <si>
    <t>https://podminky.urs.cz/item/CS_URS_2023_01/766622115</t>
  </si>
  <si>
    <t>"T01" 0,75*0,75*2</t>
  </si>
  <si>
    <t>"T08" 0,5*0,75*4</t>
  </si>
  <si>
    <t>766622116</t>
  </si>
  <si>
    <t>Montáž oken plastových včetně montáže rámu plochy přes 1 m2 pevných do zdiva, výšky přes 1,5 do 2,5 m</t>
  </si>
  <si>
    <t>2093467439</t>
  </si>
  <si>
    <t>https://podminky.urs.cz/item/CS_URS_2023_01/766622116</t>
  </si>
  <si>
    <t>"T02" 1,25*1,5*2</t>
  </si>
  <si>
    <t>766622117</t>
  </si>
  <si>
    <t>Montáž oken plastových včetně montáže rámu plochy přes 1 m2 pevných do zdiva, výšky přes 2,5 m</t>
  </si>
  <si>
    <t>-823549398</t>
  </si>
  <si>
    <t>https://podminky.urs.cz/item/CS_URS_2023_01/766622117</t>
  </si>
  <si>
    <t>"T04" 2,25*1,5*1</t>
  </si>
  <si>
    <t>"T05" 2,25*2,25*1</t>
  </si>
  <si>
    <t>124</t>
  </si>
  <si>
    <t>766629214</t>
  </si>
  <si>
    <t>Montáž oken dřevěných Příplatek k cenám za izolaci mezi ostěním a rámem okna při rovném ostění, připojovací spára tl. do 15 mm, páska</t>
  </si>
  <si>
    <t>-949570045</t>
  </si>
  <si>
    <t>https://podminky.urs.cz/item/CS_URS_2023_01/766629214</t>
  </si>
  <si>
    <t>29</t>
  </si>
  <si>
    <t>766660001</t>
  </si>
  <si>
    <t>Montáž dveřních křídel dřevěných nebo plastových otevíravých do ocelové zárubně povrchově upravených jednokřídlových, šířky do 800 mm</t>
  </si>
  <si>
    <t>59733299</t>
  </si>
  <si>
    <t>https://podminky.urs.cz/item/CS_URS_2023_01/766660001</t>
  </si>
  <si>
    <t>"T13 rámová" 1</t>
  </si>
  <si>
    <t>"T15" 1</t>
  </si>
  <si>
    <t xml:space="preserve">"T16" 1 </t>
  </si>
  <si>
    <t>28</t>
  </si>
  <si>
    <t>766660171</t>
  </si>
  <si>
    <t>Montáž dveřních křídel dřevěných nebo plastových otevíravých do obložkové zárubně povrchově upravených jednokřídlových, šířky do 800 mm</t>
  </si>
  <si>
    <t>-1765845699</t>
  </si>
  <si>
    <t>https://podminky.urs.cz/item/CS_URS_2023_01/766660171</t>
  </si>
  <si>
    <t>"T14" 1</t>
  </si>
  <si>
    <t>766811111</t>
  </si>
  <si>
    <t>Montáž kuchyňských linek korpusu spodních skříněk šroubovaných na stěnu, šířky jednoho dílu do 600 mm</t>
  </si>
  <si>
    <t>1272866047</t>
  </si>
  <si>
    <t>https://podminky.urs.cz/item/CS_URS_2023_01/766811111</t>
  </si>
  <si>
    <t>"T18" 3</t>
  </si>
  <si>
    <t>766811143</t>
  </si>
  <si>
    <t>Montáž kuchyňských linek korpusu Příplatek k ceně za usazení vestavěných spotřebičů lednice</t>
  </si>
  <si>
    <t>-1083974245</t>
  </si>
  <si>
    <t>https://podminky.urs.cz/item/CS_URS_2023_01/766811143</t>
  </si>
  <si>
    <t>766811151</t>
  </si>
  <si>
    <t>Montáž kuchyňských linek korpusu horních skříněk šroubovaných na stěnu, šířky jednoho dílu do 600 mm</t>
  </si>
  <si>
    <t>-1579027420</t>
  </si>
  <si>
    <t>https://podminky.urs.cz/item/CS_URS_2023_01/766811151</t>
  </si>
  <si>
    <t>7</t>
  </si>
  <si>
    <t>766811212</t>
  </si>
  <si>
    <t>Montáž kuchyňských linek pracovní desky bez výřezu, délky jednoho dílu přes 1000 do 2000 mm</t>
  </si>
  <si>
    <t>-306672191</t>
  </si>
  <si>
    <t>https://podminky.urs.cz/item/CS_URS_2023_01/766811212</t>
  </si>
  <si>
    <t>766811221</t>
  </si>
  <si>
    <t>Montáž kuchyňských linek pracovní desky Příplatek k ceně za vyřezání otvoru (včetně zaměření)</t>
  </si>
  <si>
    <t>2114099958</t>
  </si>
  <si>
    <t>https://podminky.urs.cz/item/CS_URS_2023_01/766811221</t>
  </si>
  <si>
    <t>766811223</t>
  </si>
  <si>
    <t>Montáž kuchyňských linek pracovní desky Příplatek k ceně za usazení dřezu (včetně silikonu)</t>
  </si>
  <si>
    <t>1831573941</t>
  </si>
  <si>
    <t>https://podminky.urs.cz/item/CS_URS_2023_01/766811223</t>
  </si>
  <si>
    <t>10</t>
  </si>
  <si>
    <t>766- T01</t>
  </si>
  <si>
    <t>Okno plastové 750 x750 mm, otevíravé a sklopné, zasklené izolačním trojsklem dle PD</t>
  </si>
  <si>
    <t>-209820988</t>
  </si>
  <si>
    <t>11</t>
  </si>
  <si>
    <t>766- T02</t>
  </si>
  <si>
    <t>Okno plastové 1250 x1500 mm, otevíravé a sklopné, zasklené izolačním trojsklem dle PD</t>
  </si>
  <si>
    <t>-768039386</t>
  </si>
  <si>
    <t>13</t>
  </si>
  <si>
    <t>766- T04</t>
  </si>
  <si>
    <t>Okno plastové 2250x1500 mm otevíravé a sklopné zasklené izolačním trojsklem dle PD</t>
  </si>
  <si>
    <t>228744966</t>
  </si>
  <si>
    <t>14</t>
  </si>
  <si>
    <t>766- T05</t>
  </si>
  <si>
    <t>Okno plastové 2250x2250 mmfixní zasklené izolačním trojsklem dle PD</t>
  </si>
  <si>
    <t>444983906</t>
  </si>
  <si>
    <t>17</t>
  </si>
  <si>
    <t>766- T08</t>
  </si>
  <si>
    <t>Okno plastové 500x750 mm, otevíravé a sklopné zasklené izolačním trojsklem dle PD</t>
  </si>
  <si>
    <t>710216115</t>
  </si>
  <si>
    <t>33</t>
  </si>
  <si>
    <t>998766201</t>
  </si>
  <si>
    <t>Přesun hmot pro konstrukce truhlářské stanovený procentní sazbou (%) z ceny vodorovná dopravní vzdálenost do 50 m v objektech výšky do 6 m</t>
  </si>
  <si>
    <t>-2098729512</t>
  </si>
  <si>
    <t>https://podminky.urs.cz/item/CS_URS_2023_01/998766201</t>
  </si>
  <si>
    <t>767</t>
  </si>
  <si>
    <t>Konstrukce zámečnické</t>
  </si>
  <si>
    <t>52</t>
  </si>
  <si>
    <t>767_001</t>
  </si>
  <si>
    <t>Z01 - nerezový bod záchytného systému kotvený do krovu</t>
  </si>
  <si>
    <t>-2004430929</t>
  </si>
  <si>
    <t>53</t>
  </si>
  <si>
    <t>767_002</t>
  </si>
  <si>
    <t>Z02 - D+M stahovací ocelové schody do otvoru 700x1200, zateplené K = 1,8 W/m2K specifikace dle PD</t>
  </si>
  <si>
    <t>365024734</t>
  </si>
  <si>
    <t>30</t>
  </si>
  <si>
    <t>767640111</t>
  </si>
  <si>
    <t>Montáž dveří ocelových nebo hliníkových vchodových jednokřídlových bez nadsvětlíku</t>
  </si>
  <si>
    <t>1210261621</t>
  </si>
  <si>
    <t>https://podminky.urs.cz/item/CS_URS_2023_01/767640111</t>
  </si>
  <si>
    <t>"T03" 1</t>
  </si>
  <si>
    <t>31</t>
  </si>
  <si>
    <t>767640113</t>
  </si>
  <si>
    <t>Montáž dveří ocelových nebo hliníkových vchodových jednokřídlových s pevným bočním dílem</t>
  </si>
  <si>
    <t>1957237178</t>
  </si>
  <si>
    <t>https://podminky.urs.cz/item/CS_URS_2023_01/767640113</t>
  </si>
  <si>
    <t>"T06" 1</t>
  </si>
  <si>
    <t>12</t>
  </si>
  <si>
    <t>767- T03</t>
  </si>
  <si>
    <t>Dveře z hliníkových profilů, otvor 1250x2530 mm, bezpečnostní třída RC2, výplň TI sendvičovým panelem, samozavírač, dle PD</t>
  </si>
  <si>
    <t>-1595385042</t>
  </si>
  <si>
    <t>767- T06</t>
  </si>
  <si>
    <t>Dveře z hliníkových profilů, otvor 1750x2530 mm, zasklené izolačním bezpečnostním trojsklem, bezpečnostní třída RC 2 dle PD</t>
  </si>
  <si>
    <t>1301006584</t>
  </si>
  <si>
    <t>767- T07</t>
  </si>
  <si>
    <t>Dveře z hliníkových profilů, otvor 1350x2530 mm, zasklené izolačním bezpečnostním trojsklem, bezpečnostní třída RC 2 dle PD</t>
  </si>
  <si>
    <t>347565524</t>
  </si>
  <si>
    <t>263</t>
  </si>
  <si>
    <t>767640221</t>
  </si>
  <si>
    <t>Montáž dveří ocelových nebo hliníkových vchodových dvoukřídlové bez nadsvětlíku</t>
  </si>
  <si>
    <t>-330333513</t>
  </si>
  <si>
    <t>https://podminky.urs.cz/item/CS_URS_2023_01/767640221</t>
  </si>
  <si>
    <t>"T07" 1</t>
  </si>
  <si>
    <t>34</t>
  </si>
  <si>
    <t>998767201</t>
  </si>
  <si>
    <t>Přesun hmot pro zámečnické konstrukce stanovený procentní sazbou (%) z ceny vodorovná dopravní vzdálenost do 50 m v objektech výšky do 6 m</t>
  </si>
  <si>
    <t>-612598409</t>
  </si>
  <si>
    <t>https://podminky.urs.cz/item/CS_URS_2023_01/998767201</t>
  </si>
  <si>
    <t>771</t>
  </si>
  <si>
    <t>Podlahy z dlaždic</t>
  </si>
  <si>
    <t>140</t>
  </si>
  <si>
    <t>771111011</t>
  </si>
  <si>
    <t>Vysátí podkladu před pokládkou dlažby</t>
  </si>
  <si>
    <t>1327520855</t>
  </si>
  <si>
    <t>https://podminky.urs.cz/item/CS_URS_2023_01/771111011</t>
  </si>
  <si>
    <t>"všechny místnosti" 107,97</t>
  </si>
  <si>
    <t>141</t>
  </si>
  <si>
    <t>771121011</t>
  </si>
  <si>
    <t>Nátěr penetrační na podlahu</t>
  </si>
  <si>
    <t>1640215201</t>
  </si>
  <si>
    <t>https://podminky.urs.cz/item/CS_URS_2023_01/771121011</t>
  </si>
  <si>
    <t>142</t>
  </si>
  <si>
    <t>771151012</t>
  </si>
  <si>
    <t>Samonivelační stěrka podlah pevnosti 20 MPa tl 5 mm</t>
  </si>
  <si>
    <t>958780223</t>
  </si>
  <si>
    <t>https://podminky.urs.cz/item/CS_URS_2023_01/771151012</t>
  </si>
  <si>
    <t>143</t>
  </si>
  <si>
    <t>771574266</t>
  </si>
  <si>
    <t>Montáž podlah keramických protiskluzných lepených flexibilním lepidlem</t>
  </si>
  <si>
    <t>-1381662559</t>
  </si>
  <si>
    <t>https://podminky.urs.cz/item/CS_URS_2023_01/771574266</t>
  </si>
  <si>
    <t>Poznámka k položce:_x000d_
Poznámka k položce: V jednotkové ceně také zahrnuty náklady na montáž souvisejících obvodových systémových soklů + veškerých lišt a profilů</t>
  </si>
  <si>
    <t>144</t>
  </si>
  <si>
    <t>59761R30</t>
  </si>
  <si>
    <t>dlaždice keramické protiskluzné</t>
  </si>
  <si>
    <t>1272560948</t>
  </si>
  <si>
    <t>Poznámka k položce:_x000d_
Poznámka k položce: -systémová dodávka + související systémové soklíky (viz PD a TZ) -------------------------------------------------------------------------------- V jednotkové ceně zahrnuty náklady na veškeré doplňky a příslušenství dle PD a TZ. (přechodové, dilatační a ukončovací lišty, ostatní doplňky) -------------------------------------------------------------------------------- PŘESNÁ SPECIFIKACE _ VIZ PD A TZ</t>
  </si>
  <si>
    <t>"všechny místnosti" 107,97*1,10</t>
  </si>
  <si>
    <t>145</t>
  </si>
  <si>
    <t>771577R04</t>
  </si>
  <si>
    <t>Příplatek k vnitřním dlažbám za dodávku a montáž ukončovacích, rohových a koutových profilů</t>
  </si>
  <si>
    <t>-985458729</t>
  </si>
  <si>
    <t>https://podminky.urs.cz/item/CS_URS_2023_01/771577R04</t>
  </si>
  <si>
    <t xml:space="preserve">Poznámka k položce:_x000d_
Poznámka k položce: Množství/rozsah - VZTAŽEN NA CELKOVOU PLOCHU vnitřních dlažeb. (specifikace materiálů dle PD a TZ)_SPECIFIKACE A ROZSAH DLE TP KONKRÉTNĚ VYBRANÉHO DODAVATELE  ------------------------------------------------------------------------------------------------------------------------------------</t>
  </si>
  <si>
    <t>146</t>
  </si>
  <si>
    <t>998771201</t>
  </si>
  <si>
    <t>Přesun hmot procentní pro podlahy z dlaždic v objektech v do 6 m</t>
  </si>
  <si>
    <t>-203027784</t>
  </si>
  <si>
    <t>https://podminky.urs.cz/item/CS_URS_2023_01/998771201</t>
  </si>
  <si>
    <t>781</t>
  </si>
  <si>
    <t>Dokončovací práce - obklady</t>
  </si>
  <si>
    <t>147</t>
  </si>
  <si>
    <t>781121011</t>
  </si>
  <si>
    <t>Nátěr penetrační na stěnu</t>
  </si>
  <si>
    <t>1603898114</t>
  </si>
  <si>
    <t>https://podminky.urs.cz/item/CS_URS_2023_01/781121011</t>
  </si>
  <si>
    <t>149</t>
  </si>
  <si>
    <t>781131264</t>
  </si>
  <si>
    <t>Izolace pod obklad těsnícími pásy mezi podlahou a stěnou / stěnami</t>
  </si>
  <si>
    <t>-1471399199</t>
  </si>
  <si>
    <t>https://podminky.urs.cz/item/CS_URS_2023_01/781131264</t>
  </si>
  <si>
    <t>"1.06" (1,15+1,55)*2</t>
  </si>
  <si>
    <t>"1.07" (2,35+1,9)*2</t>
  </si>
  <si>
    <t>"1.08" (1,63+0,02+0,9+0,8+0,02+1,1)*2</t>
  </si>
  <si>
    <t>"1.09" (1,68+1,1+0,02+1,88)*2</t>
  </si>
  <si>
    <t>"1.10" (1,7+0,92)*2</t>
  </si>
  <si>
    <t>"1.12" (2,15+1,8)*2</t>
  </si>
  <si>
    <t>150</t>
  </si>
  <si>
    <t>781474115</t>
  </si>
  <si>
    <t>Montáž obkladů vnitřních keramických hladkých lepených flexibilním lepidlem</t>
  </si>
  <si>
    <t>-461144537</t>
  </si>
  <si>
    <t>https://podminky.urs.cz/item/CS_URS_2023_01/781474115</t>
  </si>
  <si>
    <t xml:space="preserve">Poznámka k položce:_x000d_
Poznámka k položce: V jednotkové ceně zahrnuty náklady na montáž veškerých doplňků a příslušenství dle PD a TZ. (listely, dekory - specifikované v PD)  -------------------------------------------</t>
  </si>
  <si>
    <t>151</t>
  </si>
  <si>
    <t>59761R00</t>
  </si>
  <si>
    <t>obklad keramický hladký</t>
  </si>
  <si>
    <t>-691121712</t>
  </si>
  <si>
    <t xml:space="preserve">Poznámka k položce:_x000d_
Poznámka k položce: V jednotkové ceně zahrnuty náklady na veškeré doplňky a příslušenství dle PD a TZ. (listely, dekory - specifikované v PD)  ------------------------------------------- -přesná specifikace _ viz PD a TZ</t>
  </si>
  <si>
    <t>"ztrátné" 110,661*1,15</t>
  </si>
  <si>
    <t>152</t>
  </si>
  <si>
    <t>781477R00</t>
  </si>
  <si>
    <t>Příplatek k vnitřním obladům za dodávku a montáž ukončovacích, rohových a koutových profilů</t>
  </si>
  <si>
    <t>336887446</t>
  </si>
  <si>
    <t>https://podminky.urs.cz/item/CS_URS_2023_01/781477R00</t>
  </si>
  <si>
    <t xml:space="preserve">Poznámka k položce:_x000d_
Poznámka k položce: Množství/rozsah - VZTAŽEN NA CELKOVOU PLOCHU vnitřních obkladů. (specifikace materiálů dle PD a TZ)_SPECIFIKACE A ROZSAH DLE TP KONKRÉTNĚ VYBRANÉHO DODAVATELE  ------------------------------------------------------------------------------------------------------------------------------------</t>
  </si>
  <si>
    <t>153</t>
  </si>
  <si>
    <t>781495115</t>
  </si>
  <si>
    <t>Spárování vnitřních obkladů silikonem</t>
  </si>
  <si>
    <t>78172545</t>
  </si>
  <si>
    <t>https://podminky.urs.cz/item/CS_URS_2023_01/781495115</t>
  </si>
  <si>
    <t>154</t>
  </si>
  <si>
    <t>998781201</t>
  </si>
  <si>
    <t>Přesun hmot procentní pro obklady keramické v objektech v do 6 m</t>
  </si>
  <si>
    <t>710944341</t>
  </si>
  <si>
    <t>https://podminky.urs.cz/item/CS_URS_2023_01/998781201</t>
  </si>
  <si>
    <t>783</t>
  </si>
  <si>
    <t>Dokončovací práce - nátěry</t>
  </si>
  <si>
    <t>174</t>
  </si>
  <si>
    <t>783213021</t>
  </si>
  <si>
    <t>Preventivní napouštěcí nátěr tesařských prvků proti dřevokazným houbám, hmyzu a plísním nezabudovaných do konstrukce dvojnásobný syntetický</t>
  </si>
  <si>
    <t>-466917908</t>
  </si>
  <si>
    <t>https://podminky.urs.cz/item/CS_URS_2023_01/783213021</t>
  </si>
  <si>
    <t>173</t>
  </si>
  <si>
    <t>783218111</t>
  </si>
  <si>
    <t>Lazurovací nátěr tesařských konstrukcí dvojnásobný syntetický</t>
  </si>
  <si>
    <t>-1571634996</t>
  </si>
  <si>
    <t>https://podminky.urs.cz/item/CS_URS_2023_01/783218111</t>
  </si>
  <si>
    <t>784</t>
  </si>
  <si>
    <t>Dokončovací práce - malby a tapety</t>
  </si>
  <si>
    <t>155</t>
  </si>
  <si>
    <t>784181101</t>
  </si>
  <si>
    <t>Základní akrylátová jednonásobná penetrace podkladu v místnostech výšky do 3,80m</t>
  </si>
  <si>
    <t>-444817405</t>
  </si>
  <si>
    <t>https://podminky.urs.cz/item/CS_URS_2023_01/784181101</t>
  </si>
  <si>
    <t>156</t>
  </si>
  <si>
    <t>784221101</t>
  </si>
  <si>
    <t>Dvojnásobné bílé malby ze směsí za sucha dobře otěruvzdorných v místnostech do 3,80 m</t>
  </si>
  <si>
    <t>306515028</t>
  </si>
  <si>
    <t>https://podminky.urs.cz/item/CS_URS_2023_01/784221101</t>
  </si>
  <si>
    <t>N00</t>
  </si>
  <si>
    <t>Nepojmenované, ostatní práce a dodávky</t>
  </si>
  <si>
    <t>157</t>
  </si>
  <si>
    <t>N00_015R02</t>
  </si>
  <si>
    <t>Příplatek k hydroizolačnímu souvrství spodní stavby _ za provedení veškerých detailů , zpětných spojů a (D+M) systémových prostupů/průchodek</t>
  </si>
  <si>
    <t>262144</t>
  </si>
  <si>
    <t>1052485193</t>
  </si>
  <si>
    <t>https://podminky.urs.cz/item/CS_URS_2023_01/N00_015R02</t>
  </si>
  <si>
    <t xml:space="preserve">Poznámka k položce:_x000d_
Poznámka k položce: Kompletní dodávka a provedení dle specifikace PD (SOUPIS DETAILŮ) a TZ + systémové technologické postupy  ----------------------------------------------------------------------------------------------------------------------------------------</t>
  </si>
  <si>
    <t>206</t>
  </si>
  <si>
    <t>N00_015R06</t>
  </si>
  <si>
    <t>Dodávka a montáž kompletního systémového řešení _ odvětrání radonu z podloží (DN 60 mm)</t>
  </si>
  <si>
    <t>-1629603051</t>
  </si>
  <si>
    <t>https://podminky.urs.cz/item/CS_URS_2023_01/N00_015R06</t>
  </si>
  <si>
    <t>Poznámka k položce:_x000d_
Poznámka k položce: Kompletní provedení dle specifikace PD a TZ včetně všech přímo souvisejících prací a dodávek. --------------------------------------------------------------------------------------------------------------------</t>
  </si>
  <si>
    <t>159</t>
  </si>
  <si>
    <t>N00_015R07</t>
  </si>
  <si>
    <t>Dodávka a montáž kompletního systémového řešení _ prostupy základovými konstrukcemi</t>
  </si>
  <si>
    <t>-49578316</t>
  </si>
  <si>
    <t>https://podminky.urs.cz/item/CS_URS_2023_01/N00_015R07</t>
  </si>
  <si>
    <t>OST</t>
  </si>
  <si>
    <t>Ostatní</t>
  </si>
  <si>
    <t>189</t>
  </si>
  <si>
    <t>910_000_R</t>
  </si>
  <si>
    <t>D + M sklopné nezez madlo dl. 800 mm</t>
  </si>
  <si>
    <t>512</t>
  </si>
  <si>
    <t>450581278</t>
  </si>
  <si>
    <t>https://podminky.urs.cz/item/CS_URS_2023_01/910_000_R</t>
  </si>
  <si>
    <t>190</t>
  </si>
  <si>
    <t>920_000_R</t>
  </si>
  <si>
    <t>D + M pevné nerez madlo dl. 900 mm</t>
  </si>
  <si>
    <t>-665486368</t>
  </si>
  <si>
    <t>https://podminky.urs.cz/item/CS_URS_2023_01/920_000_R</t>
  </si>
  <si>
    <t>191</t>
  </si>
  <si>
    <t>930_000_R</t>
  </si>
  <si>
    <t>D + M nerezové madlo (vedle umyvadla) dl. 500 mm</t>
  </si>
  <si>
    <t>-1069118940</t>
  </si>
  <si>
    <t>https://podminky.urs.cz/item/CS_URS_2023_01/930_000_R</t>
  </si>
  <si>
    <t>192</t>
  </si>
  <si>
    <t>940_000_R</t>
  </si>
  <si>
    <t>D + M zrcadlo š. 800 mm</t>
  </si>
  <si>
    <t>629726463</t>
  </si>
  <si>
    <t>https://podminky.urs.cz/item/CS_URS_2023_01/940_000_R</t>
  </si>
  <si>
    <t>193</t>
  </si>
  <si>
    <t>950_000_R</t>
  </si>
  <si>
    <t>D + M vodorovné madlo na dveře</t>
  </si>
  <si>
    <t>-2067799564</t>
  </si>
  <si>
    <t>https://podminky.urs.cz/item/CS_URS_2023_01/950_000_R</t>
  </si>
  <si>
    <t>194</t>
  </si>
  <si>
    <t>960_000_R</t>
  </si>
  <si>
    <t>D + M zrcadlo 800x1000 mm, do obkladu, zabroušená hrana</t>
  </si>
  <si>
    <t>-1307682230</t>
  </si>
  <si>
    <t>https://podminky.urs.cz/item/CS_URS_2023_01/960_000_R</t>
  </si>
  <si>
    <t>195</t>
  </si>
  <si>
    <t>970_000_R</t>
  </si>
  <si>
    <t>D + M nerez box na papírové ručníky</t>
  </si>
  <si>
    <t>1122738058</t>
  </si>
  <si>
    <t>https://podminky.urs.cz/item/CS_URS_2023_01/970_000_R</t>
  </si>
  <si>
    <t>196</t>
  </si>
  <si>
    <t>980_000_R</t>
  </si>
  <si>
    <t>D + M štětka na WC kotvená do stěny včetně kotvení - nerez</t>
  </si>
  <si>
    <t>sada</t>
  </si>
  <si>
    <t>-1125268310</t>
  </si>
  <si>
    <t>https://podminky.urs.cz/item/CS_URS_2023_01/980_000_R</t>
  </si>
  <si>
    <t>197</t>
  </si>
  <si>
    <t>990_000_R</t>
  </si>
  <si>
    <t>D + M koš odpadkový 30L nerez, otevírání nášlapem</t>
  </si>
  <si>
    <t>-1585429017</t>
  </si>
  <si>
    <t>https://podminky.urs.cz/item/CS_URS_2023_01/990_000_R</t>
  </si>
  <si>
    <t>198</t>
  </si>
  <si>
    <t>991_000_R</t>
  </si>
  <si>
    <t>d + M dávkovač mýdla mechanický nerez, kotvený na stěnu včetně kotvení</t>
  </si>
  <si>
    <t>-2124644154</t>
  </si>
  <si>
    <t>https://podminky.urs.cz/item/CS_URS_2023_01/991_000_R</t>
  </si>
  <si>
    <t>VRN</t>
  </si>
  <si>
    <t>Vedlejší rozpočtové náklady</t>
  </si>
  <si>
    <t>VRN1</t>
  </si>
  <si>
    <t>Průzkumné, geodetické a projektové práce</t>
  </si>
  <si>
    <t>123</t>
  </si>
  <si>
    <t>013294000</t>
  </si>
  <si>
    <t>Ostatní dokumentace</t>
  </si>
  <si>
    <t>1024</t>
  </si>
  <si>
    <t>1315845817</t>
  </si>
  <si>
    <t>https://podminky.urs.cz/item/CS_URS_2023_01/013294000</t>
  </si>
  <si>
    <t>VRN3</t>
  </si>
  <si>
    <t>Zařízení staveniště</t>
  </si>
  <si>
    <t>236</t>
  </si>
  <si>
    <t>032002000</t>
  </si>
  <si>
    <t>Vybavení staveniště</t>
  </si>
  <si>
    <t>…</t>
  </si>
  <si>
    <t>-836679111</t>
  </si>
  <si>
    <t>https://podminky.urs.cz/item/CS_URS_2023_01/032002000</t>
  </si>
  <si>
    <t>232</t>
  </si>
  <si>
    <t>033002000</t>
  </si>
  <si>
    <t>Připojení staveniště na inženýrské sítě</t>
  </si>
  <si>
    <t>-501156689</t>
  </si>
  <si>
    <t>https://podminky.urs.cz/item/CS_URS_2023_01/033002000</t>
  </si>
  <si>
    <t>234</t>
  </si>
  <si>
    <t>034002000</t>
  </si>
  <si>
    <t>Zabezpečení staveniště</t>
  </si>
  <si>
    <t>-707014323</t>
  </si>
  <si>
    <t>https://podminky.urs.cz/item/CS_URS_2023_01/034002000</t>
  </si>
  <si>
    <t>233</t>
  </si>
  <si>
    <t>035002000</t>
  </si>
  <si>
    <t>Pronájmy ploch, zábory</t>
  </si>
  <si>
    <t>-515949759</t>
  </si>
  <si>
    <t>https://podminky.urs.cz/item/CS_URS_2023_01/035002000</t>
  </si>
  <si>
    <t>262</t>
  </si>
  <si>
    <t>03600200</t>
  </si>
  <si>
    <t>Mimostaveništní doprava</t>
  </si>
  <si>
    <t>935037822</t>
  </si>
  <si>
    <t>https://podminky.urs.cz/item/CS_URS_2023_01/03600200</t>
  </si>
  <si>
    <t>235</t>
  </si>
  <si>
    <t>039002000</t>
  </si>
  <si>
    <t>Zrušení zařízení staveniště</t>
  </si>
  <si>
    <t>1260847055</t>
  </si>
  <si>
    <t>https://podminky.urs.cz/item/CS_URS_2023_01/039002000</t>
  </si>
  <si>
    <t>269</t>
  </si>
  <si>
    <t>04000</t>
  </si>
  <si>
    <t>Dočasné dopravní značení</t>
  </si>
  <si>
    <t>-375098057</t>
  </si>
  <si>
    <t>270</t>
  </si>
  <si>
    <t>06000</t>
  </si>
  <si>
    <t>Lávka pro pěší zajišťující přístup do kostela v průběhu oprav</t>
  </si>
  <si>
    <t>-1437211654</t>
  </si>
  <si>
    <t>002 - Zdravotechnika</t>
  </si>
  <si>
    <t xml:space="preserve"> </t>
  </si>
  <si>
    <t>PSV - kanalizace vnitřní</t>
  </si>
  <si>
    <t>D1 - vodovod vnitřní</t>
  </si>
  <si>
    <t>D2 - kompletace ZT</t>
  </si>
  <si>
    <t>kanalizace vnitřní</t>
  </si>
  <si>
    <t>721173401</t>
  </si>
  <si>
    <t>Potrubí z trub PVC SN4 svodné (ležaté) DN 110</t>
  </si>
  <si>
    <t>https://podminky.urs.cz/item/CS_URS_2023_01/721173401</t>
  </si>
  <si>
    <t>721173402</t>
  </si>
  <si>
    <t>Potrubí z trub PVC SN4 svodné (ležaté) DN 125</t>
  </si>
  <si>
    <t>https://podminky.urs.cz/item/CS_URS_2023_01/721173402</t>
  </si>
  <si>
    <t>721174021</t>
  </si>
  <si>
    <t>Kanal potr PP odpadní hrdlové DN 32</t>
  </si>
  <si>
    <t>721174022</t>
  </si>
  <si>
    <t>Kanal potr PP odpadní hrdlové DN 40</t>
  </si>
  <si>
    <t>721174023</t>
  </si>
  <si>
    <t>Kanal potr PP odpadní hrdlové DN 50</t>
  </si>
  <si>
    <t>721174025</t>
  </si>
  <si>
    <t>Potrubí z trub polypropylenových odpadní (svislé) DN 110</t>
  </si>
  <si>
    <t>https://podminky.urs.cz/item/CS_URS_2023_01/721174025</t>
  </si>
  <si>
    <t>721175027</t>
  </si>
  <si>
    <t>Izolace z pěnového PE DN 100</t>
  </si>
  <si>
    <t>721194104</t>
  </si>
  <si>
    <t>Vyměření přípojek na potrubí vyvedení a upevnění odpadních výpustek DN 40</t>
  </si>
  <si>
    <t>https://podminky.urs.cz/item/CS_URS_2023_01/721194104</t>
  </si>
  <si>
    <t>721194109</t>
  </si>
  <si>
    <t>Vyměření přípojek na potrubí vyvedení a upevnění odpadních výpustek DN 110</t>
  </si>
  <si>
    <t>https://podminky.urs.cz/item/CS_URS_2023_01/721194109</t>
  </si>
  <si>
    <t>721273145</t>
  </si>
  <si>
    <t>Hlavice ventilační PVC D 110/600</t>
  </si>
  <si>
    <t>721242115</t>
  </si>
  <si>
    <t>Lapače střešních splavenin polypropylenové (PP) s kulovým kloubem na odtoku DN 110</t>
  </si>
  <si>
    <t>https://podminky.urs.cz/item/CS_URS_2023_01/721242115</t>
  </si>
  <si>
    <t>721290124</t>
  </si>
  <si>
    <t>Pomocné práce nepředvídané</t>
  </si>
  <si>
    <t>H</t>
  </si>
  <si>
    <t>721290112</t>
  </si>
  <si>
    <t>Zkouška těsnosti kanalizace v objektech vodou DN 150 nebo DN 200</t>
  </si>
  <si>
    <t>https://podminky.urs.cz/item/CS_URS_2023_01/721290112</t>
  </si>
  <si>
    <t>998721101</t>
  </si>
  <si>
    <t>Přesun kanalizace objekt v -6m</t>
  </si>
  <si>
    <t>SOUBOR</t>
  </si>
  <si>
    <t>D1</t>
  </si>
  <si>
    <t>vodovod vnitřní</t>
  </si>
  <si>
    <t>722175371</t>
  </si>
  <si>
    <t>Přechod PE-PPR</t>
  </si>
  <si>
    <t>722176012</t>
  </si>
  <si>
    <t>Rozvody z plastů polyfuze -D 20mm</t>
  </si>
  <si>
    <t>722176013</t>
  </si>
  <si>
    <t>Rozvody z plastů polyfuze -D 25mm</t>
  </si>
  <si>
    <t>722176014</t>
  </si>
  <si>
    <t>Rozvody z plastů polyfuze -D 32mm</t>
  </si>
  <si>
    <t>36</t>
  </si>
  <si>
    <t>722182112</t>
  </si>
  <si>
    <t>Plastové potrubí izolace PE -D 20</t>
  </si>
  <si>
    <t>722182113</t>
  </si>
  <si>
    <t>Plastové potrubí izolace PE -D 25</t>
  </si>
  <si>
    <t>40</t>
  </si>
  <si>
    <t>722182114</t>
  </si>
  <si>
    <t>Plastové potrubí izolace PE -D 32</t>
  </si>
  <si>
    <t>42</t>
  </si>
  <si>
    <t>722190401</t>
  </si>
  <si>
    <t>Zřízení přípojek na potrubí vyvedení a upevnění výpustek do DN 25</t>
  </si>
  <si>
    <t>44</t>
  </si>
  <si>
    <t>https://podminky.urs.cz/item/CS_URS_2023_01/722190401</t>
  </si>
  <si>
    <t>722190402</t>
  </si>
  <si>
    <t>Zřízení přípojek na potrubí vyvedení a upevnění výpustek přes 25 do DN 50</t>
  </si>
  <si>
    <t>46</t>
  </si>
  <si>
    <t>https://podminky.urs.cz/item/CS_URS_2023_01/722190402</t>
  </si>
  <si>
    <t>722190403</t>
  </si>
  <si>
    <t>Zřízení přípojek na potrubí vyvedení a upevnění výpustek přes 50 do DN 100</t>
  </si>
  <si>
    <t>https://podminky.urs.cz/item/CS_URS_2023_01/722190403</t>
  </si>
  <si>
    <t>722220111</t>
  </si>
  <si>
    <t>Armatury s jedním závitem nástěnky pro výtokový ventil G 1/2"</t>
  </si>
  <si>
    <t>50</t>
  </si>
  <si>
    <t>https://podminky.urs.cz/item/CS_URS_2023_01/722220111</t>
  </si>
  <si>
    <t>722224111</t>
  </si>
  <si>
    <t>Kohout plnicí a vypouštěcí DN 15</t>
  </si>
  <si>
    <t>722229102</t>
  </si>
  <si>
    <t>Armatury s jedním závitem montáž vodovodních armatur s jedním závitem ostatních typů G 3/4"</t>
  </si>
  <si>
    <t>54</t>
  </si>
  <si>
    <t>https://podminky.urs.cz/item/CS_URS_2023_01/722229102</t>
  </si>
  <si>
    <t>722229103</t>
  </si>
  <si>
    <t>Armatury s jedním závitem montáž vodovodních armatur s jedním závitem ostatních typů G 1"</t>
  </si>
  <si>
    <t>56</t>
  </si>
  <si>
    <t>https://podminky.urs.cz/item/CS_URS_2023_01/722229103</t>
  </si>
  <si>
    <t>722231061</t>
  </si>
  <si>
    <t>Ventil zpětný Ve 3030 G 1/2</t>
  </si>
  <si>
    <t>722231162</t>
  </si>
  <si>
    <t>Ventil pojistný pruž ON 137030 G3/4</t>
  </si>
  <si>
    <t>722231203</t>
  </si>
  <si>
    <t>Armatury se dvěma závity ventily redukční tlakové mosazné bez manometru PN 6 do 25 °C G 1"</t>
  </si>
  <si>
    <t>https://podminky.urs.cz/item/CS_URS_2023_01/722231203</t>
  </si>
  <si>
    <t>722232072</t>
  </si>
  <si>
    <t>Armatury se dvěma závity kulové kohouty PN 42 do 185 °C přímé 2x vnější závit G 1/2"</t>
  </si>
  <si>
    <t>https://podminky.urs.cz/item/CS_URS_2023_01/722232072</t>
  </si>
  <si>
    <t>722232073</t>
  </si>
  <si>
    <t>Armatury se dvěma závity kulové kohouty PN 42 do 185 °C přímé 2x vnější závit G 3/4"</t>
  </si>
  <si>
    <t>https://podminky.urs.cz/item/CS_URS_2023_01/722232073</t>
  </si>
  <si>
    <t>722232074</t>
  </si>
  <si>
    <t>Armatury se dvěma závity kulové kohouty PN 42 do 185 °C přímé 2x vnější závit G 1"</t>
  </si>
  <si>
    <t>68</t>
  </si>
  <si>
    <t>https://podminky.urs.cz/item/CS_URS_2023_01/722232074</t>
  </si>
  <si>
    <t>722232064</t>
  </si>
  <si>
    <t>Armatury se dvěma závity kulové kohouty PN 42 do 185 °C přímé vnitřní závit s vypouštěním G 5/4"</t>
  </si>
  <si>
    <t>70</t>
  </si>
  <si>
    <t>https://podminky.urs.cz/item/CS_URS_2023_01/722232064</t>
  </si>
  <si>
    <t>722232251</t>
  </si>
  <si>
    <t>Regulační šroubení DN 15</t>
  </si>
  <si>
    <t>722234267</t>
  </si>
  <si>
    <t>Armatury se dvěma závity filtry mosazný PN 20 do 80 °C G 6/4"</t>
  </si>
  <si>
    <t>https://podminky.urs.cz/item/CS_URS_2023_01/722234267</t>
  </si>
  <si>
    <t>722239101</t>
  </si>
  <si>
    <t>Armatury se dvěma závity montáž vodovodních armatur se dvěma závity ostatních typů G 1/2"</t>
  </si>
  <si>
    <t>76</t>
  </si>
  <si>
    <t>https://podminky.urs.cz/item/CS_URS_2023_01/722239101</t>
  </si>
  <si>
    <t>722239102</t>
  </si>
  <si>
    <t>Armatury se dvěma závity montáž vodovodních armatur se dvěma závity ostatních typů G 3/4"</t>
  </si>
  <si>
    <t>78</t>
  </si>
  <si>
    <t>https://podminky.urs.cz/item/CS_URS_2023_01/722239102</t>
  </si>
  <si>
    <t>722239103</t>
  </si>
  <si>
    <t>Armatury se dvěma závity montáž vodovodních armatur se dvěma závity ostatních typů G 1"</t>
  </si>
  <si>
    <t>80</t>
  </si>
  <si>
    <t>https://podminky.urs.cz/item/CS_URS_2023_01/722239103</t>
  </si>
  <si>
    <t>722241125</t>
  </si>
  <si>
    <t>expanzní nádoba 18 l</t>
  </si>
  <si>
    <t>82</t>
  </si>
  <si>
    <t>722241126</t>
  </si>
  <si>
    <t>Flowjet armatura pro expanz.nádobu</t>
  </si>
  <si>
    <t>84</t>
  </si>
  <si>
    <t>722241132</t>
  </si>
  <si>
    <t>Cirk. čerpadlo s programátorem</t>
  </si>
  <si>
    <t>86</t>
  </si>
  <si>
    <t>722263418</t>
  </si>
  <si>
    <t>Výpomocné stav. práce</t>
  </si>
  <si>
    <t>722290226</t>
  </si>
  <si>
    <t>Zkoušky, proplach a desinfekce vodovodního potrubí zkoušky těsnosti vodovodního potrubí závitového do DN 50</t>
  </si>
  <si>
    <t>https://podminky.urs.cz/item/CS_URS_2023_01/722290226</t>
  </si>
  <si>
    <t>722290234</t>
  </si>
  <si>
    <t>Zkoušky, proplach a desinfekce vodovodního potrubí proplach a desinfekce vodovodního potrubí do DN 80</t>
  </si>
  <si>
    <t>https://podminky.urs.cz/item/CS_URS_2023_01/722290234</t>
  </si>
  <si>
    <t>722290238</t>
  </si>
  <si>
    <t>Hygienický rozbor vody</t>
  </si>
  <si>
    <t>94</t>
  </si>
  <si>
    <t>998722101</t>
  </si>
  <si>
    <t>Přesun vodovod objekt v -6m</t>
  </si>
  <si>
    <t>96</t>
  </si>
  <si>
    <t>D2</t>
  </si>
  <si>
    <t>kompletace ZT</t>
  </si>
  <si>
    <t>725112145</t>
  </si>
  <si>
    <t>WC modul ovl zepředu</t>
  </si>
  <si>
    <t>725112148</t>
  </si>
  <si>
    <t>Souprava zvukoizolační WC</t>
  </si>
  <si>
    <t>100</t>
  </si>
  <si>
    <t>725112149</t>
  </si>
  <si>
    <t>Mtž WC modulu</t>
  </si>
  <si>
    <t>102</t>
  </si>
  <si>
    <t>725112150</t>
  </si>
  <si>
    <t>Ovládací tlačítko</t>
  </si>
  <si>
    <t>725112152</t>
  </si>
  <si>
    <t>Sedátko antibakt. pro klozet keramický</t>
  </si>
  <si>
    <t>725112331</t>
  </si>
  <si>
    <t>Klozet závěsný</t>
  </si>
  <si>
    <t>725112332</t>
  </si>
  <si>
    <t>Klozet závěsný invalidní</t>
  </si>
  <si>
    <t>725119213</t>
  </si>
  <si>
    <t>Mtž klozet mís závěsných</t>
  </si>
  <si>
    <t>725121315</t>
  </si>
  <si>
    <t>Závěsný pisoár</t>
  </si>
  <si>
    <t>725121412</t>
  </si>
  <si>
    <t>Předstěnová inst.souprava pro pisoár</t>
  </si>
  <si>
    <t>725121413</t>
  </si>
  <si>
    <t>Předstěnová inst.souprava pro pisoár montáž</t>
  </si>
  <si>
    <t>725122111</t>
  </si>
  <si>
    <t>Zdroj napájecí AZPZAC 1/20</t>
  </si>
  <si>
    <t>725129201</t>
  </si>
  <si>
    <t>Mtž pisoárů ostatních typů</t>
  </si>
  <si>
    <t>725211211</t>
  </si>
  <si>
    <t>Umyvadlo keram</t>
  </si>
  <si>
    <t>725211104</t>
  </si>
  <si>
    <t>Umyvadlo invalidní</t>
  </si>
  <si>
    <t>725219401</t>
  </si>
  <si>
    <t>Mtž umyvadel na šrouby do zdiva</t>
  </si>
  <si>
    <t>130</t>
  </si>
  <si>
    <t>725219402</t>
  </si>
  <si>
    <t>Souprava na uchycení umyvadel na šrouby do zdiva</t>
  </si>
  <si>
    <t>132</t>
  </si>
  <si>
    <t>725331112</t>
  </si>
  <si>
    <t>Výlevka keramická plastová m</t>
  </si>
  <si>
    <t>725331113</t>
  </si>
  <si>
    <t>předstěnová inst. souprava pro výlevku</t>
  </si>
  <si>
    <t>725331115</t>
  </si>
  <si>
    <t>MTZ předstěnové instalace pro výlevku</t>
  </si>
  <si>
    <t>725332320</t>
  </si>
  <si>
    <t>MTZ Výlevka diturvitová 7101/2</t>
  </si>
  <si>
    <t>725810403</t>
  </si>
  <si>
    <t>Ventil rohový 1/2</t>
  </si>
  <si>
    <t>725819201</t>
  </si>
  <si>
    <t>Ventily montáž ventilů ostatních typů nástěnných G 1/2"</t>
  </si>
  <si>
    <t>https://podminky.urs.cz/item/CS_URS_2023_01/725819201</t>
  </si>
  <si>
    <t>725820349</t>
  </si>
  <si>
    <t>Bat umyv stojánkové G 1/2</t>
  </si>
  <si>
    <t>725821211</t>
  </si>
  <si>
    <t>Baterie dřezová, otáčivá</t>
  </si>
  <si>
    <t>148</t>
  </si>
  <si>
    <t>725821552</t>
  </si>
  <si>
    <t>Baterie 150 zeď pro výlevku</t>
  </si>
  <si>
    <t>725821558</t>
  </si>
  <si>
    <t>MTZ Baterie pro výlevku</t>
  </si>
  <si>
    <t>725829202</t>
  </si>
  <si>
    <t>Mtž baterií umyv-dřez</t>
  </si>
  <si>
    <t>725841211</t>
  </si>
  <si>
    <t>Baterie sprchová včetně sprch setu</t>
  </si>
  <si>
    <t>725849200</t>
  </si>
  <si>
    <t>Mtž bat sprch nástěnné nastav výška</t>
  </si>
  <si>
    <t>158</t>
  </si>
  <si>
    <t>725241142</t>
  </si>
  <si>
    <t>Sprchové vaničky akrylátové čtvrtkruhové 900x900 mm</t>
  </si>
  <si>
    <t>160</t>
  </si>
  <si>
    <t>https://podminky.urs.cz/item/CS_URS_2023_01/725241142</t>
  </si>
  <si>
    <t>725241533</t>
  </si>
  <si>
    <t>Sprch. kout 90</t>
  </si>
  <si>
    <t>162</t>
  </si>
  <si>
    <t>725241534</t>
  </si>
  <si>
    <t>montáž sprch vaničky</t>
  </si>
  <si>
    <t>725249102</t>
  </si>
  <si>
    <t>Mtž boxů ostatních typů</t>
  </si>
  <si>
    <t>725860109</t>
  </si>
  <si>
    <t>Zápach uzávěr umyv DN40</t>
  </si>
  <si>
    <t>37</t>
  </si>
  <si>
    <t>725863314</t>
  </si>
  <si>
    <t>Zápach uzávěr bidet DN32</t>
  </si>
  <si>
    <t>725865311</t>
  </si>
  <si>
    <t>Zápachové uzávěrky zařizovacích předmětů pro vany sprchových koutů s kulovým kloubem na odtoku DN 40/50</t>
  </si>
  <si>
    <t>https://podminky.urs.cz/item/CS_URS_2023_01/725865311</t>
  </si>
  <si>
    <t>39</t>
  </si>
  <si>
    <t>725863314.1</t>
  </si>
  <si>
    <t>Zápach uzávěr DN32</t>
  </si>
  <si>
    <t>725866339</t>
  </si>
  <si>
    <t>Zápach uzávěr podl DN50</t>
  </si>
  <si>
    <t>41</t>
  </si>
  <si>
    <t>725810102</t>
  </si>
  <si>
    <t>Ventil pračkový G 3/4</t>
  </si>
  <si>
    <t>725981123</t>
  </si>
  <si>
    <t>Dvířka T 3622 z PH 30/30</t>
  </si>
  <si>
    <t>43</t>
  </si>
  <si>
    <t>998725101</t>
  </si>
  <si>
    <t>Přesun zařiz předměty objekt v -6m</t>
  </si>
  <si>
    <t>182</t>
  </si>
  <si>
    <t>003 - Elektroinstalace silnoproud</t>
  </si>
  <si>
    <t>D3 - Materiál/montáž</t>
  </si>
  <si>
    <t>D4 - Svítidla včetně zdrojů a startérů</t>
  </si>
  <si>
    <t>D5 - Hromosvod, uzemnění</t>
  </si>
  <si>
    <t>D6 - HZS</t>
  </si>
  <si>
    <t>D7 - skříň ochranného pospojování HOP</t>
  </si>
  <si>
    <t>D8 - Zemní práce</t>
  </si>
  <si>
    <t>D3</t>
  </si>
  <si>
    <t>Materiál/montáž</t>
  </si>
  <si>
    <t>Pol1</t>
  </si>
  <si>
    <t>rozvaděč RE, typový rozvadeč do plastového pilíře, 1x jistič 25A/3, jistič HDO, přímé měření, dle standardu ČEZ, osazení do pilíře, - komplet</t>
  </si>
  <si>
    <t>ks</t>
  </si>
  <si>
    <t>Pol2</t>
  </si>
  <si>
    <t>rozvadeč RMS - dodávka dle výkresu 06</t>
  </si>
  <si>
    <t>Pol3</t>
  </si>
  <si>
    <t>skříň ochranného pospojování HOP</t>
  </si>
  <si>
    <t>Pol4</t>
  </si>
  <si>
    <t>CYKY-J 5x10 (C)</t>
  </si>
  <si>
    <t>Pol5</t>
  </si>
  <si>
    <t>CYKY-J 5x 6 (C)</t>
  </si>
  <si>
    <t>Pol6</t>
  </si>
  <si>
    <t>CYKY-J 5x2,5 (C)</t>
  </si>
  <si>
    <t>Pol7</t>
  </si>
  <si>
    <t>CYKY-J 3x2,5 (C)</t>
  </si>
  <si>
    <t>Pol8</t>
  </si>
  <si>
    <t>CYKY-J 4x1,5 (C)</t>
  </si>
  <si>
    <t>Pol9</t>
  </si>
  <si>
    <t>CYKY-J 3x1,5 (C)</t>
  </si>
  <si>
    <t>Pol10</t>
  </si>
  <si>
    <t>CYKY-J 3x1,5 (A)</t>
  </si>
  <si>
    <t>Pol11</t>
  </si>
  <si>
    <t>CYKY-O 2x1,5 (D)</t>
  </si>
  <si>
    <t>Pol12</t>
  </si>
  <si>
    <t>CYKY-O 2x1,5 (A)</t>
  </si>
  <si>
    <t>Pol13</t>
  </si>
  <si>
    <t>Prafladur E60 2x1,5</t>
  </si>
  <si>
    <t>Pol14</t>
  </si>
  <si>
    <t>chránička červená, do země DN75</t>
  </si>
  <si>
    <t>Pol15</t>
  </si>
  <si>
    <t>CYA 25 zž</t>
  </si>
  <si>
    <t>Pol16</t>
  </si>
  <si>
    <t>CYA 16 zž</t>
  </si>
  <si>
    <t>Pol17</t>
  </si>
  <si>
    <t>CYA 10 zž</t>
  </si>
  <si>
    <t>Pol18</t>
  </si>
  <si>
    <t>CYA 4 zž</t>
  </si>
  <si>
    <t>Pol19</t>
  </si>
  <si>
    <t>svorka OP</t>
  </si>
  <si>
    <t>Pol20</t>
  </si>
  <si>
    <t>elekroinstalační lišta 18x13</t>
  </si>
  <si>
    <t>Pol21</t>
  </si>
  <si>
    <t>elekroinstalační lišta 30x25</t>
  </si>
  <si>
    <t>D4</t>
  </si>
  <si>
    <t>Svítidla včetně zdrojů a startérů</t>
  </si>
  <si>
    <t>Pol22</t>
  </si>
  <si>
    <t>C - LED SVÍTIDLO 60W, PŘEŘAZENÉ, IP 20, PRISMA DIFUZOR</t>
  </si>
  <si>
    <t>Pol23</t>
  </si>
  <si>
    <t>D - LED SVÍTIDLO 15W, PŘISAZENÉ, IP 44, 1300lm, KULATÉ D300mm, PLASTOVÉ</t>
  </si>
  <si>
    <t>Pol24</t>
  </si>
  <si>
    <t>F - LED SVÍTIDLO 15W, PŘISAZENÉ, IP 65, 1300lm, KULATÉ D300mm, PLASTOVÉ</t>
  </si>
  <si>
    <t>Pol25</t>
  </si>
  <si>
    <t>N - NOUZ. LED SVÍT. 1x3W S PIKTOGRAMEM, PŘISAZENÉ, 1HOD ZÁLOHA, IP65</t>
  </si>
  <si>
    <t>Pol26</t>
  </si>
  <si>
    <t>1-pól. vyp. (1) - strojek, kryt, rámeček - barva bílá</t>
  </si>
  <si>
    <t>Pol27</t>
  </si>
  <si>
    <t>Střídav .přep. (6) - strojek, kryt, rámeček - barva bílá</t>
  </si>
  <si>
    <t>Pol28</t>
  </si>
  <si>
    <t>Kříž. přep. (7) - strojek, kryt, rámeček - barva bílá</t>
  </si>
  <si>
    <t>Pol29</t>
  </si>
  <si>
    <t>dvojzásuvka 16A/230V- strojek, kryt, rámeček - barva bílá</t>
  </si>
  <si>
    <t>Pol30</t>
  </si>
  <si>
    <t>dvojzásuvka 16A/230V, s přep ochranou D- strojek, kryt, rámeček - barva bílá</t>
  </si>
  <si>
    <t>Pol31</t>
  </si>
  <si>
    <t>zásuvka do vlhka - strojek, kryt, rámeček - barva bílá</t>
  </si>
  <si>
    <t>Pol32</t>
  </si>
  <si>
    <t>KP68, KU68, nebo do dutých stěn</t>
  </si>
  <si>
    <t>Pol33</t>
  </si>
  <si>
    <t>KR68, nebo do dutých stěn</t>
  </si>
  <si>
    <t>Pol34</t>
  </si>
  <si>
    <t>KR97</t>
  </si>
  <si>
    <t>Pol35</t>
  </si>
  <si>
    <t>krabice IP54 na povrch se svorkovnicí</t>
  </si>
  <si>
    <t>Pol36</t>
  </si>
  <si>
    <t>ukončení vodičů pospojování</t>
  </si>
  <si>
    <t>Pol37</t>
  </si>
  <si>
    <t>pohybové čidlo IP20, stropní 360°, spínání LED zdojů</t>
  </si>
  <si>
    <t>Pol38</t>
  </si>
  <si>
    <t>pohybové čidlo, IP44, nástěnné 270°</t>
  </si>
  <si>
    <t>Pol39</t>
  </si>
  <si>
    <t>doběhové relé pro ventilátror VZT do krabice pod vypínač</t>
  </si>
  <si>
    <t>Pol40</t>
  </si>
  <si>
    <t>napojení ventilátorů a zařízení VZT</t>
  </si>
  <si>
    <t>Pol41</t>
  </si>
  <si>
    <t>ukončení kabelů do 5 x 10</t>
  </si>
  <si>
    <t>Pol42</t>
  </si>
  <si>
    <t>ukončení kabelů do 5 x 6</t>
  </si>
  <si>
    <t>Pol43</t>
  </si>
  <si>
    <t>ukončení kabelů do 5 x 1,5-4</t>
  </si>
  <si>
    <t>Pol44</t>
  </si>
  <si>
    <t>ukončení kabelů do 3 x 1,5-4</t>
  </si>
  <si>
    <t>Pol45</t>
  </si>
  <si>
    <t>průraz zdivem do 45 cm</t>
  </si>
  <si>
    <t>Pol46</t>
  </si>
  <si>
    <t>průraz zdivem do 30 cm</t>
  </si>
  <si>
    <t>Pol47</t>
  </si>
  <si>
    <t>průraz zdivem do 15 cm</t>
  </si>
  <si>
    <t>Pol48</t>
  </si>
  <si>
    <t>vysekání rýh ve zdi cihelné 3 x 3 cm</t>
  </si>
  <si>
    <t>Pol49</t>
  </si>
  <si>
    <t>vysekání rýh ve zdi cihelné 3 x 7 cm</t>
  </si>
  <si>
    <t>Pol50</t>
  </si>
  <si>
    <t>vysekání, vyvrtání kapes pro krabice</t>
  </si>
  <si>
    <t>Pol51</t>
  </si>
  <si>
    <t>vyrážecí tlačítko v krabici pod sklíčkem - komplet</t>
  </si>
  <si>
    <t>D5</t>
  </si>
  <si>
    <t>Hromosvod, uzemnění</t>
  </si>
  <si>
    <t>Pol52</t>
  </si>
  <si>
    <t>FeZn d8</t>
  </si>
  <si>
    <t>Pol53</t>
  </si>
  <si>
    <t>FeZn d10</t>
  </si>
  <si>
    <t>Pol54</t>
  </si>
  <si>
    <t>podpěra vedení PV</t>
  </si>
  <si>
    <t>Pol55</t>
  </si>
  <si>
    <t>FeZn 30 x 4</t>
  </si>
  <si>
    <t>Pol56</t>
  </si>
  <si>
    <t>svorka SZ</t>
  </si>
  <si>
    <t>Pol57</t>
  </si>
  <si>
    <t>svorka SR03</t>
  </si>
  <si>
    <t>Pol58</t>
  </si>
  <si>
    <t>svorka SR01</t>
  </si>
  <si>
    <t>Pol59</t>
  </si>
  <si>
    <t>svorka SO</t>
  </si>
  <si>
    <t>Pol60</t>
  </si>
  <si>
    <t>svorka SS,SP,SK</t>
  </si>
  <si>
    <t>Pol61</t>
  </si>
  <si>
    <t>ochranný úhelní + 2x držák</t>
  </si>
  <si>
    <t>Pol62</t>
  </si>
  <si>
    <t>měření zemních odporů do 100m</t>
  </si>
  <si>
    <t>Pol63</t>
  </si>
  <si>
    <t>montáž štítků k označní svodů</t>
  </si>
  <si>
    <t>Pol64</t>
  </si>
  <si>
    <t>tvarování ochranných prvků</t>
  </si>
  <si>
    <t>Pol65</t>
  </si>
  <si>
    <t>nosný, podružný a režijní materiál</t>
  </si>
  <si>
    <t>kg</t>
  </si>
  <si>
    <t>Poznámka k položce:_x000d_
součet</t>
  </si>
  <si>
    <t>D6</t>
  </si>
  <si>
    <t>HZS</t>
  </si>
  <si>
    <t>Pol66</t>
  </si>
  <si>
    <t>zabezpečení pracoviště</t>
  </si>
  <si>
    <t>hod</t>
  </si>
  <si>
    <t>Pol67</t>
  </si>
  <si>
    <t>vynášení suti do kontejneru</t>
  </si>
  <si>
    <t>Pol68</t>
  </si>
  <si>
    <t>spolupráce s revizním technikem</t>
  </si>
  <si>
    <t>Pol69</t>
  </si>
  <si>
    <t>inženýrská činnost</t>
  </si>
  <si>
    <t>Pol70</t>
  </si>
  <si>
    <t>výchozí revize</t>
  </si>
  <si>
    <t>Pol71</t>
  </si>
  <si>
    <t>dokumentace skut. provedení</t>
  </si>
  <si>
    <t>Poznámka k položce:_x000d_
celkem</t>
  </si>
  <si>
    <t>D7</t>
  </si>
  <si>
    <t>Pol72</t>
  </si>
  <si>
    <t>krabice 150/150/77, IP 44</t>
  </si>
  <si>
    <t>Pol73</t>
  </si>
  <si>
    <t>ekvipoteciální svorkovnice EP</t>
  </si>
  <si>
    <t>Pol74</t>
  </si>
  <si>
    <t>spoj. a podr. mat.</t>
  </si>
  <si>
    <t>Poznámka k položce:_x000d_
mezisoučet_x000d_
celkem</t>
  </si>
  <si>
    <t>D8</t>
  </si>
  <si>
    <t>Pol75</t>
  </si>
  <si>
    <t>výkop kabelové rýhy 35/80 cm hor.4</t>
  </si>
  <si>
    <t>Pol76</t>
  </si>
  <si>
    <t>zához kabelové rýhy 35/80 cm hor.4</t>
  </si>
  <si>
    <t>Pol77</t>
  </si>
  <si>
    <t>zřízení kab.lože v rýze do 65 cm z písku 20 cm, včetně dodávky písku</t>
  </si>
  <si>
    <t>Pol78</t>
  </si>
  <si>
    <t>zakrytí kabelu výstražnou fólií červenou na šířku 33 cm, včetně dodávky fólie</t>
  </si>
  <si>
    <t>004 - Vytápění</t>
  </si>
  <si>
    <t>713 - Izolace tepelné</t>
  </si>
  <si>
    <t>731 - Kotelny</t>
  </si>
  <si>
    <t>732 - Strojovny</t>
  </si>
  <si>
    <t>733 - Rozvod potrubí</t>
  </si>
  <si>
    <t>734 - Armatury</t>
  </si>
  <si>
    <t>735 - Otopná tělesa</t>
  </si>
  <si>
    <t>736 - Podlahové vytápění</t>
  </si>
  <si>
    <t xml:space="preserve">    VRN6 - Územní vlivy</t>
  </si>
  <si>
    <t>722182004R00</t>
  </si>
  <si>
    <t>Montáž izolačních skruží na potrubí přímé do DN 28</t>
  </si>
  <si>
    <t>283771020</t>
  </si>
  <si>
    <t>Izolace potrubí PUR 18x13 mm šedočerná</t>
  </si>
  <si>
    <t>283771032</t>
  </si>
  <si>
    <t>Izolace potrubí PUR 22x20 mm šedočerná</t>
  </si>
  <si>
    <t>283771120</t>
  </si>
  <si>
    <t>Izolace potrubí PUR 28x20 mm šedočerná</t>
  </si>
  <si>
    <t>731</t>
  </si>
  <si>
    <t>Kotelny</t>
  </si>
  <si>
    <t>731249211R00</t>
  </si>
  <si>
    <t>Montáž TČ 10% dodávky</t>
  </si>
  <si>
    <t>IVT, soubor</t>
  </si>
  <si>
    <t>tepelné čerpadlo vzduch voda, dle PD vč. vnitř. jedn.+regulace</t>
  </si>
  <si>
    <t>R</t>
  </si>
  <si>
    <t>oběhové čerpadlo okruhu 25-40 elektronické</t>
  </si>
  <si>
    <t>732</t>
  </si>
  <si>
    <t>Strojovny</t>
  </si>
  <si>
    <t>732331513R00</t>
  </si>
  <si>
    <t>Nádoby expanzní tlak.s memb., 10 l</t>
  </si>
  <si>
    <t>732429111R00</t>
  </si>
  <si>
    <t>Montáž čerpadel oběhových spirálních, DN 25</t>
  </si>
  <si>
    <t>733</t>
  </si>
  <si>
    <t>Rozvod potrubí</t>
  </si>
  <si>
    <t>733163103R00</t>
  </si>
  <si>
    <t>Potrubí z měděných trubek D 18 x 1,0 mm</t>
  </si>
  <si>
    <t>733163104R00</t>
  </si>
  <si>
    <t>Potrubí z měděných trubek D 22 x 1 ,0mm</t>
  </si>
  <si>
    <t>733163105R00</t>
  </si>
  <si>
    <t>Potrubí z měděných trubek D 28 x 1,5 mm</t>
  </si>
  <si>
    <t>733164103RT6</t>
  </si>
  <si>
    <t>Montáž potrubí z měděných trubek D 18 mm</t>
  </si>
  <si>
    <t>733164104RT6</t>
  </si>
  <si>
    <t>Montáž potrubí z měděných trubek D 22 mm</t>
  </si>
  <si>
    <t>733164105R00</t>
  </si>
  <si>
    <t>Montáž potrubí z měděných trubek D 28 mm</t>
  </si>
  <si>
    <t>734</t>
  </si>
  <si>
    <t>Armatury</t>
  </si>
  <si>
    <t>722237663R00</t>
  </si>
  <si>
    <t>Klapka zpětná, DN 25</t>
  </si>
  <si>
    <t>734209103R00</t>
  </si>
  <si>
    <t>Montáž armatur závitových,s 1závitem, G 1/2</t>
  </si>
  <si>
    <t>734209113R00</t>
  </si>
  <si>
    <t>Montáž armatur závitových,se 2závity, G 1/2</t>
  </si>
  <si>
    <t>734209115R00</t>
  </si>
  <si>
    <t>Montáž armatur závitových,se 2závity, G 1</t>
  </si>
  <si>
    <t>734215133R00</t>
  </si>
  <si>
    <t>Ventil odvzdušňovací automat. DN 15</t>
  </si>
  <si>
    <t>734249104R00</t>
  </si>
  <si>
    <t>Montáž klapekzpětných závitových G 1</t>
  </si>
  <si>
    <t>734254132R00</t>
  </si>
  <si>
    <t>Ventil pojistný,výkon do 20kW, PN 3 DN20</t>
  </si>
  <si>
    <t>734264416R00</t>
  </si>
  <si>
    <t>H-šroubení uzavírat.dvoutrub.rohové, DN 15</t>
  </si>
  <si>
    <t>734291113R00</t>
  </si>
  <si>
    <t>Kohouty plnící a vypouštěcí G 1/2</t>
  </si>
  <si>
    <t>734291972R00</t>
  </si>
  <si>
    <t>Hlavice termost. kapalinová</t>
  </si>
  <si>
    <t>734413132R00</t>
  </si>
  <si>
    <t>Teploměr D 80</t>
  </si>
  <si>
    <t>R.1</t>
  </si>
  <si>
    <t>měřič tepla Qmax 1,5m3/h fakturační</t>
  </si>
  <si>
    <t>R.2</t>
  </si>
  <si>
    <t>ventil směšovací DN15 Kvs1,5 se servopohonem</t>
  </si>
  <si>
    <t>Regulus</t>
  </si>
  <si>
    <t>ventil pro připojení exp, nádoby DN20</t>
  </si>
  <si>
    <t>38841060</t>
  </si>
  <si>
    <t>Tlakoměr 0,6MPa</t>
  </si>
  <si>
    <t>551100052</t>
  </si>
  <si>
    <t>Kohout kulový 1"</t>
  </si>
  <si>
    <t>551100304</t>
  </si>
  <si>
    <t>Filtr závitový 1"</t>
  </si>
  <si>
    <t>735</t>
  </si>
  <si>
    <t>Otopná tělesa</t>
  </si>
  <si>
    <t>735000912R00</t>
  </si>
  <si>
    <t>vyregulování ventilů</t>
  </si>
  <si>
    <t>735157682R00</t>
  </si>
  <si>
    <t>Otopná těl.panel. 22 900/ 600 VK</t>
  </si>
  <si>
    <t>735191910R00</t>
  </si>
  <si>
    <t>Napuštění vody do otopného systému</t>
  </si>
  <si>
    <t>R.3</t>
  </si>
  <si>
    <t>termostatická hlavice kapalinová</t>
  </si>
  <si>
    <t xml:space="preserve">904      R03</t>
  </si>
  <si>
    <t>Hzs-zkousky v ramci montaz.praci topná zkouška</t>
  </si>
  <si>
    <t>h</t>
  </si>
  <si>
    <t>736</t>
  </si>
  <si>
    <t>Podlahové vytápění</t>
  </si>
  <si>
    <t>736110004RT3</t>
  </si>
  <si>
    <t>Podlahové vytápění 18x2 na systémovou desku</t>
  </si>
  <si>
    <t>R.4</t>
  </si>
  <si>
    <t>vystrojený rozdělovač+sb. - 2okruhy, se skříní</t>
  </si>
  <si>
    <t>R.5</t>
  </si>
  <si>
    <t>vystrojený rozdělovač+sb. - 4okruhy, se skříní</t>
  </si>
  <si>
    <t>030001000</t>
  </si>
  <si>
    <t>-684305633</t>
  </si>
  <si>
    <t>https://podminky.urs.cz/item/CS_URS_2022_02/030001000</t>
  </si>
  <si>
    <t>VRN6</t>
  </si>
  <si>
    <t>Územní vlivy</t>
  </si>
  <si>
    <t>065002000</t>
  </si>
  <si>
    <t>Mimostaveništní doprava materiálů</t>
  </si>
  <si>
    <t>-493661580</t>
  </si>
  <si>
    <t>https://podminky.urs.cz/item/CS_URS_2022_02/065002000</t>
  </si>
  <si>
    <t>005 - Elektroinstalace slaboproud</t>
  </si>
  <si>
    <t>D1 - Příprava kabelových tras, montáž + dodávka</t>
  </si>
  <si>
    <t xml:space="preserve">D2 - Rozvod univerzální kabeláže - montáž </t>
  </si>
  <si>
    <t>D3 - Rozvod univerzální kabeláže - dodávka</t>
  </si>
  <si>
    <t>D4 - DR1</t>
  </si>
  <si>
    <t>D5 - Rozvod el.zabezpečovací signalizace - montáž</t>
  </si>
  <si>
    <t>D6 - Rozvod el.zabezpečovací signalizace - dodávka</t>
  </si>
  <si>
    <t>D7 - Signalizace WC invalidé, dodávka +montáž</t>
  </si>
  <si>
    <t>D8 - Hodinové zúčtovací sazby</t>
  </si>
  <si>
    <t>Příprava kabelových tras, montáž + dodávka</t>
  </si>
  <si>
    <t>Pol80</t>
  </si>
  <si>
    <t>Průraz zdivem z tvrdě pál.cihl, stř. tvrd.kamene, tl. 15cm</t>
  </si>
  <si>
    <t>Pol81</t>
  </si>
  <si>
    <t>Průraz zdivem z tvrdě pál.cihl, stř. tvrd.kamene, tl. 30cm</t>
  </si>
  <si>
    <t>Pol82</t>
  </si>
  <si>
    <t>Průraz zdivem z tvrdě pál.cihl, stř. tvrd.kamene, tl. 45cm</t>
  </si>
  <si>
    <t>Pol83</t>
  </si>
  <si>
    <t>Krabice odbočná D68 pod omítku vč. vysekání lůžka (mont. vč. mat.)</t>
  </si>
  <si>
    <t>Pol84</t>
  </si>
  <si>
    <t>Vysekání rýh ve zdi panelové 3 x 3 cm</t>
  </si>
  <si>
    <t>Pol85</t>
  </si>
  <si>
    <t>Vysekání rýh ve zdi panelové 3 x 7 cm</t>
  </si>
  <si>
    <t>Pol86</t>
  </si>
  <si>
    <t>Trubka ohebná, PVC pod omítkou 16 mm (mont. vč. mat.)</t>
  </si>
  <si>
    <t>Pol87</t>
  </si>
  <si>
    <t>Trubka ohebná , PVC pod omítkou 23 mm (mont. vč. mat.)</t>
  </si>
  <si>
    <t>Pol88</t>
  </si>
  <si>
    <t>Trubka ohebná , PVC pod omítkou 29 mm (mont. vč. mat.)</t>
  </si>
  <si>
    <t xml:space="preserve">Rozvod univerzální kabeláže - montáž </t>
  </si>
  <si>
    <t>Pol89</t>
  </si>
  <si>
    <t>Mont. 1HU PATCH panelu kat. 6 bez UK</t>
  </si>
  <si>
    <t>Pol90</t>
  </si>
  <si>
    <t>montáž 19" vyvazovací panel 1U, 5 x plastová úchytka</t>
  </si>
  <si>
    <t>Pol91</t>
  </si>
  <si>
    <t>Ukončení kabelu UTP v zásuvce</t>
  </si>
  <si>
    <t>Pol92</t>
  </si>
  <si>
    <t>Ukončení kabelu UTP, STP na patch panelu</t>
  </si>
  <si>
    <t>Pol93</t>
  </si>
  <si>
    <t>Zataž kab UTP, FTP do lišt, trubek</t>
  </si>
  <si>
    <t>Pol94</t>
  </si>
  <si>
    <t>Měření 1 kabelu, vyhot. protokolu</t>
  </si>
  <si>
    <t>Pol95</t>
  </si>
  <si>
    <t>Mont. a sestavení zásuvky pro 2 moduly RJ45</t>
  </si>
  <si>
    <t>Pol96</t>
  </si>
  <si>
    <t>Závěrečné práce ve skříni RACK</t>
  </si>
  <si>
    <t>Pol97</t>
  </si>
  <si>
    <t>Montáž racku do 42 HU</t>
  </si>
  <si>
    <t>Pol98</t>
  </si>
  <si>
    <t>Montáž panelu pro přívod 220V</t>
  </si>
  <si>
    <t>Pol99</t>
  </si>
  <si>
    <t>montáž kamery</t>
  </si>
  <si>
    <t>Pol100</t>
  </si>
  <si>
    <t>montáž NVR pro 8 kamer do racku, konfigurace</t>
  </si>
  <si>
    <t>Pol101</t>
  </si>
  <si>
    <t>Konfigulace sítě, uvedení do provozu</t>
  </si>
  <si>
    <t>kmpl</t>
  </si>
  <si>
    <t>Rozvod univerzální kabeláže - dodávka</t>
  </si>
  <si>
    <t>Pol102</t>
  </si>
  <si>
    <t>Instalační kabel Cat.5e UTP LSOH</t>
  </si>
  <si>
    <t>Pol103</t>
  </si>
  <si>
    <t>zasuvka 2xRJ45 Cat6 - komplet (kryt+rámeček)</t>
  </si>
  <si>
    <t>DR1</t>
  </si>
  <si>
    <t>Pol104</t>
  </si>
  <si>
    <t>DR1 - 19" rozvaděč, 12U 600x600, nástěnný, komplet</t>
  </si>
  <si>
    <t>Pol105</t>
  </si>
  <si>
    <t>Patch panel 24xRJ45/ 5e 1U, šedý</t>
  </si>
  <si>
    <t>Pol106</t>
  </si>
  <si>
    <t>Ventilační jednotka střešní/podlahová, 2x pozice</t>
  </si>
  <si>
    <t>Pol107</t>
  </si>
  <si>
    <t>19" rozvodný panel 5x220V s přep. ochranou třídy D, 3m</t>
  </si>
  <si>
    <t>Pol108</t>
  </si>
  <si>
    <t>19" vyvazovací panel 1U, 5 x plastová úchytka</t>
  </si>
  <si>
    <t>Pol109</t>
  </si>
  <si>
    <t>propojovací kabely RJ45/RJ45 cat.5e - 1,5m</t>
  </si>
  <si>
    <t>Pol110</t>
  </si>
  <si>
    <t>switch 24x 10/100 RJ45 portů+2x 10/100/1000 RJ45 porty + 2x Gb SFP porty, PoE</t>
  </si>
  <si>
    <t>Pol111</t>
  </si>
  <si>
    <t>IP venkovní dome kamera Full HD rozlišením. Motorický zoom objektiv, krytí IP66, IR LED přísvit 50m, pro noční režim</t>
  </si>
  <si>
    <t>Pol112</t>
  </si>
  <si>
    <t>Videorekordér IP síťový 8-kanálový, OS Linux, Dual-core processor, přední ovládací panel, podporované formáty H.264, MJPEG, záznam max. do 200Mbps, maximální rozlišení 5MPx na kameru, podpora 32x audio z IP kamer, 1x audio vstup, 1x audio výstup, alarm I/O 4/2, 2x SATA 3.5" HDD max. 12TB (bez HDD), max. 4 kanály umožňující využití analýzy - inteligentních funkcí, výstup 1 HDMI + 1 VGA, podpora ONVIF, podpora IP PTZ, 1x RJ45 port (10/100/1000 Mbps), 2x USB 2.0, součástí dálkové ovládání, rozměry 1U, 375 × 285 × 50mm, hmotnost 2.5kg (bez HDD)</t>
  </si>
  <si>
    <t>Pol113</t>
  </si>
  <si>
    <t>Přídavný HDD k NVR, 4TB</t>
  </si>
  <si>
    <t>Rozvod el.zabezpečovací signalizace - montáž</t>
  </si>
  <si>
    <t>Pol114</t>
  </si>
  <si>
    <t>Uvedení hlásiče do trvalého provozu</t>
  </si>
  <si>
    <t>Pol115</t>
  </si>
  <si>
    <t>Pol116</t>
  </si>
  <si>
    <t>kabel JYTY 2x1 v trubce,liste</t>
  </si>
  <si>
    <t>Pol117</t>
  </si>
  <si>
    <t>Kabel SYKFY 3x2x0,5 v trubkách</t>
  </si>
  <si>
    <t>Pol118</t>
  </si>
  <si>
    <t>Ukončení kabelů SYKFY, UTP, JYTY</t>
  </si>
  <si>
    <t>Pol119</t>
  </si>
  <si>
    <t>Montáž ústředny</t>
  </si>
  <si>
    <t>Pol120</t>
  </si>
  <si>
    <t>Montáž sirény</t>
  </si>
  <si>
    <t>Pol121</t>
  </si>
  <si>
    <t>Montáž klávesnice</t>
  </si>
  <si>
    <t>Pol122</t>
  </si>
  <si>
    <t>Montáž dveřních kontaktů</t>
  </si>
  <si>
    <t>Pol123</t>
  </si>
  <si>
    <t>Naprogramování středního EZS zařízení</t>
  </si>
  <si>
    <t>Pol124</t>
  </si>
  <si>
    <t>Revize zařízení EZS v rozsahu 1 ústředny</t>
  </si>
  <si>
    <t>Pol125</t>
  </si>
  <si>
    <t>Montáž infrapasivního čidla</t>
  </si>
  <si>
    <t>Rozvod el.zabezpečovací signalizace - dodávka</t>
  </si>
  <si>
    <t>Pol126</t>
  </si>
  <si>
    <t>SYKFY (3x2x0,5 )</t>
  </si>
  <si>
    <t>Pol127</t>
  </si>
  <si>
    <t>kabel FTP /UTP 4P v trubce,liste</t>
  </si>
  <si>
    <t>Pol128</t>
  </si>
  <si>
    <t>Pol129</t>
  </si>
  <si>
    <t>EZS - zónová ústředna, 8 podsystémů, podporující evidenci přístupu osob, 8x ATZ zón na PCB a 3 PGM + 1 relé, 1,7A zdroj</t>
  </si>
  <si>
    <t>Pol130</t>
  </si>
  <si>
    <t>Alfanumerická LCD klávesnice s modrým podsvitem, 1 zón. na desce, 1 PGM</t>
  </si>
  <si>
    <t>Pol131</t>
  </si>
  <si>
    <t>GSM brána s integrovaným modulem</t>
  </si>
  <si>
    <t>Pol132</t>
  </si>
  <si>
    <t>Bezpečnostní trafo zalité, s pojistkou, 15V/50VA</t>
  </si>
  <si>
    <t>Pol133</t>
  </si>
  <si>
    <t>Kryt ústředny 39x29x8cm s ochranným kont. "TAMPER"</t>
  </si>
  <si>
    <t>Pol134</t>
  </si>
  <si>
    <t>Akumulátor 12V/7Ah</t>
  </si>
  <si>
    <t>Pol135</t>
  </si>
  <si>
    <t>Digitální PIR detektor s automatickým čítačem pulsů</t>
  </si>
  <si>
    <t>Pol136</t>
  </si>
  <si>
    <t>Magnetický kontakt - povrchový, šroubovací, svorky, s vyvedeným vodičem, krabice RKS</t>
  </si>
  <si>
    <t>Pol137</t>
  </si>
  <si>
    <t>Sběrnicový rozšiřující modul 8 zón ( 16 ATZ ), PCB, krabice</t>
  </si>
  <si>
    <t>Pol138</t>
  </si>
  <si>
    <t>Sada záloh. Sirény a bater. 12V/4,5Ah</t>
  </si>
  <si>
    <t>Signalizace WC invalidé, dodávka +montáž</t>
  </si>
  <si>
    <t>Pol139</t>
  </si>
  <si>
    <t>OSTAVNÉ TLAČÍTKO</t>
  </si>
  <si>
    <t>Pol140</t>
  </si>
  <si>
    <t>TRANSFORMÁTOR</t>
  </si>
  <si>
    <t>Pol141</t>
  </si>
  <si>
    <t>TLAČÍTKO SE SŇŮROU U WC</t>
  </si>
  <si>
    <t>Pol142</t>
  </si>
  <si>
    <t>ALARM</t>
  </si>
  <si>
    <t>Pol143</t>
  </si>
  <si>
    <t>kabel JYTY 4x1</t>
  </si>
  <si>
    <t>Hodinové zúčtovací sazby</t>
  </si>
  <si>
    <t>Pol144</t>
  </si>
  <si>
    <t>Pomocné montážní práce</t>
  </si>
  <si>
    <t>Pol145</t>
  </si>
  <si>
    <t>Revize, zaškolení uživatele</t>
  </si>
  <si>
    <t>Pol146</t>
  </si>
  <si>
    <t>Zednické přípomoci</t>
  </si>
  <si>
    <t>Pol147</t>
  </si>
  <si>
    <t>Zakreslení skutečného provedení stavby</t>
  </si>
  <si>
    <t>SO02 - Zpevněné plochy</t>
  </si>
  <si>
    <t xml:space="preserve">    8 - Trubní vedení</t>
  </si>
  <si>
    <t>-679942166</t>
  </si>
  <si>
    <t>55</t>
  </si>
  <si>
    <t>112101104</t>
  </si>
  <si>
    <t>Odstranění stromů s odřezáním kmene a s odvětvením listnatých, průměru kmene přes 700 do 900 mm</t>
  </si>
  <si>
    <t>-1434059114</t>
  </si>
  <si>
    <t>https://podminky.urs.cz/item/CS_URS_2023_01/112101104</t>
  </si>
  <si>
    <t>-382489002</t>
  </si>
  <si>
    <t>112251104</t>
  </si>
  <si>
    <t>Odstranění pařezů strojně s jejich vykopáním nebo vytrháním průměru přes 700 do 900 mm</t>
  </si>
  <si>
    <t>1667061040</t>
  </si>
  <si>
    <t>https://podminky.urs.cz/item/CS_URS_2023_01/112251104</t>
  </si>
  <si>
    <t>113106134</t>
  </si>
  <si>
    <t>Rozebrání dlažeb komunikací pro pěší s přemístěním hmot na skládku na vzdálenost do 3 m nebo s naložením na dopravní prostředek s ložem z kameniva nebo živice a s jakoukoliv výplní spár strojně plochy jednotlivě do 50 m2 ze zámkové dlažby</t>
  </si>
  <si>
    <t>-1279757229</t>
  </si>
  <si>
    <t>https://podminky.urs.cz/item/CS_URS_2023_01/113106134</t>
  </si>
  <si>
    <t>"plocha č. 3" 17,0</t>
  </si>
  <si>
    <t>113106142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</si>
  <si>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</si>
  <si>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539385505</t>
  </si>
  <si>
    <t>https://podminky.urs.cz/item/CS_URS_2023_01/113106142</t>
  </si>
  <si>
    <t>"plocha č. 1 kamenná dlažba" 558,0</t>
  </si>
  <si>
    <t>113107221</t>
  </si>
  <si>
    <t>Odstranění podkladů nebo krytů strojně plochy jednotlivě přes 200 m2 s přemístěním hmot na skládku na vzdálenost do 20 m nebo s naložením na dopravní prostředek z kameniva hrubého drceného, o tl. vrstvy do 100 mm</t>
  </si>
  <si>
    <t>-1871953685</t>
  </si>
  <si>
    <t>https://podminky.urs.cz/item/CS_URS_2023_01/113107221</t>
  </si>
  <si>
    <t>"plocha č. 1 - štěropískové lože tl. 50 mm" 558,0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</si>
  <si>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</si>
  <si>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</si>
  <si>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-945679604</t>
  </si>
  <si>
    <t>https://podminky.urs.cz/item/CS_URS_2023_01/113107222</t>
  </si>
  <si>
    <t>"plocha č. 2" 360,0*2</t>
  </si>
  <si>
    <t>113107224</t>
  </si>
  <si>
    <t>Odstranění podkladů nebo krytů strojně plochy jednotlivě přes 200 m2 s přemístěním hmot na skládku na vzdálenost do 20 m nebo s naložením na dopravní prostředek z kameniva hrubého drceného, o tl. vrstvy přes 300 do 400 mm</t>
  </si>
  <si>
    <t>374104897</t>
  </si>
  <si>
    <t>https://podminky.urs.cz/item/CS_URS_2023_01/113107224</t>
  </si>
  <si>
    <t>"plocha č. 1" 558,0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</si>
  <si>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</si>
  <si>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</si>
  <si>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1830427285</t>
  </si>
  <si>
    <t>https://podminky.urs.cz/item/CS_URS_2023_01/113107241</t>
  </si>
  <si>
    <t>"plocha č. 2 - ABS tl. 50 mm" 360,0</t>
  </si>
  <si>
    <t>"plocha č. 2 - ABH tl. 50 mm" 360,0</t>
  </si>
  <si>
    <t>113107321</t>
  </si>
  <si>
    <t>Odstranění podkladů nebo krytů strojně plochy jednotlivě do 50 m2 s přemístěním hmot na skládku na vzdálenost do 3 m nebo s naložením na dopravní prostředek z kameniva hrubého drceného, o tl. vrstvy do 100 mm</t>
  </si>
  <si>
    <t>-904502993</t>
  </si>
  <si>
    <t>https://podminky.urs.cz/item/CS_URS_2023_01/113107321</t>
  </si>
  <si>
    <t>"plocha č. 3 - ložnáý vrstva tl. 40 mm" 17,0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</si>
  <si>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</si>
  <si>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</si>
  <si>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-351915346</t>
  </si>
  <si>
    <t>https://podminky.urs.cz/item/CS_URS_2023_01/113107322</t>
  </si>
  <si>
    <t>"plocha č. 3" 17,0*2</t>
  </si>
  <si>
    <t>113201111</t>
  </si>
  <si>
    <t>Vytrhání obrub s vybouráním lože, s přemístěním hmot na skládku na vzdálenost do 3 m nebo s naložením na dopravní prostředek chodníkových ležatých</t>
  </si>
  <si>
    <t>-1691674866</t>
  </si>
  <si>
    <t>https://podminky.urs.cz/item/CS_URS_2023_01/113201111</t>
  </si>
  <si>
    <t>"soupis bourání" 172,0</t>
  </si>
  <si>
    <t>132251104</t>
  </si>
  <si>
    <t>Hloubení nezapažených rýh šířky do 800 mm strojně s urovnáním dna do předepsaného profilu a spádu v hornině třídy těžitelnosti I skupiny 3 přes 100 m3</t>
  </si>
  <si>
    <t>1709619773</t>
  </si>
  <si>
    <t>https://podminky.urs.cz/item/CS_URS_2023_01/132251104</t>
  </si>
  <si>
    <t>0,6*1,2*32,0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</si>
  <si>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</si>
  <si>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959591672</t>
  </si>
  <si>
    <t>23,04-15,36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</si>
  <si>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</si>
  <si>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-910967538</t>
  </si>
  <si>
    <t>7,68*5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</si>
  <si>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</si>
  <si>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</si>
  <si>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-1055694881</t>
  </si>
  <si>
    <t>https://podminky.urs.cz/item/CS_URS_2023_01/167151101</t>
  </si>
  <si>
    <t>171151103</t>
  </si>
  <si>
    <t>Uložení sypanin do násypů strojně s rozprostřením sypaniny ve vrstvách a s hrubým urovnáním zhutněných z hornin soudržných jakékoliv třídy těžitelnosti</t>
  </si>
  <si>
    <t>-1186715192</t>
  </si>
  <si>
    <t>https://podminky.urs.cz/item/CS_URS_2023_01/171151103</t>
  </si>
  <si>
    <t>171201221</t>
  </si>
  <si>
    <t>Poplatek za uložení stavebního odpadu na skládce (skládkovné) zeminy a kamení zatříděného do Katalogu odpadů pod kódem 17 05 04</t>
  </si>
  <si>
    <t>113923323</t>
  </si>
  <si>
    <t>https://podminky.urs.cz/item/CS_URS_2023_01/171201221</t>
  </si>
  <si>
    <t>7,68*1,9</t>
  </si>
  <si>
    <t>Zásyp sypaninou z jakékoliv horniny strojně s uložením výkopku ve vrstvách se zhutněním jam, šachet, rýh nebo kolem objektů v těchto vykopávkách</t>
  </si>
  <si>
    <t>2131734362</t>
  </si>
  <si>
    <t>"rýha" 0,6*1,2*32,0</t>
  </si>
  <si>
    <t>"odečty"</t>
  </si>
  <si>
    <t>"podsyp a obsyp" -0,6*32,0*(0,3+0,1)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</si>
  <si>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</si>
  <si>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</si>
  <si>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-509828133</t>
  </si>
  <si>
    <t>https://podminky.urs.cz/item/CS_URS_2023_01/175111101</t>
  </si>
  <si>
    <t>"obsyp" 32,0*0,6*0,3</t>
  </si>
  <si>
    <t>58337303</t>
  </si>
  <si>
    <t>štěrkopísek frakce 0/8</t>
  </si>
  <si>
    <t>1050060808</t>
  </si>
  <si>
    <t>5,76*2 'Přepočtené koeficientem množství</t>
  </si>
  <si>
    <t>18400_RKK</t>
  </si>
  <si>
    <t>výsadba stromu do zpevněných ploch - položka obsahuje: _x000d_
- výkop jámy 1,0 x 1,0 x 1,0 m_x000d_
- osazení boxu proti prorůstání kořenů včetně dodávky boxu_x000d_
- výplň jámy substrátem_x000d_
- usazení stromu s balem (velikost a druh) dle PD_x000d_
- dodávka stromu dle PD_x000d_
- dřevěné vzpěry kmene - 3 kusy_x000d_
- údržba - 2 roky</t>
  </si>
  <si>
    <t>-1397240280</t>
  </si>
  <si>
    <t>21270_R</t>
  </si>
  <si>
    <t>Napojení na stávající vpusť</t>
  </si>
  <si>
    <t>1287726328</t>
  </si>
  <si>
    <t>212750010RAB</t>
  </si>
  <si>
    <t>Trativody z drenážních trubek, lože štěrkopís.,obsyp kamenivem,světlost trub 10cm</t>
  </si>
  <si>
    <t>204030041</t>
  </si>
  <si>
    <t>67+20+16+14+23+26</t>
  </si>
  <si>
    <t>51</t>
  </si>
  <si>
    <t>211971110</t>
  </si>
  <si>
    <t>Zřízení opláštění výplně z geotextilie odvodňovacích žeber nebo trativodů v rýze nebo zářezu se stěnami šikmými o sklonu do 1:2</t>
  </si>
  <si>
    <t>-1724399417</t>
  </si>
  <si>
    <t>https://podminky.urs.cz/item/CS_URS_2023_01/211971110</t>
  </si>
  <si>
    <t>69311080</t>
  </si>
  <si>
    <t>geotextilie netkaná separační, ochranná, filtrační, drenážní PES 200g/m2</t>
  </si>
  <si>
    <t>1796485896</t>
  </si>
  <si>
    <t>166*1,1845 'Přepočtené koeficientem množství</t>
  </si>
  <si>
    <t>339921112</t>
  </si>
  <si>
    <t>Osazování palisád betonových jednotlivých se zabetonováním výšky palisády přes 500 do 1000 mm</t>
  </si>
  <si>
    <t>2106425102</t>
  </si>
  <si>
    <t>https://podminky.urs.cz/item/CS_URS_2023_01/339921112</t>
  </si>
  <si>
    <t>"palisáda žulová řezaná - pohledová strana tryskaná 20/15, dl. 700 mm" 16,0</t>
  </si>
  <si>
    <t>592284R</t>
  </si>
  <si>
    <t>palisáda betonová tyčová půlkulatá přírodní 175x200x1000mm</t>
  </si>
  <si>
    <t>-1424060560</t>
  </si>
  <si>
    <t>451573111</t>
  </si>
  <si>
    <t>Lože pod potrubí, stoky a drobné objekty v otevřeném výkopu z písku a štěrkopísku do 63 mm</t>
  </si>
  <si>
    <t>896435152</t>
  </si>
  <si>
    <t>https://podminky.urs.cz/item/CS_URS_2023_01/451573111</t>
  </si>
  <si>
    <t>0,6*(6,5+7,0)*0,1</t>
  </si>
  <si>
    <t>564851011</t>
  </si>
  <si>
    <t>Podklad ze štěrkodrti ŠD s rozprostřením a zhutněním plochy jednotlivě do 100 m2, po zhutnění tl. 150 mm</t>
  </si>
  <si>
    <t>1410131099</t>
  </si>
  <si>
    <t>https://podminky.urs.cz/item/CS_URS_2023_01/564851011</t>
  </si>
  <si>
    <t>"plocha č. 1" 558,0*2</t>
  </si>
  <si>
    <t>"plocha č. 2" 360,0</t>
  </si>
  <si>
    <t>564952111</t>
  </si>
  <si>
    <t>Podklad z mechanicky zpevněného kameniva MZK (minerální beton) s rozprostřením a s hutněním, po zhutnění tl. 150 mm</t>
  </si>
  <si>
    <t>-777857187</t>
  </si>
  <si>
    <t>https://podminky.urs.cz/item/CS_URS_2023_01/564952111</t>
  </si>
  <si>
    <t>5911411R</t>
  </si>
  <si>
    <t>Kladení dlažby z kostek s provedením lože do tl. 50 mm, s vyplněním spár, s dvojím beraněním a se smetením přebytečného materiálu na krajnici velkých z kamene, do lože z cementové malty</t>
  </si>
  <si>
    <t>-1819777555</t>
  </si>
  <si>
    <t>https://podminky.urs.cz/item/CS_URS_2023_01/5911411R</t>
  </si>
  <si>
    <t>58381007</t>
  </si>
  <si>
    <t>kostka štípaná dlažební žula drobná 8/10</t>
  </si>
  <si>
    <t>-360868956</t>
  </si>
  <si>
    <t>"žlab mělký" 14,0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</si>
  <si>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</si>
  <si>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</si>
  <si>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2092217783</t>
  </si>
  <si>
    <t>https://podminky.urs.cz/item/CS_URS_2023_01/591411111</t>
  </si>
  <si>
    <t>"plocha č. 1" 580,0</t>
  </si>
  <si>
    <t>594-100</t>
  </si>
  <si>
    <t>Příplatek za složitost při kladení dlažby - vzor</t>
  </si>
  <si>
    <t>871001387</t>
  </si>
  <si>
    <t>583-100R</t>
  </si>
  <si>
    <t>Žulová kostka 8/10</t>
  </si>
  <si>
    <t>1775047343</t>
  </si>
  <si>
    <t>"plocha č. 1, 10% ztrátné" 0,69*580,0*1,1</t>
  </si>
  <si>
    <t>583-200R</t>
  </si>
  <si>
    <t>Žulová kostka 15/17</t>
  </si>
  <si>
    <t>804825403</t>
  </si>
  <si>
    <t>"plocha č.1" 580,0*0,31*1,1</t>
  </si>
  <si>
    <t>596212210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</si>
  <si>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</si>
  <si>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235972658</t>
  </si>
  <si>
    <t>https://podminky.urs.cz/item/CS_URS_2023_01/596212210</t>
  </si>
  <si>
    <t>59245213</t>
  </si>
  <si>
    <t>dlažba zámková tvaru I 196x161x80mm přírodní</t>
  </si>
  <si>
    <t>1331437873</t>
  </si>
  <si>
    <t>Poznámka k položce:_x000d_
Spotřeba: 36 kus/m2</t>
  </si>
  <si>
    <t>17*1,03 'Přepočtené koeficientem množství</t>
  </si>
  <si>
    <t>596212213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</si>
  <si>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300 m2</t>
  </si>
  <si>
    <t>416101801</t>
  </si>
  <si>
    <t>https://podminky.urs.cz/item/CS_URS_2023_01/596212213</t>
  </si>
  <si>
    <t>1765888505</t>
  </si>
  <si>
    <t>360*1,01 'Přepočtené koeficientem množství</t>
  </si>
  <si>
    <t>5921231R</t>
  </si>
  <si>
    <t>dlaždice betonová pro nástupiště s varovným pásem sloučeným s vodící linií červená 495x400x60mm</t>
  </si>
  <si>
    <t>862520937</t>
  </si>
  <si>
    <t>622135002</t>
  </si>
  <si>
    <t>Vyrovnání nerovností podkladu vnějších omítaných ploch maltou, tloušťky do 10 mm cementovou stěn</t>
  </si>
  <si>
    <t>2118342164</t>
  </si>
  <si>
    <t>https://podminky.urs.cz/item/CS_URS_2022_02/622135002</t>
  </si>
  <si>
    <t>68,0*1,6</t>
  </si>
  <si>
    <t>85</t>
  </si>
  <si>
    <t>622135092</t>
  </si>
  <si>
    <t>Vyrovnání nerovností podkladu vnějších omítaných ploch tmelem, tloušťky do 2 mm Příplatek k ceně za každých dalších 5 mm tloušťky podkladní vrstvy přes 10 mm maltou cementovou stěn</t>
  </si>
  <si>
    <t>1601149331</t>
  </si>
  <si>
    <t>https://podminky.urs.cz/item/CS_URS_2022_02/622135092</t>
  </si>
  <si>
    <t>108,800*2</t>
  </si>
  <si>
    <t>Trubní vedení</t>
  </si>
  <si>
    <t>871315231</t>
  </si>
  <si>
    <t>Kanalizační potrubí z tvrdého PVC v otevřeném výkopu ve sklonu do 20 %, hladkého plnostěnného jednovrstvého, tuhost třídy SN 10 DN 160</t>
  </si>
  <si>
    <t>1901396222</t>
  </si>
  <si>
    <t>https://podminky.urs.cz/item/CS_URS_2023_01/871315231</t>
  </si>
  <si>
    <t>"potrubí DN 150 PVC KG" 15,0+19,0</t>
  </si>
  <si>
    <t>900100_R</t>
  </si>
  <si>
    <t>D + M litinová mříž hranatá čtvercová 180 x180 cm včetně rámu dle PD</t>
  </si>
  <si>
    <t>-657596463</t>
  </si>
  <si>
    <t>"mobiliář - litinový kryt kořenového systému" 2</t>
  </si>
  <si>
    <t>900200_R</t>
  </si>
  <si>
    <t>D + M vývěsní tabule kostela 2250x1000x120 mm včetně sloupků a betonových patek 300x300x800 mm dle PD</t>
  </si>
  <si>
    <t>1673400325</t>
  </si>
  <si>
    <t>"mobiliář - vývěsní tabule kostela" 1</t>
  </si>
  <si>
    <t>900300_R</t>
  </si>
  <si>
    <t>D + M litinová lavička s dř evěnou výplní dle PD</t>
  </si>
  <si>
    <t>1456263738</t>
  </si>
  <si>
    <t>"mobiliář - litinová lavička" 9</t>
  </si>
  <si>
    <t>45</t>
  </si>
  <si>
    <t>900400_R</t>
  </si>
  <si>
    <t>D + M zahrazovací ocelový sloupek vč. betonové základové patky 200x200x800 mm a řetězu, kotev dle PD</t>
  </si>
  <si>
    <t>138405576</t>
  </si>
  <si>
    <t>"mobiliář zahrazovací ocelový sloupek" 11</t>
  </si>
  <si>
    <t>900500_R</t>
  </si>
  <si>
    <t>D + M zahrazovací ocelový sloupek, kotva, základová patka 200x200x800 mm</t>
  </si>
  <si>
    <t>-1922787440</t>
  </si>
  <si>
    <t>"mobiliář - zahrazovací ocelový sloupek" 20</t>
  </si>
  <si>
    <t>47</t>
  </si>
  <si>
    <t>900600_R</t>
  </si>
  <si>
    <t>D + M odpadkový koš o objemu 30 L včetně betonové základové patky 300x300x800 mm dle Pd</t>
  </si>
  <si>
    <t>-89297248</t>
  </si>
  <si>
    <t>"mobiliář - odpadkový koš" 4</t>
  </si>
  <si>
    <t>900700_R</t>
  </si>
  <si>
    <t>D + M stojan na kola včetně kotvení a základových patek 800x200x600 mm dle PD</t>
  </si>
  <si>
    <t>173776133</t>
  </si>
  <si>
    <t>"mobiliář - stojan na kola" 1</t>
  </si>
  <si>
    <t>79</t>
  </si>
  <si>
    <t>900800_R</t>
  </si>
  <si>
    <t>D + M žulový květináč 1500 x 400 x 400 mm</t>
  </si>
  <si>
    <t>-1477388153</t>
  </si>
  <si>
    <t>"položka 8" 3</t>
  </si>
  <si>
    <t>914111111</t>
  </si>
  <si>
    <t>Montáž svislé dopravní značky základní velikosti do 1 m2 objímkami na sloupky nebo konzoly</t>
  </si>
  <si>
    <t>1976333102</t>
  </si>
  <si>
    <t>https://podminky.urs.cz/item/CS_URS_2023_01/914111111</t>
  </si>
  <si>
    <t>40445625</t>
  </si>
  <si>
    <t>informativní značky provozní IP8, IP9, IP11-IP13 500x700mm</t>
  </si>
  <si>
    <t>32721138</t>
  </si>
  <si>
    <t>77</t>
  </si>
  <si>
    <t>1773036411</t>
  </si>
  <si>
    <t>40445643</t>
  </si>
  <si>
    <t>informativní značky jiné IJ1-IJ3, IJ4c-IJ16 500x700mm</t>
  </si>
  <si>
    <t>-1132529405</t>
  </si>
  <si>
    <t>914511112</t>
  </si>
  <si>
    <t>Montáž sloupku dopravních značek délky do 3,5 m do hliníkové patky pro sloupek D 60 mm</t>
  </si>
  <si>
    <t>-1129598538</t>
  </si>
  <si>
    <t>https://podminky.urs.cz/item/CS_URS_2023_01/914511112</t>
  </si>
  <si>
    <t>40445225</t>
  </si>
  <si>
    <t>sloupek pro dopravní značku Zn D 60mm v 3,5m</t>
  </si>
  <si>
    <t>-545936891</t>
  </si>
  <si>
    <t>915111111</t>
  </si>
  <si>
    <t>Vodorovné dopravní značení stříkané barvou dělící čára šířky 125 mm souvislá bílá základní</t>
  </si>
  <si>
    <t>1400766063</t>
  </si>
  <si>
    <t>https://podminky.urs.cz/item/CS_URS_2023_01/915111111</t>
  </si>
  <si>
    <t>" dle TZ" 50,0</t>
  </si>
  <si>
    <t>916131113</t>
  </si>
  <si>
    <t>Osazení silničního obrubníku betonového se zřízením lože, s vyplněním a zatřením spár cementovou maltou ležatého s boční opěrou z betonu prostého, do lože z betonu prostého</t>
  </si>
  <si>
    <t>-1229325204</t>
  </si>
  <si>
    <t>https://podminky.urs.cz/item/CS_URS_2023_01/916131113</t>
  </si>
  <si>
    <t>"obrubník žulový řezaný - pohledové strany tryskané OP4 20/25 rovný" 67,0</t>
  </si>
  <si>
    <t>592170R</t>
  </si>
  <si>
    <t>obrubník betonový silniční 1000x150x250mm</t>
  </si>
  <si>
    <t>-1474555173</t>
  </si>
  <si>
    <t>67*1,02 'Přepočtené koeficientem množství</t>
  </si>
  <si>
    <t>-1039012078</t>
  </si>
  <si>
    <t>"OP4 20/25 obloukový" 20,0</t>
  </si>
  <si>
    <t>592171R</t>
  </si>
  <si>
    <t>Obrubník žulový řezaný - pohledová strana tryskané OP4 20/25 obloukový</t>
  </si>
  <si>
    <t>-1853621151</t>
  </si>
  <si>
    <t>20*1,02 'Přepočtené koeficientem množství</t>
  </si>
  <si>
    <t>919735116</t>
  </si>
  <si>
    <t>Řezání stávajícího živičného krytu nebo podkladu hloubky přes 250 do 300 mm</t>
  </si>
  <si>
    <t>174186729</t>
  </si>
  <si>
    <t>https://podminky.urs.cz/item/CS_URS_2023_01/919735116</t>
  </si>
  <si>
    <t>"soupis bourání" 91,0</t>
  </si>
  <si>
    <t>961044111</t>
  </si>
  <si>
    <t>Bourání základů z betonu prostého</t>
  </si>
  <si>
    <t>-411487321</t>
  </si>
  <si>
    <t>https://podminky.urs.cz/item/CS_URS_2023_01/961044111</t>
  </si>
  <si>
    <t>"soupis bourání" 0,3*0,3*0,8*10</t>
  </si>
  <si>
    <t>"samostatný sloupek" 0,3*0,3*0,8*32</t>
  </si>
  <si>
    <t>"cedule" 0,3*0,3*0,8</t>
  </si>
  <si>
    <t>962052210</t>
  </si>
  <si>
    <t>Bourání zdiva železobetonového nadzákladového, objemu do 1 m3</t>
  </si>
  <si>
    <t>452059484</t>
  </si>
  <si>
    <t>https://podminky.urs.cz/item/CS_URS_2023_01/962052210</t>
  </si>
  <si>
    <t>"soupis bourání" 0,8</t>
  </si>
  <si>
    <t>963022819</t>
  </si>
  <si>
    <t>Bourání kamenných schodišťových stupňů oblých, rovných nebo kosých zhotovených na místě</t>
  </si>
  <si>
    <t>-310977562</t>
  </si>
  <si>
    <t>https://podminky.urs.cz/item/CS_URS_2023_01/963022819</t>
  </si>
  <si>
    <t>"soupis bourání" 12,0</t>
  </si>
  <si>
    <t>96600_RKK</t>
  </si>
  <si>
    <t>Odstranění směrových sloupků s odklizením materiálu na vzdálenost do 20 m nebo s naložením na dopravní prostředek uloženého do země plastového nebo kovového</t>
  </si>
  <si>
    <t>380752741</t>
  </si>
  <si>
    <t>https://podminky.urs.cz/item/CS_URS_2023_01/96600_RKK</t>
  </si>
  <si>
    <t>"soupis bourání" 10,0+32,0</t>
  </si>
  <si>
    <t>966001411</t>
  </si>
  <si>
    <t>Odstranění stojanu na kola přichyceného kotevními šrouby</t>
  </si>
  <si>
    <t>-1409904191</t>
  </si>
  <si>
    <t>https://podminky.urs.cz/item/CS_URS_2023_01/966001411</t>
  </si>
  <si>
    <t>"soupis bourání" 1</t>
  </si>
  <si>
    <t>96601_RKK</t>
  </si>
  <si>
    <t>Demontáž cedule</t>
  </si>
  <si>
    <t>-1835685826</t>
  </si>
  <si>
    <t>"demontáž cedule" 2</t>
  </si>
  <si>
    <t>96602_RKK</t>
  </si>
  <si>
    <t>Demontáž a zpětná montáž nerezového odpadkového koše včetně nového základu</t>
  </si>
  <si>
    <t>1230917914</t>
  </si>
  <si>
    <t>160425439</t>
  </si>
  <si>
    <t>997221551</t>
  </si>
  <si>
    <t>Vodorovná doprava suti bez naložení, ale se složením a s hrubým urovnáním ze sypkých materiálů, na vzdálenost do 1 km</t>
  </si>
  <si>
    <t>-1043506825</t>
  </si>
  <si>
    <t>https://podminky.urs.cz/item/CS_URS_2023_01/997221551</t>
  </si>
  <si>
    <t>997221559</t>
  </si>
  <si>
    <t>Vodorovná doprava suti bez naložení, ale se složením a s hrubým urovnáním Příplatek k ceně za každý další i započatý 1 km přes 1 km</t>
  </si>
  <si>
    <t>-1811735859</t>
  </si>
  <si>
    <t>https://podminky.urs.cz/item/CS_URS_2023_01/997221559</t>
  </si>
  <si>
    <t>1006,449*19</t>
  </si>
  <si>
    <t>997221611</t>
  </si>
  <si>
    <t>Nakládání na dopravní prostředky pro vodorovnou dopravu suti</t>
  </si>
  <si>
    <t>-480364245</t>
  </si>
  <si>
    <t>https://podminky.urs.cz/item/CS_URS_2023_01/997221611</t>
  </si>
  <si>
    <t>997221615</t>
  </si>
  <si>
    <t>Poplatek za uložení stavebního odpadu na skládce (skládkovné) z prostého betonu zatříděného do Katalogu odpadů pod kódem 17 01 01</t>
  </si>
  <si>
    <t>1591910488</t>
  </si>
  <si>
    <t>https://podminky.urs.cz/item/CS_URS_2023_01/997221615</t>
  </si>
  <si>
    <t>997221655</t>
  </si>
  <si>
    <t>-131610445</t>
  </si>
  <si>
    <t>https://podminky.urs.cz/item/CS_URS_2023_01/997221655</t>
  </si>
  <si>
    <t>997221875</t>
  </si>
  <si>
    <t>Poplatek za uložení stavebního odpadu na recyklační skládce (skládkovné) asfaltového bez obsahu dehtu zatříděného do Katalogu odpadů pod kódem 17 03 02</t>
  </si>
  <si>
    <t>462784233</t>
  </si>
  <si>
    <t>https://podminky.urs.cz/item/CS_URS_2023_01/997221875</t>
  </si>
  <si>
    <t>998223011</t>
  </si>
  <si>
    <t>Přesun hmot pro pozemní komunikace s krytem dlážděným dopravní vzdálenost do 200 m jakékoliv délky objektu</t>
  </si>
  <si>
    <t>972300597</t>
  </si>
  <si>
    <t>https://podminky.urs.cz/item/CS_URS_2023_01/998223011</t>
  </si>
  <si>
    <t>81</t>
  </si>
  <si>
    <t>711161173</t>
  </si>
  <si>
    <t>Provedení izolace proti zemní vlhkosti nopovou fólií na ploše vodorovné V z nopové fólie</t>
  </si>
  <si>
    <t>-26508172</t>
  </si>
  <si>
    <t>https://podminky.urs.cz/item/CS_URS_2022_02/711161173</t>
  </si>
  <si>
    <t>68,0*1,0</t>
  </si>
  <si>
    <t>28323005</t>
  </si>
  <si>
    <t>fólie profilovaná (nopová) drenážní HDPE s výškou nopů 8mm</t>
  </si>
  <si>
    <t>451989415</t>
  </si>
  <si>
    <t>102*1,1655 'Přepočtené koeficientem množství</t>
  </si>
  <si>
    <t>711161273</t>
  </si>
  <si>
    <t>Provedení izolace proti zemní vlhkosti nopovou fólií na ploše svislé S z nopové fólie</t>
  </si>
  <si>
    <t>-1444146873</t>
  </si>
  <si>
    <t>https://podminky.urs.cz/item/CS_URS_2022_02/711161273</t>
  </si>
  <si>
    <t>68,0*0,5</t>
  </si>
  <si>
    <t>711161384</t>
  </si>
  <si>
    <t>Izolace proti zemní vlhkosti a beztlakové vodě nopovými fóliemi ostatní ukončení izolace provětrávací lištou</t>
  </si>
  <si>
    <t>-2107171874</t>
  </si>
  <si>
    <t>https://podminky.urs.cz/item/CS_URS_2022_02/711161384</t>
  </si>
  <si>
    <t>Přesun hmot pro izolace proti vodě, vlhkosti a plynům stanovený procentní sazbou (%) z ceny vodorovná dopravní vzdálenost do 50 m v objektech výšky do 6 m</t>
  </si>
  <si>
    <t>1459698672</t>
  </si>
  <si>
    <t>https://podminky.urs.cz/item/CS_URS_2022_02/998711201</t>
  </si>
  <si>
    <t>SO03 - Rozšíření ar rozvodu vody</t>
  </si>
  <si>
    <t>-1470358262</t>
  </si>
  <si>
    <t>0,6*1,3*169,0</t>
  </si>
  <si>
    <t>133212811</t>
  </si>
  <si>
    <t>Hloubení nezapažených šachet ručně v horninách třídy těžitelnosti I skupiny 3, půdorysná plocha výkopu do 4 m2</t>
  </si>
  <si>
    <t>145458543</t>
  </si>
  <si>
    <t>https://podminky.urs.cz/item/CS_URS_2023_01/133212811</t>
  </si>
  <si>
    <t>1,0*1,0*1,2</t>
  </si>
  <si>
    <t>141721211</t>
  </si>
  <si>
    <t>Řízený zemní protlak délky protlaku do 50 m v hornině třídy těžitelnosti I a II, skupiny 1 až 4 včetně zatažení trub v hloubce do 6 m průměru vrtu do 90 mm</t>
  </si>
  <si>
    <t>1231131110</t>
  </si>
  <si>
    <t>https://podminky.urs.cz/item/CS_URS_2023_01/141721211</t>
  </si>
  <si>
    <t>6,0+3,5+9,0</t>
  </si>
  <si>
    <t>-1605856639</t>
  </si>
  <si>
    <t>131,82-91,26</t>
  </si>
  <si>
    <t>-517171449</t>
  </si>
  <si>
    <t>40,56*10 'Přepočtené koeficientem množství</t>
  </si>
  <si>
    <t>-1714145727</t>
  </si>
  <si>
    <t>-1296197462</t>
  </si>
  <si>
    <t>1757169926</t>
  </si>
  <si>
    <t>40,56*1,9</t>
  </si>
  <si>
    <t>-1975887764</t>
  </si>
  <si>
    <t>0,6*169,0*(1,3-0,3-0,1)</t>
  </si>
  <si>
    <t>988194126</t>
  </si>
  <si>
    <t>"obsyp" 169,0*0,6*0,3</t>
  </si>
  <si>
    <t>-1532320000</t>
  </si>
  <si>
    <t>30,42*2 'Přepočtené koeficientem množství</t>
  </si>
  <si>
    <t>289571431</t>
  </si>
  <si>
    <t>0,6*169,0*0,1</t>
  </si>
  <si>
    <t>871161211</t>
  </si>
  <si>
    <t>Montáž vodovodního potrubí z plastů v otevřeném výkopu z polyetylenu PE 100 svařovaných elektrotvarovkou SDR 11/PN16 D 32 x 3,0 mm</t>
  </si>
  <si>
    <t>-344165189</t>
  </si>
  <si>
    <t>https://podminky.urs.cz/item/CS_URS_2023_01/871161211</t>
  </si>
  <si>
    <t>169,0</t>
  </si>
  <si>
    <t>28613170</t>
  </si>
  <si>
    <t>trubka vodovodní PE100 SDR11 se signalizační vrstvou 32x3,0mm</t>
  </si>
  <si>
    <t>1007762481</t>
  </si>
  <si>
    <t>169*1,015 'Přepočtené koeficientem množství</t>
  </si>
  <si>
    <t>891162211</t>
  </si>
  <si>
    <t>Montáž vodovodních armatur na potrubí vodoměrů v šachtě závitových G 1</t>
  </si>
  <si>
    <t>991592393</t>
  </si>
  <si>
    <t>https://podminky.urs.cz/item/CS_URS_2023_01/891162211</t>
  </si>
  <si>
    <t>38821460</t>
  </si>
  <si>
    <t>vodoměr domovní na studenou užitkovou vodu L165 G1 Q 2,5-BE PB</t>
  </si>
  <si>
    <t>-463633090</t>
  </si>
  <si>
    <t>891181112</t>
  </si>
  <si>
    <t>Montáž vodovodních armatur na potrubí šoupátek nebo klapek uzavíracích v otevřeném výkopu nebo v šachtách s osazením zemní soupravy (bez poklopů) DN 40</t>
  </si>
  <si>
    <t>94566662</t>
  </si>
  <si>
    <t>https://podminky.urs.cz/item/CS_URS_2023_01/891181112</t>
  </si>
  <si>
    <t>42221300</t>
  </si>
  <si>
    <t>šoupátko pitná voda litina GGG 50 krátká stavební dl PN10/16 DN 40x140mm</t>
  </si>
  <si>
    <t>2066914683</t>
  </si>
  <si>
    <t>89121911R</t>
  </si>
  <si>
    <t>Montáž vodovodních armatur na potrubí navrtávacích pasů s ventilem Jt 1 MPa, na potrubí z trub litinových, ocelových nebo plastických hmot DN 50</t>
  </si>
  <si>
    <t>1272154129</t>
  </si>
  <si>
    <t>https://podminky.urs.cz/item/CS_URS_2023_01/89121911R</t>
  </si>
  <si>
    <t>4227141R</t>
  </si>
  <si>
    <t>pás navrtávací z tvárné litiny DN 50, pro litinové a ocelové potrubí, se závitovým výstupem 1",5/4",6/4",2"</t>
  </si>
  <si>
    <t>-886919120</t>
  </si>
  <si>
    <t>89118111R</t>
  </si>
  <si>
    <t>-961024914</t>
  </si>
  <si>
    <t>https://podminky.urs.cz/item/CS_URS_2023_01/89118111R</t>
  </si>
  <si>
    <t>422910R</t>
  </si>
  <si>
    <t>souprava zemní pro šoupátka DN 40-50mm Rd 1,25m</t>
  </si>
  <si>
    <t>275070404</t>
  </si>
  <si>
    <t>893811152</t>
  </si>
  <si>
    <t>Osazení vodoměrné šachty z polypropylenu PP samonosné pro běžné zatížení kruhové, průměru D do 1,0 m, světlé hloubky přes 1,2 m do 1,5 m</t>
  </si>
  <si>
    <t>1569707015</t>
  </si>
  <si>
    <t>https://podminky.urs.cz/item/CS_URS_2023_01/893811152</t>
  </si>
  <si>
    <t>56230583</t>
  </si>
  <si>
    <t>šachta plastová vodoměrná samonosná kruhová 1,0/1,5m</t>
  </si>
  <si>
    <t>273136219</t>
  </si>
  <si>
    <t>899721111</t>
  </si>
  <si>
    <t>Signalizační vodič na potrubí DN do 150 mm</t>
  </si>
  <si>
    <t>-1399096649</t>
  </si>
  <si>
    <t>https://podminky.urs.cz/item/CS_URS_2023_01/899721111</t>
  </si>
  <si>
    <t>899722112</t>
  </si>
  <si>
    <t>Krytí potrubí z plastů výstražnou fólií z PVC šířky 25 cm</t>
  </si>
  <si>
    <t>-571689142</t>
  </si>
  <si>
    <t>https://podminky.urs.cz/item/CS_URS_2023_01/899722112</t>
  </si>
  <si>
    <t>899913121</t>
  </si>
  <si>
    <t>Koncové uzavírací manžety chrániček DN potrubí x DN chráničky DN 50 x 80</t>
  </si>
  <si>
    <t>1869344185</t>
  </si>
  <si>
    <t>https://podminky.urs.cz/item/CS_URS_2023_01/899913121</t>
  </si>
  <si>
    <t>899914R</t>
  </si>
  <si>
    <t>Montáž ocelové chráničky v otevřeném výkopu vnějšího průměru D 159 x 10 mm</t>
  </si>
  <si>
    <t>-927752984</t>
  </si>
  <si>
    <t>https://podminky.urs.cz/item/CS_URS_2023_01/899914R</t>
  </si>
  <si>
    <t>28613172</t>
  </si>
  <si>
    <t>trubka vodovodní PE100 SDR11 se signalizační vrstvou 50x4,6mm</t>
  </si>
  <si>
    <t>-837684751</t>
  </si>
  <si>
    <t>998276101</t>
  </si>
  <si>
    <t>Přesun hmot pro trubní vedení hloubené z trub z plastických hmot nebo sklolaminátových pro vodovody nebo kanalizace v otevřeném výkopu dopravní vzdálenost do 15 m</t>
  </si>
  <si>
    <t>-1849660074</t>
  </si>
  <si>
    <t>https://podminky.urs.cz/item/CS_URS_2023_01/998276101</t>
  </si>
  <si>
    <t>SO04 - Splašková kanalizace</t>
  </si>
  <si>
    <t>131251103</t>
  </si>
  <si>
    <t>Hloubení nezapažených jam a zářezů strojně s urovnáním dna do předepsaného profilu a spádu v hornině třídy těžitelnosti I skupiny 3 přes 50 do 100 m3</t>
  </si>
  <si>
    <t>-1891103962</t>
  </si>
  <si>
    <t>https://podminky.urs.cz/item/CS_URS_2023_01/131251103</t>
  </si>
  <si>
    <t>1,8*1,8*(0,15+2,02)</t>
  </si>
  <si>
    <t>"akumulační nádrž" 4,3*2,3*(1,74+0,14+0,5+0,05)</t>
  </si>
  <si>
    <t>-902647324</t>
  </si>
  <si>
    <t>0,6*1,2*6,5</t>
  </si>
  <si>
    <t>0,6*1,2*7,0</t>
  </si>
  <si>
    <t>151101102</t>
  </si>
  <si>
    <t>Zřízení pažení a rozepření stěn rýh pro podzemní vedení příložné pro jakoukoliv mezerovitost, hloubky přes 2 do 4 m</t>
  </si>
  <si>
    <t>2072097309</t>
  </si>
  <si>
    <t>https://podminky.urs.cz/item/CS_URS_2023_01/151101102</t>
  </si>
  <si>
    <t>(18,0+1,8)*2*(2,02+0,15)</t>
  </si>
  <si>
    <t>(4,3+2,3)*2*(1,74+0,14+0,5+0,05)</t>
  </si>
  <si>
    <t>151101112</t>
  </si>
  <si>
    <t>Odstranění pažení a rozepření stěn rýh pro podzemní vedení s uložením materiálu na vzdálenost do 3 m od kraje výkopu příložné, hloubky přes 2 do 4 m</t>
  </si>
  <si>
    <t>-595597105</t>
  </si>
  <si>
    <t>https://podminky.urs.cz/item/CS_URS_2023_01/151101112</t>
  </si>
  <si>
    <t>1130307964</t>
  </si>
  <si>
    <t>31,064+9,72-32,007</t>
  </si>
  <si>
    <t>2059116985</t>
  </si>
  <si>
    <t>8,777*5 'Přepočtené koeficientem množství</t>
  </si>
  <si>
    <t>1950648552</t>
  </si>
  <si>
    <t>-2065449334</t>
  </si>
  <si>
    <t>11108443</t>
  </si>
  <si>
    <t>8,777*1,9</t>
  </si>
  <si>
    <t>146033149</t>
  </si>
  <si>
    <t>"čov" 1,8*1,8*(0,15+2,02)</t>
  </si>
  <si>
    <t>"rýha" 0,6*1,2*6,5</t>
  </si>
  <si>
    <t>"rýha" 0,6*1,2*7,0</t>
  </si>
  <si>
    <t>"deska" -1,8*1,8*0,15</t>
  </si>
  <si>
    <t>"podsyp a obsyp" -0,6*(6,5+7,0)*(0,3+0,1)</t>
  </si>
  <si>
    <t xml:space="preserve">"akumulační nádrž" -4,3*2,3*(0,5+0,05)+0,84*0,84*(0,5+0,05) </t>
  </si>
  <si>
    <t>835774711</t>
  </si>
  <si>
    <t>"obsyp" (6,5+7,0)*0,6*0,3</t>
  </si>
  <si>
    <t>-637242248</t>
  </si>
  <si>
    <t>2,43*2 'Přepočtené koeficientem množství</t>
  </si>
  <si>
    <t>-2010147518</t>
  </si>
  <si>
    <t>871241211</t>
  </si>
  <si>
    <t>Montáž vodovodního potrubí z plastů v otevřeném výkopu z polyetylenu PE 100 svařovaných elektrotvarovkou SDR 11/PN16 D 90 x 8,2 mm</t>
  </si>
  <si>
    <t>1392827042</t>
  </si>
  <si>
    <t>https://podminky.urs.cz/item/CS_URS_2023_01/871241211</t>
  </si>
  <si>
    <t>28613556</t>
  </si>
  <si>
    <t>potrubí dvouvrstvé PE100 RC SDR11 90x8,2 dl 12m</t>
  </si>
  <si>
    <t>-622181555</t>
  </si>
  <si>
    <t>7*1,015 'Přepočtené koeficientem množství</t>
  </si>
  <si>
    <t>-2137564828</t>
  </si>
  <si>
    <t>"potrubí DN 150 PVC KG" 6,5</t>
  </si>
  <si>
    <t>891014_R</t>
  </si>
  <si>
    <t>D + M zahradní hadice 3/4"</t>
  </si>
  <si>
    <t>-943146484</t>
  </si>
  <si>
    <t>891015_R</t>
  </si>
  <si>
    <t>D + M akumulační nádrž samonostná o objemu 12,96 m3</t>
  </si>
  <si>
    <t>-1108237164</t>
  </si>
  <si>
    <t>891016_R</t>
  </si>
  <si>
    <t>D + M čidlo hladiny bezodtokové jímky včetně napojení</t>
  </si>
  <si>
    <t>-461822237</t>
  </si>
  <si>
    <t>915432210</t>
  </si>
  <si>
    <t>SO05 - Dešťová kanalizace</t>
  </si>
  <si>
    <t>-915985282</t>
  </si>
  <si>
    <t>https://podminky.urs.cz/item/CS_URS_2022_02/131251103</t>
  </si>
  <si>
    <t>2,89*2,3*(0,95+0,8)</t>
  </si>
  <si>
    <t>1254364655</t>
  </si>
  <si>
    <t>https://podminky.urs.cz/item/CS_URS_2022_02/132251104</t>
  </si>
  <si>
    <t>"DN 100" 0,6*1,2*31,0</t>
  </si>
  <si>
    <t>"DN 150" 0,6*1,2*26,3</t>
  </si>
  <si>
    <t>151101101</t>
  </si>
  <si>
    <t>Zřízení pažení a rozepření stěn rýh pro podzemní vedení příložné pro jakoukoliv mezerovitost, hloubky do 2 m</t>
  </si>
  <si>
    <t>-312667090</t>
  </si>
  <si>
    <t>https://podminky.urs.cz/item/CS_URS_2022_02/151101101</t>
  </si>
  <si>
    <t>(31,0+26,3)*2*1,2</t>
  </si>
  <si>
    <t>151101111</t>
  </si>
  <si>
    <t>Odstranění pažení a rozepření stěn rýh pro podzemní vedení s uložením materiálu na vzdálenost do 3 m od kraje výkopu příložné, hloubky do 2 m</t>
  </si>
  <si>
    <t>55548369</t>
  </si>
  <si>
    <t>https://podminky.urs.cz/item/CS_URS_2022_02/151101111</t>
  </si>
  <si>
    <t>1785817814</t>
  </si>
  <si>
    <t>https://podminky.urs.cz/item/CS_URS_2022_02/162751117</t>
  </si>
  <si>
    <t>41,256-27,504</t>
  </si>
  <si>
    <t>2,89*2,3*0,95</t>
  </si>
  <si>
    <t>-1667348488</t>
  </si>
  <si>
    <t>https://podminky.urs.cz/item/CS_URS_2022_02/162751119</t>
  </si>
  <si>
    <t>20,067</t>
  </si>
  <si>
    <t>20,067*5 'Přepočtené koeficientem množství</t>
  </si>
  <si>
    <t>-607174808</t>
  </si>
  <si>
    <t>https://podminky.urs.cz/item/CS_URS_2022_02/167151101</t>
  </si>
  <si>
    <t>-1005104345</t>
  </si>
  <si>
    <t>https://podminky.urs.cz/item/CS_URS_2022_02/171151103</t>
  </si>
  <si>
    <t>2053611000</t>
  </si>
  <si>
    <t>https://podminky.urs.cz/item/CS_URS_2022_02/171201221</t>
  </si>
  <si>
    <t>20,067*1,9</t>
  </si>
  <si>
    <t>-469882151</t>
  </si>
  <si>
    <t>https://podminky.urs.cz/item/CS_URS_2022_02/174151101</t>
  </si>
  <si>
    <t>0,6*(31,0+26,3)*(1,2-0,3-0,1)</t>
  </si>
  <si>
    <t>2,89*2,3*0,8</t>
  </si>
  <si>
    <t>738052491</t>
  </si>
  <si>
    <t>https://podminky.urs.cz/item/CS_URS_2022_02/175111101</t>
  </si>
  <si>
    <t>"obsyp" (31,0+26,3)*0,6*0,3</t>
  </si>
  <si>
    <t>722438814</t>
  </si>
  <si>
    <t>10,314*2 'Přepočtené koeficientem množství</t>
  </si>
  <si>
    <t>-235027719</t>
  </si>
  <si>
    <t>https://podminky.urs.cz/item/CS_URS_2022_02/451573111</t>
  </si>
  <si>
    <t>0,6*(31,0+26,3)*0,1</t>
  </si>
  <si>
    <t>871265231</t>
  </si>
  <si>
    <t>Kanalizační potrubí z tvrdého PVC v otevřeném výkopu ve sklonu do 20 %, hladkého plnostěnného jednovrstvého, tuhost třídy SN 10 DN 110</t>
  </si>
  <si>
    <t>-731856970</t>
  </si>
  <si>
    <t>https://podminky.urs.cz/item/CS_URS_2022_02/871265231</t>
  </si>
  <si>
    <t>"DN 100 PVC KG" 31,0</t>
  </si>
  <si>
    <t>1168427460</t>
  </si>
  <si>
    <t>https://podminky.urs.cz/item/CS_URS_2022_02/871315231</t>
  </si>
  <si>
    <t>"potrubí DN 150 PVC KG" 26,3</t>
  </si>
  <si>
    <t>890101_R</t>
  </si>
  <si>
    <t>D + M akumulační nádrž na dešťovou vodu o objemu 5 m3</t>
  </si>
  <si>
    <t>1947322545</t>
  </si>
  <si>
    <t>890102_R</t>
  </si>
  <si>
    <t>D + M filtrační šachta včetně připravensti a příslušenství dle PD</t>
  </si>
  <si>
    <t>-152227806</t>
  </si>
  <si>
    <t>890103_R</t>
  </si>
  <si>
    <t>D + M škrtící a revizní kontrolní kanalizační plastová šachta, regulovaný odtok do 2,0 l/s včetně příslušenství a připravenosti dle PD</t>
  </si>
  <si>
    <t>574243859</t>
  </si>
  <si>
    <t>1336245886</t>
  </si>
  <si>
    <t>https://podminky.urs.cz/item/CS_URS_2022_02/899721111</t>
  </si>
  <si>
    <t>(31,0+26,3)</t>
  </si>
  <si>
    <t>-1968246770</t>
  </si>
  <si>
    <t>https://podminky.urs.cz/item/CS_URS_2022_02/899722112</t>
  </si>
  <si>
    <t>-1892656650</t>
  </si>
  <si>
    <t>https://podminky.urs.cz/item/CS_URS_2022_02/998276101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</si>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</sst>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31251103" TargetMode="External" /><Relationship Id="rId2" Type="http://schemas.openxmlformats.org/officeDocument/2006/relationships/hyperlink" Target="https://podminky.urs.cz/item/CS_URS_2022_02/132251104" TargetMode="External" /><Relationship Id="rId3" Type="http://schemas.openxmlformats.org/officeDocument/2006/relationships/hyperlink" Target="https://podminky.urs.cz/item/CS_URS_2022_02/151101101" TargetMode="External" /><Relationship Id="rId4" Type="http://schemas.openxmlformats.org/officeDocument/2006/relationships/hyperlink" Target="https://podminky.urs.cz/item/CS_URS_2022_02/151101111" TargetMode="External" /><Relationship Id="rId5" Type="http://schemas.openxmlformats.org/officeDocument/2006/relationships/hyperlink" Target="https://podminky.urs.cz/item/CS_URS_2022_02/162751117" TargetMode="External" /><Relationship Id="rId6" Type="http://schemas.openxmlformats.org/officeDocument/2006/relationships/hyperlink" Target="https://podminky.urs.cz/item/CS_URS_2022_02/162751119" TargetMode="External" /><Relationship Id="rId7" Type="http://schemas.openxmlformats.org/officeDocument/2006/relationships/hyperlink" Target="https://podminky.urs.cz/item/CS_URS_2022_02/167151101" TargetMode="External" /><Relationship Id="rId8" Type="http://schemas.openxmlformats.org/officeDocument/2006/relationships/hyperlink" Target="https://podminky.urs.cz/item/CS_URS_2022_02/171151103" TargetMode="External" /><Relationship Id="rId9" Type="http://schemas.openxmlformats.org/officeDocument/2006/relationships/hyperlink" Target="https://podminky.urs.cz/item/CS_URS_2022_02/171201221" TargetMode="External" /><Relationship Id="rId10" Type="http://schemas.openxmlformats.org/officeDocument/2006/relationships/hyperlink" Target="https://podminky.urs.cz/item/CS_URS_2022_02/174151101" TargetMode="External" /><Relationship Id="rId11" Type="http://schemas.openxmlformats.org/officeDocument/2006/relationships/hyperlink" Target="https://podminky.urs.cz/item/CS_URS_2022_02/175111101" TargetMode="External" /><Relationship Id="rId12" Type="http://schemas.openxmlformats.org/officeDocument/2006/relationships/hyperlink" Target="https://podminky.urs.cz/item/CS_URS_2022_02/451573111" TargetMode="External" /><Relationship Id="rId13" Type="http://schemas.openxmlformats.org/officeDocument/2006/relationships/hyperlink" Target="https://podminky.urs.cz/item/CS_URS_2022_02/871265231" TargetMode="External" /><Relationship Id="rId14" Type="http://schemas.openxmlformats.org/officeDocument/2006/relationships/hyperlink" Target="https://podminky.urs.cz/item/CS_URS_2022_02/871315231" TargetMode="External" /><Relationship Id="rId15" Type="http://schemas.openxmlformats.org/officeDocument/2006/relationships/hyperlink" Target="https://podminky.urs.cz/item/CS_URS_2022_02/899721111" TargetMode="External" /><Relationship Id="rId16" Type="http://schemas.openxmlformats.org/officeDocument/2006/relationships/hyperlink" Target="https://podminky.urs.cz/item/CS_URS_2022_02/899722112" TargetMode="External" /><Relationship Id="rId17" Type="http://schemas.openxmlformats.org/officeDocument/2006/relationships/hyperlink" Target="https://podminky.urs.cz/item/CS_URS_2022_02/998276101" TargetMode="External" /><Relationship Id="rId1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1211101" TargetMode="External" /><Relationship Id="rId2" Type="http://schemas.openxmlformats.org/officeDocument/2006/relationships/hyperlink" Target="https://podminky.urs.cz/item/CS_URS_2023_01/112101101" TargetMode="External" /><Relationship Id="rId3" Type="http://schemas.openxmlformats.org/officeDocument/2006/relationships/hyperlink" Target="https://podminky.urs.cz/item/CS_URS_2023_01/112251101" TargetMode="External" /><Relationship Id="rId4" Type="http://schemas.openxmlformats.org/officeDocument/2006/relationships/hyperlink" Target="https://podminky.urs.cz/item/CS_URS_2023_01/121151115" TargetMode="External" /><Relationship Id="rId5" Type="http://schemas.openxmlformats.org/officeDocument/2006/relationships/hyperlink" Target="https://podminky.urs.cz/item/CS_URS_2023_01/132151101" TargetMode="External" /><Relationship Id="rId6" Type="http://schemas.openxmlformats.org/officeDocument/2006/relationships/hyperlink" Target="https://podminky.urs.cz/item/CS_URS_2023_01/162251102" TargetMode="External" /><Relationship Id="rId7" Type="http://schemas.openxmlformats.org/officeDocument/2006/relationships/hyperlink" Target="https://podminky.urs.cz/item/CS_URS_2023_01/162751117" TargetMode="External" /><Relationship Id="rId8" Type="http://schemas.openxmlformats.org/officeDocument/2006/relationships/hyperlink" Target="https://podminky.urs.cz/item/CS_URS_2023_01/162751119" TargetMode="External" /><Relationship Id="rId9" Type="http://schemas.openxmlformats.org/officeDocument/2006/relationships/hyperlink" Target="https://podminky.urs.cz/item/CS_URS_2023_01/171201231" TargetMode="External" /><Relationship Id="rId10" Type="http://schemas.openxmlformats.org/officeDocument/2006/relationships/hyperlink" Target="https://podminky.urs.cz/item/CS_URS_2023_01/171251201" TargetMode="External" /><Relationship Id="rId11" Type="http://schemas.openxmlformats.org/officeDocument/2006/relationships/hyperlink" Target="https://podminky.urs.cz/item/CS_URS_2023_01/174151101" TargetMode="External" /><Relationship Id="rId12" Type="http://schemas.openxmlformats.org/officeDocument/2006/relationships/hyperlink" Target="https://podminky.urs.cz/item/CS_URS_2023_01/181912112" TargetMode="External" /><Relationship Id="rId13" Type="http://schemas.openxmlformats.org/officeDocument/2006/relationships/hyperlink" Target="https://podminky.urs.cz/item/CS_URS_2023_01/460371121" TargetMode="External" /><Relationship Id="rId14" Type="http://schemas.openxmlformats.org/officeDocument/2006/relationships/hyperlink" Target="https://podminky.urs.cz/item/CS_URS_2023_01/271542211" TargetMode="External" /><Relationship Id="rId15" Type="http://schemas.openxmlformats.org/officeDocument/2006/relationships/hyperlink" Target="https://podminky.urs.cz/item/CS_URS_2023_01/273313911" TargetMode="External" /><Relationship Id="rId16" Type="http://schemas.openxmlformats.org/officeDocument/2006/relationships/hyperlink" Target="https://podminky.urs.cz/item/CS_URS_2023_01/273351121" TargetMode="External" /><Relationship Id="rId17" Type="http://schemas.openxmlformats.org/officeDocument/2006/relationships/hyperlink" Target="https://podminky.urs.cz/item/CS_URS_2023_01/273351122" TargetMode="External" /><Relationship Id="rId18" Type="http://schemas.openxmlformats.org/officeDocument/2006/relationships/hyperlink" Target="https://podminky.urs.cz/item/CS_URS_2023_01/273362021" TargetMode="External" /><Relationship Id="rId19" Type="http://schemas.openxmlformats.org/officeDocument/2006/relationships/hyperlink" Target="https://podminky.urs.cz/item/CS_URS_2023_01/274313911" TargetMode="External" /><Relationship Id="rId20" Type="http://schemas.openxmlformats.org/officeDocument/2006/relationships/hyperlink" Target="https://podminky.urs.cz/item/CS_URS_2023_01/274361821" TargetMode="External" /><Relationship Id="rId21" Type="http://schemas.openxmlformats.org/officeDocument/2006/relationships/hyperlink" Target="https://podminky.urs.cz/item/CS_URS_2023_01/279113144" TargetMode="External" /><Relationship Id="rId22" Type="http://schemas.openxmlformats.org/officeDocument/2006/relationships/hyperlink" Target="https://podminky.urs.cz/item/CS_URS_2023_01/279361821" TargetMode="External" /><Relationship Id="rId23" Type="http://schemas.openxmlformats.org/officeDocument/2006/relationships/hyperlink" Target="https://podminky.urs.cz/item/CS_URS_2023_01/311272125" TargetMode="External" /><Relationship Id="rId24" Type="http://schemas.openxmlformats.org/officeDocument/2006/relationships/hyperlink" Target="https://podminky.urs.cz/item/CS_URS_2023_01/311272221" TargetMode="External" /><Relationship Id="rId25" Type="http://schemas.openxmlformats.org/officeDocument/2006/relationships/hyperlink" Target="https://podminky.urs.cz/item/CS_URS_2023_01/317142422" TargetMode="External" /><Relationship Id="rId26" Type="http://schemas.openxmlformats.org/officeDocument/2006/relationships/hyperlink" Target="https://podminky.urs.cz/item/CS_URS_2023_01/317142442" TargetMode="External" /><Relationship Id="rId27" Type="http://schemas.openxmlformats.org/officeDocument/2006/relationships/hyperlink" Target="https://podminky.urs.cz/item/CS_URS_2023_01/317143441" TargetMode="External" /><Relationship Id="rId28" Type="http://schemas.openxmlformats.org/officeDocument/2006/relationships/hyperlink" Target="https://podminky.urs.cz/item/CS_URS_2023_01/317143451" TargetMode="External" /><Relationship Id="rId29" Type="http://schemas.openxmlformats.org/officeDocument/2006/relationships/hyperlink" Target="https://podminky.urs.cz/item/CS_URS_2023_01/317143453" TargetMode="External" /><Relationship Id="rId30" Type="http://schemas.openxmlformats.org/officeDocument/2006/relationships/hyperlink" Target="https://podminky.urs.cz/item/CS_URS_2023_01/317143455" TargetMode="External" /><Relationship Id="rId31" Type="http://schemas.openxmlformats.org/officeDocument/2006/relationships/hyperlink" Target="https://podminky.urs.cz/item/CS_URS_2023_01/342272225" TargetMode="External" /><Relationship Id="rId32" Type="http://schemas.openxmlformats.org/officeDocument/2006/relationships/hyperlink" Target="https://podminky.urs.cz/item/CS_URS_2023_01/342272245" TargetMode="External" /><Relationship Id="rId33" Type="http://schemas.openxmlformats.org/officeDocument/2006/relationships/hyperlink" Target="https://podminky.urs.cz/item/CS_URS_2023_01/417321515" TargetMode="External" /><Relationship Id="rId34" Type="http://schemas.openxmlformats.org/officeDocument/2006/relationships/hyperlink" Target="https://podminky.urs.cz/item/CS_URS_2023_01/417352211" TargetMode="External" /><Relationship Id="rId35" Type="http://schemas.openxmlformats.org/officeDocument/2006/relationships/hyperlink" Target="https://podminky.urs.cz/item/CS_URS_2023_01/417352311" TargetMode="External" /><Relationship Id="rId36" Type="http://schemas.openxmlformats.org/officeDocument/2006/relationships/hyperlink" Target="https://podminky.urs.cz/item/CS_URS_2023_01/417361821" TargetMode="External" /><Relationship Id="rId37" Type="http://schemas.openxmlformats.org/officeDocument/2006/relationships/hyperlink" Target="https://podminky.urs.cz/item/CS_URS_2023_01/596992122" TargetMode="External" /><Relationship Id="rId38" Type="http://schemas.openxmlformats.org/officeDocument/2006/relationships/hyperlink" Target="https://podminky.urs.cz/item/CS_URS_2023_01/612131121" TargetMode="External" /><Relationship Id="rId39" Type="http://schemas.openxmlformats.org/officeDocument/2006/relationships/hyperlink" Target="https://podminky.urs.cz/item/CS_URS_2023_01/612142001" TargetMode="External" /><Relationship Id="rId40" Type="http://schemas.openxmlformats.org/officeDocument/2006/relationships/hyperlink" Target="https://podminky.urs.cz/item/CS_URS_2023_01/612311131" TargetMode="External" /><Relationship Id="rId41" Type="http://schemas.openxmlformats.org/officeDocument/2006/relationships/hyperlink" Target="https://podminky.urs.cz/item/CS_URS_2023_01/612341121" TargetMode="External" /><Relationship Id="rId42" Type="http://schemas.openxmlformats.org/officeDocument/2006/relationships/hyperlink" Target="https://podminky.urs.cz/item/CS_URS_2023_01/622151001" TargetMode="External" /><Relationship Id="rId43" Type="http://schemas.openxmlformats.org/officeDocument/2006/relationships/hyperlink" Target="https://podminky.urs.cz/item/CS_URS_2023_01/622211041" TargetMode="External" /><Relationship Id="rId44" Type="http://schemas.openxmlformats.org/officeDocument/2006/relationships/hyperlink" Target="https://podminky.urs.cz/item/CS_URS_2023_01/622212001" TargetMode="External" /><Relationship Id="rId45" Type="http://schemas.openxmlformats.org/officeDocument/2006/relationships/hyperlink" Target="https://podminky.urs.cz/item/CS_URS_2023_01/622251101" TargetMode="External" /><Relationship Id="rId46" Type="http://schemas.openxmlformats.org/officeDocument/2006/relationships/hyperlink" Target="https://podminky.urs.cz/item/CS_URS_2023_01/622454R04" TargetMode="External" /><Relationship Id="rId47" Type="http://schemas.openxmlformats.org/officeDocument/2006/relationships/hyperlink" Target="https://podminky.urs.cz/item/CS_URS_2023_01/622511112" TargetMode="External" /><Relationship Id="rId48" Type="http://schemas.openxmlformats.org/officeDocument/2006/relationships/hyperlink" Target="https://podminky.urs.cz/item/CS_URS_2023_01/622531012" TargetMode="External" /><Relationship Id="rId49" Type="http://schemas.openxmlformats.org/officeDocument/2006/relationships/hyperlink" Target="https://podminky.urs.cz/item/CS_URS_2023_01/629991011" TargetMode="External" /><Relationship Id="rId50" Type="http://schemas.openxmlformats.org/officeDocument/2006/relationships/hyperlink" Target="https://podminky.urs.cz/item/CS_URS_2023_01/632451214" TargetMode="External" /><Relationship Id="rId51" Type="http://schemas.openxmlformats.org/officeDocument/2006/relationships/hyperlink" Target="https://podminky.urs.cz/item/CS_URS_2023_01/632451291" TargetMode="External" /><Relationship Id="rId52" Type="http://schemas.openxmlformats.org/officeDocument/2006/relationships/hyperlink" Target="https://podminky.urs.cz/item/CS_URS_2023_01/632481213" TargetMode="External" /><Relationship Id="rId53" Type="http://schemas.openxmlformats.org/officeDocument/2006/relationships/hyperlink" Target="https://podminky.urs.cz/item/CS_URS_2023_01/900100" TargetMode="External" /><Relationship Id="rId54" Type="http://schemas.openxmlformats.org/officeDocument/2006/relationships/hyperlink" Target="https://podminky.urs.cz/item/CS_URS_2023_01/952901111" TargetMode="External" /><Relationship Id="rId55" Type="http://schemas.openxmlformats.org/officeDocument/2006/relationships/hyperlink" Target="https://podminky.urs.cz/item/CS_URS_2023_01/953943212" TargetMode="External" /><Relationship Id="rId56" Type="http://schemas.openxmlformats.org/officeDocument/2006/relationships/hyperlink" Target="https://podminky.urs.cz/item/CS_URS_2023_01/998011001" TargetMode="External" /><Relationship Id="rId57" Type="http://schemas.openxmlformats.org/officeDocument/2006/relationships/hyperlink" Target="https://podminky.urs.cz/item/CS_URS_2023_01/711111002" TargetMode="External" /><Relationship Id="rId58" Type="http://schemas.openxmlformats.org/officeDocument/2006/relationships/hyperlink" Target="https://podminky.urs.cz/item/CS_URS_2023_01/711112002" TargetMode="External" /><Relationship Id="rId59" Type="http://schemas.openxmlformats.org/officeDocument/2006/relationships/hyperlink" Target="https://podminky.urs.cz/item/CS_URS_2023_01/711141559" TargetMode="External" /><Relationship Id="rId60" Type="http://schemas.openxmlformats.org/officeDocument/2006/relationships/hyperlink" Target="https://podminky.urs.cz/item/CS_URS_2023_01/711142559" TargetMode="External" /><Relationship Id="rId61" Type="http://schemas.openxmlformats.org/officeDocument/2006/relationships/hyperlink" Target="https://podminky.urs.cz/item/CS_URS_2023_01/711161222" TargetMode="External" /><Relationship Id="rId62" Type="http://schemas.openxmlformats.org/officeDocument/2006/relationships/hyperlink" Target="https://podminky.urs.cz/item/CS_URS_2023_01/711161383" TargetMode="External" /><Relationship Id="rId63" Type="http://schemas.openxmlformats.org/officeDocument/2006/relationships/hyperlink" Target="https://podminky.urs.cz/item/CS_URS_2023_01/711493112" TargetMode="External" /><Relationship Id="rId64" Type="http://schemas.openxmlformats.org/officeDocument/2006/relationships/hyperlink" Target="https://podminky.urs.cz/item/CS_URS_2023_01/998711201" TargetMode="External" /><Relationship Id="rId65" Type="http://schemas.openxmlformats.org/officeDocument/2006/relationships/hyperlink" Target="https://podminky.urs.cz/item/CS_URS_2023_01/713111121" TargetMode="External" /><Relationship Id="rId66" Type="http://schemas.openxmlformats.org/officeDocument/2006/relationships/hyperlink" Target="https://podminky.urs.cz/item/CS_URS_2023_01/713121121" TargetMode="External" /><Relationship Id="rId67" Type="http://schemas.openxmlformats.org/officeDocument/2006/relationships/hyperlink" Target="https://podminky.urs.cz/item/CS_URS_2023_01/713131141" TargetMode="External" /><Relationship Id="rId68" Type="http://schemas.openxmlformats.org/officeDocument/2006/relationships/hyperlink" Target="https://podminky.urs.cz/item/CS_URS_2023_01/998713201" TargetMode="External" /><Relationship Id="rId69" Type="http://schemas.openxmlformats.org/officeDocument/2006/relationships/hyperlink" Target="https://podminky.urs.cz/item/CS_URS_2023_01/998751201" TargetMode="External" /><Relationship Id="rId70" Type="http://schemas.openxmlformats.org/officeDocument/2006/relationships/hyperlink" Target="https://podminky.urs.cz/item/CS_URS_2023_01/762295001" TargetMode="External" /><Relationship Id="rId71" Type="http://schemas.openxmlformats.org/officeDocument/2006/relationships/hyperlink" Target="https://podminky.urs.cz/item/CS_URS_2023_01/762811100" TargetMode="External" /><Relationship Id="rId72" Type="http://schemas.openxmlformats.org/officeDocument/2006/relationships/hyperlink" Target="https://podminky.urs.cz/item/CS_URS_2023_01/998762201" TargetMode="External" /><Relationship Id="rId73" Type="http://schemas.openxmlformats.org/officeDocument/2006/relationships/hyperlink" Target="https://podminky.urs.cz/item/CS_URS_2023_01/763121761" TargetMode="External" /><Relationship Id="rId74" Type="http://schemas.openxmlformats.org/officeDocument/2006/relationships/hyperlink" Target="https://podminky.urs.cz/item/CS_URS_2023_01/763131421" TargetMode="External" /><Relationship Id="rId75" Type="http://schemas.openxmlformats.org/officeDocument/2006/relationships/hyperlink" Target="https://podminky.urs.cz/item/CS_URS_2023_01/763131461" TargetMode="External" /><Relationship Id="rId76" Type="http://schemas.openxmlformats.org/officeDocument/2006/relationships/hyperlink" Target="https://podminky.urs.cz/item/CS_URS_2023_01/763131714" TargetMode="External" /><Relationship Id="rId77" Type="http://schemas.openxmlformats.org/officeDocument/2006/relationships/hyperlink" Target="https://podminky.urs.cz/item/CS_URS_2023_01/763131751" TargetMode="External" /><Relationship Id="rId78" Type="http://schemas.openxmlformats.org/officeDocument/2006/relationships/hyperlink" Target="https://podminky.urs.cz/item/CS_URS_2023_01/763131771" TargetMode="External" /><Relationship Id="rId79" Type="http://schemas.openxmlformats.org/officeDocument/2006/relationships/hyperlink" Target="https://podminky.urs.cz/item/CS_URS_2023_01/763164521" TargetMode="External" /><Relationship Id="rId80" Type="http://schemas.openxmlformats.org/officeDocument/2006/relationships/hyperlink" Target="https://podminky.urs.cz/item/CS_URS_2023_01/763164541" TargetMode="External" /><Relationship Id="rId81" Type="http://schemas.openxmlformats.org/officeDocument/2006/relationships/hyperlink" Target="https://podminky.urs.cz/item/CS_URS_2023_01/763755R01" TargetMode="External" /><Relationship Id="rId82" Type="http://schemas.openxmlformats.org/officeDocument/2006/relationships/hyperlink" Target="https://podminky.urs.cz/item/CS_URS_2022_02/998763200" TargetMode="External" /><Relationship Id="rId83" Type="http://schemas.openxmlformats.org/officeDocument/2006/relationships/hyperlink" Target="https://podminky.urs.cz/item/CS_URS_2023_01/764211625" TargetMode="External" /><Relationship Id="rId84" Type="http://schemas.openxmlformats.org/officeDocument/2006/relationships/hyperlink" Target="https://podminky.urs.cz/item/CS_URS_2023_01/764211655" TargetMode="External" /><Relationship Id="rId85" Type="http://schemas.openxmlformats.org/officeDocument/2006/relationships/hyperlink" Target="https://podminky.urs.cz/item/CS_URS_2023_01/764212663" TargetMode="External" /><Relationship Id="rId86" Type="http://schemas.openxmlformats.org/officeDocument/2006/relationships/hyperlink" Target="https://podminky.urs.cz/item/CS_URS_2023_01/764213652" TargetMode="External" /><Relationship Id="rId87" Type="http://schemas.openxmlformats.org/officeDocument/2006/relationships/hyperlink" Target="https://podminky.urs.cz/item/CS_URS_2023_01/764213657" TargetMode="External" /><Relationship Id="rId88" Type="http://schemas.openxmlformats.org/officeDocument/2006/relationships/hyperlink" Target="https://podminky.urs.cz/item/CS_URS_2023_01/764216644" TargetMode="External" /><Relationship Id="rId89" Type="http://schemas.openxmlformats.org/officeDocument/2006/relationships/hyperlink" Target="https://podminky.urs.cz/item/CS_URS_2023_01/764314612" TargetMode="External" /><Relationship Id="rId90" Type="http://schemas.openxmlformats.org/officeDocument/2006/relationships/hyperlink" Target="https://podminky.urs.cz/item/CS_URS_2023_01/764511602" TargetMode="External" /><Relationship Id="rId91" Type="http://schemas.openxmlformats.org/officeDocument/2006/relationships/hyperlink" Target="https://podminky.urs.cz/item/CS_URS_2023_01/764511643" TargetMode="External" /><Relationship Id="rId92" Type="http://schemas.openxmlformats.org/officeDocument/2006/relationships/hyperlink" Target="https://podminky.urs.cz/item/CS_URS_2023_01/764518623" TargetMode="External" /><Relationship Id="rId93" Type="http://schemas.openxmlformats.org/officeDocument/2006/relationships/hyperlink" Target="https://podminky.urs.cz/item/CS_URS_2023_01/998764201" TargetMode="External" /><Relationship Id="rId94" Type="http://schemas.openxmlformats.org/officeDocument/2006/relationships/hyperlink" Target="https://podminky.urs.cz/item/CS_URS_2023_01/766421212" TargetMode="External" /><Relationship Id="rId95" Type="http://schemas.openxmlformats.org/officeDocument/2006/relationships/hyperlink" Target="https://podminky.urs.cz/item/CS_URS_2023_01/766622115" TargetMode="External" /><Relationship Id="rId96" Type="http://schemas.openxmlformats.org/officeDocument/2006/relationships/hyperlink" Target="https://podminky.urs.cz/item/CS_URS_2023_01/766622116" TargetMode="External" /><Relationship Id="rId97" Type="http://schemas.openxmlformats.org/officeDocument/2006/relationships/hyperlink" Target="https://podminky.urs.cz/item/CS_URS_2023_01/766622117" TargetMode="External" /><Relationship Id="rId98" Type="http://schemas.openxmlformats.org/officeDocument/2006/relationships/hyperlink" Target="https://podminky.urs.cz/item/CS_URS_2023_01/766629214" TargetMode="External" /><Relationship Id="rId99" Type="http://schemas.openxmlformats.org/officeDocument/2006/relationships/hyperlink" Target="https://podminky.urs.cz/item/CS_URS_2023_01/766660001" TargetMode="External" /><Relationship Id="rId100" Type="http://schemas.openxmlformats.org/officeDocument/2006/relationships/hyperlink" Target="https://podminky.urs.cz/item/CS_URS_2023_01/766660171" TargetMode="External" /><Relationship Id="rId101" Type="http://schemas.openxmlformats.org/officeDocument/2006/relationships/hyperlink" Target="https://podminky.urs.cz/item/CS_URS_2023_01/766811111" TargetMode="External" /><Relationship Id="rId102" Type="http://schemas.openxmlformats.org/officeDocument/2006/relationships/hyperlink" Target="https://podminky.urs.cz/item/CS_URS_2023_01/766811143" TargetMode="External" /><Relationship Id="rId103" Type="http://schemas.openxmlformats.org/officeDocument/2006/relationships/hyperlink" Target="https://podminky.urs.cz/item/CS_URS_2023_01/766811151" TargetMode="External" /><Relationship Id="rId104" Type="http://schemas.openxmlformats.org/officeDocument/2006/relationships/hyperlink" Target="https://podminky.urs.cz/item/CS_URS_2023_01/766811212" TargetMode="External" /><Relationship Id="rId105" Type="http://schemas.openxmlformats.org/officeDocument/2006/relationships/hyperlink" Target="https://podminky.urs.cz/item/CS_URS_2023_01/766811221" TargetMode="External" /><Relationship Id="rId106" Type="http://schemas.openxmlformats.org/officeDocument/2006/relationships/hyperlink" Target="https://podminky.urs.cz/item/CS_URS_2023_01/766811223" TargetMode="External" /><Relationship Id="rId107" Type="http://schemas.openxmlformats.org/officeDocument/2006/relationships/hyperlink" Target="https://podminky.urs.cz/item/CS_URS_2023_01/998766201" TargetMode="External" /><Relationship Id="rId108" Type="http://schemas.openxmlformats.org/officeDocument/2006/relationships/hyperlink" Target="https://podminky.urs.cz/item/CS_URS_2023_01/767640111" TargetMode="External" /><Relationship Id="rId109" Type="http://schemas.openxmlformats.org/officeDocument/2006/relationships/hyperlink" Target="https://podminky.urs.cz/item/CS_URS_2023_01/767640113" TargetMode="External" /><Relationship Id="rId110" Type="http://schemas.openxmlformats.org/officeDocument/2006/relationships/hyperlink" Target="https://podminky.urs.cz/item/CS_URS_2023_01/767640221" TargetMode="External" /><Relationship Id="rId111" Type="http://schemas.openxmlformats.org/officeDocument/2006/relationships/hyperlink" Target="https://podminky.urs.cz/item/CS_URS_2023_01/998767201" TargetMode="External" /><Relationship Id="rId112" Type="http://schemas.openxmlformats.org/officeDocument/2006/relationships/hyperlink" Target="https://podminky.urs.cz/item/CS_URS_2023_01/771111011" TargetMode="External" /><Relationship Id="rId113" Type="http://schemas.openxmlformats.org/officeDocument/2006/relationships/hyperlink" Target="https://podminky.urs.cz/item/CS_URS_2023_01/771121011" TargetMode="External" /><Relationship Id="rId114" Type="http://schemas.openxmlformats.org/officeDocument/2006/relationships/hyperlink" Target="https://podminky.urs.cz/item/CS_URS_2023_01/771151012" TargetMode="External" /><Relationship Id="rId115" Type="http://schemas.openxmlformats.org/officeDocument/2006/relationships/hyperlink" Target="https://podminky.urs.cz/item/CS_URS_2023_01/771574266" TargetMode="External" /><Relationship Id="rId116" Type="http://schemas.openxmlformats.org/officeDocument/2006/relationships/hyperlink" Target="https://podminky.urs.cz/item/CS_URS_2023_01/771577R04" TargetMode="External" /><Relationship Id="rId117" Type="http://schemas.openxmlformats.org/officeDocument/2006/relationships/hyperlink" Target="https://podminky.urs.cz/item/CS_URS_2023_01/998771201" TargetMode="External" /><Relationship Id="rId118" Type="http://schemas.openxmlformats.org/officeDocument/2006/relationships/hyperlink" Target="https://podminky.urs.cz/item/CS_URS_2023_01/781121011" TargetMode="External" /><Relationship Id="rId119" Type="http://schemas.openxmlformats.org/officeDocument/2006/relationships/hyperlink" Target="https://podminky.urs.cz/item/CS_URS_2023_01/781131264" TargetMode="External" /><Relationship Id="rId120" Type="http://schemas.openxmlformats.org/officeDocument/2006/relationships/hyperlink" Target="https://podminky.urs.cz/item/CS_URS_2023_01/781474115" TargetMode="External" /><Relationship Id="rId121" Type="http://schemas.openxmlformats.org/officeDocument/2006/relationships/hyperlink" Target="https://podminky.urs.cz/item/CS_URS_2023_01/781477R00" TargetMode="External" /><Relationship Id="rId122" Type="http://schemas.openxmlformats.org/officeDocument/2006/relationships/hyperlink" Target="https://podminky.urs.cz/item/CS_URS_2023_01/781495115" TargetMode="External" /><Relationship Id="rId123" Type="http://schemas.openxmlformats.org/officeDocument/2006/relationships/hyperlink" Target="https://podminky.urs.cz/item/CS_URS_2023_01/998781201" TargetMode="External" /><Relationship Id="rId124" Type="http://schemas.openxmlformats.org/officeDocument/2006/relationships/hyperlink" Target="https://podminky.urs.cz/item/CS_URS_2023_01/783213021" TargetMode="External" /><Relationship Id="rId125" Type="http://schemas.openxmlformats.org/officeDocument/2006/relationships/hyperlink" Target="https://podminky.urs.cz/item/CS_URS_2023_01/783218111" TargetMode="External" /><Relationship Id="rId126" Type="http://schemas.openxmlformats.org/officeDocument/2006/relationships/hyperlink" Target="https://podminky.urs.cz/item/CS_URS_2023_01/784181101" TargetMode="External" /><Relationship Id="rId127" Type="http://schemas.openxmlformats.org/officeDocument/2006/relationships/hyperlink" Target="https://podminky.urs.cz/item/CS_URS_2023_01/784221101" TargetMode="External" /><Relationship Id="rId128" Type="http://schemas.openxmlformats.org/officeDocument/2006/relationships/hyperlink" Target="https://podminky.urs.cz/item/CS_URS_2023_01/N00_015R02" TargetMode="External" /><Relationship Id="rId129" Type="http://schemas.openxmlformats.org/officeDocument/2006/relationships/hyperlink" Target="https://podminky.urs.cz/item/CS_URS_2023_01/N00_015R06" TargetMode="External" /><Relationship Id="rId130" Type="http://schemas.openxmlformats.org/officeDocument/2006/relationships/hyperlink" Target="https://podminky.urs.cz/item/CS_URS_2023_01/N00_015R07" TargetMode="External" /><Relationship Id="rId131" Type="http://schemas.openxmlformats.org/officeDocument/2006/relationships/hyperlink" Target="https://podminky.urs.cz/item/CS_URS_2023_01/910_000_R" TargetMode="External" /><Relationship Id="rId132" Type="http://schemas.openxmlformats.org/officeDocument/2006/relationships/hyperlink" Target="https://podminky.urs.cz/item/CS_URS_2023_01/920_000_R" TargetMode="External" /><Relationship Id="rId133" Type="http://schemas.openxmlformats.org/officeDocument/2006/relationships/hyperlink" Target="https://podminky.urs.cz/item/CS_URS_2023_01/930_000_R" TargetMode="External" /><Relationship Id="rId134" Type="http://schemas.openxmlformats.org/officeDocument/2006/relationships/hyperlink" Target="https://podminky.urs.cz/item/CS_URS_2023_01/940_000_R" TargetMode="External" /><Relationship Id="rId135" Type="http://schemas.openxmlformats.org/officeDocument/2006/relationships/hyperlink" Target="https://podminky.urs.cz/item/CS_URS_2023_01/950_000_R" TargetMode="External" /><Relationship Id="rId136" Type="http://schemas.openxmlformats.org/officeDocument/2006/relationships/hyperlink" Target="https://podminky.urs.cz/item/CS_URS_2023_01/960_000_R" TargetMode="External" /><Relationship Id="rId137" Type="http://schemas.openxmlformats.org/officeDocument/2006/relationships/hyperlink" Target="https://podminky.urs.cz/item/CS_URS_2023_01/970_000_R" TargetMode="External" /><Relationship Id="rId138" Type="http://schemas.openxmlformats.org/officeDocument/2006/relationships/hyperlink" Target="https://podminky.urs.cz/item/CS_URS_2023_01/980_000_R" TargetMode="External" /><Relationship Id="rId139" Type="http://schemas.openxmlformats.org/officeDocument/2006/relationships/hyperlink" Target="https://podminky.urs.cz/item/CS_URS_2023_01/990_000_R" TargetMode="External" /><Relationship Id="rId140" Type="http://schemas.openxmlformats.org/officeDocument/2006/relationships/hyperlink" Target="https://podminky.urs.cz/item/CS_URS_2023_01/991_000_R" TargetMode="External" /><Relationship Id="rId141" Type="http://schemas.openxmlformats.org/officeDocument/2006/relationships/hyperlink" Target="https://podminky.urs.cz/item/CS_URS_2023_01/013294000" TargetMode="External" /><Relationship Id="rId142" Type="http://schemas.openxmlformats.org/officeDocument/2006/relationships/hyperlink" Target="https://podminky.urs.cz/item/CS_URS_2023_01/032002000" TargetMode="External" /><Relationship Id="rId143" Type="http://schemas.openxmlformats.org/officeDocument/2006/relationships/hyperlink" Target="https://podminky.urs.cz/item/CS_URS_2023_01/033002000" TargetMode="External" /><Relationship Id="rId144" Type="http://schemas.openxmlformats.org/officeDocument/2006/relationships/hyperlink" Target="https://podminky.urs.cz/item/CS_URS_2023_01/034002000" TargetMode="External" /><Relationship Id="rId145" Type="http://schemas.openxmlformats.org/officeDocument/2006/relationships/hyperlink" Target="https://podminky.urs.cz/item/CS_URS_2023_01/035002000" TargetMode="External" /><Relationship Id="rId146" Type="http://schemas.openxmlformats.org/officeDocument/2006/relationships/hyperlink" Target="https://podminky.urs.cz/item/CS_URS_2023_01/03600200" TargetMode="External" /><Relationship Id="rId147" Type="http://schemas.openxmlformats.org/officeDocument/2006/relationships/hyperlink" Target="https://podminky.urs.cz/item/CS_URS_2023_01/039002000" TargetMode="External" /><Relationship Id="rId14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721173401" TargetMode="External" /><Relationship Id="rId2" Type="http://schemas.openxmlformats.org/officeDocument/2006/relationships/hyperlink" Target="https://podminky.urs.cz/item/CS_URS_2023_01/721173402" TargetMode="External" /><Relationship Id="rId3" Type="http://schemas.openxmlformats.org/officeDocument/2006/relationships/hyperlink" Target="https://podminky.urs.cz/item/CS_URS_2023_01/721174025" TargetMode="External" /><Relationship Id="rId4" Type="http://schemas.openxmlformats.org/officeDocument/2006/relationships/hyperlink" Target="https://podminky.urs.cz/item/CS_URS_2023_01/721194104" TargetMode="External" /><Relationship Id="rId5" Type="http://schemas.openxmlformats.org/officeDocument/2006/relationships/hyperlink" Target="https://podminky.urs.cz/item/CS_URS_2023_01/721194109" TargetMode="External" /><Relationship Id="rId6" Type="http://schemas.openxmlformats.org/officeDocument/2006/relationships/hyperlink" Target="https://podminky.urs.cz/item/CS_URS_2023_01/721242115" TargetMode="External" /><Relationship Id="rId7" Type="http://schemas.openxmlformats.org/officeDocument/2006/relationships/hyperlink" Target="https://podminky.urs.cz/item/CS_URS_2023_01/721290112" TargetMode="External" /><Relationship Id="rId8" Type="http://schemas.openxmlformats.org/officeDocument/2006/relationships/hyperlink" Target="https://podminky.urs.cz/item/CS_URS_2023_01/722190401" TargetMode="External" /><Relationship Id="rId9" Type="http://schemas.openxmlformats.org/officeDocument/2006/relationships/hyperlink" Target="https://podminky.urs.cz/item/CS_URS_2023_01/722190402" TargetMode="External" /><Relationship Id="rId10" Type="http://schemas.openxmlformats.org/officeDocument/2006/relationships/hyperlink" Target="https://podminky.urs.cz/item/CS_URS_2023_01/722190403" TargetMode="External" /><Relationship Id="rId11" Type="http://schemas.openxmlformats.org/officeDocument/2006/relationships/hyperlink" Target="https://podminky.urs.cz/item/CS_URS_2023_01/722220111" TargetMode="External" /><Relationship Id="rId12" Type="http://schemas.openxmlformats.org/officeDocument/2006/relationships/hyperlink" Target="https://podminky.urs.cz/item/CS_URS_2023_01/722229102" TargetMode="External" /><Relationship Id="rId13" Type="http://schemas.openxmlformats.org/officeDocument/2006/relationships/hyperlink" Target="https://podminky.urs.cz/item/CS_URS_2023_01/722229103" TargetMode="External" /><Relationship Id="rId14" Type="http://schemas.openxmlformats.org/officeDocument/2006/relationships/hyperlink" Target="https://podminky.urs.cz/item/CS_URS_2023_01/722231203" TargetMode="External" /><Relationship Id="rId15" Type="http://schemas.openxmlformats.org/officeDocument/2006/relationships/hyperlink" Target="https://podminky.urs.cz/item/CS_URS_2023_01/722232072" TargetMode="External" /><Relationship Id="rId16" Type="http://schemas.openxmlformats.org/officeDocument/2006/relationships/hyperlink" Target="https://podminky.urs.cz/item/CS_URS_2023_01/722232073" TargetMode="External" /><Relationship Id="rId17" Type="http://schemas.openxmlformats.org/officeDocument/2006/relationships/hyperlink" Target="https://podminky.urs.cz/item/CS_URS_2023_01/722232074" TargetMode="External" /><Relationship Id="rId18" Type="http://schemas.openxmlformats.org/officeDocument/2006/relationships/hyperlink" Target="https://podminky.urs.cz/item/CS_URS_2023_01/722232064" TargetMode="External" /><Relationship Id="rId19" Type="http://schemas.openxmlformats.org/officeDocument/2006/relationships/hyperlink" Target="https://podminky.urs.cz/item/CS_URS_2023_01/722234267" TargetMode="External" /><Relationship Id="rId20" Type="http://schemas.openxmlformats.org/officeDocument/2006/relationships/hyperlink" Target="https://podminky.urs.cz/item/CS_URS_2023_01/722239101" TargetMode="External" /><Relationship Id="rId21" Type="http://schemas.openxmlformats.org/officeDocument/2006/relationships/hyperlink" Target="https://podminky.urs.cz/item/CS_URS_2023_01/722239102" TargetMode="External" /><Relationship Id="rId22" Type="http://schemas.openxmlformats.org/officeDocument/2006/relationships/hyperlink" Target="https://podminky.urs.cz/item/CS_URS_2023_01/722239103" TargetMode="External" /><Relationship Id="rId23" Type="http://schemas.openxmlformats.org/officeDocument/2006/relationships/hyperlink" Target="https://podminky.urs.cz/item/CS_URS_2023_01/722290226" TargetMode="External" /><Relationship Id="rId24" Type="http://schemas.openxmlformats.org/officeDocument/2006/relationships/hyperlink" Target="https://podminky.urs.cz/item/CS_URS_2023_01/722290234" TargetMode="External" /><Relationship Id="rId25" Type="http://schemas.openxmlformats.org/officeDocument/2006/relationships/hyperlink" Target="https://podminky.urs.cz/item/CS_URS_2023_01/725819201" TargetMode="External" /><Relationship Id="rId26" Type="http://schemas.openxmlformats.org/officeDocument/2006/relationships/hyperlink" Target="https://podminky.urs.cz/item/CS_URS_2023_01/725241142" TargetMode="External" /><Relationship Id="rId27" Type="http://schemas.openxmlformats.org/officeDocument/2006/relationships/hyperlink" Target="https://podminky.urs.cz/item/CS_URS_2023_01/725865311" TargetMode="External" /><Relationship Id="rId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030001000" TargetMode="External" /><Relationship Id="rId2" Type="http://schemas.openxmlformats.org/officeDocument/2006/relationships/hyperlink" Target="https://podminky.urs.cz/item/CS_URS_2022_02/065002000" TargetMode="External" /><Relationship Id="rId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2101101" TargetMode="External" /><Relationship Id="rId2" Type="http://schemas.openxmlformats.org/officeDocument/2006/relationships/hyperlink" Target="https://podminky.urs.cz/item/CS_URS_2023_01/112101104" TargetMode="External" /><Relationship Id="rId3" Type="http://schemas.openxmlformats.org/officeDocument/2006/relationships/hyperlink" Target="https://podminky.urs.cz/item/CS_URS_2023_01/112251101" TargetMode="External" /><Relationship Id="rId4" Type="http://schemas.openxmlformats.org/officeDocument/2006/relationships/hyperlink" Target="https://podminky.urs.cz/item/CS_URS_2023_01/112251104" TargetMode="External" /><Relationship Id="rId5" Type="http://schemas.openxmlformats.org/officeDocument/2006/relationships/hyperlink" Target="https://podminky.urs.cz/item/CS_URS_2023_01/113106134" TargetMode="External" /><Relationship Id="rId6" Type="http://schemas.openxmlformats.org/officeDocument/2006/relationships/hyperlink" Target="https://podminky.urs.cz/item/CS_URS_2023_01/113106142" TargetMode="External" /><Relationship Id="rId7" Type="http://schemas.openxmlformats.org/officeDocument/2006/relationships/hyperlink" Target="https://podminky.urs.cz/item/CS_URS_2023_01/113107221" TargetMode="External" /><Relationship Id="rId8" Type="http://schemas.openxmlformats.org/officeDocument/2006/relationships/hyperlink" Target="https://podminky.urs.cz/item/CS_URS_2023_01/113107222" TargetMode="External" /><Relationship Id="rId9" Type="http://schemas.openxmlformats.org/officeDocument/2006/relationships/hyperlink" Target="https://podminky.urs.cz/item/CS_URS_2023_01/113107224" TargetMode="External" /><Relationship Id="rId10" Type="http://schemas.openxmlformats.org/officeDocument/2006/relationships/hyperlink" Target="https://podminky.urs.cz/item/CS_URS_2023_01/113107241" TargetMode="External" /><Relationship Id="rId11" Type="http://schemas.openxmlformats.org/officeDocument/2006/relationships/hyperlink" Target="https://podminky.urs.cz/item/CS_URS_2023_01/113107321" TargetMode="External" /><Relationship Id="rId12" Type="http://schemas.openxmlformats.org/officeDocument/2006/relationships/hyperlink" Target="https://podminky.urs.cz/item/CS_URS_2023_01/113107322" TargetMode="External" /><Relationship Id="rId13" Type="http://schemas.openxmlformats.org/officeDocument/2006/relationships/hyperlink" Target="https://podminky.urs.cz/item/CS_URS_2023_01/113201111" TargetMode="External" /><Relationship Id="rId14" Type="http://schemas.openxmlformats.org/officeDocument/2006/relationships/hyperlink" Target="https://podminky.urs.cz/item/CS_URS_2023_01/132251104" TargetMode="External" /><Relationship Id="rId15" Type="http://schemas.openxmlformats.org/officeDocument/2006/relationships/hyperlink" Target="https://podminky.urs.cz/item/CS_URS_2023_01/162751117" TargetMode="External" /><Relationship Id="rId16" Type="http://schemas.openxmlformats.org/officeDocument/2006/relationships/hyperlink" Target="https://podminky.urs.cz/item/CS_URS_2023_01/162751119" TargetMode="External" /><Relationship Id="rId17" Type="http://schemas.openxmlformats.org/officeDocument/2006/relationships/hyperlink" Target="https://podminky.urs.cz/item/CS_URS_2023_01/167151101" TargetMode="External" /><Relationship Id="rId18" Type="http://schemas.openxmlformats.org/officeDocument/2006/relationships/hyperlink" Target="https://podminky.urs.cz/item/CS_URS_2023_01/171151103" TargetMode="External" /><Relationship Id="rId19" Type="http://schemas.openxmlformats.org/officeDocument/2006/relationships/hyperlink" Target="https://podminky.urs.cz/item/CS_URS_2023_01/171201221" TargetMode="External" /><Relationship Id="rId20" Type="http://schemas.openxmlformats.org/officeDocument/2006/relationships/hyperlink" Target="https://podminky.urs.cz/item/CS_URS_2023_01/174151101" TargetMode="External" /><Relationship Id="rId21" Type="http://schemas.openxmlformats.org/officeDocument/2006/relationships/hyperlink" Target="https://podminky.urs.cz/item/CS_URS_2023_01/175111101" TargetMode="External" /><Relationship Id="rId22" Type="http://schemas.openxmlformats.org/officeDocument/2006/relationships/hyperlink" Target="https://podminky.urs.cz/item/CS_URS_2023_01/211971110" TargetMode="External" /><Relationship Id="rId23" Type="http://schemas.openxmlformats.org/officeDocument/2006/relationships/hyperlink" Target="https://podminky.urs.cz/item/CS_URS_2023_01/339921112" TargetMode="External" /><Relationship Id="rId24" Type="http://schemas.openxmlformats.org/officeDocument/2006/relationships/hyperlink" Target="https://podminky.urs.cz/item/CS_URS_2023_01/451573111" TargetMode="External" /><Relationship Id="rId25" Type="http://schemas.openxmlformats.org/officeDocument/2006/relationships/hyperlink" Target="https://podminky.urs.cz/item/CS_URS_2023_01/564851011" TargetMode="External" /><Relationship Id="rId26" Type="http://schemas.openxmlformats.org/officeDocument/2006/relationships/hyperlink" Target="https://podminky.urs.cz/item/CS_URS_2023_01/564952111" TargetMode="External" /><Relationship Id="rId27" Type="http://schemas.openxmlformats.org/officeDocument/2006/relationships/hyperlink" Target="https://podminky.urs.cz/item/CS_URS_2023_01/5911411R" TargetMode="External" /><Relationship Id="rId28" Type="http://schemas.openxmlformats.org/officeDocument/2006/relationships/hyperlink" Target="https://podminky.urs.cz/item/CS_URS_2023_01/591411111" TargetMode="External" /><Relationship Id="rId29" Type="http://schemas.openxmlformats.org/officeDocument/2006/relationships/hyperlink" Target="https://podminky.urs.cz/item/CS_URS_2023_01/596212210" TargetMode="External" /><Relationship Id="rId30" Type="http://schemas.openxmlformats.org/officeDocument/2006/relationships/hyperlink" Target="https://podminky.urs.cz/item/CS_URS_2023_01/596212213" TargetMode="External" /><Relationship Id="rId31" Type="http://schemas.openxmlformats.org/officeDocument/2006/relationships/hyperlink" Target="https://podminky.urs.cz/item/CS_URS_2022_02/622135002" TargetMode="External" /><Relationship Id="rId32" Type="http://schemas.openxmlformats.org/officeDocument/2006/relationships/hyperlink" Target="https://podminky.urs.cz/item/CS_URS_2022_02/622135092" TargetMode="External" /><Relationship Id="rId33" Type="http://schemas.openxmlformats.org/officeDocument/2006/relationships/hyperlink" Target="https://podminky.urs.cz/item/CS_URS_2023_01/871315231" TargetMode="External" /><Relationship Id="rId34" Type="http://schemas.openxmlformats.org/officeDocument/2006/relationships/hyperlink" Target="https://podminky.urs.cz/item/CS_URS_2023_01/914111111" TargetMode="External" /><Relationship Id="rId35" Type="http://schemas.openxmlformats.org/officeDocument/2006/relationships/hyperlink" Target="https://podminky.urs.cz/item/CS_URS_2023_01/914111111" TargetMode="External" /><Relationship Id="rId36" Type="http://schemas.openxmlformats.org/officeDocument/2006/relationships/hyperlink" Target="https://podminky.urs.cz/item/CS_URS_2023_01/914511112" TargetMode="External" /><Relationship Id="rId37" Type="http://schemas.openxmlformats.org/officeDocument/2006/relationships/hyperlink" Target="https://podminky.urs.cz/item/CS_URS_2023_01/915111111" TargetMode="External" /><Relationship Id="rId38" Type="http://schemas.openxmlformats.org/officeDocument/2006/relationships/hyperlink" Target="https://podminky.urs.cz/item/CS_URS_2023_01/916131113" TargetMode="External" /><Relationship Id="rId39" Type="http://schemas.openxmlformats.org/officeDocument/2006/relationships/hyperlink" Target="https://podminky.urs.cz/item/CS_URS_2023_01/916131113" TargetMode="External" /><Relationship Id="rId40" Type="http://schemas.openxmlformats.org/officeDocument/2006/relationships/hyperlink" Target="https://podminky.urs.cz/item/CS_URS_2023_01/919735116" TargetMode="External" /><Relationship Id="rId41" Type="http://schemas.openxmlformats.org/officeDocument/2006/relationships/hyperlink" Target="https://podminky.urs.cz/item/CS_URS_2023_01/961044111" TargetMode="External" /><Relationship Id="rId42" Type="http://schemas.openxmlformats.org/officeDocument/2006/relationships/hyperlink" Target="https://podminky.urs.cz/item/CS_URS_2023_01/962052210" TargetMode="External" /><Relationship Id="rId43" Type="http://schemas.openxmlformats.org/officeDocument/2006/relationships/hyperlink" Target="https://podminky.urs.cz/item/CS_URS_2023_01/963022819" TargetMode="External" /><Relationship Id="rId44" Type="http://schemas.openxmlformats.org/officeDocument/2006/relationships/hyperlink" Target="https://podminky.urs.cz/item/CS_URS_2023_01/96600_RKK" TargetMode="External" /><Relationship Id="rId45" Type="http://schemas.openxmlformats.org/officeDocument/2006/relationships/hyperlink" Target="https://podminky.urs.cz/item/CS_URS_2023_01/966001411" TargetMode="External" /><Relationship Id="rId46" Type="http://schemas.openxmlformats.org/officeDocument/2006/relationships/hyperlink" Target="https://podminky.urs.cz/item/CS_URS_2023_01/997221551" TargetMode="External" /><Relationship Id="rId47" Type="http://schemas.openxmlformats.org/officeDocument/2006/relationships/hyperlink" Target="https://podminky.urs.cz/item/CS_URS_2023_01/997221559" TargetMode="External" /><Relationship Id="rId48" Type="http://schemas.openxmlformats.org/officeDocument/2006/relationships/hyperlink" Target="https://podminky.urs.cz/item/CS_URS_2023_01/997221611" TargetMode="External" /><Relationship Id="rId49" Type="http://schemas.openxmlformats.org/officeDocument/2006/relationships/hyperlink" Target="https://podminky.urs.cz/item/CS_URS_2023_01/997221615" TargetMode="External" /><Relationship Id="rId50" Type="http://schemas.openxmlformats.org/officeDocument/2006/relationships/hyperlink" Target="https://podminky.urs.cz/item/CS_URS_2023_01/997221655" TargetMode="External" /><Relationship Id="rId51" Type="http://schemas.openxmlformats.org/officeDocument/2006/relationships/hyperlink" Target="https://podminky.urs.cz/item/CS_URS_2023_01/997221875" TargetMode="External" /><Relationship Id="rId52" Type="http://schemas.openxmlformats.org/officeDocument/2006/relationships/hyperlink" Target="https://podminky.urs.cz/item/CS_URS_2023_01/998223011" TargetMode="External" /><Relationship Id="rId53" Type="http://schemas.openxmlformats.org/officeDocument/2006/relationships/hyperlink" Target="https://podminky.urs.cz/item/CS_URS_2022_02/711161173" TargetMode="External" /><Relationship Id="rId54" Type="http://schemas.openxmlformats.org/officeDocument/2006/relationships/hyperlink" Target="https://podminky.urs.cz/item/CS_URS_2022_02/711161273" TargetMode="External" /><Relationship Id="rId55" Type="http://schemas.openxmlformats.org/officeDocument/2006/relationships/hyperlink" Target="https://podminky.urs.cz/item/CS_URS_2022_02/711161384" TargetMode="External" /><Relationship Id="rId56" Type="http://schemas.openxmlformats.org/officeDocument/2006/relationships/hyperlink" Target="https://podminky.urs.cz/item/CS_URS_2022_02/998711201" TargetMode="External" /><Relationship Id="rId5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2251104" TargetMode="External" /><Relationship Id="rId2" Type="http://schemas.openxmlformats.org/officeDocument/2006/relationships/hyperlink" Target="https://podminky.urs.cz/item/CS_URS_2023_01/133212811" TargetMode="External" /><Relationship Id="rId3" Type="http://schemas.openxmlformats.org/officeDocument/2006/relationships/hyperlink" Target="https://podminky.urs.cz/item/CS_URS_2023_01/141721211" TargetMode="External" /><Relationship Id="rId4" Type="http://schemas.openxmlformats.org/officeDocument/2006/relationships/hyperlink" Target="https://podminky.urs.cz/item/CS_URS_2023_01/162751117" TargetMode="External" /><Relationship Id="rId5" Type="http://schemas.openxmlformats.org/officeDocument/2006/relationships/hyperlink" Target="https://podminky.urs.cz/item/CS_URS_2023_01/162751119" TargetMode="External" /><Relationship Id="rId6" Type="http://schemas.openxmlformats.org/officeDocument/2006/relationships/hyperlink" Target="https://podminky.urs.cz/item/CS_URS_2023_01/167151101" TargetMode="External" /><Relationship Id="rId7" Type="http://schemas.openxmlformats.org/officeDocument/2006/relationships/hyperlink" Target="https://podminky.urs.cz/item/CS_URS_2023_01/171151103" TargetMode="External" /><Relationship Id="rId8" Type="http://schemas.openxmlformats.org/officeDocument/2006/relationships/hyperlink" Target="https://podminky.urs.cz/item/CS_URS_2023_01/171201221" TargetMode="External" /><Relationship Id="rId9" Type="http://schemas.openxmlformats.org/officeDocument/2006/relationships/hyperlink" Target="https://podminky.urs.cz/item/CS_URS_2023_01/174151101" TargetMode="External" /><Relationship Id="rId10" Type="http://schemas.openxmlformats.org/officeDocument/2006/relationships/hyperlink" Target="https://podminky.urs.cz/item/CS_URS_2023_01/175111101" TargetMode="External" /><Relationship Id="rId11" Type="http://schemas.openxmlformats.org/officeDocument/2006/relationships/hyperlink" Target="https://podminky.urs.cz/item/CS_URS_2023_01/451573111" TargetMode="External" /><Relationship Id="rId12" Type="http://schemas.openxmlformats.org/officeDocument/2006/relationships/hyperlink" Target="https://podminky.urs.cz/item/CS_URS_2023_01/871161211" TargetMode="External" /><Relationship Id="rId13" Type="http://schemas.openxmlformats.org/officeDocument/2006/relationships/hyperlink" Target="https://podminky.urs.cz/item/CS_URS_2023_01/891162211" TargetMode="External" /><Relationship Id="rId14" Type="http://schemas.openxmlformats.org/officeDocument/2006/relationships/hyperlink" Target="https://podminky.urs.cz/item/CS_URS_2023_01/891181112" TargetMode="External" /><Relationship Id="rId15" Type="http://schemas.openxmlformats.org/officeDocument/2006/relationships/hyperlink" Target="https://podminky.urs.cz/item/CS_URS_2023_01/89121911R" TargetMode="External" /><Relationship Id="rId16" Type="http://schemas.openxmlformats.org/officeDocument/2006/relationships/hyperlink" Target="https://podminky.urs.cz/item/CS_URS_2023_01/89118111R" TargetMode="External" /><Relationship Id="rId17" Type="http://schemas.openxmlformats.org/officeDocument/2006/relationships/hyperlink" Target="https://podminky.urs.cz/item/CS_URS_2023_01/893811152" TargetMode="External" /><Relationship Id="rId18" Type="http://schemas.openxmlformats.org/officeDocument/2006/relationships/hyperlink" Target="https://podminky.urs.cz/item/CS_URS_2023_01/899721111" TargetMode="External" /><Relationship Id="rId19" Type="http://schemas.openxmlformats.org/officeDocument/2006/relationships/hyperlink" Target="https://podminky.urs.cz/item/CS_URS_2023_01/899722112" TargetMode="External" /><Relationship Id="rId20" Type="http://schemas.openxmlformats.org/officeDocument/2006/relationships/hyperlink" Target="https://podminky.urs.cz/item/CS_URS_2023_01/899913121" TargetMode="External" /><Relationship Id="rId21" Type="http://schemas.openxmlformats.org/officeDocument/2006/relationships/hyperlink" Target="https://podminky.urs.cz/item/CS_URS_2023_01/899914R" TargetMode="External" /><Relationship Id="rId22" Type="http://schemas.openxmlformats.org/officeDocument/2006/relationships/hyperlink" Target="https://podminky.urs.cz/item/CS_URS_2023_01/998276101" TargetMode="External" /><Relationship Id="rId23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1251103" TargetMode="External" /><Relationship Id="rId2" Type="http://schemas.openxmlformats.org/officeDocument/2006/relationships/hyperlink" Target="https://podminky.urs.cz/item/CS_URS_2023_01/132251104" TargetMode="External" /><Relationship Id="rId3" Type="http://schemas.openxmlformats.org/officeDocument/2006/relationships/hyperlink" Target="https://podminky.urs.cz/item/CS_URS_2023_01/151101102" TargetMode="External" /><Relationship Id="rId4" Type="http://schemas.openxmlformats.org/officeDocument/2006/relationships/hyperlink" Target="https://podminky.urs.cz/item/CS_URS_2023_01/151101112" TargetMode="External" /><Relationship Id="rId5" Type="http://schemas.openxmlformats.org/officeDocument/2006/relationships/hyperlink" Target="https://podminky.urs.cz/item/CS_URS_2023_01/162751117" TargetMode="External" /><Relationship Id="rId6" Type="http://schemas.openxmlformats.org/officeDocument/2006/relationships/hyperlink" Target="https://podminky.urs.cz/item/CS_URS_2023_01/162751119" TargetMode="External" /><Relationship Id="rId7" Type="http://schemas.openxmlformats.org/officeDocument/2006/relationships/hyperlink" Target="https://podminky.urs.cz/item/CS_URS_2023_01/167151101" TargetMode="External" /><Relationship Id="rId8" Type="http://schemas.openxmlformats.org/officeDocument/2006/relationships/hyperlink" Target="https://podminky.urs.cz/item/CS_URS_2023_01/171151103" TargetMode="External" /><Relationship Id="rId9" Type="http://schemas.openxmlformats.org/officeDocument/2006/relationships/hyperlink" Target="https://podminky.urs.cz/item/CS_URS_2023_01/171201221" TargetMode="External" /><Relationship Id="rId10" Type="http://schemas.openxmlformats.org/officeDocument/2006/relationships/hyperlink" Target="https://podminky.urs.cz/item/CS_URS_2023_01/174151101" TargetMode="External" /><Relationship Id="rId11" Type="http://schemas.openxmlformats.org/officeDocument/2006/relationships/hyperlink" Target="https://podminky.urs.cz/item/CS_URS_2023_01/175111101" TargetMode="External" /><Relationship Id="rId12" Type="http://schemas.openxmlformats.org/officeDocument/2006/relationships/hyperlink" Target="https://podminky.urs.cz/item/CS_URS_2023_01/451573111" TargetMode="External" /><Relationship Id="rId13" Type="http://schemas.openxmlformats.org/officeDocument/2006/relationships/hyperlink" Target="https://podminky.urs.cz/item/CS_URS_2023_01/871241211" TargetMode="External" /><Relationship Id="rId14" Type="http://schemas.openxmlformats.org/officeDocument/2006/relationships/hyperlink" Target="https://podminky.urs.cz/item/CS_URS_2023_01/871315231" TargetMode="External" /><Relationship Id="rId15" Type="http://schemas.openxmlformats.org/officeDocument/2006/relationships/hyperlink" Target="https://podminky.urs.cz/item/CS_URS_2023_01/998276101" TargetMode="External" /><Relationship Id="rId16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35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37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2022005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Veřejné prostranství a květinová síň u kostela sv. Josefa, Slezská Ostrava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Slezská Ostrava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22. 8. 2022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Statutární město Ostrava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Petr Fraš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MPA ProjektStav s.r.o.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ROUND(AG55+SUM(AG61:AG64),2)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ROUND(AS55+SUM(AS61:AS64),2)</f>
        <v>0</v>
      </c>
      <c r="AT54" s="107">
        <f>ROUND(SUM(AV54:AW54),2)</f>
        <v>0</v>
      </c>
      <c r="AU54" s="108">
        <f>ROUND(AU55+SUM(AU61:AU64),5)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ROUND(AZ55+SUM(AZ61:AZ64),2)</f>
        <v>0</v>
      </c>
      <c r="BA54" s="107">
        <f>ROUND(BA55+SUM(BA61:BA64),2)</f>
        <v>0</v>
      </c>
      <c r="BB54" s="107">
        <f>ROUND(BB55+SUM(BB61:BB64),2)</f>
        <v>0</v>
      </c>
      <c r="BC54" s="107">
        <f>ROUND(BC55+SUM(BC61:BC64),2)</f>
        <v>0</v>
      </c>
      <c r="BD54" s="109">
        <f>ROUND(BD55+SUM(BD61:BD64),2)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7"/>
      <c r="B55" s="112"/>
      <c r="C55" s="113"/>
      <c r="D55" s="114" t="s">
        <v>78</v>
      </c>
      <c r="E55" s="114"/>
      <c r="F55" s="114"/>
      <c r="G55" s="114"/>
      <c r="H55" s="114"/>
      <c r="I55" s="115"/>
      <c r="J55" s="114" t="s">
        <v>79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ROUND(SUM(AG56:AG60),2)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80</v>
      </c>
      <c r="AR55" s="119"/>
      <c r="AS55" s="120">
        <f>ROUND(SUM(AS56:AS60),2)</f>
        <v>0</v>
      </c>
      <c r="AT55" s="121">
        <f>ROUND(SUM(AV55:AW55),2)</f>
        <v>0</v>
      </c>
      <c r="AU55" s="122">
        <f>ROUND(SUM(AU56:AU60),5)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ROUND(SUM(AZ56:AZ60),2)</f>
        <v>0</v>
      </c>
      <c r="BA55" s="121">
        <f>ROUND(SUM(BA56:BA60),2)</f>
        <v>0</v>
      </c>
      <c r="BB55" s="121">
        <f>ROUND(SUM(BB56:BB60),2)</f>
        <v>0</v>
      </c>
      <c r="BC55" s="121">
        <f>ROUND(SUM(BC56:BC60),2)</f>
        <v>0</v>
      </c>
      <c r="BD55" s="123">
        <f>ROUND(SUM(BD56:BD60),2)</f>
        <v>0</v>
      </c>
      <c r="BE55" s="7"/>
      <c r="BS55" s="124" t="s">
        <v>73</v>
      </c>
      <c r="BT55" s="124" t="s">
        <v>81</v>
      </c>
      <c r="BU55" s="124" t="s">
        <v>75</v>
      </c>
      <c r="BV55" s="124" t="s">
        <v>76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4" customFormat="1" ht="16.5" customHeight="1">
      <c r="A56" s="125" t="s">
        <v>84</v>
      </c>
      <c r="B56" s="64"/>
      <c r="C56" s="126"/>
      <c r="D56" s="126"/>
      <c r="E56" s="127" t="s">
        <v>85</v>
      </c>
      <c r="F56" s="127"/>
      <c r="G56" s="127"/>
      <c r="H56" s="127"/>
      <c r="I56" s="127"/>
      <c r="J56" s="126"/>
      <c r="K56" s="127" t="s">
        <v>86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'001 - Stavební část'!J32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87</v>
      </c>
      <c r="AR56" s="66"/>
      <c r="AS56" s="130">
        <v>0</v>
      </c>
      <c r="AT56" s="131">
        <f>ROUND(SUM(AV56:AW56),2)</f>
        <v>0</v>
      </c>
      <c r="AU56" s="132">
        <f>'001 - Stavební část'!P113</f>
        <v>0</v>
      </c>
      <c r="AV56" s="131">
        <f>'001 - Stavební část'!J35</f>
        <v>0</v>
      </c>
      <c r="AW56" s="131">
        <f>'001 - Stavební část'!J36</f>
        <v>0</v>
      </c>
      <c r="AX56" s="131">
        <f>'001 - Stavební část'!J37</f>
        <v>0</v>
      </c>
      <c r="AY56" s="131">
        <f>'001 - Stavební část'!J38</f>
        <v>0</v>
      </c>
      <c r="AZ56" s="131">
        <f>'001 - Stavební část'!F35</f>
        <v>0</v>
      </c>
      <c r="BA56" s="131">
        <f>'001 - Stavební část'!F36</f>
        <v>0</v>
      </c>
      <c r="BB56" s="131">
        <f>'001 - Stavební část'!F37</f>
        <v>0</v>
      </c>
      <c r="BC56" s="131">
        <f>'001 - Stavební část'!F38</f>
        <v>0</v>
      </c>
      <c r="BD56" s="133">
        <f>'001 - Stavební část'!F39</f>
        <v>0</v>
      </c>
      <c r="BE56" s="4"/>
      <c r="BT56" s="134" t="s">
        <v>83</v>
      </c>
      <c r="BV56" s="134" t="s">
        <v>76</v>
      </c>
      <c r="BW56" s="134" t="s">
        <v>88</v>
      </c>
      <c r="BX56" s="134" t="s">
        <v>82</v>
      </c>
      <c r="CL56" s="134" t="s">
        <v>19</v>
      </c>
    </row>
    <row r="57" s="4" customFormat="1" ht="16.5" customHeight="1">
      <c r="A57" s="125" t="s">
        <v>84</v>
      </c>
      <c r="B57" s="64"/>
      <c r="C57" s="126"/>
      <c r="D57" s="126"/>
      <c r="E57" s="127" t="s">
        <v>89</v>
      </c>
      <c r="F57" s="127"/>
      <c r="G57" s="127"/>
      <c r="H57" s="127"/>
      <c r="I57" s="127"/>
      <c r="J57" s="126"/>
      <c r="K57" s="127" t="s">
        <v>90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'002 - Zdravotechnika'!J32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87</v>
      </c>
      <c r="AR57" s="66"/>
      <c r="AS57" s="130">
        <v>0</v>
      </c>
      <c r="AT57" s="131">
        <f>ROUND(SUM(AV57:AW57),2)</f>
        <v>0</v>
      </c>
      <c r="AU57" s="132">
        <f>'002 - Zdravotechnika'!P88</f>
        <v>0</v>
      </c>
      <c r="AV57" s="131">
        <f>'002 - Zdravotechnika'!J35</f>
        <v>0</v>
      </c>
      <c r="AW57" s="131">
        <f>'002 - Zdravotechnika'!J36</f>
        <v>0</v>
      </c>
      <c r="AX57" s="131">
        <f>'002 - Zdravotechnika'!J37</f>
        <v>0</v>
      </c>
      <c r="AY57" s="131">
        <f>'002 - Zdravotechnika'!J38</f>
        <v>0</v>
      </c>
      <c r="AZ57" s="131">
        <f>'002 - Zdravotechnika'!F35</f>
        <v>0</v>
      </c>
      <c r="BA57" s="131">
        <f>'002 - Zdravotechnika'!F36</f>
        <v>0</v>
      </c>
      <c r="BB57" s="131">
        <f>'002 - Zdravotechnika'!F37</f>
        <v>0</v>
      </c>
      <c r="BC57" s="131">
        <f>'002 - Zdravotechnika'!F38</f>
        <v>0</v>
      </c>
      <c r="BD57" s="133">
        <f>'002 - Zdravotechnika'!F39</f>
        <v>0</v>
      </c>
      <c r="BE57" s="4"/>
      <c r="BT57" s="134" t="s">
        <v>83</v>
      </c>
      <c r="BV57" s="134" t="s">
        <v>76</v>
      </c>
      <c r="BW57" s="134" t="s">
        <v>91</v>
      </c>
      <c r="BX57" s="134" t="s">
        <v>82</v>
      </c>
      <c r="CL57" s="134" t="s">
        <v>19</v>
      </c>
    </row>
    <row r="58" s="4" customFormat="1" ht="16.5" customHeight="1">
      <c r="A58" s="125" t="s">
        <v>84</v>
      </c>
      <c r="B58" s="64"/>
      <c r="C58" s="126"/>
      <c r="D58" s="126"/>
      <c r="E58" s="127" t="s">
        <v>92</v>
      </c>
      <c r="F58" s="127"/>
      <c r="G58" s="127"/>
      <c r="H58" s="127"/>
      <c r="I58" s="127"/>
      <c r="J58" s="126"/>
      <c r="K58" s="127" t="s">
        <v>93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'003 - Elektroinstalace si...'!J32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87</v>
      </c>
      <c r="AR58" s="66"/>
      <c r="AS58" s="130">
        <v>0</v>
      </c>
      <c r="AT58" s="131">
        <f>ROUND(SUM(AV58:AW58),2)</f>
        <v>0</v>
      </c>
      <c r="AU58" s="132">
        <f>'003 - Elektroinstalace si...'!P91</f>
        <v>0</v>
      </c>
      <c r="AV58" s="131">
        <f>'003 - Elektroinstalace si...'!J35</f>
        <v>0</v>
      </c>
      <c r="AW58" s="131">
        <f>'003 - Elektroinstalace si...'!J36</f>
        <v>0</v>
      </c>
      <c r="AX58" s="131">
        <f>'003 - Elektroinstalace si...'!J37</f>
        <v>0</v>
      </c>
      <c r="AY58" s="131">
        <f>'003 - Elektroinstalace si...'!J38</f>
        <v>0</v>
      </c>
      <c r="AZ58" s="131">
        <f>'003 - Elektroinstalace si...'!F35</f>
        <v>0</v>
      </c>
      <c r="BA58" s="131">
        <f>'003 - Elektroinstalace si...'!F36</f>
        <v>0</v>
      </c>
      <c r="BB58" s="131">
        <f>'003 - Elektroinstalace si...'!F37</f>
        <v>0</v>
      </c>
      <c r="BC58" s="131">
        <f>'003 - Elektroinstalace si...'!F38</f>
        <v>0</v>
      </c>
      <c r="BD58" s="133">
        <f>'003 - Elektroinstalace si...'!F39</f>
        <v>0</v>
      </c>
      <c r="BE58" s="4"/>
      <c r="BT58" s="134" t="s">
        <v>83</v>
      </c>
      <c r="BV58" s="134" t="s">
        <v>76</v>
      </c>
      <c r="BW58" s="134" t="s">
        <v>94</v>
      </c>
      <c r="BX58" s="134" t="s">
        <v>82</v>
      </c>
      <c r="CL58" s="134" t="s">
        <v>19</v>
      </c>
    </row>
    <row r="59" s="4" customFormat="1" ht="16.5" customHeight="1">
      <c r="A59" s="125" t="s">
        <v>84</v>
      </c>
      <c r="B59" s="64"/>
      <c r="C59" s="126"/>
      <c r="D59" s="126"/>
      <c r="E59" s="127" t="s">
        <v>95</v>
      </c>
      <c r="F59" s="127"/>
      <c r="G59" s="127"/>
      <c r="H59" s="127"/>
      <c r="I59" s="127"/>
      <c r="J59" s="126"/>
      <c r="K59" s="127" t="s">
        <v>96</v>
      </c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8">
        <f>'004 - Vytápění'!J32</f>
        <v>0</v>
      </c>
      <c r="AH59" s="126"/>
      <c r="AI59" s="126"/>
      <c r="AJ59" s="126"/>
      <c r="AK59" s="126"/>
      <c r="AL59" s="126"/>
      <c r="AM59" s="126"/>
      <c r="AN59" s="128">
        <f>SUM(AG59,AT59)</f>
        <v>0</v>
      </c>
      <c r="AO59" s="126"/>
      <c r="AP59" s="126"/>
      <c r="AQ59" s="129" t="s">
        <v>87</v>
      </c>
      <c r="AR59" s="66"/>
      <c r="AS59" s="130">
        <v>0</v>
      </c>
      <c r="AT59" s="131">
        <f>ROUND(SUM(AV59:AW59),2)</f>
        <v>0</v>
      </c>
      <c r="AU59" s="132">
        <f>'004 - Vytápění'!P95</f>
        <v>0</v>
      </c>
      <c r="AV59" s="131">
        <f>'004 - Vytápění'!J35</f>
        <v>0</v>
      </c>
      <c r="AW59" s="131">
        <f>'004 - Vytápění'!J36</f>
        <v>0</v>
      </c>
      <c r="AX59" s="131">
        <f>'004 - Vytápění'!J37</f>
        <v>0</v>
      </c>
      <c r="AY59" s="131">
        <f>'004 - Vytápění'!J38</f>
        <v>0</v>
      </c>
      <c r="AZ59" s="131">
        <f>'004 - Vytápění'!F35</f>
        <v>0</v>
      </c>
      <c r="BA59" s="131">
        <f>'004 - Vytápění'!F36</f>
        <v>0</v>
      </c>
      <c r="BB59" s="131">
        <f>'004 - Vytápění'!F37</f>
        <v>0</v>
      </c>
      <c r="BC59" s="131">
        <f>'004 - Vytápění'!F38</f>
        <v>0</v>
      </c>
      <c r="BD59" s="133">
        <f>'004 - Vytápění'!F39</f>
        <v>0</v>
      </c>
      <c r="BE59" s="4"/>
      <c r="BT59" s="134" t="s">
        <v>83</v>
      </c>
      <c r="BV59" s="134" t="s">
        <v>76</v>
      </c>
      <c r="BW59" s="134" t="s">
        <v>97</v>
      </c>
      <c r="BX59" s="134" t="s">
        <v>82</v>
      </c>
      <c r="CL59" s="134" t="s">
        <v>19</v>
      </c>
    </row>
    <row r="60" s="4" customFormat="1" ht="16.5" customHeight="1">
      <c r="A60" s="125" t="s">
        <v>84</v>
      </c>
      <c r="B60" s="64"/>
      <c r="C60" s="126"/>
      <c r="D60" s="126"/>
      <c r="E60" s="127" t="s">
        <v>98</v>
      </c>
      <c r="F60" s="127"/>
      <c r="G60" s="127"/>
      <c r="H60" s="127"/>
      <c r="I60" s="127"/>
      <c r="J60" s="126"/>
      <c r="K60" s="127" t="s">
        <v>99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'005 - Elektroinstalace sl...'!J32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87</v>
      </c>
      <c r="AR60" s="66"/>
      <c r="AS60" s="130">
        <v>0</v>
      </c>
      <c r="AT60" s="131">
        <f>ROUND(SUM(AV60:AW60),2)</f>
        <v>0</v>
      </c>
      <c r="AU60" s="132">
        <f>'005 - Elektroinstalace sl...'!P93</f>
        <v>0</v>
      </c>
      <c r="AV60" s="131">
        <f>'005 - Elektroinstalace sl...'!J35</f>
        <v>0</v>
      </c>
      <c r="AW60" s="131">
        <f>'005 - Elektroinstalace sl...'!J36</f>
        <v>0</v>
      </c>
      <c r="AX60" s="131">
        <f>'005 - Elektroinstalace sl...'!J37</f>
        <v>0</v>
      </c>
      <c r="AY60" s="131">
        <f>'005 - Elektroinstalace sl...'!J38</f>
        <v>0</v>
      </c>
      <c r="AZ60" s="131">
        <f>'005 - Elektroinstalace sl...'!F35</f>
        <v>0</v>
      </c>
      <c r="BA60" s="131">
        <f>'005 - Elektroinstalace sl...'!F36</f>
        <v>0</v>
      </c>
      <c r="BB60" s="131">
        <f>'005 - Elektroinstalace sl...'!F37</f>
        <v>0</v>
      </c>
      <c r="BC60" s="131">
        <f>'005 - Elektroinstalace sl...'!F38</f>
        <v>0</v>
      </c>
      <c r="BD60" s="133">
        <f>'005 - Elektroinstalace sl...'!F39</f>
        <v>0</v>
      </c>
      <c r="BE60" s="4"/>
      <c r="BT60" s="134" t="s">
        <v>83</v>
      </c>
      <c r="BV60" s="134" t="s">
        <v>76</v>
      </c>
      <c r="BW60" s="134" t="s">
        <v>100</v>
      </c>
      <c r="BX60" s="134" t="s">
        <v>82</v>
      </c>
      <c r="CL60" s="134" t="s">
        <v>19</v>
      </c>
    </row>
    <row r="61" s="7" customFormat="1" ht="16.5" customHeight="1">
      <c r="A61" s="125" t="s">
        <v>84</v>
      </c>
      <c r="B61" s="112"/>
      <c r="C61" s="113"/>
      <c r="D61" s="114" t="s">
        <v>101</v>
      </c>
      <c r="E61" s="114"/>
      <c r="F61" s="114"/>
      <c r="G61" s="114"/>
      <c r="H61" s="114"/>
      <c r="I61" s="115"/>
      <c r="J61" s="114" t="s">
        <v>102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7">
        <f>'SO02 - Zpevněné plochy'!J30</f>
        <v>0</v>
      </c>
      <c r="AH61" s="115"/>
      <c r="AI61" s="115"/>
      <c r="AJ61" s="115"/>
      <c r="AK61" s="115"/>
      <c r="AL61" s="115"/>
      <c r="AM61" s="115"/>
      <c r="AN61" s="117">
        <f>SUM(AG61,AT61)</f>
        <v>0</v>
      </c>
      <c r="AO61" s="115"/>
      <c r="AP61" s="115"/>
      <c r="AQ61" s="118" t="s">
        <v>80</v>
      </c>
      <c r="AR61" s="119"/>
      <c r="AS61" s="120">
        <v>0</v>
      </c>
      <c r="AT61" s="121">
        <f>ROUND(SUM(AV61:AW61),2)</f>
        <v>0</v>
      </c>
      <c r="AU61" s="122">
        <f>'SO02 - Zpevněné plochy'!P92</f>
        <v>0</v>
      </c>
      <c r="AV61" s="121">
        <f>'SO02 - Zpevněné plochy'!J33</f>
        <v>0</v>
      </c>
      <c r="AW61" s="121">
        <f>'SO02 - Zpevněné plochy'!J34</f>
        <v>0</v>
      </c>
      <c r="AX61" s="121">
        <f>'SO02 - Zpevněné plochy'!J35</f>
        <v>0</v>
      </c>
      <c r="AY61" s="121">
        <f>'SO02 - Zpevněné plochy'!J36</f>
        <v>0</v>
      </c>
      <c r="AZ61" s="121">
        <f>'SO02 - Zpevněné plochy'!F33</f>
        <v>0</v>
      </c>
      <c r="BA61" s="121">
        <f>'SO02 - Zpevněné plochy'!F34</f>
        <v>0</v>
      </c>
      <c r="BB61" s="121">
        <f>'SO02 - Zpevněné plochy'!F35</f>
        <v>0</v>
      </c>
      <c r="BC61" s="121">
        <f>'SO02 - Zpevněné plochy'!F36</f>
        <v>0</v>
      </c>
      <c r="BD61" s="123">
        <f>'SO02 - Zpevněné plochy'!F37</f>
        <v>0</v>
      </c>
      <c r="BE61" s="7"/>
      <c r="BT61" s="124" t="s">
        <v>81</v>
      </c>
      <c r="BV61" s="124" t="s">
        <v>76</v>
      </c>
      <c r="BW61" s="124" t="s">
        <v>103</v>
      </c>
      <c r="BX61" s="124" t="s">
        <v>5</v>
      </c>
      <c r="CL61" s="124" t="s">
        <v>19</v>
      </c>
      <c r="CM61" s="124" t="s">
        <v>83</v>
      </c>
    </row>
    <row r="62" s="7" customFormat="1" ht="16.5" customHeight="1">
      <c r="A62" s="125" t="s">
        <v>84</v>
      </c>
      <c r="B62" s="112"/>
      <c r="C62" s="113"/>
      <c r="D62" s="114" t="s">
        <v>104</v>
      </c>
      <c r="E62" s="114"/>
      <c r="F62" s="114"/>
      <c r="G62" s="114"/>
      <c r="H62" s="114"/>
      <c r="I62" s="115"/>
      <c r="J62" s="114" t="s">
        <v>105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7">
        <f>'SO03 - Rozšíření ar rozvo...'!J30</f>
        <v>0</v>
      </c>
      <c r="AH62" s="115"/>
      <c r="AI62" s="115"/>
      <c r="AJ62" s="115"/>
      <c r="AK62" s="115"/>
      <c r="AL62" s="115"/>
      <c r="AM62" s="115"/>
      <c r="AN62" s="117">
        <f>SUM(AG62,AT62)</f>
        <v>0</v>
      </c>
      <c r="AO62" s="115"/>
      <c r="AP62" s="115"/>
      <c r="AQ62" s="118" t="s">
        <v>80</v>
      </c>
      <c r="AR62" s="119"/>
      <c r="AS62" s="120">
        <v>0</v>
      </c>
      <c r="AT62" s="121">
        <f>ROUND(SUM(AV62:AW62),2)</f>
        <v>0</v>
      </c>
      <c r="AU62" s="122">
        <f>'SO03 - Rozšíření ar rozvo...'!P84</f>
        <v>0</v>
      </c>
      <c r="AV62" s="121">
        <f>'SO03 - Rozšíření ar rozvo...'!J33</f>
        <v>0</v>
      </c>
      <c r="AW62" s="121">
        <f>'SO03 - Rozšíření ar rozvo...'!J34</f>
        <v>0</v>
      </c>
      <c r="AX62" s="121">
        <f>'SO03 - Rozšíření ar rozvo...'!J35</f>
        <v>0</v>
      </c>
      <c r="AY62" s="121">
        <f>'SO03 - Rozšíření ar rozvo...'!J36</f>
        <v>0</v>
      </c>
      <c r="AZ62" s="121">
        <f>'SO03 - Rozšíření ar rozvo...'!F33</f>
        <v>0</v>
      </c>
      <c r="BA62" s="121">
        <f>'SO03 - Rozšíření ar rozvo...'!F34</f>
        <v>0</v>
      </c>
      <c r="BB62" s="121">
        <f>'SO03 - Rozšíření ar rozvo...'!F35</f>
        <v>0</v>
      </c>
      <c r="BC62" s="121">
        <f>'SO03 - Rozšíření ar rozvo...'!F36</f>
        <v>0</v>
      </c>
      <c r="BD62" s="123">
        <f>'SO03 - Rozšíření ar rozvo...'!F37</f>
        <v>0</v>
      </c>
      <c r="BE62" s="7"/>
      <c r="BT62" s="124" t="s">
        <v>81</v>
      </c>
      <c r="BV62" s="124" t="s">
        <v>76</v>
      </c>
      <c r="BW62" s="124" t="s">
        <v>106</v>
      </c>
      <c r="BX62" s="124" t="s">
        <v>5</v>
      </c>
      <c r="CL62" s="124" t="s">
        <v>19</v>
      </c>
      <c r="CM62" s="124" t="s">
        <v>83</v>
      </c>
    </row>
    <row r="63" s="7" customFormat="1" ht="16.5" customHeight="1">
      <c r="A63" s="125" t="s">
        <v>84</v>
      </c>
      <c r="B63" s="112"/>
      <c r="C63" s="113"/>
      <c r="D63" s="114" t="s">
        <v>107</v>
      </c>
      <c r="E63" s="114"/>
      <c r="F63" s="114"/>
      <c r="G63" s="114"/>
      <c r="H63" s="114"/>
      <c r="I63" s="115"/>
      <c r="J63" s="114" t="s">
        <v>108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7">
        <f>'SO04 - Splašková kanalizace'!J30</f>
        <v>0</v>
      </c>
      <c r="AH63" s="115"/>
      <c r="AI63" s="115"/>
      <c r="AJ63" s="115"/>
      <c r="AK63" s="115"/>
      <c r="AL63" s="115"/>
      <c r="AM63" s="115"/>
      <c r="AN63" s="117">
        <f>SUM(AG63,AT63)</f>
        <v>0</v>
      </c>
      <c r="AO63" s="115"/>
      <c r="AP63" s="115"/>
      <c r="AQ63" s="118" t="s">
        <v>80</v>
      </c>
      <c r="AR63" s="119"/>
      <c r="AS63" s="120">
        <v>0</v>
      </c>
      <c r="AT63" s="121">
        <f>ROUND(SUM(AV63:AW63),2)</f>
        <v>0</v>
      </c>
      <c r="AU63" s="122">
        <f>'SO04 - Splašková kanalizace'!P84</f>
        <v>0</v>
      </c>
      <c r="AV63" s="121">
        <f>'SO04 - Splašková kanalizace'!J33</f>
        <v>0</v>
      </c>
      <c r="AW63" s="121">
        <f>'SO04 - Splašková kanalizace'!J34</f>
        <v>0</v>
      </c>
      <c r="AX63" s="121">
        <f>'SO04 - Splašková kanalizace'!J35</f>
        <v>0</v>
      </c>
      <c r="AY63" s="121">
        <f>'SO04 - Splašková kanalizace'!J36</f>
        <v>0</v>
      </c>
      <c r="AZ63" s="121">
        <f>'SO04 - Splašková kanalizace'!F33</f>
        <v>0</v>
      </c>
      <c r="BA63" s="121">
        <f>'SO04 - Splašková kanalizace'!F34</f>
        <v>0</v>
      </c>
      <c r="BB63" s="121">
        <f>'SO04 - Splašková kanalizace'!F35</f>
        <v>0</v>
      </c>
      <c r="BC63" s="121">
        <f>'SO04 - Splašková kanalizace'!F36</f>
        <v>0</v>
      </c>
      <c r="BD63" s="123">
        <f>'SO04 - Splašková kanalizace'!F37</f>
        <v>0</v>
      </c>
      <c r="BE63" s="7"/>
      <c r="BT63" s="124" t="s">
        <v>81</v>
      </c>
      <c r="BV63" s="124" t="s">
        <v>76</v>
      </c>
      <c r="BW63" s="124" t="s">
        <v>109</v>
      </c>
      <c r="BX63" s="124" t="s">
        <v>5</v>
      </c>
      <c r="CL63" s="124" t="s">
        <v>19</v>
      </c>
      <c r="CM63" s="124" t="s">
        <v>83</v>
      </c>
    </row>
    <row r="64" s="7" customFormat="1" ht="16.5" customHeight="1">
      <c r="A64" s="125" t="s">
        <v>84</v>
      </c>
      <c r="B64" s="112"/>
      <c r="C64" s="113"/>
      <c r="D64" s="114" t="s">
        <v>110</v>
      </c>
      <c r="E64" s="114"/>
      <c r="F64" s="114"/>
      <c r="G64" s="114"/>
      <c r="H64" s="114"/>
      <c r="I64" s="115"/>
      <c r="J64" s="114" t="s">
        <v>111</v>
      </c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7">
        <f>'SO05 - Dešťová kanalizace'!J30</f>
        <v>0</v>
      </c>
      <c r="AH64" s="115"/>
      <c r="AI64" s="115"/>
      <c r="AJ64" s="115"/>
      <c r="AK64" s="115"/>
      <c r="AL64" s="115"/>
      <c r="AM64" s="115"/>
      <c r="AN64" s="117">
        <f>SUM(AG64,AT64)</f>
        <v>0</v>
      </c>
      <c r="AO64" s="115"/>
      <c r="AP64" s="115"/>
      <c r="AQ64" s="118" t="s">
        <v>80</v>
      </c>
      <c r="AR64" s="119"/>
      <c r="AS64" s="135">
        <v>0</v>
      </c>
      <c r="AT64" s="136">
        <f>ROUND(SUM(AV64:AW64),2)</f>
        <v>0</v>
      </c>
      <c r="AU64" s="137">
        <f>'SO05 - Dešťová kanalizace'!P84</f>
        <v>0</v>
      </c>
      <c r="AV64" s="136">
        <f>'SO05 - Dešťová kanalizace'!J33</f>
        <v>0</v>
      </c>
      <c r="AW64" s="136">
        <f>'SO05 - Dešťová kanalizace'!J34</f>
        <v>0</v>
      </c>
      <c r="AX64" s="136">
        <f>'SO05 - Dešťová kanalizace'!J35</f>
        <v>0</v>
      </c>
      <c r="AY64" s="136">
        <f>'SO05 - Dešťová kanalizace'!J36</f>
        <v>0</v>
      </c>
      <c r="AZ64" s="136">
        <f>'SO05 - Dešťová kanalizace'!F33</f>
        <v>0</v>
      </c>
      <c r="BA64" s="136">
        <f>'SO05 - Dešťová kanalizace'!F34</f>
        <v>0</v>
      </c>
      <c r="BB64" s="136">
        <f>'SO05 - Dešťová kanalizace'!F35</f>
        <v>0</v>
      </c>
      <c r="BC64" s="136">
        <f>'SO05 - Dešťová kanalizace'!F36</f>
        <v>0</v>
      </c>
      <c r="BD64" s="138">
        <f>'SO05 - Dešťová kanalizace'!F37</f>
        <v>0</v>
      </c>
      <c r="BE64" s="7"/>
      <c r="BT64" s="124" t="s">
        <v>81</v>
      </c>
      <c r="BV64" s="124" t="s">
        <v>76</v>
      </c>
      <c r="BW64" s="124" t="s">
        <v>112</v>
      </c>
      <c r="BX64" s="124" t="s">
        <v>5</v>
      </c>
      <c r="CL64" s="124" t="s">
        <v>19</v>
      </c>
      <c r="CM64" s="124" t="s">
        <v>83</v>
      </c>
    </row>
    <row r="65" s="2" customFormat="1" ht="30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5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45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</sheetData>
  <sheetProtection sheet="1" formatColumns="0" formatRows="0" objects="1" scenarios="1" spinCount="100000" saltValue="JplBdnKM9ts58x6IV0q8wVSWDi8fLa7I+0ue3Kmj8eKP90hZ0Gy5Y7j7z81tqvJaq8vixoBvn2X8ntHKkrQoIQ==" hashValue="LdaQgwknl0K+fx3o4Boroa6WnVO4dwOXdNfQOkfRB83g4STcyiouL+7TXfSEv93ohRxGesgosSsbPih0tWVkiw==" algorithmName="SHA-512" password="CC35"/>
  <mergeCells count="78">
    <mergeCell ref="C52:G52"/>
    <mergeCell ref="D64:H64"/>
    <mergeCell ref="D63:H63"/>
    <mergeCell ref="D55:H55"/>
    <mergeCell ref="D62:H62"/>
    <mergeCell ref="D61:H61"/>
    <mergeCell ref="E58:I58"/>
    <mergeCell ref="E56:I56"/>
    <mergeCell ref="E59:I59"/>
    <mergeCell ref="E60:I60"/>
    <mergeCell ref="E57:I57"/>
    <mergeCell ref="I52:AF52"/>
    <mergeCell ref="J61:AF61"/>
    <mergeCell ref="J55:AF55"/>
    <mergeCell ref="J62:AF62"/>
    <mergeCell ref="J63:AF63"/>
    <mergeCell ref="J64:AF64"/>
    <mergeCell ref="K59:AF59"/>
    <mergeCell ref="K58:AF58"/>
    <mergeCell ref="K56:AF56"/>
    <mergeCell ref="K57:AF57"/>
    <mergeCell ref="K60:AF60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7:AM57"/>
    <mergeCell ref="AG52:AM52"/>
    <mergeCell ref="AG62:AM62"/>
    <mergeCell ref="AG60:AM60"/>
    <mergeCell ref="AG61:AM61"/>
    <mergeCell ref="AG59:AM59"/>
    <mergeCell ref="AG63:AM63"/>
    <mergeCell ref="AG55:AM55"/>
    <mergeCell ref="AG56:AM56"/>
    <mergeCell ref="AG64:AM64"/>
    <mergeCell ref="AG58:AM58"/>
    <mergeCell ref="AM49:AP49"/>
    <mergeCell ref="AM47:AN47"/>
    <mergeCell ref="AM50:AP50"/>
    <mergeCell ref="AN64:AP64"/>
    <mergeCell ref="AN63:AP63"/>
    <mergeCell ref="AN52:AP52"/>
    <mergeCell ref="AN57:AP57"/>
    <mergeCell ref="AN61:AP61"/>
    <mergeCell ref="AN60:AP60"/>
    <mergeCell ref="AN55:AP55"/>
    <mergeCell ref="AN59:AP59"/>
    <mergeCell ref="AN56:AP56"/>
    <mergeCell ref="AN62:AP62"/>
    <mergeCell ref="AN58:AP58"/>
    <mergeCell ref="AS49:AT51"/>
    <mergeCell ref="AN54:AP54"/>
  </mergeCells>
  <hyperlinks>
    <hyperlink ref="A56" location="'001 - Stavební část'!C2" display="/"/>
    <hyperlink ref="A57" location="'002 - Zdravotechnika'!C2" display="/"/>
    <hyperlink ref="A58" location="'003 - Elektroinstalace si...'!C2" display="/"/>
    <hyperlink ref="A59" location="'004 - Vytápění'!C2" display="/"/>
    <hyperlink ref="A60" location="'005 - Elektroinstalace sl...'!C2" display="/"/>
    <hyperlink ref="A61" location="'SO02 - Zpevněné plochy'!C2" display="/"/>
    <hyperlink ref="A62" location="'SO03 - Rozšíření ar rozvo...'!C2" display="/"/>
    <hyperlink ref="A63" location="'SO04 - Splašková kanalizace'!C2" display="/"/>
    <hyperlink ref="A64" location="'SO05 - Dešťová kanaliz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114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2693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22. 8. 2022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19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3" t="s">
        <v>28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35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36</v>
      </c>
      <c r="F24" s="39"/>
      <c r="G24" s="39"/>
      <c r="H24" s="39"/>
      <c r="I24" s="143" t="s">
        <v>28</v>
      </c>
      <c r="J24" s="134" t="s">
        <v>37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ROUND((SUM(BE84:BE148)),  2)</f>
        <v>0</v>
      </c>
      <c r="G33" s="39"/>
      <c r="H33" s="39"/>
      <c r="I33" s="158">
        <v>0.20999999999999999</v>
      </c>
      <c r="J33" s="157">
        <f>ROUND(((SUM(BE84:BE148))*I33),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ROUND((SUM(BF84:BF148)),  2)</f>
        <v>0</v>
      </c>
      <c r="G34" s="39"/>
      <c r="H34" s="39"/>
      <c r="I34" s="158">
        <v>0.14999999999999999</v>
      </c>
      <c r="J34" s="157">
        <f>ROUND(((SUM(BF84:BF148))*I34),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ROUND((SUM(BG84:BG148)),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ROUND((SUM(BH84:BH148)),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ROUND((SUM(BI84:BI148)),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118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Veřejné prostranství a květinová síň u kostela sv. Josefa, Slezská Ostrava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114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SO05 - Dešťová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Slezská Ostrava</v>
      </c>
      <c r="G52" s="41"/>
      <c r="H52" s="41"/>
      <c r="I52" s="33" t="s">
        <v>23</v>
      </c>
      <c r="J52" s="73" t="str">
        <f>IF(J12="","",J12)</f>
        <v>22. 8. 2022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Ostrava</v>
      </c>
      <c r="G54" s="41"/>
      <c r="H54" s="41"/>
      <c r="I54" s="33" t="s">
        <v>31</v>
      </c>
      <c r="J54" s="37" t="str">
        <f>E21</f>
        <v>Ing. Petr Fraš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MPA ProjektStav s.r.o.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119</v>
      </c>
      <c r="D57" s="172"/>
      <c r="E57" s="172"/>
      <c r="F57" s="172"/>
      <c r="G57" s="172"/>
      <c r="H57" s="172"/>
      <c r="I57" s="172"/>
      <c r="J57" s="173" t="s">
        <v>120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121</v>
      </c>
    </row>
    <row r="60" s="9" customFormat="1" ht="24.96" customHeight="1">
      <c r="A60" s="9"/>
      <c r="B60" s="175"/>
      <c r="C60" s="176"/>
      <c r="D60" s="177" t="s">
        <v>122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126</v>
      </c>
      <c r="E62" s="183"/>
      <c r="F62" s="183"/>
      <c r="G62" s="183"/>
      <c r="H62" s="183"/>
      <c r="I62" s="183"/>
      <c r="J62" s="184">
        <f>J127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2177</v>
      </c>
      <c r="E63" s="183"/>
      <c r="F63" s="183"/>
      <c r="G63" s="183"/>
      <c r="H63" s="183"/>
      <c r="I63" s="183"/>
      <c r="J63" s="184">
        <f>J131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131</v>
      </c>
      <c r="E64" s="183"/>
      <c r="F64" s="183"/>
      <c r="G64" s="183"/>
      <c r="H64" s="183"/>
      <c r="I64" s="183"/>
      <c r="J64" s="184">
        <f>J146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150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Veřejné prostranství a květinová síň u kostela sv. Josefa, Slezská Ostrava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114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SO05 - Dešťová kanalizace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Slezská Ostrava</v>
      </c>
      <c r="G78" s="41"/>
      <c r="H78" s="41"/>
      <c r="I78" s="33" t="s">
        <v>23</v>
      </c>
      <c r="J78" s="73" t="str">
        <f>IF(J12="","",J12)</f>
        <v>22. 8. 2022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Statutární město Ostrava</v>
      </c>
      <c r="G80" s="41"/>
      <c r="H80" s="41"/>
      <c r="I80" s="33" t="s">
        <v>31</v>
      </c>
      <c r="J80" s="37" t="str">
        <f>E21</f>
        <v>Ing. Petr Fraš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MPA ProjektStav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151</v>
      </c>
      <c r="D83" s="189" t="s">
        <v>59</v>
      </c>
      <c r="E83" s="189" t="s">
        <v>55</v>
      </c>
      <c r="F83" s="189" t="s">
        <v>56</v>
      </c>
      <c r="G83" s="189" t="s">
        <v>152</v>
      </c>
      <c r="H83" s="189" t="s">
        <v>153</v>
      </c>
      <c r="I83" s="189" t="s">
        <v>154</v>
      </c>
      <c r="J83" s="189" t="s">
        <v>120</v>
      </c>
      <c r="K83" s="190" t="s">
        <v>155</v>
      </c>
      <c r="L83" s="191"/>
      <c r="M83" s="93" t="s">
        <v>19</v>
      </c>
      <c r="N83" s="94" t="s">
        <v>44</v>
      </c>
      <c r="O83" s="94" t="s">
        <v>156</v>
      </c>
      <c r="P83" s="94" t="s">
        <v>157</v>
      </c>
      <c r="Q83" s="94" t="s">
        <v>158</v>
      </c>
      <c r="R83" s="94" t="s">
        <v>159</v>
      </c>
      <c r="S83" s="94" t="s">
        <v>160</v>
      </c>
      <c r="T83" s="95" t="s">
        <v>161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162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21.118278800000002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121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163</v>
      </c>
      <c r="F85" s="200" t="s">
        <v>164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P86+P127+P131+P146</f>
        <v>0</v>
      </c>
      <c r="Q85" s="205"/>
      <c r="R85" s="206">
        <f>R86+R127+R131+R146</f>
        <v>21.118278800000002</v>
      </c>
      <c r="S85" s="205"/>
      <c r="T85" s="207">
        <f>T86+T127+T131+T146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81</v>
      </c>
      <c r="AT85" s="209" t="s">
        <v>73</v>
      </c>
      <c r="AU85" s="209" t="s">
        <v>74</v>
      </c>
      <c r="AY85" s="208" t="s">
        <v>165</v>
      </c>
      <c r="BK85" s="210">
        <f>BK86+BK127+BK131+BK146</f>
        <v>0</v>
      </c>
    </row>
    <row r="86" s="12" customFormat="1" ht="22.8" customHeight="1">
      <c r="A86" s="12"/>
      <c r="B86" s="197"/>
      <c r="C86" s="198"/>
      <c r="D86" s="199" t="s">
        <v>73</v>
      </c>
      <c r="E86" s="211" t="s">
        <v>81</v>
      </c>
      <c r="F86" s="211" t="s">
        <v>166</v>
      </c>
      <c r="G86" s="198"/>
      <c r="H86" s="198"/>
      <c r="I86" s="201"/>
      <c r="J86" s="212">
        <f>BK86</f>
        <v>0</v>
      </c>
      <c r="K86" s="198"/>
      <c r="L86" s="203"/>
      <c r="M86" s="204"/>
      <c r="N86" s="205"/>
      <c r="O86" s="205"/>
      <c r="P86" s="206">
        <f>SUM(P87:P126)</f>
        <v>0</v>
      </c>
      <c r="Q86" s="205"/>
      <c r="R86" s="206">
        <f>SUM(R87:R126)</f>
        <v>20.743516800000002</v>
      </c>
      <c r="S86" s="205"/>
      <c r="T86" s="207">
        <f>SUM(T87:T126)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81</v>
      </c>
      <c r="AT86" s="209" t="s">
        <v>73</v>
      </c>
      <c r="AU86" s="209" t="s">
        <v>81</v>
      </c>
      <c r="AY86" s="208" t="s">
        <v>165</v>
      </c>
      <c r="BK86" s="210">
        <f>SUM(BK87:BK126)</f>
        <v>0</v>
      </c>
    </row>
    <row r="87" s="2" customFormat="1" ht="24.15" customHeight="1">
      <c r="A87" s="39"/>
      <c r="B87" s="40"/>
      <c r="C87" s="213" t="s">
        <v>1074</v>
      </c>
      <c r="D87" s="213" t="s">
        <v>168</v>
      </c>
      <c r="E87" s="214" t="s">
        <v>2634</v>
      </c>
      <c r="F87" s="215" t="s">
        <v>2635</v>
      </c>
      <c r="G87" s="216" t="s">
        <v>223</v>
      </c>
      <c r="H87" s="217">
        <v>11.632</v>
      </c>
      <c r="I87" s="218"/>
      <c r="J87" s="219">
        <f>ROUND(I87*H87,2)</f>
        <v>0</v>
      </c>
      <c r="K87" s="215" t="s">
        <v>978</v>
      </c>
      <c r="L87" s="45"/>
      <c r="M87" s="220" t="s">
        <v>19</v>
      </c>
      <c r="N87" s="221" t="s">
        <v>45</v>
      </c>
      <c r="O87" s="85"/>
      <c r="P87" s="222">
        <f>O87*H87</f>
        <v>0</v>
      </c>
      <c r="Q87" s="222">
        <v>0</v>
      </c>
      <c r="R87" s="222">
        <f>Q87*H87</f>
        <v>0</v>
      </c>
      <c r="S87" s="222">
        <v>0</v>
      </c>
      <c r="T87" s="223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4" t="s">
        <v>173</v>
      </c>
      <c r="AT87" s="224" t="s">
        <v>168</v>
      </c>
      <c r="AU87" s="224" t="s">
        <v>83</v>
      </c>
      <c r="AY87" s="18" t="s">
        <v>165</v>
      </c>
      <c r="BE87" s="225">
        <f>IF(N87="základní",J87,0)</f>
        <v>0</v>
      </c>
      <c r="BF87" s="225">
        <f>IF(N87="snížená",J87,0)</f>
        <v>0</v>
      </c>
      <c r="BG87" s="225">
        <f>IF(N87="zákl. přenesená",J87,0)</f>
        <v>0</v>
      </c>
      <c r="BH87" s="225">
        <f>IF(N87="sníž. přenesená",J87,0)</f>
        <v>0</v>
      </c>
      <c r="BI87" s="225">
        <f>IF(N87="nulová",J87,0)</f>
        <v>0</v>
      </c>
      <c r="BJ87" s="18" t="s">
        <v>81</v>
      </c>
      <c r="BK87" s="225">
        <f>ROUND(I87*H87,2)</f>
        <v>0</v>
      </c>
      <c r="BL87" s="18" t="s">
        <v>173</v>
      </c>
      <c r="BM87" s="224" t="s">
        <v>2694</v>
      </c>
    </row>
    <row r="88" s="2" customFormat="1">
      <c r="A88" s="39"/>
      <c r="B88" s="40"/>
      <c r="C88" s="41"/>
      <c r="D88" s="248" t="s">
        <v>197</v>
      </c>
      <c r="E88" s="41"/>
      <c r="F88" s="249" t="s">
        <v>2695</v>
      </c>
      <c r="G88" s="41"/>
      <c r="H88" s="41"/>
      <c r="I88" s="250"/>
      <c r="J88" s="41"/>
      <c r="K88" s="41"/>
      <c r="L88" s="45"/>
      <c r="M88" s="251"/>
      <c r="N88" s="25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197</v>
      </c>
      <c r="AU88" s="18" t="s">
        <v>83</v>
      </c>
    </row>
    <row r="89" s="14" customFormat="1">
      <c r="A89" s="14"/>
      <c r="B89" s="237"/>
      <c r="C89" s="238"/>
      <c r="D89" s="228" t="s">
        <v>175</v>
      </c>
      <c r="E89" s="239" t="s">
        <v>19</v>
      </c>
      <c r="F89" s="240" t="s">
        <v>2696</v>
      </c>
      <c r="G89" s="238"/>
      <c r="H89" s="241">
        <v>11.632</v>
      </c>
      <c r="I89" s="242"/>
      <c r="J89" s="238"/>
      <c r="K89" s="238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175</v>
      </c>
      <c r="AU89" s="247" t="s">
        <v>83</v>
      </c>
      <c r="AV89" s="14" t="s">
        <v>83</v>
      </c>
      <c r="AW89" s="14" t="s">
        <v>33</v>
      </c>
      <c r="AX89" s="14" t="s">
        <v>81</v>
      </c>
      <c r="AY89" s="247" t="s">
        <v>165</v>
      </c>
    </row>
    <row r="90" s="2" customFormat="1" ht="24.15" customHeight="1">
      <c r="A90" s="39"/>
      <c r="B90" s="40"/>
      <c r="C90" s="213" t="s">
        <v>173</v>
      </c>
      <c r="D90" s="213" t="s">
        <v>168</v>
      </c>
      <c r="E90" s="214" t="s">
        <v>2235</v>
      </c>
      <c r="F90" s="215" t="s">
        <v>2236</v>
      </c>
      <c r="G90" s="216" t="s">
        <v>223</v>
      </c>
      <c r="H90" s="217">
        <v>41.256</v>
      </c>
      <c r="I90" s="218"/>
      <c r="J90" s="219">
        <f>ROUND(I90*H90,2)</f>
        <v>0</v>
      </c>
      <c r="K90" s="215" t="s">
        <v>978</v>
      </c>
      <c r="L90" s="45"/>
      <c r="M90" s="220" t="s">
        <v>19</v>
      </c>
      <c r="N90" s="221" t="s">
        <v>45</v>
      </c>
      <c r="O90" s="85"/>
      <c r="P90" s="222">
        <f>O90*H90</f>
        <v>0</v>
      </c>
      <c r="Q90" s="222">
        <v>0</v>
      </c>
      <c r="R90" s="222">
        <f>Q90*H90</f>
        <v>0</v>
      </c>
      <c r="S90" s="222">
        <v>0</v>
      </c>
      <c r="T90" s="22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4" t="s">
        <v>173</v>
      </c>
      <c r="AT90" s="224" t="s">
        <v>168</v>
      </c>
      <c r="AU90" s="224" t="s">
        <v>83</v>
      </c>
      <c r="AY90" s="18" t="s">
        <v>165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8" t="s">
        <v>81</v>
      </c>
      <c r="BK90" s="225">
        <f>ROUND(I90*H90,2)</f>
        <v>0</v>
      </c>
      <c r="BL90" s="18" t="s">
        <v>173</v>
      </c>
      <c r="BM90" s="224" t="s">
        <v>2697</v>
      </c>
    </row>
    <row r="91" s="2" customFormat="1">
      <c r="A91" s="39"/>
      <c r="B91" s="40"/>
      <c r="C91" s="41"/>
      <c r="D91" s="248" t="s">
        <v>197</v>
      </c>
      <c r="E91" s="41"/>
      <c r="F91" s="249" t="s">
        <v>2698</v>
      </c>
      <c r="G91" s="41"/>
      <c r="H91" s="41"/>
      <c r="I91" s="250"/>
      <c r="J91" s="41"/>
      <c r="K91" s="41"/>
      <c r="L91" s="45"/>
      <c r="M91" s="251"/>
      <c r="N91" s="25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197</v>
      </c>
      <c r="AU91" s="18" t="s">
        <v>83</v>
      </c>
    </row>
    <row r="92" s="14" customFormat="1">
      <c r="A92" s="14"/>
      <c r="B92" s="237"/>
      <c r="C92" s="238"/>
      <c r="D92" s="228" t="s">
        <v>175</v>
      </c>
      <c r="E92" s="239" t="s">
        <v>19</v>
      </c>
      <c r="F92" s="240" t="s">
        <v>2699</v>
      </c>
      <c r="G92" s="238"/>
      <c r="H92" s="241">
        <v>22.32</v>
      </c>
      <c r="I92" s="242"/>
      <c r="J92" s="238"/>
      <c r="K92" s="238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175</v>
      </c>
      <c r="AU92" s="247" t="s">
        <v>83</v>
      </c>
      <c r="AV92" s="14" t="s">
        <v>83</v>
      </c>
      <c r="AW92" s="14" t="s">
        <v>33</v>
      </c>
      <c r="AX92" s="14" t="s">
        <v>74</v>
      </c>
      <c r="AY92" s="247" t="s">
        <v>165</v>
      </c>
    </row>
    <row r="93" s="14" customFormat="1">
      <c r="A93" s="14"/>
      <c r="B93" s="237"/>
      <c r="C93" s="238"/>
      <c r="D93" s="228" t="s">
        <v>175</v>
      </c>
      <c r="E93" s="239" t="s">
        <v>19</v>
      </c>
      <c r="F93" s="240" t="s">
        <v>2700</v>
      </c>
      <c r="G93" s="238"/>
      <c r="H93" s="241">
        <v>18.936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175</v>
      </c>
      <c r="AU93" s="247" t="s">
        <v>83</v>
      </c>
      <c r="AV93" s="14" t="s">
        <v>83</v>
      </c>
      <c r="AW93" s="14" t="s">
        <v>33</v>
      </c>
      <c r="AX93" s="14" t="s">
        <v>74</v>
      </c>
      <c r="AY93" s="247" t="s">
        <v>165</v>
      </c>
    </row>
    <row r="94" s="15" customFormat="1">
      <c r="A94" s="15"/>
      <c r="B94" s="253"/>
      <c r="C94" s="254"/>
      <c r="D94" s="228" t="s">
        <v>175</v>
      </c>
      <c r="E94" s="255" t="s">
        <v>19</v>
      </c>
      <c r="F94" s="256" t="s">
        <v>207</v>
      </c>
      <c r="G94" s="254"/>
      <c r="H94" s="257">
        <v>41.256</v>
      </c>
      <c r="I94" s="258"/>
      <c r="J94" s="254"/>
      <c r="K94" s="254"/>
      <c r="L94" s="259"/>
      <c r="M94" s="260"/>
      <c r="N94" s="261"/>
      <c r="O94" s="261"/>
      <c r="P94" s="261"/>
      <c r="Q94" s="261"/>
      <c r="R94" s="261"/>
      <c r="S94" s="261"/>
      <c r="T94" s="262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63" t="s">
        <v>175</v>
      </c>
      <c r="AU94" s="263" t="s">
        <v>83</v>
      </c>
      <c r="AV94" s="15" t="s">
        <v>173</v>
      </c>
      <c r="AW94" s="15" t="s">
        <v>33</v>
      </c>
      <c r="AX94" s="15" t="s">
        <v>81</v>
      </c>
      <c r="AY94" s="263" t="s">
        <v>165</v>
      </c>
    </row>
    <row r="95" s="2" customFormat="1" ht="21.75" customHeight="1">
      <c r="A95" s="39"/>
      <c r="B95" s="40"/>
      <c r="C95" s="213" t="s">
        <v>7</v>
      </c>
      <c r="D95" s="213" t="s">
        <v>168</v>
      </c>
      <c r="E95" s="214" t="s">
        <v>2701</v>
      </c>
      <c r="F95" s="215" t="s">
        <v>2702</v>
      </c>
      <c r="G95" s="216" t="s">
        <v>194</v>
      </c>
      <c r="H95" s="217">
        <v>137.52000000000001</v>
      </c>
      <c r="I95" s="218"/>
      <c r="J95" s="219">
        <f>ROUND(I95*H95,2)</f>
        <v>0</v>
      </c>
      <c r="K95" s="215" t="s">
        <v>978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0.00084000000000000003</v>
      </c>
      <c r="R95" s="222">
        <f>Q95*H95</f>
        <v>0.11551680000000002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173</v>
      </c>
      <c r="AT95" s="224" t="s">
        <v>168</v>
      </c>
      <c r="AU95" s="224" t="s">
        <v>83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173</v>
      </c>
      <c r="BM95" s="224" t="s">
        <v>2703</v>
      </c>
    </row>
    <row r="96" s="2" customFormat="1">
      <c r="A96" s="39"/>
      <c r="B96" s="40"/>
      <c r="C96" s="41"/>
      <c r="D96" s="248" t="s">
        <v>197</v>
      </c>
      <c r="E96" s="41"/>
      <c r="F96" s="249" t="s">
        <v>2704</v>
      </c>
      <c r="G96" s="41"/>
      <c r="H96" s="41"/>
      <c r="I96" s="250"/>
      <c r="J96" s="41"/>
      <c r="K96" s="41"/>
      <c r="L96" s="45"/>
      <c r="M96" s="251"/>
      <c r="N96" s="25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197</v>
      </c>
      <c r="AU96" s="18" t="s">
        <v>83</v>
      </c>
    </row>
    <row r="97" s="14" customFormat="1">
      <c r="A97" s="14"/>
      <c r="B97" s="237"/>
      <c r="C97" s="238"/>
      <c r="D97" s="228" t="s">
        <v>175</v>
      </c>
      <c r="E97" s="239" t="s">
        <v>19</v>
      </c>
      <c r="F97" s="240" t="s">
        <v>2705</v>
      </c>
      <c r="G97" s="238"/>
      <c r="H97" s="241">
        <v>137.52000000000001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175</v>
      </c>
      <c r="AU97" s="247" t="s">
        <v>83</v>
      </c>
      <c r="AV97" s="14" t="s">
        <v>83</v>
      </c>
      <c r="AW97" s="14" t="s">
        <v>33</v>
      </c>
      <c r="AX97" s="14" t="s">
        <v>81</v>
      </c>
      <c r="AY97" s="247" t="s">
        <v>165</v>
      </c>
    </row>
    <row r="98" s="2" customFormat="1" ht="24.15" customHeight="1">
      <c r="A98" s="39"/>
      <c r="B98" s="40"/>
      <c r="C98" s="213" t="s">
        <v>1083</v>
      </c>
      <c r="D98" s="213" t="s">
        <v>168</v>
      </c>
      <c r="E98" s="214" t="s">
        <v>2706</v>
      </c>
      <c r="F98" s="215" t="s">
        <v>2707</v>
      </c>
      <c r="G98" s="216" t="s">
        <v>194</v>
      </c>
      <c r="H98" s="217">
        <v>137.52000000000001</v>
      </c>
      <c r="I98" s="218"/>
      <c r="J98" s="219">
        <f>ROUND(I98*H98,2)</f>
        <v>0</v>
      </c>
      <c r="K98" s="215" t="s">
        <v>978</v>
      </c>
      <c r="L98" s="45"/>
      <c r="M98" s="220" t="s">
        <v>19</v>
      </c>
      <c r="N98" s="221" t="s">
        <v>45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173</v>
      </c>
      <c r="AT98" s="224" t="s">
        <v>168</v>
      </c>
      <c r="AU98" s="224" t="s">
        <v>83</v>
      </c>
      <c r="AY98" s="18" t="s">
        <v>165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81</v>
      </c>
      <c r="BK98" s="225">
        <f>ROUND(I98*H98,2)</f>
        <v>0</v>
      </c>
      <c r="BL98" s="18" t="s">
        <v>173</v>
      </c>
      <c r="BM98" s="224" t="s">
        <v>2708</v>
      </c>
    </row>
    <row r="99" s="2" customFormat="1">
      <c r="A99" s="39"/>
      <c r="B99" s="40"/>
      <c r="C99" s="41"/>
      <c r="D99" s="248" t="s">
        <v>197</v>
      </c>
      <c r="E99" s="41"/>
      <c r="F99" s="249" t="s">
        <v>2709</v>
      </c>
      <c r="G99" s="41"/>
      <c r="H99" s="41"/>
      <c r="I99" s="250"/>
      <c r="J99" s="41"/>
      <c r="K99" s="41"/>
      <c r="L99" s="45"/>
      <c r="M99" s="251"/>
      <c r="N99" s="25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197</v>
      </c>
      <c r="AU99" s="18" t="s">
        <v>83</v>
      </c>
    </row>
    <row r="100" s="2" customFormat="1" ht="37.8" customHeight="1">
      <c r="A100" s="39"/>
      <c r="B100" s="40"/>
      <c r="C100" s="213" t="s">
        <v>476</v>
      </c>
      <c r="D100" s="213" t="s">
        <v>168</v>
      </c>
      <c r="E100" s="214" t="s">
        <v>239</v>
      </c>
      <c r="F100" s="215" t="s">
        <v>2240</v>
      </c>
      <c r="G100" s="216" t="s">
        <v>223</v>
      </c>
      <c r="H100" s="217">
        <v>20.067</v>
      </c>
      <c r="I100" s="218"/>
      <c r="J100" s="219">
        <f>ROUND(I100*H100,2)</f>
        <v>0</v>
      </c>
      <c r="K100" s="215" t="s">
        <v>978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173</v>
      </c>
      <c r="AT100" s="224" t="s">
        <v>168</v>
      </c>
      <c r="AU100" s="224" t="s">
        <v>83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173</v>
      </c>
      <c r="BM100" s="224" t="s">
        <v>2710</v>
      </c>
    </row>
    <row r="101" s="2" customFormat="1">
      <c r="A101" s="39"/>
      <c r="B101" s="40"/>
      <c r="C101" s="41"/>
      <c r="D101" s="248" t="s">
        <v>197</v>
      </c>
      <c r="E101" s="41"/>
      <c r="F101" s="249" t="s">
        <v>2711</v>
      </c>
      <c r="G101" s="41"/>
      <c r="H101" s="41"/>
      <c r="I101" s="250"/>
      <c r="J101" s="41"/>
      <c r="K101" s="41"/>
      <c r="L101" s="45"/>
      <c r="M101" s="251"/>
      <c r="N101" s="25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197</v>
      </c>
      <c r="AU101" s="18" t="s">
        <v>83</v>
      </c>
    </row>
    <row r="102" s="14" customFormat="1">
      <c r="A102" s="14"/>
      <c r="B102" s="237"/>
      <c r="C102" s="238"/>
      <c r="D102" s="228" t="s">
        <v>175</v>
      </c>
      <c r="E102" s="239" t="s">
        <v>19</v>
      </c>
      <c r="F102" s="240" t="s">
        <v>2712</v>
      </c>
      <c r="G102" s="238"/>
      <c r="H102" s="241">
        <v>13.752000000000001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175</v>
      </c>
      <c r="AU102" s="247" t="s">
        <v>83</v>
      </c>
      <c r="AV102" s="14" t="s">
        <v>83</v>
      </c>
      <c r="AW102" s="14" t="s">
        <v>33</v>
      </c>
      <c r="AX102" s="14" t="s">
        <v>74</v>
      </c>
      <c r="AY102" s="247" t="s">
        <v>165</v>
      </c>
    </row>
    <row r="103" s="14" customFormat="1">
      <c r="A103" s="14"/>
      <c r="B103" s="237"/>
      <c r="C103" s="238"/>
      <c r="D103" s="228" t="s">
        <v>175</v>
      </c>
      <c r="E103" s="239" t="s">
        <v>19</v>
      </c>
      <c r="F103" s="240" t="s">
        <v>2713</v>
      </c>
      <c r="G103" s="238"/>
      <c r="H103" s="241">
        <v>6.3150000000000004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175</v>
      </c>
      <c r="AU103" s="247" t="s">
        <v>83</v>
      </c>
      <c r="AV103" s="14" t="s">
        <v>83</v>
      </c>
      <c r="AW103" s="14" t="s">
        <v>33</v>
      </c>
      <c r="AX103" s="14" t="s">
        <v>74</v>
      </c>
      <c r="AY103" s="247" t="s">
        <v>165</v>
      </c>
    </row>
    <row r="104" s="15" customFormat="1">
      <c r="A104" s="15"/>
      <c r="B104" s="253"/>
      <c r="C104" s="254"/>
      <c r="D104" s="228" t="s">
        <v>175</v>
      </c>
      <c r="E104" s="255" t="s">
        <v>19</v>
      </c>
      <c r="F104" s="256" t="s">
        <v>207</v>
      </c>
      <c r="G104" s="254"/>
      <c r="H104" s="257">
        <v>20.067</v>
      </c>
      <c r="I104" s="258"/>
      <c r="J104" s="254"/>
      <c r="K104" s="254"/>
      <c r="L104" s="259"/>
      <c r="M104" s="260"/>
      <c r="N104" s="261"/>
      <c r="O104" s="261"/>
      <c r="P104" s="261"/>
      <c r="Q104" s="261"/>
      <c r="R104" s="261"/>
      <c r="S104" s="261"/>
      <c r="T104" s="262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3" t="s">
        <v>175</v>
      </c>
      <c r="AU104" s="263" t="s">
        <v>83</v>
      </c>
      <c r="AV104" s="15" t="s">
        <v>173</v>
      </c>
      <c r="AW104" s="15" t="s">
        <v>33</v>
      </c>
      <c r="AX104" s="15" t="s">
        <v>81</v>
      </c>
      <c r="AY104" s="263" t="s">
        <v>165</v>
      </c>
    </row>
    <row r="105" s="2" customFormat="1" ht="37.8" customHeight="1">
      <c r="A105" s="39"/>
      <c r="B105" s="40"/>
      <c r="C105" s="213" t="s">
        <v>1167</v>
      </c>
      <c r="D105" s="213" t="s">
        <v>168</v>
      </c>
      <c r="E105" s="214" t="s">
        <v>244</v>
      </c>
      <c r="F105" s="215" t="s">
        <v>2243</v>
      </c>
      <c r="G105" s="216" t="s">
        <v>223</v>
      </c>
      <c r="H105" s="217">
        <v>100.33499999999999</v>
      </c>
      <c r="I105" s="218"/>
      <c r="J105" s="219">
        <f>ROUND(I105*H105,2)</f>
        <v>0</v>
      </c>
      <c r="K105" s="215" t="s">
        <v>978</v>
      </c>
      <c r="L105" s="45"/>
      <c r="M105" s="220" t="s">
        <v>19</v>
      </c>
      <c r="N105" s="221" t="s">
        <v>45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173</v>
      </c>
      <c r="AT105" s="224" t="s">
        <v>168</v>
      </c>
      <c r="AU105" s="224" t="s">
        <v>83</v>
      </c>
      <c r="AY105" s="18" t="s">
        <v>165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81</v>
      </c>
      <c r="BK105" s="225">
        <f>ROUND(I105*H105,2)</f>
        <v>0</v>
      </c>
      <c r="BL105" s="18" t="s">
        <v>173</v>
      </c>
      <c r="BM105" s="224" t="s">
        <v>2714</v>
      </c>
    </row>
    <row r="106" s="2" customFormat="1">
      <c r="A106" s="39"/>
      <c r="B106" s="40"/>
      <c r="C106" s="41"/>
      <c r="D106" s="248" t="s">
        <v>197</v>
      </c>
      <c r="E106" s="41"/>
      <c r="F106" s="249" t="s">
        <v>2715</v>
      </c>
      <c r="G106" s="41"/>
      <c r="H106" s="41"/>
      <c r="I106" s="250"/>
      <c r="J106" s="41"/>
      <c r="K106" s="41"/>
      <c r="L106" s="45"/>
      <c r="M106" s="251"/>
      <c r="N106" s="25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197</v>
      </c>
      <c r="AU106" s="18" t="s">
        <v>83</v>
      </c>
    </row>
    <row r="107" s="14" customFormat="1">
      <c r="A107" s="14"/>
      <c r="B107" s="237"/>
      <c r="C107" s="238"/>
      <c r="D107" s="228" t="s">
        <v>175</v>
      </c>
      <c r="E107" s="239" t="s">
        <v>19</v>
      </c>
      <c r="F107" s="240" t="s">
        <v>2716</v>
      </c>
      <c r="G107" s="238"/>
      <c r="H107" s="241">
        <v>20.067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175</v>
      </c>
      <c r="AU107" s="247" t="s">
        <v>83</v>
      </c>
      <c r="AV107" s="14" t="s">
        <v>83</v>
      </c>
      <c r="AW107" s="14" t="s">
        <v>33</v>
      </c>
      <c r="AX107" s="14" t="s">
        <v>81</v>
      </c>
      <c r="AY107" s="247" t="s">
        <v>165</v>
      </c>
    </row>
    <row r="108" s="14" customFormat="1">
      <c r="A108" s="14"/>
      <c r="B108" s="237"/>
      <c r="C108" s="238"/>
      <c r="D108" s="228" t="s">
        <v>175</v>
      </c>
      <c r="E108" s="238"/>
      <c r="F108" s="240" t="s">
        <v>2717</v>
      </c>
      <c r="G108" s="238"/>
      <c r="H108" s="241">
        <v>100.33499999999999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175</v>
      </c>
      <c r="AU108" s="247" t="s">
        <v>83</v>
      </c>
      <c r="AV108" s="14" t="s">
        <v>83</v>
      </c>
      <c r="AW108" s="14" t="s">
        <v>4</v>
      </c>
      <c r="AX108" s="14" t="s">
        <v>81</v>
      </c>
      <c r="AY108" s="247" t="s">
        <v>165</v>
      </c>
    </row>
    <row r="109" s="2" customFormat="1" ht="24.15" customHeight="1">
      <c r="A109" s="39"/>
      <c r="B109" s="40"/>
      <c r="C109" s="213" t="s">
        <v>525</v>
      </c>
      <c r="D109" s="213" t="s">
        <v>168</v>
      </c>
      <c r="E109" s="214" t="s">
        <v>2246</v>
      </c>
      <c r="F109" s="215" t="s">
        <v>2247</v>
      </c>
      <c r="G109" s="216" t="s">
        <v>223</v>
      </c>
      <c r="H109" s="217">
        <v>20.067</v>
      </c>
      <c r="I109" s="218"/>
      <c r="J109" s="219">
        <f>ROUND(I109*H109,2)</f>
        <v>0</v>
      </c>
      <c r="K109" s="215" t="s">
        <v>978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173</v>
      </c>
      <c r="AT109" s="224" t="s">
        <v>168</v>
      </c>
      <c r="AU109" s="224" t="s">
        <v>83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173</v>
      </c>
      <c r="BM109" s="224" t="s">
        <v>2718</v>
      </c>
    </row>
    <row r="110" s="2" customFormat="1">
      <c r="A110" s="39"/>
      <c r="B110" s="40"/>
      <c r="C110" s="41"/>
      <c r="D110" s="248" t="s">
        <v>197</v>
      </c>
      <c r="E110" s="41"/>
      <c r="F110" s="249" t="s">
        <v>2719</v>
      </c>
      <c r="G110" s="41"/>
      <c r="H110" s="41"/>
      <c r="I110" s="250"/>
      <c r="J110" s="41"/>
      <c r="K110" s="41"/>
      <c r="L110" s="45"/>
      <c r="M110" s="251"/>
      <c r="N110" s="25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197</v>
      </c>
      <c r="AU110" s="18" t="s">
        <v>83</v>
      </c>
    </row>
    <row r="111" s="14" customFormat="1">
      <c r="A111" s="14"/>
      <c r="B111" s="237"/>
      <c r="C111" s="238"/>
      <c r="D111" s="228" t="s">
        <v>175</v>
      </c>
      <c r="E111" s="239" t="s">
        <v>19</v>
      </c>
      <c r="F111" s="240" t="s">
        <v>2716</v>
      </c>
      <c r="G111" s="238"/>
      <c r="H111" s="241">
        <v>20.067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175</v>
      </c>
      <c r="AU111" s="247" t="s">
        <v>83</v>
      </c>
      <c r="AV111" s="14" t="s">
        <v>83</v>
      </c>
      <c r="AW111" s="14" t="s">
        <v>33</v>
      </c>
      <c r="AX111" s="14" t="s">
        <v>81</v>
      </c>
      <c r="AY111" s="247" t="s">
        <v>165</v>
      </c>
    </row>
    <row r="112" s="2" customFormat="1" ht="24.15" customHeight="1">
      <c r="A112" s="39"/>
      <c r="B112" s="40"/>
      <c r="C112" s="213" t="s">
        <v>659</v>
      </c>
      <c r="D112" s="213" t="s">
        <v>168</v>
      </c>
      <c r="E112" s="214" t="s">
        <v>2250</v>
      </c>
      <c r="F112" s="215" t="s">
        <v>2251</v>
      </c>
      <c r="G112" s="216" t="s">
        <v>223</v>
      </c>
      <c r="H112" s="217">
        <v>20.067</v>
      </c>
      <c r="I112" s="218"/>
      <c r="J112" s="219">
        <f>ROUND(I112*H112,2)</f>
        <v>0</v>
      </c>
      <c r="K112" s="215" t="s">
        <v>978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173</v>
      </c>
      <c r="AT112" s="224" t="s">
        <v>168</v>
      </c>
      <c r="AU112" s="224" t="s">
        <v>83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173</v>
      </c>
      <c r="BM112" s="224" t="s">
        <v>2720</v>
      </c>
    </row>
    <row r="113" s="2" customFormat="1">
      <c r="A113" s="39"/>
      <c r="B113" s="40"/>
      <c r="C113" s="41"/>
      <c r="D113" s="248" t="s">
        <v>197</v>
      </c>
      <c r="E113" s="41"/>
      <c r="F113" s="249" t="s">
        <v>2721</v>
      </c>
      <c r="G113" s="41"/>
      <c r="H113" s="41"/>
      <c r="I113" s="250"/>
      <c r="J113" s="41"/>
      <c r="K113" s="41"/>
      <c r="L113" s="45"/>
      <c r="M113" s="251"/>
      <c r="N113" s="25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197</v>
      </c>
      <c r="AU113" s="18" t="s">
        <v>83</v>
      </c>
    </row>
    <row r="114" s="2" customFormat="1" ht="24.15" customHeight="1">
      <c r="A114" s="39"/>
      <c r="B114" s="40"/>
      <c r="C114" s="213" t="s">
        <v>1180</v>
      </c>
      <c r="D114" s="213" t="s">
        <v>168</v>
      </c>
      <c r="E114" s="214" t="s">
        <v>2254</v>
      </c>
      <c r="F114" s="215" t="s">
        <v>2255</v>
      </c>
      <c r="G114" s="216" t="s">
        <v>252</v>
      </c>
      <c r="H114" s="217">
        <v>38.127000000000002</v>
      </c>
      <c r="I114" s="218"/>
      <c r="J114" s="219">
        <f>ROUND(I114*H114,2)</f>
        <v>0</v>
      </c>
      <c r="K114" s="215" t="s">
        <v>978</v>
      </c>
      <c r="L114" s="45"/>
      <c r="M114" s="220" t="s">
        <v>19</v>
      </c>
      <c r="N114" s="221" t="s">
        <v>45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173</v>
      </c>
      <c r="AT114" s="224" t="s">
        <v>168</v>
      </c>
      <c r="AU114" s="224" t="s">
        <v>83</v>
      </c>
      <c r="AY114" s="18" t="s">
        <v>165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81</v>
      </c>
      <c r="BK114" s="225">
        <f>ROUND(I114*H114,2)</f>
        <v>0</v>
      </c>
      <c r="BL114" s="18" t="s">
        <v>173</v>
      </c>
      <c r="BM114" s="224" t="s">
        <v>2722</v>
      </c>
    </row>
    <row r="115" s="2" customFormat="1">
      <c r="A115" s="39"/>
      <c r="B115" s="40"/>
      <c r="C115" s="41"/>
      <c r="D115" s="248" t="s">
        <v>197</v>
      </c>
      <c r="E115" s="41"/>
      <c r="F115" s="249" t="s">
        <v>2723</v>
      </c>
      <c r="G115" s="41"/>
      <c r="H115" s="41"/>
      <c r="I115" s="250"/>
      <c r="J115" s="41"/>
      <c r="K115" s="41"/>
      <c r="L115" s="45"/>
      <c r="M115" s="251"/>
      <c r="N115" s="25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197</v>
      </c>
      <c r="AU115" s="18" t="s">
        <v>83</v>
      </c>
    </row>
    <row r="116" s="14" customFormat="1">
      <c r="A116" s="14"/>
      <c r="B116" s="237"/>
      <c r="C116" s="238"/>
      <c r="D116" s="228" t="s">
        <v>175</v>
      </c>
      <c r="E116" s="239" t="s">
        <v>19</v>
      </c>
      <c r="F116" s="240" t="s">
        <v>2724</v>
      </c>
      <c r="G116" s="238"/>
      <c r="H116" s="241">
        <v>38.127000000000002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175</v>
      </c>
      <c r="AU116" s="247" t="s">
        <v>83</v>
      </c>
      <c r="AV116" s="14" t="s">
        <v>83</v>
      </c>
      <c r="AW116" s="14" t="s">
        <v>33</v>
      </c>
      <c r="AX116" s="14" t="s">
        <v>81</v>
      </c>
      <c r="AY116" s="247" t="s">
        <v>165</v>
      </c>
    </row>
    <row r="117" s="2" customFormat="1" ht="24.15" customHeight="1">
      <c r="A117" s="39"/>
      <c r="B117" s="40"/>
      <c r="C117" s="213" t="s">
        <v>1184</v>
      </c>
      <c r="D117" s="213" t="s">
        <v>168</v>
      </c>
      <c r="E117" s="214" t="s">
        <v>262</v>
      </c>
      <c r="F117" s="215" t="s">
        <v>2259</v>
      </c>
      <c r="G117" s="216" t="s">
        <v>223</v>
      </c>
      <c r="H117" s="217">
        <v>32.822000000000003</v>
      </c>
      <c r="I117" s="218"/>
      <c r="J117" s="219">
        <f>ROUND(I117*H117,2)</f>
        <v>0</v>
      </c>
      <c r="K117" s="215" t="s">
        <v>978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173</v>
      </c>
      <c r="AT117" s="224" t="s">
        <v>168</v>
      </c>
      <c r="AU117" s="224" t="s">
        <v>83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173</v>
      </c>
      <c r="BM117" s="224" t="s">
        <v>2725</v>
      </c>
    </row>
    <row r="118" s="2" customFormat="1">
      <c r="A118" s="39"/>
      <c r="B118" s="40"/>
      <c r="C118" s="41"/>
      <c r="D118" s="248" t="s">
        <v>197</v>
      </c>
      <c r="E118" s="41"/>
      <c r="F118" s="249" t="s">
        <v>2726</v>
      </c>
      <c r="G118" s="41"/>
      <c r="H118" s="41"/>
      <c r="I118" s="250"/>
      <c r="J118" s="41"/>
      <c r="K118" s="41"/>
      <c r="L118" s="45"/>
      <c r="M118" s="251"/>
      <c r="N118" s="25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197</v>
      </c>
      <c r="AU118" s="18" t="s">
        <v>83</v>
      </c>
    </row>
    <row r="119" s="14" customFormat="1">
      <c r="A119" s="14"/>
      <c r="B119" s="237"/>
      <c r="C119" s="238"/>
      <c r="D119" s="228" t="s">
        <v>175</v>
      </c>
      <c r="E119" s="239" t="s">
        <v>19</v>
      </c>
      <c r="F119" s="240" t="s">
        <v>2727</v>
      </c>
      <c r="G119" s="238"/>
      <c r="H119" s="241">
        <v>27.504000000000001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175</v>
      </c>
      <c r="AU119" s="247" t="s">
        <v>83</v>
      </c>
      <c r="AV119" s="14" t="s">
        <v>83</v>
      </c>
      <c r="AW119" s="14" t="s">
        <v>33</v>
      </c>
      <c r="AX119" s="14" t="s">
        <v>74</v>
      </c>
      <c r="AY119" s="247" t="s">
        <v>165</v>
      </c>
    </row>
    <row r="120" s="14" customFormat="1">
      <c r="A120" s="14"/>
      <c r="B120" s="237"/>
      <c r="C120" s="238"/>
      <c r="D120" s="228" t="s">
        <v>175</v>
      </c>
      <c r="E120" s="239" t="s">
        <v>19</v>
      </c>
      <c r="F120" s="240" t="s">
        <v>2728</v>
      </c>
      <c r="G120" s="238"/>
      <c r="H120" s="241">
        <v>5.3179999999999996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175</v>
      </c>
      <c r="AU120" s="247" t="s">
        <v>83</v>
      </c>
      <c r="AV120" s="14" t="s">
        <v>83</v>
      </c>
      <c r="AW120" s="14" t="s">
        <v>33</v>
      </c>
      <c r="AX120" s="14" t="s">
        <v>74</v>
      </c>
      <c r="AY120" s="247" t="s">
        <v>165</v>
      </c>
    </row>
    <row r="121" s="15" customFormat="1">
      <c r="A121" s="15"/>
      <c r="B121" s="253"/>
      <c r="C121" s="254"/>
      <c r="D121" s="228" t="s">
        <v>175</v>
      </c>
      <c r="E121" s="255" t="s">
        <v>19</v>
      </c>
      <c r="F121" s="256" t="s">
        <v>207</v>
      </c>
      <c r="G121" s="254"/>
      <c r="H121" s="257">
        <v>32.822000000000003</v>
      </c>
      <c r="I121" s="258"/>
      <c r="J121" s="254"/>
      <c r="K121" s="254"/>
      <c r="L121" s="259"/>
      <c r="M121" s="260"/>
      <c r="N121" s="261"/>
      <c r="O121" s="261"/>
      <c r="P121" s="261"/>
      <c r="Q121" s="261"/>
      <c r="R121" s="261"/>
      <c r="S121" s="261"/>
      <c r="T121" s="262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3" t="s">
        <v>175</v>
      </c>
      <c r="AU121" s="263" t="s">
        <v>83</v>
      </c>
      <c r="AV121" s="15" t="s">
        <v>173</v>
      </c>
      <c r="AW121" s="15" t="s">
        <v>33</v>
      </c>
      <c r="AX121" s="15" t="s">
        <v>81</v>
      </c>
      <c r="AY121" s="263" t="s">
        <v>165</v>
      </c>
    </row>
    <row r="122" s="2" customFormat="1" ht="37.8" customHeight="1">
      <c r="A122" s="39"/>
      <c r="B122" s="40"/>
      <c r="C122" s="213" t="s">
        <v>1227</v>
      </c>
      <c r="D122" s="213" t="s">
        <v>168</v>
      </c>
      <c r="E122" s="214" t="s">
        <v>2264</v>
      </c>
      <c r="F122" s="215" t="s">
        <v>2265</v>
      </c>
      <c r="G122" s="216" t="s">
        <v>223</v>
      </c>
      <c r="H122" s="217">
        <v>10.314</v>
      </c>
      <c r="I122" s="218"/>
      <c r="J122" s="219">
        <f>ROUND(I122*H122,2)</f>
        <v>0</v>
      </c>
      <c r="K122" s="215" t="s">
        <v>978</v>
      </c>
      <c r="L122" s="45"/>
      <c r="M122" s="220" t="s">
        <v>19</v>
      </c>
      <c r="N122" s="221" t="s">
        <v>45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173</v>
      </c>
      <c r="AT122" s="224" t="s">
        <v>168</v>
      </c>
      <c r="AU122" s="224" t="s">
        <v>83</v>
      </c>
      <c r="AY122" s="18" t="s">
        <v>165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173</v>
      </c>
      <c r="BM122" s="224" t="s">
        <v>2729</v>
      </c>
    </row>
    <row r="123" s="2" customFormat="1">
      <c r="A123" s="39"/>
      <c r="B123" s="40"/>
      <c r="C123" s="41"/>
      <c r="D123" s="248" t="s">
        <v>197</v>
      </c>
      <c r="E123" s="41"/>
      <c r="F123" s="249" t="s">
        <v>2730</v>
      </c>
      <c r="G123" s="41"/>
      <c r="H123" s="41"/>
      <c r="I123" s="250"/>
      <c r="J123" s="41"/>
      <c r="K123" s="41"/>
      <c r="L123" s="45"/>
      <c r="M123" s="251"/>
      <c r="N123" s="25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197</v>
      </c>
      <c r="AU123" s="18" t="s">
        <v>83</v>
      </c>
    </row>
    <row r="124" s="14" customFormat="1">
      <c r="A124" s="14"/>
      <c r="B124" s="237"/>
      <c r="C124" s="238"/>
      <c r="D124" s="228" t="s">
        <v>175</v>
      </c>
      <c r="E124" s="239" t="s">
        <v>19</v>
      </c>
      <c r="F124" s="240" t="s">
        <v>2731</v>
      </c>
      <c r="G124" s="238"/>
      <c r="H124" s="241">
        <v>10.314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175</v>
      </c>
      <c r="AU124" s="247" t="s">
        <v>83</v>
      </c>
      <c r="AV124" s="14" t="s">
        <v>83</v>
      </c>
      <c r="AW124" s="14" t="s">
        <v>33</v>
      </c>
      <c r="AX124" s="14" t="s">
        <v>81</v>
      </c>
      <c r="AY124" s="247" t="s">
        <v>165</v>
      </c>
    </row>
    <row r="125" s="2" customFormat="1" ht="16.5" customHeight="1">
      <c r="A125" s="39"/>
      <c r="B125" s="40"/>
      <c r="C125" s="265" t="s">
        <v>1188</v>
      </c>
      <c r="D125" s="265" t="s">
        <v>522</v>
      </c>
      <c r="E125" s="266" t="s">
        <v>2269</v>
      </c>
      <c r="F125" s="267" t="s">
        <v>2270</v>
      </c>
      <c r="G125" s="268" t="s">
        <v>252</v>
      </c>
      <c r="H125" s="269">
        <v>20.628</v>
      </c>
      <c r="I125" s="270"/>
      <c r="J125" s="271">
        <f>ROUND(I125*H125,2)</f>
        <v>0</v>
      </c>
      <c r="K125" s="267" t="s">
        <v>978</v>
      </c>
      <c r="L125" s="272"/>
      <c r="M125" s="273" t="s">
        <v>19</v>
      </c>
      <c r="N125" s="274" t="s">
        <v>45</v>
      </c>
      <c r="O125" s="85"/>
      <c r="P125" s="222">
        <f>O125*H125</f>
        <v>0</v>
      </c>
      <c r="Q125" s="222">
        <v>1</v>
      </c>
      <c r="R125" s="222">
        <f>Q125*H125</f>
        <v>20.628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525</v>
      </c>
      <c r="AT125" s="224" t="s">
        <v>522</v>
      </c>
      <c r="AU125" s="224" t="s">
        <v>83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173</v>
      </c>
      <c r="BM125" s="224" t="s">
        <v>2732</v>
      </c>
    </row>
    <row r="126" s="14" customFormat="1">
      <c r="A126" s="14"/>
      <c r="B126" s="237"/>
      <c r="C126" s="238"/>
      <c r="D126" s="228" t="s">
        <v>175</v>
      </c>
      <c r="E126" s="238"/>
      <c r="F126" s="240" t="s">
        <v>2733</v>
      </c>
      <c r="G126" s="238"/>
      <c r="H126" s="241">
        <v>20.628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175</v>
      </c>
      <c r="AU126" s="247" t="s">
        <v>83</v>
      </c>
      <c r="AV126" s="14" t="s">
        <v>83</v>
      </c>
      <c r="AW126" s="14" t="s">
        <v>4</v>
      </c>
      <c r="AX126" s="14" t="s">
        <v>81</v>
      </c>
      <c r="AY126" s="247" t="s">
        <v>165</v>
      </c>
    </row>
    <row r="127" s="12" customFormat="1" ht="22.8" customHeight="1">
      <c r="A127" s="12"/>
      <c r="B127" s="197"/>
      <c r="C127" s="198"/>
      <c r="D127" s="199" t="s">
        <v>73</v>
      </c>
      <c r="E127" s="211" t="s">
        <v>173</v>
      </c>
      <c r="F127" s="211" t="s">
        <v>442</v>
      </c>
      <c r="G127" s="198"/>
      <c r="H127" s="198"/>
      <c r="I127" s="201"/>
      <c r="J127" s="212">
        <f>BK127</f>
        <v>0</v>
      </c>
      <c r="K127" s="198"/>
      <c r="L127" s="203"/>
      <c r="M127" s="204"/>
      <c r="N127" s="205"/>
      <c r="O127" s="205"/>
      <c r="P127" s="206">
        <f>SUM(P128:P130)</f>
        <v>0</v>
      </c>
      <c r="Q127" s="205"/>
      <c r="R127" s="206">
        <f>SUM(R128:R130)</f>
        <v>0</v>
      </c>
      <c r="S127" s="205"/>
      <c r="T127" s="207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81</v>
      </c>
      <c r="AT127" s="209" t="s">
        <v>73</v>
      </c>
      <c r="AU127" s="209" t="s">
        <v>81</v>
      </c>
      <c r="AY127" s="208" t="s">
        <v>165</v>
      </c>
      <c r="BK127" s="210">
        <f>SUM(BK128:BK130)</f>
        <v>0</v>
      </c>
    </row>
    <row r="128" s="2" customFormat="1" ht="16.5" customHeight="1">
      <c r="A128" s="39"/>
      <c r="B128" s="40"/>
      <c r="C128" s="213" t="s">
        <v>1192</v>
      </c>
      <c r="D128" s="213" t="s">
        <v>168</v>
      </c>
      <c r="E128" s="214" t="s">
        <v>2300</v>
      </c>
      <c r="F128" s="215" t="s">
        <v>2301</v>
      </c>
      <c r="G128" s="216" t="s">
        <v>223</v>
      </c>
      <c r="H128" s="217">
        <v>3.4380000000000002</v>
      </c>
      <c r="I128" s="218"/>
      <c r="J128" s="219">
        <f>ROUND(I128*H128,2)</f>
        <v>0</v>
      </c>
      <c r="K128" s="215" t="s">
        <v>978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173</v>
      </c>
      <c r="AT128" s="224" t="s">
        <v>168</v>
      </c>
      <c r="AU128" s="224" t="s">
        <v>83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173</v>
      </c>
      <c r="BM128" s="224" t="s">
        <v>2734</v>
      </c>
    </row>
    <row r="129" s="2" customFormat="1">
      <c r="A129" s="39"/>
      <c r="B129" s="40"/>
      <c r="C129" s="41"/>
      <c r="D129" s="248" t="s">
        <v>197</v>
      </c>
      <c r="E129" s="41"/>
      <c r="F129" s="249" t="s">
        <v>2735</v>
      </c>
      <c r="G129" s="41"/>
      <c r="H129" s="41"/>
      <c r="I129" s="250"/>
      <c r="J129" s="41"/>
      <c r="K129" s="41"/>
      <c r="L129" s="45"/>
      <c r="M129" s="251"/>
      <c r="N129" s="25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197</v>
      </c>
      <c r="AU129" s="18" t="s">
        <v>83</v>
      </c>
    </row>
    <row r="130" s="14" customFormat="1">
      <c r="A130" s="14"/>
      <c r="B130" s="237"/>
      <c r="C130" s="238"/>
      <c r="D130" s="228" t="s">
        <v>175</v>
      </c>
      <c r="E130" s="239" t="s">
        <v>19</v>
      </c>
      <c r="F130" s="240" t="s">
        <v>2736</v>
      </c>
      <c r="G130" s="238"/>
      <c r="H130" s="241">
        <v>3.4380000000000002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175</v>
      </c>
      <c r="AU130" s="247" t="s">
        <v>83</v>
      </c>
      <c r="AV130" s="14" t="s">
        <v>83</v>
      </c>
      <c r="AW130" s="14" t="s">
        <v>33</v>
      </c>
      <c r="AX130" s="14" t="s">
        <v>81</v>
      </c>
      <c r="AY130" s="247" t="s">
        <v>165</v>
      </c>
    </row>
    <row r="131" s="12" customFormat="1" ht="22.8" customHeight="1">
      <c r="A131" s="12"/>
      <c r="B131" s="197"/>
      <c r="C131" s="198"/>
      <c r="D131" s="199" t="s">
        <v>73</v>
      </c>
      <c r="E131" s="211" t="s">
        <v>525</v>
      </c>
      <c r="F131" s="211" t="s">
        <v>2368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SUM(P132:P145)</f>
        <v>0</v>
      </c>
      <c r="Q131" s="205"/>
      <c r="R131" s="206">
        <f>SUM(R132:R145)</f>
        <v>0.37476199999999998</v>
      </c>
      <c r="S131" s="205"/>
      <c r="T131" s="207">
        <f>SUM(T132:T145)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81</v>
      </c>
      <c r="AT131" s="209" t="s">
        <v>73</v>
      </c>
      <c r="AU131" s="209" t="s">
        <v>81</v>
      </c>
      <c r="AY131" s="208" t="s">
        <v>165</v>
      </c>
      <c r="BK131" s="210">
        <f>SUM(BK132:BK145)</f>
        <v>0</v>
      </c>
    </row>
    <row r="132" s="2" customFormat="1" ht="24.15" customHeight="1">
      <c r="A132" s="39"/>
      <c r="B132" s="40"/>
      <c r="C132" s="213" t="s">
        <v>1065</v>
      </c>
      <c r="D132" s="213" t="s">
        <v>168</v>
      </c>
      <c r="E132" s="214" t="s">
        <v>2737</v>
      </c>
      <c r="F132" s="215" t="s">
        <v>2738</v>
      </c>
      <c r="G132" s="216" t="s">
        <v>171</v>
      </c>
      <c r="H132" s="217">
        <v>31</v>
      </c>
      <c r="I132" s="218"/>
      <c r="J132" s="219">
        <f>ROUND(I132*H132,2)</f>
        <v>0</v>
      </c>
      <c r="K132" s="215" t="s">
        <v>978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0.0014400000000000001</v>
      </c>
      <c r="R132" s="222">
        <f>Q132*H132</f>
        <v>0.044640000000000006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173</v>
      </c>
      <c r="AT132" s="224" t="s">
        <v>168</v>
      </c>
      <c r="AU132" s="224" t="s">
        <v>83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173</v>
      </c>
      <c r="BM132" s="224" t="s">
        <v>2739</v>
      </c>
    </row>
    <row r="133" s="2" customFormat="1">
      <c r="A133" s="39"/>
      <c r="B133" s="40"/>
      <c r="C133" s="41"/>
      <c r="D133" s="248" t="s">
        <v>197</v>
      </c>
      <c r="E133" s="41"/>
      <c r="F133" s="249" t="s">
        <v>2740</v>
      </c>
      <c r="G133" s="41"/>
      <c r="H133" s="41"/>
      <c r="I133" s="250"/>
      <c r="J133" s="41"/>
      <c r="K133" s="41"/>
      <c r="L133" s="45"/>
      <c r="M133" s="251"/>
      <c r="N133" s="25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197</v>
      </c>
      <c r="AU133" s="18" t="s">
        <v>83</v>
      </c>
    </row>
    <row r="134" s="14" customFormat="1">
      <c r="A134" s="14"/>
      <c r="B134" s="237"/>
      <c r="C134" s="238"/>
      <c r="D134" s="228" t="s">
        <v>175</v>
      </c>
      <c r="E134" s="239" t="s">
        <v>19</v>
      </c>
      <c r="F134" s="240" t="s">
        <v>2741</v>
      </c>
      <c r="G134" s="238"/>
      <c r="H134" s="241">
        <v>31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175</v>
      </c>
      <c r="AU134" s="247" t="s">
        <v>83</v>
      </c>
      <c r="AV134" s="14" t="s">
        <v>83</v>
      </c>
      <c r="AW134" s="14" t="s">
        <v>33</v>
      </c>
      <c r="AX134" s="14" t="s">
        <v>81</v>
      </c>
      <c r="AY134" s="247" t="s">
        <v>165</v>
      </c>
    </row>
    <row r="135" s="2" customFormat="1" ht="24.15" customHeight="1">
      <c r="A135" s="39"/>
      <c r="B135" s="40"/>
      <c r="C135" s="213" t="s">
        <v>1070</v>
      </c>
      <c r="D135" s="213" t="s">
        <v>168</v>
      </c>
      <c r="E135" s="214" t="s">
        <v>2369</v>
      </c>
      <c r="F135" s="215" t="s">
        <v>2370</v>
      </c>
      <c r="G135" s="216" t="s">
        <v>171</v>
      </c>
      <c r="H135" s="217">
        <v>26.300000000000001</v>
      </c>
      <c r="I135" s="218"/>
      <c r="J135" s="219">
        <f>ROUND(I135*H135,2)</f>
        <v>0</v>
      </c>
      <c r="K135" s="215" t="s">
        <v>978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0.00248</v>
      </c>
      <c r="R135" s="222">
        <f>Q135*H135</f>
        <v>0.065224000000000004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173</v>
      </c>
      <c r="AT135" s="224" t="s">
        <v>168</v>
      </c>
      <c r="AU135" s="224" t="s">
        <v>83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173</v>
      </c>
      <c r="BM135" s="224" t="s">
        <v>2742</v>
      </c>
    </row>
    <row r="136" s="2" customFormat="1">
      <c r="A136" s="39"/>
      <c r="B136" s="40"/>
      <c r="C136" s="41"/>
      <c r="D136" s="248" t="s">
        <v>197</v>
      </c>
      <c r="E136" s="41"/>
      <c r="F136" s="249" t="s">
        <v>2743</v>
      </c>
      <c r="G136" s="41"/>
      <c r="H136" s="41"/>
      <c r="I136" s="250"/>
      <c r="J136" s="41"/>
      <c r="K136" s="41"/>
      <c r="L136" s="45"/>
      <c r="M136" s="251"/>
      <c r="N136" s="25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197</v>
      </c>
      <c r="AU136" s="18" t="s">
        <v>83</v>
      </c>
    </row>
    <row r="137" s="14" customFormat="1">
      <c r="A137" s="14"/>
      <c r="B137" s="237"/>
      <c r="C137" s="238"/>
      <c r="D137" s="228" t="s">
        <v>175</v>
      </c>
      <c r="E137" s="239" t="s">
        <v>19</v>
      </c>
      <c r="F137" s="240" t="s">
        <v>2744</v>
      </c>
      <c r="G137" s="238"/>
      <c r="H137" s="241">
        <v>26.300000000000001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175</v>
      </c>
      <c r="AU137" s="247" t="s">
        <v>83</v>
      </c>
      <c r="AV137" s="14" t="s">
        <v>83</v>
      </c>
      <c r="AW137" s="14" t="s">
        <v>33</v>
      </c>
      <c r="AX137" s="14" t="s">
        <v>81</v>
      </c>
      <c r="AY137" s="247" t="s">
        <v>165</v>
      </c>
    </row>
    <row r="138" s="2" customFormat="1" ht="16.5" customHeight="1">
      <c r="A138" s="39"/>
      <c r="B138" s="40"/>
      <c r="C138" s="213" t="s">
        <v>81</v>
      </c>
      <c r="D138" s="213" t="s">
        <v>168</v>
      </c>
      <c r="E138" s="214" t="s">
        <v>2745</v>
      </c>
      <c r="F138" s="215" t="s">
        <v>2746</v>
      </c>
      <c r="G138" s="216" t="s">
        <v>181</v>
      </c>
      <c r="H138" s="217">
        <v>1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0.25</v>
      </c>
      <c r="R138" s="222">
        <f>Q138*H138</f>
        <v>0.25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173</v>
      </c>
      <c r="AT138" s="224" t="s">
        <v>168</v>
      </c>
      <c r="AU138" s="224" t="s">
        <v>83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173</v>
      </c>
      <c r="BM138" s="224" t="s">
        <v>2747</v>
      </c>
    </row>
    <row r="139" s="2" customFormat="1" ht="16.5" customHeight="1">
      <c r="A139" s="39"/>
      <c r="B139" s="40"/>
      <c r="C139" s="213" t="s">
        <v>83</v>
      </c>
      <c r="D139" s="213" t="s">
        <v>168</v>
      </c>
      <c r="E139" s="214" t="s">
        <v>2748</v>
      </c>
      <c r="F139" s="215" t="s">
        <v>2749</v>
      </c>
      <c r="G139" s="216" t="s">
        <v>872</v>
      </c>
      <c r="H139" s="217">
        <v>1</v>
      </c>
      <c r="I139" s="218"/>
      <c r="J139" s="219">
        <f>ROUND(I139*H139,2)</f>
        <v>0</v>
      </c>
      <c r="K139" s="215" t="s">
        <v>19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173</v>
      </c>
      <c r="AT139" s="224" t="s">
        <v>168</v>
      </c>
      <c r="AU139" s="224" t="s">
        <v>83</v>
      </c>
      <c r="AY139" s="18" t="s">
        <v>165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173</v>
      </c>
      <c r="BM139" s="224" t="s">
        <v>2750</v>
      </c>
    </row>
    <row r="140" s="2" customFormat="1" ht="24.15" customHeight="1">
      <c r="A140" s="39"/>
      <c r="B140" s="40"/>
      <c r="C140" s="213" t="s">
        <v>353</v>
      </c>
      <c r="D140" s="213" t="s">
        <v>168</v>
      </c>
      <c r="E140" s="214" t="s">
        <v>2751</v>
      </c>
      <c r="F140" s="215" t="s">
        <v>2752</v>
      </c>
      <c r="G140" s="216" t="s">
        <v>872</v>
      </c>
      <c r="H140" s="217">
        <v>1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173</v>
      </c>
      <c r="AT140" s="224" t="s">
        <v>168</v>
      </c>
      <c r="AU140" s="224" t="s">
        <v>83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173</v>
      </c>
      <c r="BM140" s="224" t="s">
        <v>2753</v>
      </c>
    </row>
    <row r="141" s="2" customFormat="1" ht="16.5" customHeight="1">
      <c r="A141" s="39"/>
      <c r="B141" s="40"/>
      <c r="C141" s="213" t="s">
        <v>8</v>
      </c>
      <c r="D141" s="213" t="s">
        <v>168</v>
      </c>
      <c r="E141" s="214" t="s">
        <v>2610</v>
      </c>
      <c r="F141" s="215" t="s">
        <v>2611</v>
      </c>
      <c r="G141" s="216" t="s">
        <v>171</v>
      </c>
      <c r="H141" s="217">
        <v>57.299999999999997</v>
      </c>
      <c r="I141" s="218"/>
      <c r="J141" s="219">
        <f>ROUND(I141*H141,2)</f>
        <v>0</v>
      </c>
      <c r="K141" s="215" t="s">
        <v>978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0.00019000000000000001</v>
      </c>
      <c r="R141" s="222">
        <f>Q141*H141</f>
        <v>0.010887000000000001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173</v>
      </c>
      <c r="AT141" s="224" t="s">
        <v>168</v>
      </c>
      <c r="AU141" s="224" t="s">
        <v>83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173</v>
      </c>
      <c r="BM141" s="224" t="s">
        <v>2754</v>
      </c>
    </row>
    <row r="142" s="2" customFormat="1">
      <c r="A142" s="39"/>
      <c r="B142" s="40"/>
      <c r="C142" s="41"/>
      <c r="D142" s="248" t="s">
        <v>197</v>
      </c>
      <c r="E142" s="41"/>
      <c r="F142" s="249" t="s">
        <v>2755</v>
      </c>
      <c r="G142" s="41"/>
      <c r="H142" s="41"/>
      <c r="I142" s="250"/>
      <c r="J142" s="41"/>
      <c r="K142" s="41"/>
      <c r="L142" s="45"/>
      <c r="M142" s="251"/>
      <c r="N142" s="25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197</v>
      </c>
      <c r="AU142" s="18" t="s">
        <v>83</v>
      </c>
    </row>
    <row r="143" s="14" customFormat="1">
      <c r="A143" s="14"/>
      <c r="B143" s="237"/>
      <c r="C143" s="238"/>
      <c r="D143" s="228" t="s">
        <v>175</v>
      </c>
      <c r="E143" s="239" t="s">
        <v>19</v>
      </c>
      <c r="F143" s="240" t="s">
        <v>2756</v>
      </c>
      <c r="G143" s="238"/>
      <c r="H143" s="241">
        <v>57.299999999999997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175</v>
      </c>
      <c r="AU143" s="247" t="s">
        <v>83</v>
      </c>
      <c r="AV143" s="14" t="s">
        <v>83</v>
      </c>
      <c r="AW143" s="14" t="s">
        <v>33</v>
      </c>
      <c r="AX143" s="14" t="s">
        <v>81</v>
      </c>
      <c r="AY143" s="247" t="s">
        <v>165</v>
      </c>
    </row>
    <row r="144" s="2" customFormat="1" ht="16.5" customHeight="1">
      <c r="A144" s="39"/>
      <c r="B144" s="40"/>
      <c r="C144" s="213" t="s">
        <v>706</v>
      </c>
      <c r="D144" s="213" t="s">
        <v>168</v>
      </c>
      <c r="E144" s="214" t="s">
        <v>2614</v>
      </c>
      <c r="F144" s="215" t="s">
        <v>2615</v>
      </c>
      <c r="G144" s="216" t="s">
        <v>171</v>
      </c>
      <c r="H144" s="217">
        <v>57.299999999999997</v>
      </c>
      <c r="I144" s="218"/>
      <c r="J144" s="219">
        <f>ROUND(I144*H144,2)</f>
        <v>0</v>
      </c>
      <c r="K144" s="215" t="s">
        <v>978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6.9999999999999994E-05</v>
      </c>
      <c r="R144" s="222">
        <f>Q144*H144</f>
        <v>0.0040109999999999998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173</v>
      </c>
      <c r="AT144" s="224" t="s">
        <v>168</v>
      </c>
      <c r="AU144" s="224" t="s">
        <v>83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173</v>
      </c>
      <c r="BM144" s="224" t="s">
        <v>2757</v>
      </c>
    </row>
    <row r="145" s="2" customFormat="1">
      <c r="A145" s="39"/>
      <c r="B145" s="40"/>
      <c r="C145" s="41"/>
      <c r="D145" s="248" t="s">
        <v>197</v>
      </c>
      <c r="E145" s="41"/>
      <c r="F145" s="249" t="s">
        <v>2758</v>
      </c>
      <c r="G145" s="41"/>
      <c r="H145" s="41"/>
      <c r="I145" s="250"/>
      <c r="J145" s="41"/>
      <c r="K145" s="41"/>
      <c r="L145" s="45"/>
      <c r="M145" s="251"/>
      <c r="N145" s="25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197</v>
      </c>
      <c r="AU145" s="18" t="s">
        <v>83</v>
      </c>
    </row>
    <row r="146" s="12" customFormat="1" ht="22.8" customHeight="1">
      <c r="A146" s="12"/>
      <c r="B146" s="197"/>
      <c r="C146" s="198"/>
      <c r="D146" s="199" t="s">
        <v>73</v>
      </c>
      <c r="E146" s="211" t="s">
        <v>692</v>
      </c>
      <c r="F146" s="211" t="s">
        <v>693</v>
      </c>
      <c r="G146" s="198"/>
      <c r="H146" s="198"/>
      <c r="I146" s="201"/>
      <c r="J146" s="212">
        <f>BK146</f>
        <v>0</v>
      </c>
      <c r="K146" s="198"/>
      <c r="L146" s="203"/>
      <c r="M146" s="204"/>
      <c r="N146" s="205"/>
      <c r="O146" s="205"/>
      <c r="P146" s="206">
        <f>SUM(P147:P148)</f>
        <v>0</v>
      </c>
      <c r="Q146" s="205"/>
      <c r="R146" s="206">
        <f>SUM(R147:R148)</f>
        <v>0</v>
      </c>
      <c r="S146" s="205"/>
      <c r="T146" s="207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8" t="s">
        <v>81</v>
      </c>
      <c r="AT146" s="209" t="s">
        <v>73</v>
      </c>
      <c r="AU146" s="209" t="s">
        <v>81</v>
      </c>
      <c r="AY146" s="208" t="s">
        <v>165</v>
      </c>
      <c r="BK146" s="210">
        <f>SUM(BK147:BK148)</f>
        <v>0</v>
      </c>
    </row>
    <row r="147" s="2" customFormat="1" ht="24.15" customHeight="1">
      <c r="A147" s="39"/>
      <c r="B147" s="40"/>
      <c r="C147" s="213" t="s">
        <v>1196</v>
      </c>
      <c r="D147" s="213" t="s">
        <v>168</v>
      </c>
      <c r="E147" s="214" t="s">
        <v>2629</v>
      </c>
      <c r="F147" s="215" t="s">
        <v>2630</v>
      </c>
      <c r="G147" s="216" t="s">
        <v>252</v>
      </c>
      <c r="H147" s="217">
        <v>41.118000000000002</v>
      </c>
      <c r="I147" s="218"/>
      <c r="J147" s="219">
        <f>ROUND(I147*H147,2)</f>
        <v>0</v>
      </c>
      <c r="K147" s="215" t="s">
        <v>978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173</v>
      </c>
      <c r="AT147" s="224" t="s">
        <v>168</v>
      </c>
      <c r="AU147" s="224" t="s">
        <v>83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173</v>
      </c>
      <c r="BM147" s="224" t="s">
        <v>2759</v>
      </c>
    </row>
    <row r="148" s="2" customFormat="1">
      <c r="A148" s="39"/>
      <c r="B148" s="40"/>
      <c r="C148" s="41"/>
      <c r="D148" s="248" t="s">
        <v>197</v>
      </c>
      <c r="E148" s="41"/>
      <c r="F148" s="249" t="s">
        <v>2760</v>
      </c>
      <c r="G148" s="41"/>
      <c r="H148" s="41"/>
      <c r="I148" s="250"/>
      <c r="J148" s="41"/>
      <c r="K148" s="41"/>
      <c r="L148" s="45"/>
      <c r="M148" s="281"/>
      <c r="N148" s="282"/>
      <c r="O148" s="278"/>
      <c r="P148" s="278"/>
      <c r="Q148" s="278"/>
      <c r="R148" s="278"/>
      <c r="S148" s="278"/>
      <c r="T148" s="28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197</v>
      </c>
      <c r="AU148" s="18" t="s">
        <v>83</v>
      </c>
    </row>
    <row r="149" s="2" customFormat="1" ht="6.96" customHeight="1">
      <c r="A149" s="39"/>
      <c r="B149" s="60"/>
      <c r="C149" s="61"/>
      <c r="D149" s="61"/>
      <c r="E149" s="61"/>
      <c r="F149" s="61"/>
      <c r="G149" s="61"/>
      <c r="H149" s="61"/>
      <c r="I149" s="61"/>
      <c r="J149" s="61"/>
      <c r="K149" s="61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q3N8Eiw3hVPikQadnecoOVcbtLNA9KQJItica6VUQbbYH6BmRMyMG/Eo6duoJ9726j6ztH5dY6Nf9VRPqlY2WA==" hashValue="0St4EiYcIcPVSh/J8LUZEs7qIiqw9Ux6Bg8An/d51GUe2uLL/LrN8eAffWYzdTSk0p1ZevF7bQJApgTGm0knnQ==" algorithmName="SHA-512" password="CC35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2_02/131251103"/>
    <hyperlink ref="F91" r:id="rId2" display="https://podminky.urs.cz/item/CS_URS_2022_02/132251104"/>
    <hyperlink ref="F96" r:id="rId3" display="https://podminky.urs.cz/item/CS_URS_2022_02/151101101"/>
    <hyperlink ref="F99" r:id="rId4" display="https://podminky.urs.cz/item/CS_URS_2022_02/151101111"/>
    <hyperlink ref="F101" r:id="rId5" display="https://podminky.urs.cz/item/CS_URS_2022_02/162751117"/>
    <hyperlink ref="F106" r:id="rId6" display="https://podminky.urs.cz/item/CS_URS_2022_02/162751119"/>
    <hyperlink ref="F110" r:id="rId7" display="https://podminky.urs.cz/item/CS_URS_2022_02/167151101"/>
    <hyperlink ref="F113" r:id="rId8" display="https://podminky.urs.cz/item/CS_URS_2022_02/171151103"/>
    <hyperlink ref="F115" r:id="rId9" display="https://podminky.urs.cz/item/CS_URS_2022_02/171201221"/>
    <hyperlink ref="F118" r:id="rId10" display="https://podminky.urs.cz/item/CS_URS_2022_02/174151101"/>
    <hyperlink ref="F123" r:id="rId11" display="https://podminky.urs.cz/item/CS_URS_2022_02/175111101"/>
    <hyperlink ref="F129" r:id="rId12" display="https://podminky.urs.cz/item/CS_URS_2022_02/451573111"/>
    <hyperlink ref="F133" r:id="rId13" display="https://podminky.urs.cz/item/CS_URS_2022_02/871265231"/>
    <hyperlink ref="F136" r:id="rId14" display="https://podminky.urs.cz/item/CS_URS_2022_02/871315231"/>
    <hyperlink ref="F142" r:id="rId15" display="https://podminky.urs.cz/item/CS_URS_2022_02/899721111"/>
    <hyperlink ref="F145" r:id="rId16" display="https://podminky.urs.cz/item/CS_URS_2022_02/899722112"/>
    <hyperlink ref="F148" r:id="rId17" display="https://podminky.urs.cz/item/CS_URS_2022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4" customWidth="1"/>
    <col min="2" max="2" width="1.667969" style="284" customWidth="1"/>
    <col min="3" max="4" width="5" style="284" customWidth="1"/>
    <col min="5" max="5" width="11.66016" style="284" customWidth="1"/>
    <col min="6" max="6" width="9.160156" style="284" customWidth="1"/>
    <col min="7" max="7" width="5" style="284" customWidth="1"/>
    <col min="8" max="8" width="77.83203" style="284" customWidth="1"/>
    <col min="9" max="10" width="20" style="284" customWidth="1"/>
    <col min="11" max="11" width="1.667969" style="284" customWidth="1"/>
  </cols>
  <sheetData>
    <row r="1" s="1" customFormat="1" ht="37.5" customHeight="1"/>
    <row r="2" s="1" customFormat="1" ht="7.5" customHeight="1">
      <c r="B2" s="285"/>
      <c r="C2" s="286"/>
      <c r="D2" s="286"/>
      <c r="E2" s="286"/>
      <c r="F2" s="286"/>
      <c r="G2" s="286"/>
      <c r="H2" s="286"/>
      <c r="I2" s="286"/>
      <c r="J2" s="286"/>
      <c r="K2" s="287"/>
    </row>
    <row r="3" s="16" customFormat="1" ht="45" customHeight="1">
      <c r="B3" s="288"/>
      <c r="C3" s="289" t="s">
        <v>2761</v>
      </c>
      <c r="D3" s="289"/>
      <c r="E3" s="289"/>
      <c r="F3" s="289"/>
      <c r="G3" s="289"/>
      <c r="H3" s="289"/>
      <c r="I3" s="289"/>
      <c r="J3" s="289"/>
      <c r="K3" s="290"/>
    </row>
    <row r="4" s="1" customFormat="1" ht="25.5" customHeight="1">
      <c r="B4" s="291"/>
      <c r="C4" s="292" t="s">
        <v>2762</v>
      </c>
      <c r="D4" s="292"/>
      <c r="E4" s="292"/>
      <c r="F4" s="292"/>
      <c r="G4" s="292"/>
      <c r="H4" s="292"/>
      <c r="I4" s="292"/>
      <c r="J4" s="292"/>
      <c r="K4" s="293"/>
    </row>
    <row r="5" s="1" customFormat="1" ht="5.25" customHeight="1">
      <c r="B5" s="291"/>
      <c r="C5" s="294"/>
      <c r="D5" s="294"/>
      <c r="E5" s="294"/>
      <c r="F5" s="294"/>
      <c r="G5" s="294"/>
      <c r="H5" s="294"/>
      <c r="I5" s="294"/>
      <c r="J5" s="294"/>
      <c r="K5" s="293"/>
    </row>
    <row r="6" s="1" customFormat="1" ht="15" customHeight="1">
      <c r="B6" s="291"/>
      <c r="C6" s="295" t="s">
        <v>2763</v>
      </c>
      <c r="D6" s="295"/>
      <c r="E6" s="295"/>
      <c r="F6" s="295"/>
      <c r="G6" s="295"/>
      <c r="H6" s="295"/>
      <c r="I6" s="295"/>
      <c r="J6" s="295"/>
      <c r="K6" s="293"/>
    </row>
    <row r="7" s="1" customFormat="1" ht="15" customHeight="1">
      <c r="B7" s="296"/>
      <c r="C7" s="295" t="s">
        <v>2764</v>
      </c>
      <c r="D7" s="295"/>
      <c r="E7" s="295"/>
      <c r="F7" s="295"/>
      <c r="G7" s="295"/>
      <c r="H7" s="295"/>
      <c r="I7" s="295"/>
      <c r="J7" s="295"/>
      <c r="K7" s="293"/>
    </row>
    <row r="8" s="1" customFormat="1" ht="12.75" customHeight="1">
      <c r="B8" s="296"/>
      <c r="C8" s="295"/>
      <c r="D8" s="295"/>
      <c r="E8" s="295"/>
      <c r="F8" s="295"/>
      <c r="G8" s="295"/>
      <c r="H8" s="295"/>
      <c r="I8" s="295"/>
      <c r="J8" s="295"/>
      <c r="K8" s="293"/>
    </row>
    <row r="9" s="1" customFormat="1" ht="15" customHeight="1">
      <c r="B9" s="296"/>
      <c r="C9" s="295" t="s">
        <v>2765</v>
      </c>
      <c r="D9" s="295"/>
      <c r="E9" s="295"/>
      <c r="F9" s="295"/>
      <c r="G9" s="295"/>
      <c r="H9" s="295"/>
      <c r="I9" s="295"/>
      <c r="J9" s="295"/>
      <c r="K9" s="293"/>
    </row>
    <row r="10" s="1" customFormat="1" ht="15" customHeight="1">
      <c r="B10" s="296"/>
      <c r="C10" s="295"/>
      <c r="D10" s="295" t="s">
        <v>2766</v>
      </c>
      <c r="E10" s="295"/>
      <c r="F10" s="295"/>
      <c r="G10" s="295"/>
      <c r="H10" s="295"/>
      <c r="I10" s="295"/>
      <c r="J10" s="295"/>
      <c r="K10" s="293"/>
    </row>
    <row r="11" s="1" customFormat="1" ht="15" customHeight="1">
      <c r="B11" s="296"/>
      <c r="C11" s="297"/>
      <c r="D11" s="295" t="s">
        <v>2767</v>
      </c>
      <c r="E11" s="295"/>
      <c r="F11" s="295"/>
      <c r="G11" s="295"/>
      <c r="H11" s="295"/>
      <c r="I11" s="295"/>
      <c r="J11" s="295"/>
      <c r="K11" s="293"/>
    </row>
    <row r="12" s="1" customFormat="1" ht="15" customHeight="1">
      <c r="B12" s="296"/>
      <c r="C12" s="297"/>
      <c r="D12" s="295"/>
      <c r="E12" s="295"/>
      <c r="F12" s="295"/>
      <c r="G12" s="295"/>
      <c r="H12" s="295"/>
      <c r="I12" s="295"/>
      <c r="J12" s="295"/>
      <c r="K12" s="293"/>
    </row>
    <row r="13" s="1" customFormat="1" ht="15" customHeight="1">
      <c r="B13" s="296"/>
      <c r="C13" s="297"/>
      <c r="D13" s="298" t="s">
        <v>2768</v>
      </c>
      <c r="E13" s="295"/>
      <c r="F13" s="295"/>
      <c r="G13" s="295"/>
      <c r="H13" s="295"/>
      <c r="I13" s="295"/>
      <c r="J13" s="295"/>
      <c r="K13" s="293"/>
    </row>
    <row r="14" s="1" customFormat="1" ht="12.75" customHeight="1">
      <c r="B14" s="296"/>
      <c r="C14" s="297"/>
      <c r="D14" s="297"/>
      <c r="E14" s="297"/>
      <c r="F14" s="297"/>
      <c r="G14" s="297"/>
      <c r="H14" s="297"/>
      <c r="I14" s="297"/>
      <c r="J14" s="297"/>
      <c r="K14" s="293"/>
    </row>
    <row r="15" s="1" customFormat="1" ht="15" customHeight="1">
      <c r="B15" s="296"/>
      <c r="C15" s="297"/>
      <c r="D15" s="295" t="s">
        <v>2769</v>
      </c>
      <c r="E15" s="295"/>
      <c r="F15" s="295"/>
      <c r="G15" s="295"/>
      <c r="H15" s="295"/>
      <c r="I15" s="295"/>
      <c r="J15" s="295"/>
      <c r="K15" s="293"/>
    </row>
    <row r="16" s="1" customFormat="1" ht="15" customHeight="1">
      <c r="B16" s="296"/>
      <c r="C16" s="297"/>
      <c r="D16" s="295" t="s">
        <v>2770</v>
      </c>
      <c r="E16" s="295"/>
      <c r="F16" s="295"/>
      <c r="G16" s="295"/>
      <c r="H16" s="295"/>
      <c r="I16" s="295"/>
      <c r="J16" s="295"/>
      <c r="K16" s="293"/>
    </row>
    <row r="17" s="1" customFormat="1" ht="15" customHeight="1">
      <c r="B17" s="296"/>
      <c r="C17" s="297"/>
      <c r="D17" s="295" t="s">
        <v>2771</v>
      </c>
      <c r="E17" s="295"/>
      <c r="F17" s="295"/>
      <c r="G17" s="295"/>
      <c r="H17" s="295"/>
      <c r="I17" s="295"/>
      <c r="J17" s="295"/>
      <c r="K17" s="293"/>
    </row>
    <row r="18" s="1" customFormat="1" ht="15" customHeight="1">
      <c r="B18" s="296"/>
      <c r="C18" s="297"/>
      <c r="D18" s="297"/>
      <c r="E18" s="299" t="s">
        <v>80</v>
      </c>
      <c r="F18" s="295" t="s">
        <v>2772</v>
      </c>
      <c r="G18" s="295"/>
      <c r="H18" s="295"/>
      <c r="I18" s="295"/>
      <c r="J18" s="295"/>
      <c r="K18" s="293"/>
    </row>
    <row r="19" s="1" customFormat="1" ht="15" customHeight="1">
      <c r="B19" s="296"/>
      <c r="C19" s="297"/>
      <c r="D19" s="297"/>
      <c r="E19" s="299" t="s">
        <v>2773</v>
      </c>
      <c r="F19" s="295" t="s">
        <v>2774</v>
      </c>
      <c r="G19" s="295"/>
      <c r="H19" s="295"/>
      <c r="I19" s="295"/>
      <c r="J19" s="295"/>
      <c r="K19" s="293"/>
    </row>
    <row r="20" s="1" customFormat="1" ht="15" customHeight="1">
      <c r="B20" s="296"/>
      <c r="C20" s="297"/>
      <c r="D20" s="297"/>
      <c r="E20" s="299" t="s">
        <v>2775</v>
      </c>
      <c r="F20" s="295" t="s">
        <v>2776</v>
      </c>
      <c r="G20" s="295"/>
      <c r="H20" s="295"/>
      <c r="I20" s="295"/>
      <c r="J20" s="295"/>
      <c r="K20" s="293"/>
    </row>
    <row r="21" s="1" customFormat="1" ht="15" customHeight="1">
      <c r="B21" s="296"/>
      <c r="C21" s="297"/>
      <c r="D21" s="297"/>
      <c r="E21" s="299" t="s">
        <v>2777</v>
      </c>
      <c r="F21" s="295" t="s">
        <v>2778</v>
      </c>
      <c r="G21" s="295"/>
      <c r="H21" s="295"/>
      <c r="I21" s="295"/>
      <c r="J21" s="295"/>
      <c r="K21" s="293"/>
    </row>
    <row r="22" s="1" customFormat="1" ht="15" customHeight="1">
      <c r="B22" s="296"/>
      <c r="C22" s="297"/>
      <c r="D22" s="297"/>
      <c r="E22" s="299" t="s">
        <v>1379</v>
      </c>
      <c r="F22" s="295" t="s">
        <v>1380</v>
      </c>
      <c r="G22" s="295"/>
      <c r="H22" s="295"/>
      <c r="I22" s="295"/>
      <c r="J22" s="295"/>
      <c r="K22" s="293"/>
    </row>
    <row r="23" s="1" customFormat="1" ht="15" customHeight="1">
      <c r="B23" s="296"/>
      <c r="C23" s="297"/>
      <c r="D23" s="297"/>
      <c r="E23" s="299" t="s">
        <v>87</v>
      </c>
      <c r="F23" s="295" t="s">
        <v>2779</v>
      </c>
      <c r="G23" s="295"/>
      <c r="H23" s="295"/>
      <c r="I23" s="295"/>
      <c r="J23" s="295"/>
      <c r="K23" s="293"/>
    </row>
    <row r="24" s="1" customFormat="1" ht="12.75" customHeight="1">
      <c r="B24" s="296"/>
      <c r="C24" s="297"/>
      <c r="D24" s="297"/>
      <c r="E24" s="297"/>
      <c r="F24" s="297"/>
      <c r="G24" s="297"/>
      <c r="H24" s="297"/>
      <c r="I24" s="297"/>
      <c r="J24" s="297"/>
      <c r="K24" s="293"/>
    </row>
    <row r="25" s="1" customFormat="1" ht="15" customHeight="1">
      <c r="B25" s="296"/>
      <c r="C25" s="295" t="s">
        <v>2780</v>
      </c>
      <c r="D25" s="295"/>
      <c r="E25" s="295"/>
      <c r="F25" s="295"/>
      <c r="G25" s="295"/>
      <c r="H25" s="295"/>
      <c r="I25" s="295"/>
      <c r="J25" s="295"/>
      <c r="K25" s="293"/>
    </row>
    <row r="26" s="1" customFormat="1" ht="15" customHeight="1">
      <c r="B26" s="296"/>
      <c r="C26" s="295" t="s">
        <v>2781</v>
      </c>
      <c r="D26" s="295"/>
      <c r="E26" s="295"/>
      <c r="F26" s="295"/>
      <c r="G26" s="295"/>
      <c r="H26" s="295"/>
      <c r="I26" s="295"/>
      <c r="J26" s="295"/>
      <c r="K26" s="293"/>
    </row>
    <row r="27" s="1" customFormat="1" ht="15" customHeight="1">
      <c r="B27" s="296"/>
      <c r="C27" s="295"/>
      <c r="D27" s="295" t="s">
        <v>2782</v>
      </c>
      <c r="E27" s="295"/>
      <c r="F27" s="295"/>
      <c r="G27" s="295"/>
      <c r="H27" s="295"/>
      <c r="I27" s="295"/>
      <c r="J27" s="295"/>
      <c r="K27" s="293"/>
    </row>
    <row r="28" s="1" customFormat="1" ht="15" customHeight="1">
      <c r="B28" s="296"/>
      <c r="C28" s="297"/>
      <c r="D28" s="295" t="s">
        <v>2783</v>
      </c>
      <c r="E28" s="295"/>
      <c r="F28" s="295"/>
      <c r="G28" s="295"/>
      <c r="H28" s="295"/>
      <c r="I28" s="295"/>
      <c r="J28" s="295"/>
      <c r="K28" s="293"/>
    </row>
    <row r="29" s="1" customFormat="1" ht="12.75" customHeight="1">
      <c r="B29" s="296"/>
      <c r="C29" s="297"/>
      <c r="D29" s="297"/>
      <c r="E29" s="297"/>
      <c r="F29" s="297"/>
      <c r="G29" s="297"/>
      <c r="H29" s="297"/>
      <c r="I29" s="297"/>
      <c r="J29" s="297"/>
      <c r="K29" s="293"/>
    </row>
    <row r="30" s="1" customFormat="1" ht="15" customHeight="1">
      <c r="B30" s="296"/>
      <c r="C30" s="297"/>
      <c r="D30" s="295" t="s">
        <v>2784</v>
      </c>
      <c r="E30" s="295"/>
      <c r="F30" s="295"/>
      <c r="G30" s="295"/>
      <c r="H30" s="295"/>
      <c r="I30" s="295"/>
      <c r="J30" s="295"/>
      <c r="K30" s="293"/>
    </row>
    <row r="31" s="1" customFormat="1" ht="15" customHeight="1">
      <c r="B31" s="296"/>
      <c r="C31" s="297"/>
      <c r="D31" s="295" t="s">
        <v>2785</v>
      </c>
      <c r="E31" s="295"/>
      <c r="F31" s="295"/>
      <c r="G31" s="295"/>
      <c r="H31" s="295"/>
      <c r="I31" s="295"/>
      <c r="J31" s="295"/>
      <c r="K31" s="293"/>
    </row>
    <row r="32" s="1" customFormat="1" ht="12.75" customHeight="1">
      <c r="B32" s="296"/>
      <c r="C32" s="297"/>
      <c r="D32" s="297"/>
      <c r="E32" s="297"/>
      <c r="F32" s="297"/>
      <c r="G32" s="297"/>
      <c r="H32" s="297"/>
      <c r="I32" s="297"/>
      <c r="J32" s="297"/>
      <c r="K32" s="293"/>
    </row>
    <row r="33" s="1" customFormat="1" ht="15" customHeight="1">
      <c r="B33" s="296"/>
      <c r="C33" s="297"/>
      <c r="D33" s="295" t="s">
        <v>2786</v>
      </c>
      <c r="E33" s="295"/>
      <c r="F33" s="295"/>
      <c r="G33" s="295"/>
      <c r="H33" s="295"/>
      <c r="I33" s="295"/>
      <c r="J33" s="295"/>
      <c r="K33" s="293"/>
    </row>
    <row r="34" s="1" customFormat="1" ht="15" customHeight="1">
      <c r="B34" s="296"/>
      <c r="C34" s="297"/>
      <c r="D34" s="295" t="s">
        <v>2787</v>
      </c>
      <c r="E34" s="295"/>
      <c r="F34" s="295"/>
      <c r="G34" s="295"/>
      <c r="H34" s="295"/>
      <c r="I34" s="295"/>
      <c r="J34" s="295"/>
      <c r="K34" s="293"/>
    </row>
    <row r="35" s="1" customFormat="1" ht="15" customHeight="1">
      <c r="B35" s="296"/>
      <c r="C35" s="297"/>
      <c r="D35" s="295" t="s">
        <v>2788</v>
      </c>
      <c r="E35" s="295"/>
      <c r="F35" s="295"/>
      <c r="G35" s="295"/>
      <c r="H35" s="295"/>
      <c r="I35" s="295"/>
      <c r="J35" s="295"/>
      <c r="K35" s="293"/>
    </row>
    <row r="36" s="1" customFormat="1" ht="15" customHeight="1">
      <c r="B36" s="296"/>
      <c r="C36" s="297"/>
      <c r="D36" s="295"/>
      <c r="E36" s="298" t="s">
        <v>151</v>
      </c>
      <c r="F36" s="295"/>
      <c r="G36" s="295" t="s">
        <v>2789</v>
      </c>
      <c r="H36" s="295"/>
      <c r="I36" s="295"/>
      <c r="J36" s="295"/>
      <c r="K36" s="293"/>
    </row>
    <row r="37" s="1" customFormat="1" ht="30.75" customHeight="1">
      <c r="B37" s="296"/>
      <c r="C37" s="297"/>
      <c r="D37" s="295"/>
      <c r="E37" s="298" t="s">
        <v>2790</v>
      </c>
      <c r="F37" s="295"/>
      <c r="G37" s="295" t="s">
        <v>2791</v>
      </c>
      <c r="H37" s="295"/>
      <c r="I37" s="295"/>
      <c r="J37" s="295"/>
      <c r="K37" s="293"/>
    </row>
    <row r="38" s="1" customFormat="1" ht="15" customHeight="1">
      <c r="B38" s="296"/>
      <c r="C38" s="297"/>
      <c r="D38" s="295"/>
      <c r="E38" s="298" t="s">
        <v>55</v>
      </c>
      <c r="F38" s="295"/>
      <c r="G38" s="295" t="s">
        <v>2792</v>
      </c>
      <c r="H38" s="295"/>
      <c r="I38" s="295"/>
      <c r="J38" s="295"/>
      <c r="K38" s="293"/>
    </row>
    <row r="39" s="1" customFormat="1" ht="15" customHeight="1">
      <c r="B39" s="296"/>
      <c r="C39" s="297"/>
      <c r="D39" s="295"/>
      <c r="E39" s="298" t="s">
        <v>56</v>
      </c>
      <c r="F39" s="295"/>
      <c r="G39" s="295" t="s">
        <v>2793</v>
      </c>
      <c r="H39" s="295"/>
      <c r="I39" s="295"/>
      <c r="J39" s="295"/>
      <c r="K39" s="293"/>
    </row>
    <row r="40" s="1" customFormat="1" ht="15" customHeight="1">
      <c r="B40" s="296"/>
      <c r="C40" s="297"/>
      <c r="D40" s="295"/>
      <c r="E40" s="298" t="s">
        <v>152</v>
      </c>
      <c r="F40" s="295"/>
      <c r="G40" s="295" t="s">
        <v>2794</v>
      </c>
      <c r="H40" s="295"/>
      <c r="I40" s="295"/>
      <c r="J40" s="295"/>
      <c r="K40" s="293"/>
    </row>
    <row r="41" s="1" customFormat="1" ht="15" customHeight="1">
      <c r="B41" s="296"/>
      <c r="C41" s="297"/>
      <c r="D41" s="295"/>
      <c r="E41" s="298" t="s">
        <v>153</v>
      </c>
      <c r="F41" s="295"/>
      <c r="G41" s="295" t="s">
        <v>2795</v>
      </c>
      <c r="H41" s="295"/>
      <c r="I41" s="295"/>
      <c r="J41" s="295"/>
      <c r="K41" s="293"/>
    </row>
    <row r="42" s="1" customFormat="1" ht="15" customHeight="1">
      <c r="B42" s="296"/>
      <c r="C42" s="297"/>
      <c r="D42" s="295"/>
      <c r="E42" s="298" t="s">
        <v>2796</v>
      </c>
      <c r="F42" s="295"/>
      <c r="G42" s="295" t="s">
        <v>2797</v>
      </c>
      <c r="H42" s="295"/>
      <c r="I42" s="295"/>
      <c r="J42" s="295"/>
      <c r="K42" s="293"/>
    </row>
    <row r="43" s="1" customFormat="1" ht="15" customHeight="1">
      <c r="B43" s="296"/>
      <c r="C43" s="297"/>
      <c r="D43" s="295"/>
      <c r="E43" s="298"/>
      <c r="F43" s="295"/>
      <c r="G43" s="295" t="s">
        <v>2798</v>
      </c>
      <c r="H43" s="295"/>
      <c r="I43" s="295"/>
      <c r="J43" s="295"/>
      <c r="K43" s="293"/>
    </row>
    <row r="44" s="1" customFormat="1" ht="15" customHeight="1">
      <c r="B44" s="296"/>
      <c r="C44" s="297"/>
      <c r="D44" s="295"/>
      <c r="E44" s="298" t="s">
        <v>2799</v>
      </c>
      <c r="F44" s="295"/>
      <c r="G44" s="295" t="s">
        <v>2800</v>
      </c>
      <c r="H44" s="295"/>
      <c r="I44" s="295"/>
      <c r="J44" s="295"/>
      <c r="K44" s="293"/>
    </row>
    <row r="45" s="1" customFormat="1" ht="15" customHeight="1">
      <c r="B45" s="296"/>
      <c r="C45" s="297"/>
      <c r="D45" s="295"/>
      <c r="E45" s="298" t="s">
        <v>155</v>
      </c>
      <c r="F45" s="295"/>
      <c r="G45" s="295" t="s">
        <v>2801</v>
      </c>
      <c r="H45" s="295"/>
      <c r="I45" s="295"/>
      <c r="J45" s="295"/>
      <c r="K45" s="293"/>
    </row>
    <row r="46" s="1" customFormat="1" ht="12.75" customHeight="1">
      <c r="B46" s="296"/>
      <c r="C46" s="297"/>
      <c r="D46" s="295"/>
      <c r="E46" s="295"/>
      <c r="F46" s="295"/>
      <c r="G46" s="295"/>
      <c r="H46" s="295"/>
      <c r="I46" s="295"/>
      <c r="J46" s="295"/>
      <c r="K46" s="293"/>
    </row>
    <row r="47" s="1" customFormat="1" ht="15" customHeight="1">
      <c r="B47" s="296"/>
      <c r="C47" s="297"/>
      <c r="D47" s="295" t="s">
        <v>2802</v>
      </c>
      <c r="E47" s="295"/>
      <c r="F47" s="295"/>
      <c r="G47" s="295"/>
      <c r="H47" s="295"/>
      <c r="I47" s="295"/>
      <c r="J47" s="295"/>
      <c r="K47" s="293"/>
    </row>
    <row r="48" s="1" customFormat="1" ht="15" customHeight="1">
      <c r="B48" s="296"/>
      <c r="C48" s="297"/>
      <c r="D48" s="297"/>
      <c r="E48" s="295" t="s">
        <v>2803</v>
      </c>
      <c r="F48" s="295"/>
      <c r="G48" s="295"/>
      <c r="H48" s="295"/>
      <c r="I48" s="295"/>
      <c r="J48" s="295"/>
      <c r="K48" s="293"/>
    </row>
    <row r="49" s="1" customFormat="1" ht="15" customHeight="1">
      <c r="B49" s="296"/>
      <c r="C49" s="297"/>
      <c r="D49" s="297"/>
      <c r="E49" s="295" t="s">
        <v>2804</v>
      </c>
      <c r="F49" s="295"/>
      <c r="G49" s="295"/>
      <c r="H49" s="295"/>
      <c r="I49" s="295"/>
      <c r="J49" s="295"/>
      <c r="K49" s="293"/>
    </row>
    <row r="50" s="1" customFormat="1" ht="15" customHeight="1">
      <c r="B50" s="296"/>
      <c r="C50" s="297"/>
      <c r="D50" s="297"/>
      <c r="E50" s="295" t="s">
        <v>2805</v>
      </c>
      <c r="F50" s="295"/>
      <c r="G50" s="295"/>
      <c r="H50" s="295"/>
      <c r="I50" s="295"/>
      <c r="J50" s="295"/>
      <c r="K50" s="293"/>
    </row>
    <row r="51" s="1" customFormat="1" ht="15" customHeight="1">
      <c r="B51" s="296"/>
      <c r="C51" s="297"/>
      <c r="D51" s="295" t="s">
        <v>2806</v>
      </c>
      <c r="E51" s="295"/>
      <c r="F51" s="295"/>
      <c r="G51" s="295"/>
      <c r="H51" s="295"/>
      <c r="I51" s="295"/>
      <c r="J51" s="295"/>
      <c r="K51" s="293"/>
    </row>
    <row r="52" s="1" customFormat="1" ht="25.5" customHeight="1">
      <c r="B52" s="291"/>
      <c r="C52" s="292" t="s">
        <v>2807</v>
      </c>
      <c r="D52" s="292"/>
      <c r="E52" s="292"/>
      <c r="F52" s="292"/>
      <c r="G52" s="292"/>
      <c r="H52" s="292"/>
      <c r="I52" s="292"/>
      <c r="J52" s="292"/>
      <c r="K52" s="293"/>
    </row>
    <row r="53" s="1" customFormat="1" ht="5.25" customHeight="1">
      <c r="B53" s="291"/>
      <c r="C53" s="294"/>
      <c r="D53" s="294"/>
      <c r="E53" s="294"/>
      <c r="F53" s="294"/>
      <c r="G53" s="294"/>
      <c r="H53" s="294"/>
      <c r="I53" s="294"/>
      <c r="J53" s="294"/>
      <c r="K53" s="293"/>
    </row>
    <row r="54" s="1" customFormat="1" ht="15" customHeight="1">
      <c r="B54" s="291"/>
      <c r="C54" s="295" t="s">
        <v>2808</v>
      </c>
      <c r="D54" s="295"/>
      <c r="E54" s="295"/>
      <c r="F54" s="295"/>
      <c r="G54" s="295"/>
      <c r="H54" s="295"/>
      <c r="I54" s="295"/>
      <c r="J54" s="295"/>
      <c r="K54" s="293"/>
    </row>
    <row r="55" s="1" customFormat="1" ht="15" customHeight="1">
      <c r="B55" s="291"/>
      <c r="C55" s="295" t="s">
        <v>2809</v>
      </c>
      <c r="D55" s="295"/>
      <c r="E55" s="295"/>
      <c r="F55" s="295"/>
      <c r="G55" s="295"/>
      <c r="H55" s="295"/>
      <c r="I55" s="295"/>
      <c r="J55" s="295"/>
      <c r="K55" s="293"/>
    </row>
    <row r="56" s="1" customFormat="1" ht="12.75" customHeight="1">
      <c r="B56" s="291"/>
      <c r="C56" s="295"/>
      <c r="D56" s="295"/>
      <c r="E56" s="295"/>
      <c r="F56" s="295"/>
      <c r="G56" s="295"/>
      <c r="H56" s="295"/>
      <c r="I56" s="295"/>
      <c r="J56" s="295"/>
      <c r="K56" s="293"/>
    </row>
    <row r="57" s="1" customFormat="1" ht="15" customHeight="1">
      <c r="B57" s="291"/>
      <c r="C57" s="295" t="s">
        <v>2810</v>
      </c>
      <c r="D57" s="295"/>
      <c r="E57" s="295"/>
      <c r="F57" s="295"/>
      <c r="G57" s="295"/>
      <c r="H57" s="295"/>
      <c r="I57" s="295"/>
      <c r="J57" s="295"/>
      <c r="K57" s="293"/>
    </row>
    <row r="58" s="1" customFormat="1" ht="15" customHeight="1">
      <c r="B58" s="291"/>
      <c r="C58" s="297"/>
      <c r="D58" s="295" t="s">
        <v>2811</v>
      </c>
      <c r="E58" s="295"/>
      <c r="F58" s="295"/>
      <c r="G58" s="295"/>
      <c r="H58" s="295"/>
      <c r="I58" s="295"/>
      <c r="J58" s="295"/>
      <c r="K58" s="293"/>
    </row>
    <row r="59" s="1" customFormat="1" ht="15" customHeight="1">
      <c r="B59" s="291"/>
      <c r="C59" s="297"/>
      <c r="D59" s="295" t="s">
        <v>2812</v>
      </c>
      <c r="E59" s="295"/>
      <c r="F59" s="295"/>
      <c r="G59" s="295"/>
      <c r="H59" s="295"/>
      <c r="I59" s="295"/>
      <c r="J59" s="295"/>
      <c r="K59" s="293"/>
    </row>
    <row r="60" s="1" customFormat="1" ht="15" customHeight="1">
      <c r="B60" s="291"/>
      <c r="C60" s="297"/>
      <c r="D60" s="295" t="s">
        <v>2813</v>
      </c>
      <c r="E60" s="295"/>
      <c r="F60" s="295"/>
      <c r="G60" s="295"/>
      <c r="H60" s="295"/>
      <c r="I60" s="295"/>
      <c r="J60" s="295"/>
      <c r="K60" s="293"/>
    </row>
    <row r="61" s="1" customFormat="1" ht="15" customHeight="1">
      <c r="B61" s="291"/>
      <c r="C61" s="297"/>
      <c r="D61" s="295" t="s">
        <v>2814</v>
      </c>
      <c r="E61" s="295"/>
      <c r="F61" s="295"/>
      <c r="G61" s="295"/>
      <c r="H61" s="295"/>
      <c r="I61" s="295"/>
      <c r="J61" s="295"/>
      <c r="K61" s="293"/>
    </row>
    <row r="62" s="1" customFormat="1" ht="15" customHeight="1">
      <c r="B62" s="291"/>
      <c r="C62" s="297"/>
      <c r="D62" s="300" t="s">
        <v>2815</v>
      </c>
      <c r="E62" s="300"/>
      <c r="F62" s="300"/>
      <c r="G62" s="300"/>
      <c r="H62" s="300"/>
      <c r="I62" s="300"/>
      <c r="J62" s="300"/>
      <c r="K62" s="293"/>
    </row>
    <row r="63" s="1" customFormat="1" ht="15" customHeight="1">
      <c r="B63" s="291"/>
      <c r="C63" s="297"/>
      <c r="D63" s="295" t="s">
        <v>2816</v>
      </c>
      <c r="E63" s="295"/>
      <c r="F63" s="295"/>
      <c r="G63" s="295"/>
      <c r="H63" s="295"/>
      <c r="I63" s="295"/>
      <c r="J63" s="295"/>
      <c r="K63" s="293"/>
    </row>
    <row r="64" s="1" customFormat="1" ht="12.75" customHeight="1">
      <c r="B64" s="291"/>
      <c r="C64" s="297"/>
      <c r="D64" s="297"/>
      <c r="E64" s="301"/>
      <c r="F64" s="297"/>
      <c r="G64" s="297"/>
      <c r="H64" s="297"/>
      <c r="I64" s="297"/>
      <c r="J64" s="297"/>
      <c r="K64" s="293"/>
    </row>
    <row r="65" s="1" customFormat="1" ht="15" customHeight="1">
      <c r="B65" s="291"/>
      <c r="C65" s="297"/>
      <c r="D65" s="295" t="s">
        <v>2817</v>
      </c>
      <c r="E65" s="295"/>
      <c r="F65" s="295"/>
      <c r="G65" s="295"/>
      <c r="H65" s="295"/>
      <c r="I65" s="295"/>
      <c r="J65" s="295"/>
      <c r="K65" s="293"/>
    </row>
    <row r="66" s="1" customFormat="1" ht="15" customHeight="1">
      <c r="B66" s="291"/>
      <c r="C66" s="297"/>
      <c r="D66" s="300" t="s">
        <v>2818</v>
      </c>
      <c r="E66" s="300"/>
      <c r="F66" s="300"/>
      <c r="G66" s="300"/>
      <c r="H66" s="300"/>
      <c r="I66" s="300"/>
      <c r="J66" s="300"/>
      <c r="K66" s="293"/>
    </row>
    <row r="67" s="1" customFormat="1" ht="15" customHeight="1">
      <c r="B67" s="291"/>
      <c r="C67" s="297"/>
      <c r="D67" s="295" t="s">
        <v>2819</v>
      </c>
      <c r="E67" s="295"/>
      <c r="F67" s="295"/>
      <c r="G67" s="295"/>
      <c r="H67" s="295"/>
      <c r="I67" s="295"/>
      <c r="J67" s="295"/>
      <c r="K67" s="293"/>
    </row>
    <row r="68" s="1" customFormat="1" ht="15" customHeight="1">
      <c r="B68" s="291"/>
      <c r="C68" s="297"/>
      <c r="D68" s="295" t="s">
        <v>2820</v>
      </c>
      <c r="E68" s="295"/>
      <c r="F68" s="295"/>
      <c r="G68" s="295"/>
      <c r="H68" s="295"/>
      <c r="I68" s="295"/>
      <c r="J68" s="295"/>
      <c r="K68" s="293"/>
    </row>
    <row r="69" s="1" customFormat="1" ht="15" customHeight="1">
      <c r="B69" s="291"/>
      <c r="C69" s="297"/>
      <c r="D69" s="295" t="s">
        <v>2821</v>
      </c>
      <c r="E69" s="295"/>
      <c r="F69" s="295"/>
      <c r="G69" s="295"/>
      <c r="H69" s="295"/>
      <c r="I69" s="295"/>
      <c r="J69" s="295"/>
      <c r="K69" s="293"/>
    </row>
    <row r="70" s="1" customFormat="1" ht="15" customHeight="1">
      <c r="B70" s="291"/>
      <c r="C70" s="297"/>
      <c r="D70" s="295" t="s">
        <v>2822</v>
      </c>
      <c r="E70" s="295"/>
      <c r="F70" s="295"/>
      <c r="G70" s="295"/>
      <c r="H70" s="295"/>
      <c r="I70" s="295"/>
      <c r="J70" s="295"/>
      <c r="K70" s="293"/>
    </row>
    <row r="71" s="1" customFormat="1" ht="12.75" customHeight="1">
      <c r="B71" s="302"/>
      <c r="C71" s="303"/>
      <c r="D71" s="303"/>
      <c r="E71" s="303"/>
      <c r="F71" s="303"/>
      <c r="G71" s="303"/>
      <c r="H71" s="303"/>
      <c r="I71" s="303"/>
      <c r="J71" s="303"/>
      <c r="K71" s="304"/>
    </row>
    <row r="72" s="1" customFormat="1" ht="18.75" customHeight="1">
      <c r="B72" s="305"/>
      <c r="C72" s="305"/>
      <c r="D72" s="305"/>
      <c r="E72" s="305"/>
      <c r="F72" s="305"/>
      <c r="G72" s="305"/>
      <c r="H72" s="305"/>
      <c r="I72" s="305"/>
      <c r="J72" s="305"/>
      <c r="K72" s="306"/>
    </row>
    <row r="73" s="1" customFormat="1" ht="18.75" customHeight="1">
      <c r="B73" s="306"/>
      <c r="C73" s="306"/>
      <c r="D73" s="306"/>
      <c r="E73" s="306"/>
      <c r="F73" s="306"/>
      <c r="G73" s="306"/>
      <c r="H73" s="306"/>
      <c r="I73" s="306"/>
      <c r="J73" s="306"/>
      <c r="K73" s="306"/>
    </row>
    <row r="74" s="1" customFormat="1" ht="7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9"/>
    </row>
    <row r="75" s="1" customFormat="1" ht="45" customHeight="1">
      <c r="B75" s="310"/>
      <c r="C75" s="311" t="s">
        <v>2823</v>
      </c>
      <c r="D75" s="311"/>
      <c r="E75" s="311"/>
      <c r="F75" s="311"/>
      <c r="G75" s="311"/>
      <c r="H75" s="311"/>
      <c r="I75" s="311"/>
      <c r="J75" s="311"/>
      <c r="K75" s="312"/>
    </row>
    <row r="76" s="1" customFormat="1" ht="17.25" customHeight="1">
      <c r="B76" s="310"/>
      <c r="C76" s="313" t="s">
        <v>2824</v>
      </c>
      <c r="D76" s="313"/>
      <c r="E76" s="313"/>
      <c r="F76" s="313" t="s">
        <v>2825</v>
      </c>
      <c r="G76" s="314"/>
      <c r="H76" s="313" t="s">
        <v>56</v>
      </c>
      <c r="I76" s="313" t="s">
        <v>59</v>
      </c>
      <c r="J76" s="313" t="s">
        <v>2826</v>
      </c>
      <c r="K76" s="312"/>
    </row>
    <row r="77" s="1" customFormat="1" ht="17.25" customHeight="1">
      <c r="B77" s="310"/>
      <c r="C77" s="315" t="s">
        <v>2827</v>
      </c>
      <c r="D77" s="315"/>
      <c r="E77" s="315"/>
      <c r="F77" s="316" t="s">
        <v>2828</v>
      </c>
      <c r="G77" s="317"/>
      <c r="H77" s="315"/>
      <c r="I77" s="315"/>
      <c r="J77" s="315" t="s">
        <v>2829</v>
      </c>
      <c r="K77" s="312"/>
    </row>
    <row r="78" s="1" customFormat="1" ht="5.25" customHeight="1">
      <c r="B78" s="310"/>
      <c r="C78" s="318"/>
      <c r="D78" s="318"/>
      <c r="E78" s="318"/>
      <c r="F78" s="318"/>
      <c r="G78" s="319"/>
      <c r="H78" s="318"/>
      <c r="I78" s="318"/>
      <c r="J78" s="318"/>
      <c r="K78" s="312"/>
    </row>
    <row r="79" s="1" customFormat="1" ht="15" customHeight="1">
      <c r="B79" s="310"/>
      <c r="C79" s="298" t="s">
        <v>55</v>
      </c>
      <c r="D79" s="320"/>
      <c r="E79" s="320"/>
      <c r="F79" s="321" t="s">
        <v>2830</v>
      </c>
      <c r="G79" s="322"/>
      <c r="H79" s="298" t="s">
        <v>2831</v>
      </c>
      <c r="I79" s="298" t="s">
        <v>2832</v>
      </c>
      <c r="J79" s="298">
        <v>20</v>
      </c>
      <c r="K79" s="312"/>
    </row>
    <row r="80" s="1" customFormat="1" ht="15" customHeight="1">
      <c r="B80" s="310"/>
      <c r="C80" s="298" t="s">
        <v>2833</v>
      </c>
      <c r="D80" s="298"/>
      <c r="E80" s="298"/>
      <c r="F80" s="321" t="s">
        <v>2830</v>
      </c>
      <c r="G80" s="322"/>
      <c r="H80" s="298" t="s">
        <v>2834</v>
      </c>
      <c r="I80" s="298" t="s">
        <v>2832</v>
      </c>
      <c r="J80" s="298">
        <v>120</v>
      </c>
      <c r="K80" s="312"/>
    </row>
    <row r="81" s="1" customFormat="1" ht="15" customHeight="1">
      <c r="B81" s="323"/>
      <c r="C81" s="298" t="s">
        <v>2835</v>
      </c>
      <c r="D81" s="298"/>
      <c r="E81" s="298"/>
      <c r="F81" s="321" t="s">
        <v>2836</v>
      </c>
      <c r="G81" s="322"/>
      <c r="H81" s="298" t="s">
        <v>2837</v>
      </c>
      <c r="I81" s="298" t="s">
        <v>2832</v>
      </c>
      <c r="J81" s="298">
        <v>50</v>
      </c>
      <c r="K81" s="312"/>
    </row>
    <row r="82" s="1" customFormat="1" ht="15" customHeight="1">
      <c r="B82" s="323"/>
      <c r="C82" s="298" t="s">
        <v>2838</v>
      </c>
      <c r="D82" s="298"/>
      <c r="E82" s="298"/>
      <c r="F82" s="321" t="s">
        <v>2830</v>
      </c>
      <c r="G82" s="322"/>
      <c r="H82" s="298" t="s">
        <v>2839</v>
      </c>
      <c r="I82" s="298" t="s">
        <v>2840</v>
      </c>
      <c r="J82" s="298"/>
      <c r="K82" s="312"/>
    </row>
    <row r="83" s="1" customFormat="1" ht="15" customHeight="1">
      <c r="B83" s="323"/>
      <c r="C83" s="324" t="s">
        <v>2841</v>
      </c>
      <c r="D83" s="324"/>
      <c r="E83" s="324"/>
      <c r="F83" s="325" t="s">
        <v>2836</v>
      </c>
      <c r="G83" s="324"/>
      <c r="H83" s="324" t="s">
        <v>2842</v>
      </c>
      <c r="I83" s="324" t="s">
        <v>2832</v>
      </c>
      <c r="J83" s="324">
        <v>15</v>
      </c>
      <c r="K83" s="312"/>
    </row>
    <row r="84" s="1" customFormat="1" ht="15" customHeight="1">
      <c r="B84" s="323"/>
      <c r="C84" s="324" t="s">
        <v>2843</v>
      </c>
      <c r="D84" s="324"/>
      <c r="E84" s="324"/>
      <c r="F84" s="325" t="s">
        <v>2836</v>
      </c>
      <c r="G84" s="324"/>
      <c r="H84" s="324" t="s">
        <v>2844</v>
      </c>
      <c r="I84" s="324" t="s">
        <v>2832</v>
      </c>
      <c r="J84" s="324">
        <v>15</v>
      </c>
      <c r="K84" s="312"/>
    </row>
    <row r="85" s="1" customFormat="1" ht="15" customHeight="1">
      <c r="B85" s="323"/>
      <c r="C85" s="324" t="s">
        <v>2845</v>
      </c>
      <c r="D85" s="324"/>
      <c r="E85" s="324"/>
      <c r="F85" s="325" t="s">
        <v>2836</v>
      </c>
      <c r="G85" s="324"/>
      <c r="H85" s="324" t="s">
        <v>2846</v>
      </c>
      <c r="I85" s="324" t="s">
        <v>2832</v>
      </c>
      <c r="J85" s="324">
        <v>20</v>
      </c>
      <c r="K85" s="312"/>
    </row>
    <row r="86" s="1" customFormat="1" ht="15" customHeight="1">
      <c r="B86" s="323"/>
      <c r="C86" s="324" t="s">
        <v>2847</v>
      </c>
      <c r="D86" s="324"/>
      <c r="E86" s="324"/>
      <c r="F86" s="325" t="s">
        <v>2836</v>
      </c>
      <c r="G86" s="324"/>
      <c r="H86" s="324" t="s">
        <v>2848</v>
      </c>
      <c r="I86" s="324" t="s">
        <v>2832</v>
      </c>
      <c r="J86" s="324">
        <v>20</v>
      </c>
      <c r="K86" s="312"/>
    </row>
    <row r="87" s="1" customFormat="1" ht="15" customHeight="1">
      <c r="B87" s="323"/>
      <c r="C87" s="298" t="s">
        <v>2849</v>
      </c>
      <c r="D87" s="298"/>
      <c r="E87" s="298"/>
      <c r="F87" s="321" t="s">
        <v>2836</v>
      </c>
      <c r="G87" s="322"/>
      <c r="H87" s="298" t="s">
        <v>2850</v>
      </c>
      <c r="I87" s="298" t="s">
        <v>2832</v>
      </c>
      <c r="J87" s="298">
        <v>50</v>
      </c>
      <c r="K87" s="312"/>
    </row>
    <row r="88" s="1" customFormat="1" ht="15" customHeight="1">
      <c r="B88" s="323"/>
      <c r="C88" s="298" t="s">
        <v>2851</v>
      </c>
      <c r="D88" s="298"/>
      <c r="E88" s="298"/>
      <c r="F88" s="321" t="s">
        <v>2836</v>
      </c>
      <c r="G88" s="322"/>
      <c r="H88" s="298" t="s">
        <v>2852</v>
      </c>
      <c r="I88" s="298" t="s">
        <v>2832</v>
      </c>
      <c r="J88" s="298">
        <v>20</v>
      </c>
      <c r="K88" s="312"/>
    </row>
    <row r="89" s="1" customFormat="1" ht="15" customHeight="1">
      <c r="B89" s="323"/>
      <c r="C89" s="298" t="s">
        <v>2853</v>
      </c>
      <c r="D89" s="298"/>
      <c r="E89" s="298"/>
      <c r="F89" s="321" t="s">
        <v>2836</v>
      </c>
      <c r="G89" s="322"/>
      <c r="H89" s="298" t="s">
        <v>2854</v>
      </c>
      <c r="I89" s="298" t="s">
        <v>2832</v>
      </c>
      <c r="J89" s="298">
        <v>20</v>
      </c>
      <c r="K89" s="312"/>
    </row>
    <row r="90" s="1" customFormat="1" ht="15" customHeight="1">
      <c r="B90" s="323"/>
      <c r="C90" s="298" t="s">
        <v>2855</v>
      </c>
      <c r="D90" s="298"/>
      <c r="E90" s="298"/>
      <c r="F90" s="321" t="s">
        <v>2836</v>
      </c>
      <c r="G90" s="322"/>
      <c r="H90" s="298" t="s">
        <v>2856</v>
      </c>
      <c r="I90" s="298" t="s">
        <v>2832</v>
      </c>
      <c r="J90" s="298">
        <v>50</v>
      </c>
      <c r="K90" s="312"/>
    </row>
    <row r="91" s="1" customFormat="1" ht="15" customHeight="1">
      <c r="B91" s="323"/>
      <c r="C91" s="298" t="s">
        <v>2857</v>
      </c>
      <c r="D91" s="298"/>
      <c r="E91" s="298"/>
      <c r="F91" s="321" t="s">
        <v>2836</v>
      </c>
      <c r="G91" s="322"/>
      <c r="H91" s="298" t="s">
        <v>2857</v>
      </c>
      <c r="I91" s="298" t="s">
        <v>2832</v>
      </c>
      <c r="J91" s="298">
        <v>50</v>
      </c>
      <c r="K91" s="312"/>
    </row>
    <row r="92" s="1" customFormat="1" ht="15" customHeight="1">
      <c r="B92" s="323"/>
      <c r="C92" s="298" t="s">
        <v>2858</v>
      </c>
      <c r="D92" s="298"/>
      <c r="E92" s="298"/>
      <c r="F92" s="321" t="s">
        <v>2836</v>
      </c>
      <c r="G92" s="322"/>
      <c r="H92" s="298" t="s">
        <v>2859</v>
      </c>
      <c r="I92" s="298" t="s">
        <v>2832</v>
      </c>
      <c r="J92" s="298">
        <v>255</v>
      </c>
      <c r="K92" s="312"/>
    </row>
    <row r="93" s="1" customFormat="1" ht="15" customHeight="1">
      <c r="B93" s="323"/>
      <c r="C93" s="298" t="s">
        <v>2860</v>
      </c>
      <c r="D93" s="298"/>
      <c r="E93" s="298"/>
      <c r="F93" s="321" t="s">
        <v>2830</v>
      </c>
      <c r="G93" s="322"/>
      <c r="H93" s="298" t="s">
        <v>2861</v>
      </c>
      <c r="I93" s="298" t="s">
        <v>2862</v>
      </c>
      <c r="J93" s="298"/>
      <c r="K93" s="312"/>
    </row>
    <row r="94" s="1" customFormat="1" ht="15" customHeight="1">
      <c r="B94" s="323"/>
      <c r="C94" s="298" t="s">
        <v>2863</v>
      </c>
      <c r="D94" s="298"/>
      <c r="E94" s="298"/>
      <c r="F94" s="321" t="s">
        <v>2830</v>
      </c>
      <c r="G94" s="322"/>
      <c r="H94" s="298" t="s">
        <v>2864</v>
      </c>
      <c r="I94" s="298" t="s">
        <v>2865</v>
      </c>
      <c r="J94" s="298"/>
      <c r="K94" s="312"/>
    </row>
    <row r="95" s="1" customFormat="1" ht="15" customHeight="1">
      <c r="B95" s="323"/>
      <c r="C95" s="298" t="s">
        <v>2866</v>
      </c>
      <c r="D95" s="298"/>
      <c r="E95" s="298"/>
      <c r="F95" s="321" t="s">
        <v>2830</v>
      </c>
      <c r="G95" s="322"/>
      <c r="H95" s="298" t="s">
        <v>2866</v>
      </c>
      <c r="I95" s="298" t="s">
        <v>2865</v>
      </c>
      <c r="J95" s="298"/>
      <c r="K95" s="312"/>
    </row>
    <row r="96" s="1" customFormat="1" ht="15" customHeight="1">
      <c r="B96" s="323"/>
      <c r="C96" s="298" t="s">
        <v>40</v>
      </c>
      <c r="D96" s="298"/>
      <c r="E96" s="298"/>
      <c r="F96" s="321" t="s">
        <v>2830</v>
      </c>
      <c r="G96" s="322"/>
      <c r="H96" s="298" t="s">
        <v>2867</v>
      </c>
      <c r="I96" s="298" t="s">
        <v>2865</v>
      </c>
      <c r="J96" s="298"/>
      <c r="K96" s="312"/>
    </row>
    <row r="97" s="1" customFormat="1" ht="15" customHeight="1">
      <c r="B97" s="323"/>
      <c r="C97" s="298" t="s">
        <v>50</v>
      </c>
      <c r="D97" s="298"/>
      <c r="E97" s="298"/>
      <c r="F97" s="321" t="s">
        <v>2830</v>
      </c>
      <c r="G97" s="322"/>
      <c r="H97" s="298" t="s">
        <v>2868</v>
      </c>
      <c r="I97" s="298" t="s">
        <v>2865</v>
      </c>
      <c r="J97" s="298"/>
      <c r="K97" s="312"/>
    </row>
    <row r="98" s="1" customFormat="1" ht="15" customHeight="1">
      <c r="B98" s="326"/>
      <c r="C98" s="327"/>
      <c r="D98" s="327"/>
      <c r="E98" s="327"/>
      <c r="F98" s="327"/>
      <c r="G98" s="327"/>
      <c r="H98" s="327"/>
      <c r="I98" s="327"/>
      <c r="J98" s="327"/>
      <c r="K98" s="328"/>
    </row>
    <row r="99" s="1" customFormat="1" ht="18.75" customHeight="1">
      <c r="B99" s="329"/>
      <c r="C99" s="330"/>
      <c r="D99" s="330"/>
      <c r="E99" s="330"/>
      <c r="F99" s="330"/>
      <c r="G99" s="330"/>
      <c r="H99" s="330"/>
      <c r="I99" s="330"/>
      <c r="J99" s="330"/>
      <c r="K99" s="329"/>
    </row>
    <row r="100" s="1" customFormat="1" ht="18.75" customHeight="1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</row>
    <row r="101" s="1" customFormat="1" ht="7.5" customHeight="1">
      <c r="B101" s="307"/>
      <c r="C101" s="308"/>
      <c r="D101" s="308"/>
      <c r="E101" s="308"/>
      <c r="F101" s="308"/>
      <c r="G101" s="308"/>
      <c r="H101" s="308"/>
      <c r="I101" s="308"/>
      <c r="J101" s="308"/>
      <c r="K101" s="309"/>
    </row>
    <row r="102" s="1" customFormat="1" ht="45" customHeight="1">
      <c r="B102" s="310"/>
      <c r="C102" s="311" t="s">
        <v>2869</v>
      </c>
      <c r="D102" s="311"/>
      <c r="E102" s="311"/>
      <c r="F102" s="311"/>
      <c r="G102" s="311"/>
      <c r="H102" s="311"/>
      <c r="I102" s="311"/>
      <c r="J102" s="311"/>
      <c r="K102" s="312"/>
    </row>
    <row r="103" s="1" customFormat="1" ht="17.25" customHeight="1">
      <c r="B103" s="310"/>
      <c r="C103" s="313" t="s">
        <v>2824</v>
      </c>
      <c r="D103" s="313"/>
      <c r="E103" s="313"/>
      <c r="F103" s="313" t="s">
        <v>2825</v>
      </c>
      <c r="G103" s="314"/>
      <c r="H103" s="313" t="s">
        <v>56</v>
      </c>
      <c r="I103" s="313" t="s">
        <v>59</v>
      </c>
      <c r="J103" s="313" t="s">
        <v>2826</v>
      </c>
      <c r="K103" s="312"/>
    </row>
    <row r="104" s="1" customFormat="1" ht="17.25" customHeight="1">
      <c r="B104" s="310"/>
      <c r="C104" s="315" t="s">
        <v>2827</v>
      </c>
      <c r="D104" s="315"/>
      <c r="E104" s="315"/>
      <c r="F104" s="316" t="s">
        <v>2828</v>
      </c>
      <c r="G104" s="317"/>
      <c r="H104" s="315"/>
      <c r="I104" s="315"/>
      <c r="J104" s="315" t="s">
        <v>2829</v>
      </c>
      <c r="K104" s="312"/>
    </row>
    <row r="105" s="1" customFormat="1" ht="5.25" customHeight="1">
      <c r="B105" s="310"/>
      <c r="C105" s="313"/>
      <c r="D105" s="313"/>
      <c r="E105" s="313"/>
      <c r="F105" s="313"/>
      <c r="G105" s="331"/>
      <c r="H105" s="313"/>
      <c r="I105" s="313"/>
      <c r="J105" s="313"/>
      <c r="K105" s="312"/>
    </row>
    <row r="106" s="1" customFormat="1" ht="15" customHeight="1">
      <c r="B106" s="310"/>
      <c r="C106" s="298" t="s">
        <v>55</v>
      </c>
      <c r="D106" s="320"/>
      <c r="E106" s="320"/>
      <c r="F106" s="321" t="s">
        <v>2830</v>
      </c>
      <c r="G106" s="298"/>
      <c r="H106" s="298" t="s">
        <v>2870</v>
      </c>
      <c r="I106" s="298" t="s">
        <v>2832</v>
      </c>
      <c r="J106" s="298">
        <v>20</v>
      </c>
      <c r="K106" s="312"/>
    </row>
    <row r="107" s="1" customFormat="1" ht="15" customHeight="1">
      <c r="B107" s="310"/>
      <c r="C107" s="298" t="s">
        <v>2833</v>
      </c>
      <c r="D107" s="298"/>
      <c r="E107" s="298"/>
      <c r="F107" s="321" t="s">
        <v>2830</v>
      </c>
      <c r="G107" s="298"/>
      <c r="H107" s="298" t="s">
        <v>2870</v>
      </c>
      <c r="I107" s="298" t="s">
        <v>2832</v>
      </c>
      <c r="J107" s="298">
        <v>120</v>
      </c>
      <c r="K107" s="312"/>
    </row>
    <row r="108" s="1" customFormat="1" ht="15" customHeight="1">
      <c r="B108" s="323"/>
      <c r="C108" s="298" t="s">
        <v>2835</v>
      </c>
      <c r="D108" s="298"/>
      <c r="E108" s="298"/>
      <c r="F108" s="321" t="s">
        <v>2836</v>
      </c>
      <c r="G108" s="298"/>
      <c r="H108" s="298" t="s">
        <v>2870</v>
      </c>
      <c r="I108" s="298" t="s">
        <v>2832</v>
      </c>
      <c r="J108" s="298">
        <v>50</v>
      </c>
      <c r="K108" s="312"/>
    </row>
    <row r="109" s="1" customFormat="1" ht="15" customHeight="1">
      <c r="B109" s="323"/>
      <c r="C109" s="298" t="s">
        <v>2838</v>
      </c>
      <c r="D109" s="298"/>
      <c r="E109" s="298"/>
      <c r="F109" s="321" t="s">
        <v>2830</v>
      </c>
      <c r="G109" s="298"/>
      <c r="H109" s="298" t="s">
        <v>2870</v>
      </c>
      <c r="I109" s="298" t="s">
        <v>2840</v>
      </c>
      <c r="J109" s="298"/>
      <c r="K109" s="312"/>
    </row>
    <row r="110" s="1" customFormat="1" ht="15" customHeight="1">
      <c r="B110" s="323"/>
      <c r="C110" s="298" t="s">
        <v>2849</v>
      </c>
      <c r="D110" s="298"/>
      <c r="E110" s="298"/>
      <c r="F110" s="321" t="s">
        <v>2836</v>
      </c>
      <c r="G110" s="298"/>
      <c r="H110" s="298" t="s">
        <v>2870</v>
      </c>
      <c r="I110" s="298" t="s">
        <v>2832</v>
      </c>
      <c r="J110" s="298">
        <v>50</v>
      </c>
      <c r="K110" s="312"/>
    </row>
    <row r="111" s="1" customFormat="1" ht="15" customHeight="1">
      <c r="B111" s="323"/>
      <c r="C111" s="298" t="s">
        <v>2857</v>
      </c>
      <c r="D111" s="298"/>
      <c r="E111" s="298"/>
      <c r="F111" s="321" t="s">
        <v>2836</v>
      </c>
      <c r="G111" s="298"/>
      <c r="H111" s="298" t="s">
        <v>2870</v>
      </c>
      <c r="I111" s="298" t="s">
        <v>2832</v>
      </c>
      <c r="J111" s="298">
        <v>50</v>
      </c>
      <c r="K111" s="312"/>
    </row>
    <row r="112" s="1" customFormat="1" ht="15" customHeight="1">
      <c r="B112" s="323"/>
      <c r="C112" s="298" t="s">
        <v>2855</v>
      </c>
      <c r="D112" s="298"/>
      <c r="E112" s="298"/>
      <c r="F112" s="321" t="s">
        <v>2836</v>
      </c>
      <c r="G112" s="298"/>
      <c r="H112" s="298" t="s">
        <v>2870</v>
      </c>
      <c r="I112" s="298" t="s">
        <v>2832</v>
      </c>
      <c r="J112" s="298">
        <v>50</v>
      </c>
      <c r="K112" s="312"/>
    </row>
    <row r="113" s="1" customFormat="1" ht="15" customHeight="1">
      <c r="B113" s="323"/>
      <c r="C113" s="298" t="s">
        <v>55</v>
      </c>
      <c r="D113" s="298"/>
      <c r="E113" s="298"/>
      <c r="F113" s="321" t="s">
        <v>2830</v>
      </c>
      <c r="G113" s="298"/>
      <c r="H113" s="298" t="s">
        <v>2871</v>
      </c>
      <c r="I113" s="298" t="s">
        <v>2832</v>
      </c>
      <c r="J113" s="298">
        <v>20</v>
      </c>
      <c r="K113" s="312"/>
    </row>
    <row r="114" s="1" customFormat="1" ht="15" customHeight="1">
      <c r="B114" s="323"/>
      <c r="C114" s="298" t="s">
        <v>2872</v>
      </c>
      <c r="D114" s="298"/>
      <c r="E114" s="298"/>
      <c r="F114" s="321" t="s">
        <v>2830</v>
      </c>
      <c r="G114" s="298"/>
      <c r="H114" s="298" t="s">
        <v>2873</v>
      </c>
      <c r="I114" s="298" t="s">
        <v>2832</v>
      </c>
      <c r="J114" s="298">
        <v>120</v>
      </c>
      <c r="K114" s="312"/>
    </row>
    <row r="115" s="1" customFormat="1" ht="15" customHeight="1">
      <c r="B115" s="323"/>
      <c r="C115" s="298" t="s">
        <v>40</v>
      </c>
      <c r="D115" s="298"/>
      <c r="E115" s="298"/>
      <c r="F115" s="321" t="s">
        <v>2830</v>
      </c>
      <c r="G115" s="298"/>
      <c r="H115" s="298" t="s">
        <v>2874</v>
      </c>
      <c r="I115" s="298" t="s">
        <v>2865</v>
      </c>
      <c r="J115" s="298"/>
      <c r="K115" s="312"/>
    </row>
    <row r="116" s="1" customFormat="1" ht="15" customHeight="1">
      <c r="B116" s="323"/>
      <c r="C116" s="298" t="s">
        <v>50</v>
      </c>
      <c r="D116" s="298"/>
      <c r="E116" s="298"/>
      <c r="F116" s="321" t="s">
        <v>2830</v>
      </c>
      <c r="G116" s="298"/>
      <c r="H116" s="298" t="s">
        <v>2875</v>
      </c>
      <c r="I116" s="298" t="s">
        <v>2865</v>
      </c>
      <c r="J116" s="298"/>
      <c r="K116" s="312"/>
    </row>
    <row r="117" s="1" customFormat="1" ht="15" customHeight="1">
      <c r="B117" s="323"/>
      <c r="C117" s="298" t="s">
        <v>59</v>
      </c>
      <c r="D117" s="298"/>
      <c r="E117" s="298"/>
      <c r="F117" s="321" t="s">
        <v>2830</v>
      </c>
      <c r="G117" s="298"/>
      <c r="H117" s="298" t="s">
        <v>2876</v>
      </c>
      <c r="I117" s="298" t="s">
        <v>2877</v>
      </c>
      <c r="J117" s="298"/>
      <c r="K117" s="312"/>
    </row>
    <row r="118" s="1" customFormat="1" ht="15" customHeight="1">
      <c r="B118" s="326"/>
      <c r="C118" s="332"/>
      <c r="D118" s="332"/>
      <c r="E118" s="332"/>
      <c r="F118" s="332"/>
      <c r="G118" s="332"/>
      <c r="H118" s="332"/>
      <c r="I118" s="332"/>
      <c r="J118" s="332"/>
      <c r="K118" s="328"/>
    </row>
    <row r="119" s="1" customFormat="1" ht="18.75" customHeight="1">
      <c r="B119" s="333"/>
      <c r="C119" s="334"/>
      <c r="D119" s="334"/>
      <c r="E119" s="334"/>
      <c r="F119" s="335"/>
      <c r="G119" s="334"/>
      <c r="H119" s="334"/>
      <c r="I119" s="334"/>
      <c r="J119" s="334"/>
      <c r="K119" s="333"/>
    </row>
    <row r="120" s="1" customFormat="1" ht="18.75" customHeight="1"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</row>
    <row r="121" s="1" customFormat="1" ht="7.5" customHeight="1">
      <c r="B121" s="336"/>
      <c r="C121" s="337"/>
      <c r="D121" s="337"/>
      <c r="E121" s="337"/>
      <c r="F121" s="337"/>
      <c r="G121" s="337"/>
      <c r="H121" s="337"/>
      <c r="I121" s="337"/>
      <c r="J121" s="337"/>
      <c r="K121" s="338"/>
    </row>
    <row r="122" s="1" customFormat="1" ht="45" customHeight="1">
      <c r="B122" s="339"/>
      <c r="C122" s="289" t="s">
        <v>2878</v>
      </c>
      <c r="D122" s="289"/>
      <c r="E122" s="289"/>
      <c r="F122" s="289"/>
      <c r="G122" s="289"/>
      <c r="H122" s="289"/>
      <c r="I122" s="289"/>
      <c r="J122" s="289"/>
      <c r="K122" s="340"/>
    </row>
    <row r="123" s="1" customFormat="1" ht="17.25" customHeight="1">
      <c r="B123" s="341"/>
      <c r="C123" s="313" t="s">
        <v>2824</v>
      </c>
      <c r="D123" s="313"/>
      <c r="E123" s="313"/>
      <c r="F123" s="313" t="s">
        <v>2825</v>
      </c>
      <c r="G123" s="314"/>
      <c r="H123" s="313" t="s">
        <v>56</v>
      </c>
      <c r="I123" s="313" t="s">
        <v>59</v>
      </c>
      <c r="J123" s="313" t="s">
        <v>2826</v>
      </c>
      <c r="K123" s="342"/>
    </row>
    <row r="124" s="1" customFormat="1" ht="17.25" customHeight="1">
      <c r="B124" s="341"/>
      <c r="C124" s="315" t="s">
        <v>2827</v>
      </c>
      <c r="D124" s="315"/>
      <c r="E124" s="315"/>
      <c r="F124" s="316" t="s">
        <v>2828</v>
      </c>
      <c r="G124" s="317"/>
      <c r="H124" s="315"/>
      <c r="I124" s="315"/>
      <c r="J124" s="315" t="s">
        <v>2829</v>
      </c>
      <c r="K124" s="342"/>
    </row>
    <row r="125" s="1" customFormat="1" ht="5.25" customHeight="1">
      <c r="B125" s="343"/>
      <c r="C125" s="318"/>
      <c r="D125" s="318"/>
      <c r="E125" s="318"/>
      <c r="F125" s="318"/>
      <c r="G125" s="344"/>
      <c r="H125" s="318"/>
      <c r="I125" s="318"/>
      <c r="J125" s="318"/>
      <c r="K125" s="345"/>
    </row>
    <row r="126" s="1" customFormat="1" ht="15" customHeight="1">
      <c r="B126" s="343"/>
      <c r="C126" s="298" t="s">
        <v>2833</v>
      </c>
      <c r="D126" s="320"/>
      <c r="E126" s="320"/>
      <c r="F126" s="321" t="s">
        <v>2830</v>
      </c>
      <c r="G126" s="298"/>
      <c r="H126" s="298" t="s">
        <v>2870</v>
      </c>
      <c r="I126" s="298" t="s">
        <v>2832</v>
      </c>
      <c r="J126" s="298">
        <v>120</v>
      </c>
      <c r="K126" s="346"/>
    </row>
    <row r="127" s="1" customFormat="1" ht="15" customHeight="1">
      <c r="B127" s="343"/>
      <c r="C127" s="298" t="s">
        <v>2879</v>
      </c>
      <c r="D127" s="298"/>
      <c r="E127" s="298"/>
      <c r="F127" s="321" t="s">
        <v>2830</v>
      </c>
      <c r="G127" s="298"/>
      <c r="H127" s="298" t="s">
        <v>2880</v>
      </c>
      <c r="I127" s="298" t="s">
        <v>2832</v>
      </c>
      <c r="J127" s="298" t="s">
        <v>2881</v>
      </c>
      <c r="K127" s="346"/>
    </row>
    <row r="128" s="1" customFormat="1" ht="15" customHeight="1">
      <c r="B128" s="343"/>
      <c r="C128" s="298" t="s">
        <v>87</v>
      </c>
      <c r="D128" s="298"/>
      <c r="E128" s="298"/>
      <c r="F128" s="321" t="s">
        <v>2830</v>
      </c>
      <c r="G128" s="298"/>
      <c r="H128" s="298" t="s">
        <v>2882</v>
      </c>
      <c r="I128" s="298" t="s">
        <v>2832</v>
      </c>
      <c r="J128" s="298" t="s">
        <v>2881</v>
      </c>
      <c r="K128" s="346"/>
    </row>
    <row r="129" s="1" customFormat="1" ht="15" customHeight="1">
      <c r="B129" s="343"/>
      <c r="C129" s="298" t="s">
        <v>2841</v>
      </c>
      <c r="D129" s="298"/>
      <c r="E129" s="298"/>
      <c r="F129" s="321" t="s">
        <v>2836</v>
      </c>
      <c r="G129" s="298"/>
      <c r="H129" s="298" t="s">
        <v>2842</v>
      </c>
      <c r="I129" s="298" t="s">
        <v>2832</v>
      </c>
      <c r="J129" s="298">
        <v>15</v>
      </c>
      <c r="K129" s="346"/>
    </row>
    <row r="130" s="1" customFormat="1" ht="15" customHeight="1">
      <c r="B130" s="343"/>
      <c r="C130" s="324" t="s">
        <v>2843</v>
      </c>
      <c r="D130" s="324"/>
      <c r="E130" s="324"/>
      <c r="F130" s="325" t="s">
        <v>2836</v>
      </c>
      <c r="G130" s="324"/>
      <c r="H130" s="324" t="s">
        <v>2844</v>
      </c>
      <c r="I130" s="324" t="s">
        <v>2832</v>
      </c>
      <c r="J130" s="324">
        <v>15</v>
      </c>
      <c r="K130" s="346"/>
    </row>
    <row r="131" s="1" customFormat="1" ht="15" customHeight="1">
      <c r="B131" s="343"/>
      <c r="C131" s="324" t="s">
        <v>2845</v>
      </c>
      <c r="D131" s="324"/>
      <c r="E131" s="324"/>
      <c r="F131" s="325" t="s">
        <v>2836</v>
      </c>
      <c r="G131" s="324"/>
      <c r="H131" s="324" t="s">
        <v>2846</v>
      </c>
      <c r="I131" s="324" t="s">
        <v>2832</v>
      </c>
      <c r="J131" s="324">
        <v>20</v>
      </c>
      <c r="K131" s="346"/>
    </row>
    <row r="132" s="1" customFormat="1" ht="15" customHeight="1">
      <c r="B132" s="343"/>
      <c r="C132" s="324" t="s">
        <v>2847</v>
      </c>
      <c r="D132" s="324"/>
      <c r="E132" s="324"/>
      <c r="F132" s="325" t="s">
        <v>2836</v>
      </c>
      <c r="G132" s="324"/>
      <c r="H132" s="324" t="s">
        <v>2848</v>
      </c>
      <c r="I132" s="324" t="s">
        <v>2832</v>
      </c>
      <c r="J132" s="324">
        <v>20</v>
      </c>
      <c r="K132" s="346"/>
    </row>
    <row r="133" s="1" customFormat="1" ht="15" customHeight="1">
      <c r="B133" s="343"/>
      <c r="C133" s="298" t="s">
        <v>2835</v>
      </c>
      <c r="D133" s="298"/>
      <c r="E133" s="298"/>
      <c r="F133" s="321" t="s">
        <v>2836</v>
      </c>
      <c r="G133" s="298"/>
      <c r="H133" s="298" t="s">
        <v>2870</v>
      </c>
      <c r="I133" s="298" t="s">
        <v>2832</v>
      </c>
      <c r="J133" s="298">
        <v>50</v>
      </c>
      <c r="K133" s="346"/>
    </row>
    <row r="134" s="1" customFormat="1" ht="15" customHeight="1">
      <c r="B134" s="343"/>
      <c r="C134" s="298" t="s">
        <v>2849</v>
      </c>
      <c r="D134" s="298"/>
      <c r="E134" s="298"/>
      <c r="F134" s="321" t="s">
        <v>2836</v>
      </c>
      <c r="G134" s="298"/>
      <c r="H134" s="298" t="s">
        <v>2870</v>
      </c>
      <c r="I134" s="298" t="s">
        <v>2832</v>
      </c>
      <c r="J134" s="298">
        <v>50</v>
      </c>
      <c r="K134" s="346"/>
    </row>
    <row r="135" s="1" customFormat="1" ht="15" customHeight="1">
      <c r="B135" s="343"/>
      <c r="C135" s="298" t="s">
        <v>2855</v>
      </c>
      <c r="D135" s="298"/>
      <c r="E135" s="298"/>
      <c r="F135" s="321" t="s">
        <v>2836</v>
      </c>
      <c r="G135" s="298"/>
      <c r="H135" s="298" t="s">
        <v>2870</v>
      </c>
      <c r="I135" s="298" t="s">
        <v>2832</v>
      </c>
      <c r="J135" s="298">
        <v>50</v>
      </c>
      <c r="K135" s="346"/>
    </row>
    <row r="136" s="1" customFormat="1" ht="15" customHeight="1">
      <c r="B136" s="343"/>
      <c r="C136" s="298" t="s">
        <v>2857</v>
      </c>
      <c r="D136" s="298"/>
      <c r="E136" s="298"/>
      <c r="F136" s="321" t="s">
        <v>2836</v>
      </c>
      <c r="G136" s="298"/>
      <c r="H136" s="298" t="s">
        <v>2870</v>
      </c>
      <c r="I136" s="298" t="s">
        <v>2832</v>
      </c>
      <c r="J136" s="298">
        <v>50</v>
      </c>
      <c r="K136" s="346"/>
    </row>
    <row r="137" s="1" customFormat="1" ht="15" customHeight="1">
      <c r="B137" s="343"/>
      <c r="C137" s="298" t="s">
        <v>2858</v>
      </c>
      <c r="D137" s="298"/>
      <c r="E137" s="298"/>
      <c r="F137" s="321" t="s">
        <v>2836</v>
      </c>
      <c r="G137" s="298"/>
      <c r="H137" s="298" t="s">
        <v>2883</v>
      </c>
      <c r="I137" s="298" t="s">
        <v>2832</v>
      </c>
      <c r="J137" s="298">
        <v>255</v>
      </c>
      <c r="K137" s="346"/>
    </row>
    <row r="138" s="1" customFormat="1" ht="15" customHeight="1">
      <c r="B138" s="343"/>
      <c r="C138" s="298" t="s">
        <v>2860</v>
      </c>
      <c r="D138" s="298"/>
      <c r="E138" s="298"/>
      <c r="F138" s="321" t="s">
        <v>2830</v>
      </c>
      <c r="G138" s="298"/>
      <c r="H138" s="298" t="s">
        <v>2884</v>
      </c>
      <c r="I138" s="298" t="s">
        <v>2862</v>
      </c>
      <c r="J138" s="298"/>
      <c r="K138" s="346"/>
    </row>
    <row r="139" s="1" customFormat="1" ht="15" customHeight="1">
      <c r="B139" s="343"/>
      <c r="C139" s="298" t="s">
        <v>2863</v>
      </c>
      <c r="D139" s="298"/>
      <c r="E139" s="298"/>
      <c r="F139" s="321" t="s">
        <v>2830</v>
      </c>
      <c r="G139" s="298"/>
      <c r="H139" s="298" t="s">
        <v>2885</v>
      </c>
      <c r="I139" s="298" t="s">
        <v>2865</v>
      </c>
      <c r="J139" s="298"/>
      <c r="K139" s="346"/>
    </row>
    <row r="140" s="1" customFormat="1" ht="15" customHeight="1">
      <c r="B140" s="343"/>
      <c r="C140" s="298" t="s">
        <v>2866</v>
      </c>
      <c r="D140" s="298"/>
      <c r="E140" s="298"/>
      <c r="F140" s="321" t="s">
        <v>2830</v>
      </c>
      <c r="G140" s="298"/>
      <c r="H140" s="298" t="s">
        <v>2866</v>
      </c>
      <c r="I140" s="298" t="s">
        <v>2865</v>
      </c>
      <c r="J140" s="298"/>
      <c r="K140" s="346"/>
    </row>
    <row r="141" s="1" customFormat="1" ht="15" customHeight="1">
      <c r="B141" s="343"/>
      <c r="C141" s="298" t="s">
        <v>40</v>
      </c>
      <c r="D141" s="298"/>
      <c r="E141" s="298"/>
      <c r="F141" s="321" t="s">
        <v>2830</v>
      </c>
      <c r="G141" s="298"/>
      <c r="H141" s="298" t="s">
        <v>2886</v>
      </c>
      <c r="I141" s="298" t="s">
        <v>2865</v>
      </c>
      <c r="J141" s="298"/>
      <c r="K141" s="346"/>
    </row>
    <row r="142" s="1" customFormat="1" ht="15" customHeight="1">
      <c r="B142" s="343"/>
      <c r="C142" s="298" t="s">
        <v>2887</v>
      </c>
      <c r="D142" s="298"/>
      <c r="E142" s="298"/>
      <c r="F142" s="321" t="s">
        <v>2830</v>
      </c>
      <c r="G142" s="298"/>
      <c r="H142" s="298" t="s">
        <v>2888</v>
      </c>
      <c r="I142" s="298" t="s">
        <v>2865</v>
      </c>
      <c r="J142" s="298"/>
      <c r="K142" s="346"/>
    </row>
    <row r="143" s="1" customFormat="1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s="1" customFormat="1" ht="18.75" customHeight="1">
      <c r="B144" s="334"/>
      <c r="C144" s="334"/>
      <c r="D144" s="334"/>
      <c r="E144" s="334"/>
      <c r="F144" s="335"/>
      <c r="G144" s="334"/>
      <c r="H144" s="334"/>
      <c r="I144" s="334"/>
      <c r="J144" s="334"/>
      <c r="K144" s="334"/>
    </row>
    <row r="145" s="1" customFormat="1" ht="18.75" customHeight="1">
      <c r="B145" s="306"/>
      <c r="C145" s="306"/>
      <c r="D145" s="306"/>
      <c r="E145" s="306"/>
      <c r="F145" s="306"/>
      <c r="G145" s="306"/>
      <c r="H145" s="306"/>
      <c r="I145" s="306"/>
      <c r="J145" s="306"/>
      <c r="K145" s="306"/>
    </row>
    <row r="146" s="1" customFormat="1" ht="7.5" customHeight="1">
      <c r="B146" s="307"/>
      <c r="C146" s="308"/>
      <c r="D146" s="308"/>
      <c r="E146" s="308"/>
      <c r="F146" s="308"/>
      <c r="G146" s="308"/>
      <c r="H146" s="308"/>
      <c r="I146" s="308"/>
      <c r="J146" s="308"/>
      <c r="K146" s="309"/>
    </row>
    <row r="147" s="1" customFormat="1" ht="45" customHeight="1">
      <c r="B147" s="310"/>
      <c r="C147" s="311" t="s">
        <v>2889</v>
      </c>
      <c r="D147" s="311"/>
      <c r="E147" s="311"/>
      <c r="F147" s="311"/>
      <c r="G147" s="311"/>
      <c r="H147" s="311"/>
      <c r="I147" s="311"/>
      <c r="J147" s="311"/>
      <c r="K147" s="312"/>
    </row>
    <row r="148" s="1" customFormat="1" ht="17.25" customHeight="1">
      <c r="B148" s="310"/>
      <c r="C148" s="313" t="s">
        <v>2824</v>
      </c>
      <c r="D148" s="313"/>
      <c r="E148" s="313"/>
      <c r="F148" s="313" t="s">
        <v>2825</v>
      </c>
      <c r="G148" s="314"/>
      <c r="H148" s="313" t="s">
        <v>56</v>
      </c>
      <c r="I148" s="313" t="s">
        <v>59</v>
      </c>
      <c r="J148" s="313" t="s">
        <v>2826</v>
      </c>
      <c r="K148" s="312"/>
    </row>
    <row r="149" s="1" customFormat="1" ht="17.25" customHeight="1">
      <c r="B149" s="310"/>
      <c r="C149" s="315" t="s">
        <v>2827</v>
      </c>
      <c r="D149" s="315"/>
      <c r="E149" s="315"/>
      <c r="F149" s="316" t="s">
        <v>2828</v>
      </c>
      <c r="G149" s="317"/>
      <c r="H149" s="315"/>
      <c r="I149" s="315"/>
      <c r="J149" s="315" t="s">
        <v>2829</v>
      </c>
      <c r="K149" s="312"/>
    </row>
    <row r="150" s="1" customFormat="1" ht="5.25" customHeight="1">
      <c r="B150" s="323"/>
      <c r="C150" s="318"/>
      <c r="D150" s="318"/>
      <c r="E150" s="318"/>
      <c r="F150" s="318"/>
      <c r="G150" s="319"/>
      <c r="H150" s="318"/>
      <c r="I150" s="318"/>
      <c r="J150" s="318"/>
      <c r="K150" s="346"/>
    </row>
    <row r="151" s="1" customFormat="1" ht="15" customHeight="1">
      <c r="B151" s="323"/>
      <c r="C151" s="350" t="s">
        <v>2833</v>
      </c>
      <c r="D151" s="298"/>
      <c r="E151" s="298"/>
      <c r="F151" s="351" t="s">
        <v>2830</v>
      </c>
      <c r="G151" s="298"/>
      <c r="H151" s="350" t="s">
        <v>2870</v>
      </c>
      <c r="I151" s="350" t="s">
        <v>2832</v>
      </c>
      <c r="J151" s="350">
        <v>120</v>
      </c>
      <c r="K151" s="346"/>
    </row>
    <row r="152" s="1" customFormat="1" ht="15" customHeight="1">
      <c r="B152" s="323"/>
      <c r="C152" s="350" t="s">
        <v>2879</v>
      </c>
      <c r="D152" s="298"/>
      <c r="E152" s="298"/>
      <c r="F152" s="351" t="s">
        <v>2830</v>
      </c>
      <c r="G152" s="298"/>
      <c r="H152" s="350" t="s">
        <v>2890</v>
      </c>
      <c r="I152" s="350" t="s">
        <v>2832</v>
      </c>
      <c r="J152" s="350" t="s">
        <v>2881</v>
      </c>
      <c r="K152" s="346"/>
    </row>
    <row r="153" s="1" customFormat="1" ht="15" customHeight="1">
      <c r="B153" s="323"/>
      <c r="C153" s="350" t="s">
        <v>87</v>
      </c>
      <c r="D153" s="298"/>
      <c r="E153" s="298"/>
      <c r="F153" s="351" t="s">
        <v>2830</v>
      </c>
      <c r="G153" s="298"/>
      <c r="H153" s="350" t="s">
        <v>2891</v>
      </c>
      <c r="I153" s="350" t="s">
        <v>2832</v>
      </c>
      <c r="J153" s="350" t="s">
        <v>2881</v>
      </c>
      <c r="K153" s="346"/>
    </row>
    <row r="154" s="1" customFormat="1" ht="15" customHeight="1">
      <c r="B154" s="323"/>
      <c r="C154" s="350" t="s">
        <v>2835</v>
      </c>
      <c r="D154" s="298"/>
      <c r="E154" s="298"/>
      <c r="F154" s="351" t="s">
        <v>2836</v>
      </c>
      <c r="G154" s="298"/>
      <c r="H154" s="350" t="s">
        <v>2870</v>
      </c>
      <c r="I154" s="350" t="s">
        <v>2832</v>
      </c>
      <c r="J154" s="350">
        <v>50</v>
      </c>
      <c r="K154" s="346"/>
    </row>
    <row r="155" s="1" customFormat="1" ht="15" customHeight="1">
      <c r="B155" s="323"/>
      <c r="C155" s="350" t="s">
        <v>2838</v>
      </c>
      <c r="D155" s="298"/>
      <c r="E155" s="298"/>
      <c r="F155" s="351" t="s">
        <v>2830</v>
      </c>
      <c r="G155" s="298"/>
      <c r="H155" s="350" t="s">
        <v>2870</v>
      </c>
      <c r="I155" s="350" t="s">
        <v>2840</v>
      </c>
      <c r="J155" s="350"/>
      <c r="K155" s="346"/>
    </row>
    <row r="156" s="1" customFormat="1" ht="15" customHeight="1">
      <c r="B156" s="323"/>
      <c r="C156" s="350" t="s">
        <v>2849</v>
      </c>
      <c r="D156" s="298"/>
      <c r="E156" s="298"/>
      <c r="F156" s="351" t="s">
        <v>2836</v>
      </c>
      <c r="G156" s="298"/>
      <c r="H156" s="350" t="s">
        <v>2870</v>
      </c>
      <c r="I156" s="350" t="s">
        <v>2832</v>
      </c>
      <c r="J156" s="350">
        <v>50</v>
      </c>
      <c r="K156" s="346"/>
    </row>
    <row r="157" s="1" customFormat="1" ht="15" customHeight="1">
      <c r="B157" s="323"/>
      <c r="C157" s="350" t="s">
        <v>2857</v>
      </c>
      <c r="D157" s="298"/>
      <c r="E157" s="298"/>
      <c r="F157" s="351" t="s">
        <v>2836</v>
      </c>
      <c r="G157" s="298"/>
      <c r="H157" s="350" t="s">
        <v>2870</v>
      </c>
      <c r="I157" s="350" t="s">
        <v>2832</v>
      </c>
      <c r="J157" s="350">
        <v>50</v>
      </c>
      <c r="K157" s="346"/>
    </row>
    <row r="158" s="1" customFormat="1" ht="15" customHeight="1">
      <c r="B158" s="323"/>
      <c r="C158" s="350" t="s">
        <v>2855</v>
      </c>
      <c r="D158" s="298"/>
      <c r="E158" s="298"/>
      <c r="F158" s="351" t="s">
        <v>2836</v>
      </c>
      <c r="G158" s="298"/>
      <c r="H158" s="350" t="s">
        <v>2870</v>
      </c>
      <c r="I158" s="350" t="s">
        <v>2832</v>
      </c>
      <c r="J158" s="350">
        <v>50</v>
      </c>
      <c r="K158" s="346"/>
    </row>
    <row r="159" s="1" customFormat="1" ht="15" customHeight="1">
      <c r="B159" s="323"/>
      <c r="C159" s="350" t="s">
        <v>119</v>
      </c>
      <c r="D159" s="298"/>
      <c r="E159" s="298"/>
      <c r="F159" s="351" t="s">
        <v>2830</v>
      </c>
      <c r="G159" s="298"/>
      <c r="H159" s="350" t="s">
        <v>2892</v>
      </c>
      <c r="I159" s="350" t="s">
        <v>2832</v>
      </c>
      <c r="J159" s="350" t="s">
        <v>2893</v>
      </c>
      <c r="K159" s="346"/>
    </row>
    <row r="160" s="1" customFormat="1" ht="15" customHeight="1">
      <c r="B160" s="323"/>
      <c r="C160" s="350" t="s">
        <v>2894</v>
      </c>
      <c r="D160" s="298"/>
      <c r="E160" s="298"/>
      <c r="F160" s="351" t="s">
        <v>2830</v>
      </c>
      <c r="G160" s="298"/>
      <c r="H160" s="350" t="s">
        <v>2895</v>
      </c>
      <c r="I160" s="350" t="s">
        <v>2865</v>
      </c>
      <c r="J160" s="350"/>
      <c r="K160" s="346"/>
    </row>
    <row r="161" s="1" customFormat="1" ht="15" customHeight="1">
      <c r="B161" s="352"/>
      <c r="C161" s="332"/>
      <c r="D161" s="332"/>
      <c r="E161" s="332"/>
      <c r="F161" s="332"/>
      <c r="G161" s="332"/>
      <c r="H161" s="332"/>
      <c r="I161" s="332"/>
      <c r="J161" s="332"/>
      <c r="K161" s="353"/>
    </row>
    <row r="162" s="1" customFormat="1" ht="18.75" customHeight="1">
      <c r="B162" s="334"/>
      <c r="C162" s="344"/>
      <c r="D162" s="344"/>
      <c r="E162" s="344"/>
      <c r="F162" s="354"/>
      <c r="G162" s="344"/>
      <c r="H162" s="344"/>
      <c r="I162" s="344"/>
      <c r="J162" s="344"/>
      <c r="K162" s="334"/>
    </row>
    <row r="163" s="1" customFormat="1" ht="18.75" customHeight="1"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</row>
    <row r="164" s="1" customFormat="1" ht="7.5" customHeight="1">
      <c r="B164" s="285"/>
      <c r="C164" s="286"/>
      <c r="D164" s="286"/>
      <c r="E164" s="286"/>
      <c r="F164" s="286"/>
      <c r="G164" s="286"/>
      <c r="H164" s="286"/>
      <c r="I164" s="286"/>
      <c r="J164" s="286"/>
      <c r="K164" s="287"/>
    </row>
    <row r="165" s="1" customFormat="1" ht="45" customHeight="1">
      <c r="B165" s="288"/>
      <c r="C165" s="289" t="s">
        <v>2896</v>
      </c>
      <c r="D165" s="289"/>
      <c r="E165" s="289"/>
      <c r="F165" s="289"/>
      <c r="G165" s="289"/>
      <c r="H165" s="289"/>
      <c r="I165" s="289"/>
      <c r="J165" s="289"/>
      <c r="K165" s="290"/>
    </row>
    <row r="166" s="1" customFormat="1" ht="17.25" customHeight="1">
      <c r="B166" s="288"/>
      <c r="C166" s="313" t="s">
        <v>2824</v>
      </c>
      <c r="D166" s="313"/>
      <c r="E166" s="313"/>
      <c r="F166" s="313" t="s">
        <v>2825</v>
      </c>
      <c r="G166" s="355"/>
      <c r="H166" s="356" t="s">
        <v>56</v>
      </c>
      <c r="I166" s="356" t="s">
        <v>59</v>
      </c>
      <c r="J166" s="313" t="s">
        <v>2826</v>
      </c>
      <c r="K166" s="290"/>
    </row>
    <row r="167" s="1" customFormat="1" ht="17.25" customHeight="1">
      <c r="B167" s="291"/>
      <c r="C167" s="315" t="s">
        <v>2827</v>
      </c>
      <c r="D167" s="315"/>
      <c r="E167" s="315"/>
      <c r="F167" s="316" t="s">
        <v>2828</v>
      </c>
      <c r="G167" s="357"/>
      <c r="H167" s="358"/>
      <c r="I167" s="358"/>
      <c r="J167" s="315" t="s">
        <v>2829</v>
      </c>
      <c r="K167" s="293"/>
    </row>
    <row r="168" s="1" customFormat="1" ht="5.25" customHeight="1">
      <c r="B168" s="323"/>
      <c r="C168" s="318"/>
      <c r="D168" s="318"/>
      <c r="E168" s="318"/>
      <c r="F168" s="318"/>
      <c r="G168" s="319"/>
      <c r="H168" s="318"/>
      <c r="I168" s="318"/>
      <c r="J168" s="318"/>
      <c r="K168" s="346"/>
    </row>
    <row r="169" s="1" customFormat="1" ht="15" customHeight="1">
      <c r="B169" s="323"/>
      <c r="C169" s="298" t="s">
        <v>2833</v>
      </c>
      <c r="D169" s="298"/>
      <c r="E169" s="298"/>
      <c r="F169" s="321" t="s">
        <v>2830</v>
      </c>
      <c r="G169" s="298"/>
      <c r="H169" s="298" t="s">
        <v>2870</v>
      </c>
      <c r="I169" s="298" t="s">
        <v>2832</v>
      </c>
      <c r="J169" s="298">
        <v>120</v>
      </c>
      <c r="K169" s="346"/>
    </row>
    <row r="170" s="1" customFormat="1" ht="15" customHeight="1">
      <c r="B170" s="323"/>
      <c r="C170" s="298" t="s">
        <v>2879</v>
      </c>
      <c r="D170" s="298"/>
      <c r="E170" s="298"/>
      <c r="F170" s="321" t="s">
        <v>2830</v>
      </c>
      <c r="G170" s="298"/>
      <c r="H170" s="298" t="s">
        <v>2880</v>
      </c>
      <c r="I170" s="298" t="s">
        <v>2832</v>
      </c>
      <c r="J170" s="298" t="s">
        <v>2881</v>
      </c>
      <c r="K170" s="346"/>
    </row>
    <row r="171" s="1" customFormat="1" ht="15" customHeight="1">
      <c r="B171" s="323"/>
      <c r="C171" s="298" t="s">
        <v>87</v>
      </c>
      <c r="D171" s="298"/>
      <c r="E171" s="298"/>
      <c r="F171" s="321" t="s">
        <v>2830</v>
      </c>
      <c r="G171" s="298"/>
      <c r="H171" s="298" t="s">
        <v>2897</v>
      </c>
      <c r="I171" s="298" t="s">
        <v>2832</v>
      </c>
      <c r="J171" s="298" t="s">
        <v>2881</v>
      </c>
      <c r="K171" s="346"/>
    </row>
    <row r="172" s="1" customFormat="1" ht="15" customHeight="1">
      <c r="B172" s="323"/>
      <c r="C172" s="298" t="s">
        <v>2835</v>
      </c>
      <c r="D172" s="298"/>
      <c r="E172" s="298"/>
      <c r="F172" s="321" t="s">
        <v>2836</v>
      </c>
      <c r="G172" s="298"/>
      <c r="H172" s="298" t="s">
        <v>2897</v>
      </c>
      <c r="I172" s="298" t="s">
        <v>2832</v>
      </c>
      <c r="J172" s="298">
        <v>50</v>
      </c>
      <c r="K172" s="346"/>
    </row>
    <row r="173" s="1" customFormat="1" ht="15" customHeight="1">
      <c r="B173" s="323"/>
      <c r="C173" s="298" t="s">
        <v>2838</v>
      </c>
      <c r="D173" s="298"/>
      <c r="E173" s="298"/>
      <c r="F173" s="321" t="s">
        <v>2830</v>
      </c>
      <c r="G173" s="298"/>
      <c r="H173" s="298" t="s">
        <v>2897</v>
      </c>
      <c r="I173" s="298" t="s">
        <v>2840</v>
      </c>
      <c r="J173" s="298"/>
      <c r="K173" s="346"/>
    </row>
    <row r="174" s="1" customFormat="1" ht="15" customHeight="1">
      <c r="B174" s="323"/>
      <c r="C174" s="298" t="s">
        <v>2849</v>
      </c>
      <c r="D174" s="298"/>
      <c r="E174" s="298"/>
      <c r="F174" s="321" t="s">
        <v>2836</v>
      </c>
      <c r="G174" s="298"/>
      <c r="H174" s="298" t="s">
        <v>2897</v>
      </c>
      <c r="I174" s="298" t="s">
        <v>2832</v>
      </c>
      <c r="J174" s="298">
        <v>50</v>
      </c>
      <c r="K174" s="346"/>
    </row>
    <row r="175" s="1" customFormat="1" ht="15" customHeight="1">
      <c r="B175" s="323"/>
      <c r="C175" s="298" t="s">
        <v>2857</v>
      </c>
      <c r="D175" s="298"/>
      <c r="E175" s="298"/>
      <c r="F175" s="321" t="s">
        <v>2836</v>
      </c>
      <c r="G175" s="298"/>
      <c r="H175" s="298" t="s">
        <v>2897</v>
      </c>
      <c r="I175" s="298" t="s">
        <v>2832</v>
      </c>
      <c r="J175" s="298">
        <v>50</v>
      </c>
      <c r="K175" s="346"/>
    </row>
    <row r="176" s="1" customFormat="1" ht="15" customHeight="1">
      <c r="B176" s="323"/>
      <c r="C176" s="298" t="s">
        <v>2855</v>
      </c>
      <c r="D176" s="298"/>
      <c r="E176" s="298"/>
      <c r="F176" s="321" t="s">
        <v>2836</v>
      </c>
      <c r="G176" s="298"/>
      <c r="H176" s="298" t="s">
        <v>2897</v>
      </c>
      <c r="I176" s="298" t="s">
        <v>2832</v>
      </c>
      <c r="J176" s="298">
        <v>50</v>
      </c>
      <c r="K176" s="346"/>
    </row>
    <row r="177" s="1" customFormat="1" ht="15" customHeight="1">
      <c r="B177" s="323"/>
      <c r="C177" s="298" t="s">
        <v>151</v>
      </c>
      <c r="D177" s="298"/>
      <c r="E177" s="298"/>
      <c r="F177" s="321" t="s">
        <v>2830</v>
      </c>
      <c r="G177" s="298"/>
      <c r="H177" s="298" t="s">
        <v>2898</v>
      </c>
      <c r="I177" s="298" t="s">
        <v>2899</v>
      </c>
      <c r="J177" s="298"/>
      <c r="K177" s="346"/>
    </row>
    <row r="178" s="1" customFormat="1" ht="15" customHeight="1">
      <c r="B178" s="323"/>
      <c r="C178" s="298" t="s">
        <v>59</v>
      </c>
      <c r="D178" s="298"/>
      <c r="E178" s="298"/>
      <c r="F178" s="321" t="s">
        <v>2830</v>
      </c>
      <c r="G178" s="298"/>
      <c r="H178" s="298" t="s">
        <v>2900</v>
      </c>
      <c r="I178" s="298" t="s">
        <v>2901</v>
      </c>
      <c r="J178" s="298">
        <v>1</v>
      </c>
      <c r="K178" s="346"/>
    </row>
    <row r="179" s="1" customFormat="1" ht="15" customHeight="1">
      <c r="B179" s="323"/>
      <c r="C179" s="298" t="s">
        <v>55</v>
      </c>
      <c r="D179" s="298"/>
      <c r="E179" s="298"/>
      <c r="F179" s="321" t="s">
        <v>2830</v>
      </c>
      <c r="G179" s="298"/>
      <c r="H179" s="298" t="s">
        <v>2902</v>
      </c>
      <c r="I179" s="298" t="s">
        <v>2832</v>
      </c>
      <c r="J179" s="298">
        <v>20</v>
      </c>
      <c r="K179" s="346"/>
    </row>
    <row r="180" s="1" customFormat="1" ht="15" customHeight="1">
      <c r="B180" s="323"/>
      <c r="C180" s="298" t="s">
        <v>56</v>
      </c>
      <c r="D180" s="298"/>
      <c r="E180" s="298"/>
      <c r="F180" s="321" t="s">
        <v>2830</v>
      </c>
      <c r="G180" s="298"/>
      <c r="H180" s="298" t="s">
        <v>2903</v>
      </c>
      <c r="I180" s="298" t="s">
        <v>2832</v>
      </c>
      <c r="J180" s="298">
        <v>255</v>
      </c>
      <c r="K180" s="346"/>
    </row>
    <row r="181" s="1" customFormat="1" ht="15" customHeight="1">
      <c r="B181" s="323"/>
      <c r="C181" s="298" t="s">
        <v>152</v>
      </c>
      <c r="D181" s="298"/>
      <c r="E181" s="298"/>
      <c r="F181" s="321" t="s">
        <v>2830</v>
      </c>
      <c r="G181" s="298"/>
      <c r="H181" s="298" t="s">
        <v>2794</v>
      </c>
      <c r="I181" s="298" t="s">
        <v>2832</v>
      </c>
      <c r="J181" s="298">
        <v>10</v>
      </c>
      <c r="K181" s="346"/>
    </row>
    <row r="182" s="1" customFormat="1" ht="15" customHeight="1">
      <c r="B182" s="323"/>
      <c r="C182" s="298" t="s">
        <v>153</v>
      </c>
      <c r="D182" s="298"/>
      <c r="E182" s="298"/>
      <c r="F182" s="321" t="s">
        <v>2830</v>
      </c>
      <c r="G182" s="298"/>
      <c r="H182" s="298" t="s">
        <v>2904</v>
      </c>
      <c r="I182" s="298" t="s">
        <v>2865</v>
      </c>
      <c r="J182" s="298"/>
      <c r="K182" s="346"/>
    </row>
    <row r="183" s="1" customFormat="1" ht="15" customHeight="1">
      <c r="B183" s="323"/>
      <c r="C183" s="298" t="s">
        <v>2905</v>
      </c>
      <c r="D183" s="298"/>
      <c r="E183" s="298"/>
      <c r="F183" s="321" t="s">
        <v>2830</v>
      </c>
      <c r="G183" s="298"/>
      <c r="H183" s="298" t="s">
        <v>2906</v>
      </c>
      <c r="I183" s="298" t="s">
        <v>2865</v>
      </c>
      <c r="J183" s="298"/>
      <c r="K183" s="346"/>
    </row>
    <row r="184" s="1" customFormat="1" ht="15" customHeight="1">
      <c r="B184" s="323"/>
      <c r="C184" s="298" t="s">
        <v>2894</v>
      </c>
      <c r="D184" s="298"/>
      <c r="E184" s="298"/>
      <c r="F184" s="321" t="s">
        <v>2830</v>
      </c>
      <c r="G184" s="298"/>
      <c r="H184" s="298" t="s">
        <v>2907</v>
      </c>
      <c r="I184" s="298" t="s">
        <v>2865</v>
      </c>
      <c r="J184" s="298"/>
      <c r="K184" s="346"/>
    </row>
    <row r="185" s="1" customFormat="1" ht="15" customHeight="1">
      <c r="B185" s="323"/>
      <c r="C185" s="298" t="s">
        <v>155</v>
      </c>
      <c r="D185" s="298"/>
      <c r="E185" s="298"/>
      <c r="F185" s="321" t="s">
        <v>2836</v>
      </c>
      <c r="G185" s="298"/>
      <c r="H185" s="298" t="s">
        <v>2908</v>
      </c>
      <c r="I185" s="298" t="s">
        <v>2832</v>
      </c>
      <c r="J185" s="298">
        <v>50</v>
      </c>
      <c r="K185" s="346"/>
    </row>
    <row r="186" s="1" customFormat="1" ht="15" customHeight="1">
      <c r="B186" s="323"/>
      <c r="C186" s="298" t="s">
        <v>2909</v>
      </c>
      <c r="D186" s="298"/>
      <c r="E186" s="298"/>
      <c r="F186" s="321" t="s">
        <v>2836</v>
      </c>
      <c r="G186" s="298"/>
      <c r="H186" s="298" t="s">
        <v>2910</v>
      </c>
      <c r="I186" s="298" t="s">
        <v>2911</v>
      </c>
      <c r="J186" s="298"/>
      <c r="K186" s="346"/>
    </row>
    <row r="187" s="1" customFormat="1" ht="15" customHeight="1">
      <c r="B187" s="323"/>
      <c r="C187" s="298" t="s">
        <v>2912</v>
      </c>
      <c r="D187" s="298"/>
      <c r="E187" s="298"/>
      <c r="F187" s="321" t="s">
        <v>2836</v>
      </c>
      <c r="G187" s="298"/>
      <c r="H187" s="298" t="s">
        <v>2913</v>
      </c>
      <c r="I187" s="298" t="s">
        <v>2911</v>
      </c>
      <c r="J187" s="298"/>
      <c r="K187" s="346"/>
    </row>
    <row r="188" s="1" customFormat="1" ht="15" customHeight="1">
      <c r="B188" s="323"/>
      <c r="C188" s="298" t="s">
        <v>2914</v>
      </c>
      <c r="D188" s="298"/>
      <c r="E188" s="298"/>
      <c r="F188" s="321" t="s">
        <v>2836</v>
      </c>
      <c r="G188" s="298"/>
      <c r="H188" s="298" t="s">
        <v>2915</v>
      </c>
      <c r="I188" s="298" t="s">
        <v>2911</v>
      </c>
      <c r="J188" s="298"/>
      <c r="K188" s="346"/>
    </row>
    <row r="189" s="1" customFormat="1" ht="15" customHeight="1">
      <c r="B189" s="323"/>
      <c r="C189" s="359" t="s">
        <v>2916</v>
      </c>
      <c r="D189" s="298"/>
      <c r="E189" s="298"/>
      <c r="F189" s="321" t="s">
        <v>2836</v>
      </c>
      <c r="G189" s="298"/>
      <c r="H189" s="298" t="s">
        <v>2917</v>
      </c>
      <c r="I189" s="298" t="s">
        <v>2918</v>
      </c>
      <c r="J189" s="360" t="s">
        <v>2919</v>
      </c>
      <c r="K189" s="346"/>
    </row>
    <row r="190" s="1" customFormat="1" ht="15" customHeight="1">
      <c r="B190" s="323"/>
      <c r="C190" s="359" t="s">
        <v>44</v>
      </c>
      <c r="D190" s="298"/>
      <c r="E190" s="298"/>
      <c r="F190" s="321" t="s">
        <v>2830</v>
      </c>
      <c r="G190" s="298"/>
      <c r="H190" s="295" t="s">
        <v>2920</v>
      </c>
      <c r="I190" s="298" t="s">
        <v>2921</v>
      </c>
      <c r="J190" s="298"/>
      <c r="K190" s="346"/>
    </row>
    <row r="191" s="1" customFormat="1" ht="15" customHeight="1">
      <c r="B191" s="323"/>
      <c r="C191" s="359" t="s">
        <v>2922</v>
      </c>
      <c r="D191" s="298"/>
      <c r="E191" s="298"/>
      <c r="F191" s="321" t="s">
        <v>2830</v>
      </c>
      <c r="G191" s="298"/>
      <c r="H191" s="298" t="s">
        <v>2923</v>
      </c>
      <c r="I191" s="298" t="s">
        <v>2865</v>
      </c>
      <c r="J191" s="298"/>
      <c r="K191" s="346"/>
    </row>
    <row r="192" s="1" customFormat="1" ht="15" customHeight="1">
      <c r="B192" s="323"/>
      <c r="C192" s="359" t="s">
        <v>2924</v>
      </c>
      <c r="D192" s="298"/>
      <c r="E192" s="298"/>
      <c r="F192" s="321" t="s">
        <v>2830</v>
      </c>
      <c r="G192" s="298"/>
      <c r="H192" s="298" t="s">
        <v>2925</v>
      </c>
      <c r="I192" s="298" t="s">
        <v>2865</v>
      </c>
      <c r="J192" s="298"/>
      <c r="K192" s="346"/>
    </row>
    <row r="193" s="1" customFormat="1" ht="15" customHeight="1">
      <c r="B193" s="323"/>
      <c r="C193" s="359" t="s">
        <v>2926</v>
      </c>
      <c r="D193" s="298"/>
      <c r="E193" s="298"/>
      <c r="F193" s="321" t="s">
        <v>2836</v>
      </c>
      <c r="G193" s="298"/>
      <c r="H193" s="298" t="s">
        <v>2927</v>
      </c>
      <c r="I193" s="298" t="s">
        <v>2865</v>
      </c>
      <c r="J193" s="298"/>
      <c r="K193" s="346"/>
    </row>
    <row r="194" s="1" customFormat="1" ht="15" customHeight="1">
      <c r="B194" s="352"/>
      <c r="C194" s="361"/>
      <c r="D194" s="332"/>
      <c r="E194" s="332"/>
      <c r="F194" s="332"/>
      <c r="G194" s="332"/>
      <c r="H194" s="332"/>
      <c r="I194" s="332"/>
      <c r="J194" s="332"/>
      <c r="K194" s="353"/>
    </row>
    <row r="195" s="1" customFormat="1" ht="18.75" customHeight="1">
      <c r="B195" s="334"/>
      <c r="C195" s="344"/>
      <c r="D195" s="344"/>
      <c r="E195" s="344"/>
      <c r="F195" s="354"/>
      <c r="G195" s="344"/>
      <c r="H195" s="344"/>
      <c r="I195" s="344"/>
      <c r="J195" s="344"/>
      <c r="K195" s="334"/>
    </row>
    <row r="196" s="1" customFormat="1" ht="18.75" customHeight="1">
      <c r="B196" s="334"/>
      <c r="C196" s="344"/>
      <c r="D196" s="344"/>
      <c r="E196" s="344"/>
      <c r="F196" s="354"/>
      <c r="G196" s="344"/>
      <c r="H196" s="344"/>
      <c r="I196" s="344"/>
      <c r="J196" s="344"/>
      <c r="K196" s="334"/>
    </row>
    <row r="197" s="1" customFormat="1" ht="18.75" customHeight="1">
      <c r="B197" s="306"/>
      <c r="C197" s="306"/>
      <c r="D197" s="306"/>
      <c r="E197" s="306"/>
      <c r="F197" s="306"/>
      <c r="G197" s="306"/>
      <c r="H197" s="306"/>
      <c r="I197" s="306"/>
      <c r="J197" s="306"/>
      <c r="K197" s="306"/>
    </row>
    <row r="198" s="1" customFormat="1" ht="13.5">
      <c r="B198" s="285"/>
      <c r="C198" s="286"/>
      <c r="D198" s="286"/>
      <c r="E198" s="286"/>
      <c r="F198" s="286"/>
      <c r="G198" s="286"/>
      <c r="H198" s="286"/>
      <c r="I198" s="286"/>
      <c r="J198" s="286"/>
      <c r="K198" s="287"/>
    </row>
    <row r="199" s="1" customFormat="1" ht="21">
      <c r="B199" s="288"/>
      <c r="C199" s="289" t="s">
        <v>2928</v>
      </c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5.5" customHeight="1">
      <c r="B200" s="288"/>
      <c r="C200" s="362" t="s">
        <v>2929</v>
      </c>
      <c r="D200" s="362"/>
      <c r="E200" s="362"/>
      <c r="F200" s="362" t="s">
        <v>2930</v>
      </c>
      <c r="G200" s="363"/>
      <c r="H200" s="362" t="s">
        <v>2931</v>
      </c>
      <c r="I200" s="362"/>
      <c r="J200" s="362"/>
      <c r="K200" s="290"/>
    </row>
    <row r="201" s="1" customFormat="1" ht="5.25" customHeight="1">
      <c r="B201" s="323"/>
      <c r="C201" s="318"/>
      <c r="D201" s="318"/>
      <c r="E201" s="318"/>
      <c r="F201" s="318"/>
      <c r="G201" s="344"/>
      <c r="H201" s="318"/>
      <c r="I201" s="318"/>
      <c r="J201" s="318"/>
      <c r="K201" s="346"/>
    </row>
    <row r="202" s="1" customFormat="1" ht="15" customHeight="1">
      <c r="B202" s="323"/>
      <c r="C202" s="298" t="s">
        <v>2921</v>
      </c>
      <c r="D202" s="298"/>
      <c r="E202" s="298"/>
      <c r="F202" s="321" t="s">
        <v>45</v>
      </c>
      <c r="G202" s="298"/>
      <c r="H202" s="298" t="s">
        <v>2932</v>
      </c>
      <c r="I202" s="298"/>
      <c r="J202" s="298"/>
      <c r="K202" s="346"/>
    </row>
    <row r="203" s="1" customFormat="1" ht="15" customHeight="1">
      <c r="B203" s="323"/>
      <c r="C203" s="298"/>
      <c r="D203" s="298"/>
      <c r="E203" s="298"/>
      <c r="F203" s="321" t="s">
        <v>46</v>
      </c>
      <c r="G203" s="298"/>
      <c r="H203" s="298" t="s">
        <v>2933</v>
      </c>
      <c r="I203" s="298"/>
      <c r="J203" s="298"/>
      <c r="K203" s="346"/>
    </row>
    <row r="204" s="1" customFormat="1" ht="15" customHeight="1">
      <c r="B204" s="323"/>
      <c r="C204" s="298"/>
      <c r="D204" s="298"/>
      <c r="E204" s="298"/>
      <c r="F204" s="321" t="s">
        <v>49</v>
      </c>
      <c r="G204" s="298"/>
      <c r="H204" s="298" t="s">
        <v>2934</v>
      </c>
      <c r="I204" s="298"/>
      <c r="J204" s="298"/>
      <c r="K204" s="346"/>
    </row>
    <row r="205" s="1" customFormat="1" ht="15" customHeight="1">
      <c r="B205" s="323"/>
      <c r="C205" s="298"/>
      <c r="D205" s="298"/>
      <c r="E205" s="298"/>
      <c r="F205" s="321" t="s">
        <v>47</v>
      </c>
      <c r="G205" s="298"/>
      <c r="H205" s="298" t="s">
        <v>2935</v>
      </c>
      <c r="I205" s="298"/>
      <c r="J205" s="298"/>
      <c r="K205" s="346"/>
    </row>
    <row r="206" s="1" customFormat="1" ht="15" customHeight="1">
      <c r="B206" s="323"/>
      <c r="C206" s="298"/>
      <c r="D206" s="298"/>
      <c r="E206" s="298"/>
      <c r="F206" s="321" t="s">
        <v>48</v>
      </c>
      <c r="G206" s="298"/>
      <c r="H206" s="298" t="s">
        <v>2936</v>
      </c>
      <c r="I206" s="298"/>
      <c r="J206" s="298"/>
      <c r="K206" s="346"/>
    </row>
    <row r="207" s="1" customFormat="1" ht="15" customHeight="1">
      <c r="B207" s="323"/>
      <c r="C207" s="298"/>
      <c r="D207" s="298"/>
      <c r="E207" s="298"/>
      <c r="F207" s="321"/>
      <c r="G207" s="298"/>
      <c r="H207" s="298"/>
      <c r="I207" s="298"/>
      <c r="J207" s="298"/>
      <c r="K207" s="346"/>
    </row>
    <row r="208" s="1" customFormat="1" ht="15" customHeight="1">
      <c r="B208" s="323"/>
      <c r="C208" s="298" t="s">
        <v>2877</v>
      </c>
      <c r="D208" s="298"/>
      <c r="E208" s="298"/>
      <c r="F208" s="321" t="s">
        <v>80</v>
      </c>
      <c r="G208" s="298"/>
      <c r="H208" s="298" t="s">
        <v>2937</v>
      </c>
      <c r="I208" s="298"/>
      <c r="J208" s="298"/>
      <c r="K208" s="346"/>
    </row>
    <row r="209" s="1" customFormat="1" ht="15" customHeight="1">
      <c r="B209" s="323"/>
      <c r="C209" s="298"/>
      <c r="D209" s="298"/>
      <c r="E209" s="298"/>
      <c r="F209" s="321" t="s">
        <v>2775</v>
      </c>
      <c r="G209" s="298"/>
      <c r="H209" s="298" t="s">
        <v>2776</v>
      </c>
      <c r="I209" s="298"/>
      <c r="J209" s="298"/>
      <c r="K209" s="346"/>
    </row>
    <row r="210" s="1" customFormat="1" ht="15" customHeight="1">
      <c r="B210" s="323"/>
      <c r="C210" s="298"/>
      <c r="D210" s="298"/>
      <c r="E210" s="298"/>
      <c r="F210" s="321" t="s">
        <v>2773</v>
      </c>
      <c r="G210" s="298"/>
      <c r="H210" s="298" t="s">
        <v>2938</v>
      </c>
      <c r="I210" s="298"/>
      <c r="J210" s="298"/>
      <c r="K210" s="346"/>
    </row>
    <row r="211" s="1" customFormat="1" ht="15" customHeight="1">
      <c r="B211" s="364"/>
      <c r="C211" s="298"/>
      <c r="D211" s="298"/>
      <c r="E211" s="298"/>
      <c r="F211" s="321" t="s">
        <v>2777</v>
      </c>
      <c r="G211" s="359"/>
      <c r="H211" s="350" t="s">
        <v>2778</v>
      </c>
      <c r="I211" s="350"/>
      <c r="J211" s="350"/>
      <c r="K211" s="365"/>
    </row>
    <row r="212" s="1" customFormat="1" ht="15" customHeight="1">
      <c r="B212" s="364"/>
      <c r="C212" s="298"/>
      <c r="D212" s="298"/>
      <c r="E212" s="298"/>
      <c r="F212" s="321" t="s">
        <v>1379</v>
      </c>
      <c r="G212" s="359"/>
      <c r="H212" s="350" t="s">
        <v>2939</v>
      </c>
      <c r="I212" s="350"/>
      <c r="J212" s="350"/>
      <c r="K212" s="365"/>
    </row>
    <row r="213" s="1" customFormat="1" ht="15" customHeight="1">
      <c r="B213" s="364"/>
      <c r="C213" s="298"/>
      <c r="D213" s="298"/>
      <c r="E213" s="298"/>
      <c r="F213" s="321"/>
      <c r="G213" s="359"/>
      <c r="H213" s="350"/>
      <c r="I213" s="350"/>
      <c r="J213" s="350"/>
      <c r="K213" s="365"/>
    </row>
    <row r="214" s="1" customFormat="1" ht="15" customHeight="1">
      <c r="B214" s="364"/>
      <c r="C214" s="298" t="s">
        <v>2901</v>
      </c>
      <c r="D214" s="298"/>
      <c r="E214" s="298"/>
      <c r="F214" s="321">
        <v>1</v>
      </c>
      <c r="G214" s="359"/>
      <c r="H214" s="350" t="s">
        <v>2940</v>
      </c>
      <c r="I214" s="350"/>
      <c r="J214" s="350"/>
      <c r="K214" s="365"/>
    </row>
    <row r="215" s="1" customFormat="1" ht="15" customHeight="1">
      <c r="B215" s="364"/>
      <c r="C215" s="298"/>
      <c r="D215" s="298"/>
      <c r="E215" s="298"/>
      <c r="F215" s="321">
        <v>2</v>
      </c>
      <c r="G215" s="359"/>
      <c r="H215" s="350" t="s">
        <v>2941</v>
      </c>
      <c r="I215" s="350"/>
      <c r="J215" s="350"/>
      <c r="K215" s="365"/>
    </row>
    <row r="216" s="1" customFormat="1" ht="15" customHeight="1">
      <c r="B216" s="364"/>
      <c r="C216" s="298"/>
      <c r="D216" s="298"/>
      <c r="E216" s="298"/>
      <c r="F216" s="321">
        <v>3</v>
      </c>
      <c r="G216" s="359"/>
      <c r="H216" s="350" t="s">
        <v>2942</v>
      </c>
      <c r="I216" s="350"/>
      <c r="J216" s="350"/>
      <c r="K216" s="365"/>
    </row>
    <row r="217" s="1" customFormat="1" ht="15" customHeight="1">
      <c r="B217" s="364"/>
      <c r="C217" s="298"/>
      <c r="D217" s="298"/>
      <c r="E217" s="298"/>
      <c r="F217" s="321">
        <v>4</v>
      </c>
      <c r="G217" s="359"/>
      <c r="H217" s="350" t="s">
        <v>2943</v>
      </c>
      <c r="I217" s="350"/>
      <c r="J217" s="350"/>
      <c r="K217" s="365"/>
    </row>
    <row r="218" s="1" customFormat="1" ht="12.75" customHeight="1">
      <c r="B218" s="366"/>
      <c r="C218" s="367"/>
      <c r="D218" s="367"/>
      <c r="E218" s="367"/>
      <c r="F218" s="367"/>
      <c r="G218" s="367"/>
      <c r="H218" s="367"/>
      <c r="I218" s="367"/>
      <c r="J218" s="367"/>
      <c r="K218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117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35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36</v>
      </c>
      <c r="F26" s="39"/>
      <c r="G26" s="39"/>
      <c r="H26" s="39"/>
      <c r="I26" s="143" t="s">
        <v>28</v>
      </c>
      <c r="J26" s="134" t="s">
        <v>37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ROUND(J113,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ROUND((SUM(BE113:BE1171)),  2)</f>
        <v>0</v>
      </c>
      <c r="G35" s="39"/>
      <c r="H35" s="39"/>
      <c r="I35" s="158">
        <v>0.20999999999999999</v>
      </c>
      <c r="J35" s="157">
        <f>ROUND(((SUM(BE113:BE1171))*I35),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ROUND((SUM(BF113:BF1171)),  2)</f>
        <v>0</v>
      </c>
      <c r="G36" s="39"/>
      <c r="H36" s="39"/>
      <c r="I36" s="158">
        <v>0.14999999999999999</v>
      </c>
      <c r="J36" s="157">
        <f>ROUND(((SUM(BF113:BF1171))*I36),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ROUND((SUM(BG113:BG1171)),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ROUND((SUM(BH113:BH1171)),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ROUND((SUM(BI113:BI1171)),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001 - Stavební část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Slezská Ostrava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J113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122</v>
      </c>
      <c r="E64" s="178"/>
      <c r="F64" s="178"/>
      <c r="G64" s="178"/>
      <c r="H64" s="178"/>
      <c r="I64" s="178"/>
      <c r="J64" s="179">
        <f>J114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123</v>
      </c>
      <c r="E65" s="183"/>
      <c r="F65" s="183"/>
      <c r="G65" s="183"/>
      <c r="H65" s="183"/>
      <c r="I65" s="183"/>
      <c r="J65" s="184">
        <f>J115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124</v>
      </c>
      <c r="E66" s="183"/>
      <c r="F66" s="183"/>
      <c r="G66" s="183"/>
      <c r="H66" s="183"/>
      <c r="I66" s="183"/>
      <c r="J66" s="184">
        <f>J186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125</v>
      </c>
      <c r="E67" s="183"/>
      <c r="F67" s="183"/>
      <c r="G67" s="183"/>
      <c r="H67" s="183"/>
      <c r="I67" s="183"/>
      <c r="J67" s="184">
        <f>J236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126</v>
      </c>
      <c r="E68" s="183"/>
      <c r="F68" s="183"/>
      <c r="G68" s="183"/>
      <c r="H68" s="183"/>
      <c r="I68" s="183"/>
      <c r="J68" s="184">
        <f>J298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127</v>
      </c>
      <c r="E69" s="183"/>
      <c r="F69" s="183"/>
      <c r="G69" s="183"/>
      <c r="H69" s="183"/>
      <c r="I69" s="183"/>
      <c r="J69" s="184">
        <f>J313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128</v>
      </c>
      <c r="E70" s="183"/>
      <c r="F70" s="183"/>
      <c r="G70" s="183"/>
      <c r="H70" s="183"/>
      <c r="I70" s="183"/>
      <c r="J70" s="184">
        <f>J317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129</v>
      </c>
      <c r="E71" s="183"/>
      <c r="F71" s="183"/>
      <c r="G71" s="183"/>
      <c r="H71" s="183"/>
      <c r="I71" s="183"/>
      <c r="J71" s="184">
        <f>J559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130</v>
      </c>
      <c r="E72" s="183"/>
      <c r="F72" s="183"/>
      <c r="G72" s="183"/>
      <c r="H72" s="183"/>
      <c r="I72" s="183"/>
      <c r="J72" s="184">
        <f>J569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131</v>
      </c>
      <c r="E73" s="183"/>
      <c r="F73" s="183"/>
      <c r="G73" s="183"/>
      <c r="H73" s="183"/>
      <c r="I73" s="183"/>
      <c r="J73" s="184">
        <f>J571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5"/>
      <c r="C74" s="176"/>
      <c r="D74" s="177" t="s">
        <v>132</v>
      </c>
      <c r="E74" s="178"/>
      <c r="F74" s="178"/>
      <c r="G74" s="178"/>
      <c r="H74" s="178"/>
      <c r="I74" s="178"/>
      <c r="J74" s="179">
        <f>J574</f>
        <v>0</v>
      </c>
      <c r="K74" s="176"/>
      <c r="L74" s="18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1"/>
      <c r="C75" s="126"/>
      <c r="D75" s="182" t="s">
        <v>133</v>
      </c>
      <c r="E75" s="183"/>
      <c r="F75" s="183"/>
      <c r="G75" s="183"/>
      <c r="H75" s="183"/>
      <c r="I75" s="183"/>
      <c r="J75" s="184">
        <f>J575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134</v>
      </c>
      <c r="E76" s="183"/>
      <c r="F76" s="183"/>
      <c r="G76" s="183"/>
      <c r="H76" s="183"/>
      <c r="I76" s="183"/>
      <c r="J76" s="184">
        <f>J634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135</v>
      </c>
      <c r="E77" s="183"/>
      <c r="F77" s="183"/>
      <c r="G77" s="183"/>
      <c r="H77" s="183"/>
      <c r="I77" s="183"/>
      <c r="J77" s="184">
        <f>J713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1"/>
      <c r="C78" s="126"/>
      <c r="D78" s="182" t="s">
        <v>136</v>
      </c>
      <c r="E78" s="183"/>
      <c r="F78" s="183"/>
      <c r="G78" s="183"/>
      <c r="H78" s="183"/>
      <c r="I78" s="183"/>
      <c r="J78" s="184">
        <f>J718</f>
        <v>0</v>
      </c>
      <c r="K78" s="126"/>
      <c r="L78" s="18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1"/>
      <c r="C79" s="126"/>
      <c r="D79" s="182" t="s">
        <v>137</v>
      </c>
      <c r="E79" s="183"/>
      <c r="F79" s="183"/>
      <c r="G79" s="183"/>
      <c r="H79" s="183"/>
      <c r="I79" s="183"/>
      <c r="J79" s="184">
        <f>J737</f>
        <v>0</v>
      </c>
      <c r="K79" s="126"/>
      <c r="L79" s="18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1"/>
      <c r="C80" s="126"/>
      <c r="D80" s="182" t="s">
        <v>138</v>
      </c>
      <c r="E80" s="183"/>
      <c r="F80" s="183"/>
      <c r="G80" s="183"/>
      <c r="H80" s="183"/>
      <c r="I80" s="183"/>
      <c r="J80" s="184">
        <f>J844</f>
        <v>0</v>
      </c>
      <c r="K80" s="126"/>
      <c r="L80" s="18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1"/>
      <c r="C81" s="126"/>
      <c r="D81" s="182" t="s">
        <v>139</v>
      </c>
      <c r="E81" s="183"/>
      <c r="F81" s="183"/>
      <c r="G81" s="183"/>
      <c r="H81" s="183"/>
      <c r="I81" s="183"/>
      <c r="J81" s="184">
        <f>J888</f>
        <v>0</v>
      </c>
      <c r="K81" s="126"/>
      <c r="L81" s="185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1"/>
      <c r="C82" s="126"/>
      <c r="D82" s="182" t="s">
        <v>140</v>
      </c>
      <c r="E82" s="183"/>
      <c r="F82" s="183"/>
      <c r="G82" s="183"/>
      <c r="H82" s="183"/>
      <c r="I82" s="183"/>
      <c r="J82" s="184">
        <f>J963</f>
        <v>0</v>
      </c>
      <c r="K82" s="126"/>
      <c r="L82" s="185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1"/>
      <c r="C83" s="126"/>
      <c r="D83" s="182" t="s">
        <v>141</v>
      </c>
      <c r="E83" s="183"/>
      <c r="F83" s="183"/>
      <c r="G83" s="183"/>
      <c r="H83" s="183"/>
      <c r="I83" s="183"/>
      <c r="J83" s="184">
        <f>J980</f>
        <v>0</v>
      </c>
      <c r="K83" s="126"/>
      <c r="L83" s="185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1"/>
      <c r="C84" s="126"/>
      <c r="D84" s="182" t="s">
        <v>142</v>
      </c>
      <c r="E84" s="183"/>
      <c r="F84" s="183"/>
      <c r="G84" s="183"/>
      <c r="H84" s="183"/>
      <c r="I84" s="183"/>
      <c r="J84" s="184">
        <f>J1003</f>
        <v>0</v>
      </c>
      <c r="K84" s="126"/>
      <c r="L84" s="185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1"/>
      <c r="C85" s="126"/>
      <c r="D85" s="182" t="s">
        <v>143</v>
      </c>
      <c r="E85" s="183"/>
      <c r="F85" s="183"/>
      <c r="G85" s="183"/>
      <c r="H85" s="183"/>
      <c r="I85" s="183"/>
      <c r="J85" s="184">
        <f>J1062</f>
        <v>0</v>
      </c>
      <c r="K85" s="126"/>
      <c r="L85" s="185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1"/>
      <c r="C86" s="126"/>
      <c r="D86" s="182" t="s">
        <v>144</v>
      </c>
      <c r="E86" s="183"/>
      <c r="F86" s="183"/>
      <c r="G86" s="183"/>
      <c r="H86" s="183"/>
      <c r="I86" s="183"/>
      <c r="J86" s="184">
        <f>J1071</f>
        <v>0</v>
      </c>
      <c r="K86" s="126"/>
      <c r="L86" s="185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9" customFormat="1" ht="24.96" customHeight="1">
      <c r="A87" s="9"/>
      <c r="B87" s="175"/>
      <c r="C87" s="176"/>
      <c r="D87" s="177" t="s">
        <v>145</v>
      </c>
      <c r="E87" s="178"/>
      <c r="F87" s="178"/>
      <c r="G87" s="178"/>
      <c r="H87" s="178"/>
      <c r="I87" s="178"/>
      <c r="J87" s="179">
        <f>J1121</f>
        <v>0</v>
      </c>
      <c r="K87" s="176"/>
      <c r="L87" s="180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="9" customFormat="1" ht="24.96" customHeight="1">
      <c r="A88" s="9"/>
      <c r="B88" s="175"/>
      <c r="C88" s="176"/>
      <c r="D88" s="177" t="s">
        <v>146</v>
      </c>
      <c r="E88" s="178"/>
      <c r="F88" s="178"/>
      <c r="G88" s="178"/>
      <c r="H88" s="178"/>
      <c r="I88" s="178"/>
      <c r="J88" s="179">
        <f>J1132</f>
        <v>0</v>
      </c>
      <c r="K88" s="176"/>
      <c r="L88" s="180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="9" customFormat="1" ht="24.96" customHeight="1">
      <c r="A89" s="9"/>
      <c r="B89" s="175"/>
      <c r="C89" s="176"/>
      <c r="D89" s="177" t="s">
        <v>147</v>
      </c>
      <c r="E89" s="178"/>
      <c r="F89" s="178"/>
      <c r="G89" s="178"/>
      <c r="H89" s="178"/>
      <c r="I89" s="178"/>
      <c r="J89" s="179">
        <f>J1153</f>
        <v>0</v>
      </c>
      <c r="K89" s="176"/>
      <c r="L89" s="180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="10" customFormat="1" ht="19.92" customHeight="1">
      <c r="A90" s="10"/>
      <c r="B90" s="181"/>
      <c r="C90" s="126"/>
      <c r="D90" s="182" t="s">
        <v>148</v>
      </c>
      <c r="E90" s="183"/>
      <c r="F90" s="183"/>
      <c r="G90" s="183"/>
      <c r="H90" s="183"/>
      <c r="I90" s="183"/>
      <c r="J90" s="184">
        <f>J1154</f>
        <v>0</v>
      </c>
      <c r="K90" s="126"/>
      <c r="L90" s="185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1"/>
      <c r="C91" s="126"/>
      <c r="D91" s="182" t="s">
        <v>149</v>
      </c>
      <c r="E91" s="183"/>
      <c r="F91" s="183"/>
      <c r="G91" s="183"/>
      <c r="H91" s="183"/>
      <c r="I91" s="183"/>
      <c r="J91" s="184">
        <f>J1157</f>
        <v>0</v>
      </c>
      <c r="K91" s="126"/>
      <c r="L91" s="185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2" customFormat="1" ht="21.84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60"/>
      <c r="C93" s="61"/>
      <c r="D93" s="61"/>
      <c r="E93" s="61"/>
      <c r="F93" s="61"/>
      <c r="G93" s="61"/>
      <c r="H93" s="61"/>
      <c r="I93" s="61"/>
      <c r="J93" s="61"/>
      <c r="K93" s="6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7" s="2" customFormat="1" ht="6.96" customHeight="1">
      <c r="A97" s="39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4.96" customHeight="1">
      <c r="A98" s="39"/>
      <c r="B98" s="40"/>
      <c r="C98" s="24" t="s">
        <v>150</v>
      </c>
      <c r="D98" s="41"/>
      <c r="E98" s="41"/>
      <c r="F98" s="41"/>
      <c r="G98" s="41"/>
      <c r="H98" s="41"/>
      <c r="I98" s="41"/>
      <c r="J98" s="41"/>
      <c r="K98" s="41"/>
      <c r="L98" s="14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14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2" customHeight="1">
      <c r="A100" s="39"/>
      <c r="B100" s="40"/>
      <c r="C100" s="33" t="s">
        <v>16</v>
      </c>
      <c r="D100" s="41"/>
      <c r="E100" s="41"/>
      <c r="F100" s="41"/>
      <c r="G100" s="41"/>
      <c r="H100" s="41"/>
      <c r="I100" s="41"/>
      <c r="J100" s="41"/>
      <c r="K100" s="41"/>
      <c r="L100" s="14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6.5" customHeight="1">
      <c r="A101" s="39"/>
      <c r="B101" s="40"/>
      <c r="C101" s="41"/>
      <c r="D101" s="41"/>
      <c r="E101" s="170" t="str">
        <f>E7</f>
        <v>Veřejné prostranství a květinová síň u kostela sv. Josefa, Slezská Ostrava</v>
      </c>
      <c r="F101" s="33"/>
      <c r="G101" s="33"/>
      <c r="H101" s="33"/>
      <c r="I101" s="41"/>
      <c r="J101" s="41"/>
      <c r="K101" s="41"/>
      <c r="L101" s="14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1" customFormat="1" ht="12" customHeight="1">
      <c r="B102" s="22"/>
      <c r="C102" s="33" t="s">
        <v>114</v>
      </c>
      <c r="D102" s="23"/>
      <c r="E102" s="23"/>
      <c r="F102" s="23"/>
      <c r="G102" s="23"/>
      <c r="H102" s="23"/>
      <c r="I102" s="23"/>
      <c r="J102" s="23"/>
      <c r="K102" s="23"/>
      <c r="L102" s="21"/>
    </row>
    <row r="103" s="2" customFormat="1" ht="16.5" customHeight="1">
      <c r="A103" s="39"/>
      <c r="B103" s="40"/>
      <c r="C103" s="41"/>
      <c r="D103" s="41"/>
      <c r="E103" s="170" t="s">
        <v>115</v>
      </c>
      <c r="F103" s="41"/>
      <c r="G103" s="41"/>
      <c r="H103" s="41"/>
      <c r="I103" s="41"/>
      <c r="J103" s="41"/>
      <c r="K103" s="41"/>
      <c r="L103" s="145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12" customHeight="1">
      <c r="A104" s="39"/>
      <c r="B104" s="40"/>
      <c r="C104" s="33" t="s">
        <v>116</v>
      </c>
      <c r="D104" s="41"/>
      <c r="E104" s="41"/>
      <c r="F104" s="41"/>
      <c r="G104" s="41"/>
      <c r="H104" s="41"/>
      <c r="I104" s="41"/>
      <c r="J104" s="41"/>
      <c r="K104" s="41"/>
      <c r="L104" s="145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6.5" customHeight="1">
      <c r="A105" s="39"/>
      <c r="B105" s="40"/>
      <c r="C105" s="41"/>
      <c r="D105" s="41"/>
      <c r="E105" s="70" t="str">
        <f>E11</f>
        <v>001 - Stavební část</v>
      </c>
      <c r="F105" s="41"/>
      <c r="G105" s="41"/>
      <c r="H105" s="41"/>
      <c r="I105" s="41"/>
      <c r="J105" s="41"/>
      <c r="K105" s="41"/>
      <c r="L105" s="145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145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21</v>
      </c>
      <c r="D107" s="41"/>
      <c r="E107" s="41"/>
      <c r="F107" s="28" t="str">
        <f>F14</f>
        <v>Slezská Ostrava</v>
      </c>
      <c r="G107" s="41"/>
      <c r="H107" s="41"/>
      <c r="I107" s="33" t="s">
        <v>23</v>
      </c>
      <c r="J107" s="73" t="str">
        <f>IF(J14="","",J14)</f>
        <v>22. 8. 2022</v>
      </c>
      <c r="K107" s="41"/>
      <c r="L107" s="145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145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5.15" customHeight="1">
      <c r="A109" s="39"/>
      <c r="B109" s="40"/>
      <c r="C109" s="33" t="s">
        <v>25</v>
      </c>
      <c r="D109" s="41"/>
      <c r="E109" s="41"/>
      <c r="F109" s="28" t="str">
        <f>E17</f>
        <v>Statutární město Ostrava</v>
      </c>
      <c r="G109" s="41"/>
      <c r="H109" s="41"/>
      <c r="I109" s="33" t="s">
        <v>31</v>
      </c>
      <c r="J109" s="37" t="str">
        <f>E23</f>
        <v>Ing. Petr Fraš</v>
      </c>
      <c r="K109" s="41"/>
      <c r="L109" s="145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5.65" customHeight="1">
      <c r="A110" s="39"/>
      <c r="B110" s="40"/>
      <c r="C110" s="33" t="s">
        <v>29</v>
      </c>
      <c r="D110" s="41"/>
      <c r="E110" s="41"/>
      <c r="F110" s="28" t="str">
        <f>IF(E20="","",E20)</f>
        <v>Vyplň údaj</v>
      </c>
      <c r="G110" s="41"/>
      <c r="H110" s="41"/>
      <c r="I110" s="33" t="s">
        <v>34</v>
      </c>
      <c r="J110" s="37" t="str">
        <f>E26</f>
        <v>MPA ProjektStav s.r.o.</v>
      </c>
      <c r="K110" s="41"/>
      <c r="L110" s="145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0.32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145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1" customFormat="1" ht="29.28" customHeight="1">
      <c r="A112" s="186"/>
      <c r="B112" s="187"/>
      <c r="C112" s="188" t="s">
        <v>151</v>
      </c>
      <c r="D112" s="189" t="s">
        <v>59</v>
      </c>
      <c r="E112" s="189" t="s">
        <v>55</v>
      </c>
      <c r="F112" s="189" t="s">
        <v>56</v>
      </c>
      <c r="G112" s="189" t="s">
        <v>152</v>
      </c>
      <c r="H112" s="189" t="s">
        <v>153</v>
      </c>
      <c r="I112" s="189" t="s">
        <v>154</v>
      </c>
      <c r="J112" s="189" t="s">
        <v>120</v>
      </c>
      <c r="K112" s="190" t="s">
        <v>155</v>
      </c>
      <c r="L112" s="191"/>
      <c r="M112" s="93" t="s">
        <v>19</v>
      </c>
      <c r="N112" s="94" t="s">
        <v>44</v>
      </c>
      <c r="O112" s="94" t="s">
        <v>156</v>
      </c>
      <c r="P112" s="94" t="s">
        <v>157</v>
      </c>
      <c r="Q112" s="94" t="s">
        <v>158</v>
      </c>
      <c r="R112" s="94" t="s">
        <v>159</v>
      </c>
      <c r="S112" s="94" t="s">
        <v>160</v>
      </c>
      <c r="T112" s="95" t="s">
        <v>161</v>
      </c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</row>
    <row r="113" s="2" customFormat="1" ht="22.8" customHeight="1">
      <c r="A113" s="39"/>
      <c r="B113" s="40"/>
      <c r="C113" s="100" t="s">
        <v>162</v>
      </c>
      <c r="D113" s="41"/>
      <c r="E113" s="41"/>
      <c r="F113" s="41"/>
      <c r="G113" s="41"/>
      <c r="H113" s="41"/>
      <c r="I113" s="41"/>
      <c r="J113" s="192">
        <f>BK113</f>
        <v>0</v>
      </c>
      <c r="K113" s="41"/>
      <c r="L113" s="45"/>
      <c r="M113" s="96"/>
      <c r="N113" s="193"/>
      <c r="O113" s="97"/>
      <c r="P113" s="194">
        <f>P114+P574+P1121+P1132+P1153</f>
        <v>0</v>
      </c>
      <c r="Q113" s="97"/>
      <c r="R113" s="194">
        <f>R114+R574+R1121+R1132+R1153</f>
        <v>233.14517061999999</v>
      </c>
      <c r="S113" s="97"/>
      <c r="T113" s="195">
        <f>T114+T574+T1121+T1132+T1153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73</v>
      </c>
      <c r="AU113" s="18" t="s">
        <v>121</v>
      </c>
      <c r="BK113" s="196">
        <f>BK114+BK574+BK1121+BK1132+BK1153</f>
        <v>0</v>
      </c>
    </row>
    <row r="114" s="12" customFormat="1" ht="25.92" customHeight="1">
      <c r="A114" s="12"/>
      <c r="B114" s="197"/>
      <c r="C114" s="198"/>
      <c r="D114" s="199" t="s">
        <v>73</v>
      </c>
      <c r="E114" s="200" t="s">
        <v>163</v>
      </c>
      <c r="F114" s="200" t="s">
        <v>164</v>
      </c>
      <c r="G114" s="198"/>
      <c r="H114" s="198"/>
      <c r="I114" s="201"/>
      <c r="J114" s="202">
        <f>BK114</f>
        <v>0</v>
      </c>
      <c r="K114" s="198"/>
      <c r="L114" s="203"/>
      <c r="M114" s="204"/>
      <c r="N114" s="205"/>
      <c r="O114" s="205"/>
      <c r="P114" s="206">
        <f>P115+P186+P236+P298+P313+P317+P559+P569+P571</f>
        <v>0</v>
      </c>
      <c r="Q114" s="205"/>
      <c r="R114" s="206">
        <f>R115+R186+R236+R298+R313+R317+R559+R569+R571</f>
        <v>225.84076825</v>
      </c>
      <c r="S114" s="205"/>
      <c r="T114" s="207">
        <f>T115+T186+T236+T298+T313+T317+T559+T569+T571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8" t="s">
        <v>81</v>
      </c>
      <c r="AT114" s="209" t="s">
        <v>73</v>
      </c>
      <c r="AU114" s="209" t="s">
        <v>74</v>
      </c>
      <c r="AY114" s="208" t="s">
        <v>165</v>
      </c>
      <c r="BK114" s="210">
        <f>BK115+BK186+BK236+BK298+BK313+BK317+BK559+BK569+BK571</f>
        <v>0</v>
      </c>
    </row>
    <row r="115" s="12" customFormat="1" ht="22.8" customHeight="1">
      <c r="A115" s="12"/>
      <c r="B115" s="197"/>
      <c r="C115" s="198"/>
      <c r="D115" s="199" t="s">
        <v>73</v>
      </c>
      <c r="E115" s="211" t="s">
        <v>81</v>
      </c>
      <c r="F115" s="211" t="s">
        <v>166</v>
      </c>
      <c r="G115" s="198"/>
      <c r="H115" s="198"/>
      <c r="I115" s="201"/>
      <c r="J115" s="212">
        <f>BK115</f>
        <v>0</v>
      </c>
      <c r="K115" s="198"/>
      <c r="L115" s="203"/>
      <c r="M115" s="204"/>
      <c r="N115" s="205"/>
      <c r="O115" s="205"/>
      <c r="P115" s="206">
        <f>SUM(P116:P185)</f>
        <v>0</v>
      </c>
      <c r="Q115" s="205"/>
      <c r="R115" s="206">
        <f>SUM(R116:R185)</f>
        <v>0</v>
      </c>
      <c r="S115" s="205"/>
      <c r="T115" s="207">
        <f>SUM(T116:T185)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81</v>
      </c>
      <c r="AT115" s="209" t="s">
        <v>73</v>
      </c>
      <c r="AU115" s="209" t="s">
        <v>81</v>
      </c>
      <c r="AY115" s="208" t="s">
        <v>165</v>
      </c>
      <c r="BK115" s="210">
        <f>SUM(BK116:BK185)</f>
        <v>0</v>
      </c>
    </row>
    <row r="116" s="2" customFormat="1" ht="16.5" customHeight="1">
      <c r="A116" s="39"/>
      <c r="B116" s="40"/>
      <c r="C116" s="213" t="s">
        <v>167</v>
      </c>
      <c r="D116" s="213" t="s">
        <v>168</v>
      </c>
      <c r="E116" s="214" t="s">
        <v>169</v>
      </c>
      <c r="F116" s="215" t="s">
        <v>170</v>
      </c>
      <c r="G116" s="216" t="s">
        <v>171</v>
      </c>
      <c r="H116" s="217">
        <v>47.200000000000003</v>
      </c>
      <c r="I116" s="218"/>
      <c r="J116" s="219">
        <f>ROUND(I116*H116,2)</f>
        <v>0</v>
      </c>
      <c r="K116" s="215" t="s">
        <v>172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173</v>
      </c>
      <c r="AT116" s="224" t="s">
        <v>168</v>
      </c>
      <c r="AU116" s="224" t="s">
        <v>83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173</v>
      </c>
      <c r="BM116" s="224" t="s">
        <v>174</v>
      </c>
    </row>
    <row r="117" s="13" customFormat="1">
      <c r="A117" s="13"/>
      <c r="B117" s="226"/>
      <c r="C117" s="227"/>
      <c r="D117" s="228" t="s">
        <v>175</v>
      </c>
      <c r="E117" s="229" t="s">
        <v>19</v>
      </c>
      <c r="F117" s="230" t="s">
        <v>176</v>
      </c>
      <c r="G117" s="227"/>
      <c r="H117" s="229" t="s">
        <v>19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175</v>
      </c>
      <c r="AU117" s="236" t="s">
        <v>83</v>
      </c>
      <c r="AV117" s="13" t="s">
        <v>81</v>
      </c>
      <c r="AW117" s="13" t="s">
        <v>33</v>
      </c>
      <c r="AX117" s="13" t="s">
        <v>74</v>
      </c>
      <c r="AY117" s="236" t="s">
        <v>165</v>
      </c>
    </row>
    <row r="118" s="14" customFormat="1">
      <c r="A118" s="14"/>
      <c r="B118" s="237"/>
      <c r="C118" s="238"/>
      <c r="D118" s="228" t="s">
        <v>175</v>
      </c>
      <c r="E118" s="239" t="s">
        <v>19</v>
      </c>
      <c r="F118" s="240" t="s">
        <v>177</v>
      </c>
      <c r="G118" s="238"/>
      <c r="H118" s="241">
        <v>47.200000000000003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175</v>
      </c>
      <c r="AU118" s="247" t="s">
        <v>83</v>
      </c>
      <c r="AV118" s="14" t="s">
        <v>83</v>
      </c>
      <c r="AW118" s="14" t="s">
        <v>33</v>
      </c>
      <c r="AX118" s="14" t="s">
        <v>81</v>
      </c>
      <c r="AY118" s="247" t="s">
        <v>165</v>
      </c>
    </row>
    <row r="119" s="2" customFormat="1" ht="16.5" customHeight="1">
      <c r="A119" s="39"/>
      <c r="B119" s="40"/>
      <c r="C119" s="213" t="s">
        <v>178</v>
      </c>
      <c r="D119" s="213" t="s">
        <v>168</v>
      </c>
      <c r="E119" s="214" t="s">
        <v>179</v>
      </c>
      <c r="F119" s="215" t="s">
        <v>180</v>
      </c>
      <c r="G119" s="216" t="s">
        <v>181</v>
      </c>
      <c r="H119" s="217">
        <v>1</v>
      </c>
      <c r="I119" s="218"/>
      <c r="J119" s="219">
        <f>ROUND(I119*H119,2)</f>
        <v>0</v>
      </c>
      <c r="K119" s="215" t="s">
        <v>172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173</v>
      </c>
      <c r="AT119" s="224" t="s">
        <v>168</v>
      </c>
      <c r="AU119" s="224" t="s">
        <v>83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173</v>
      </c>
      <c r="BM119" s="224" t="s">
        <v>182</v>
      </c>
    </row>
    <row r="120" s="2" customFormat="1" ht="16.5" customHeight="1">
      <c r="A120" s="39"/>
      <c r="B120" s="40"/>
      <c r="C120" s="213" t="s">
        <v>183</v>
      </c>
      <c r="D120" s="213" t="s">
        <v>168</v>
      </c>
      <c r="E120" s="214" t="s">
        <v>184</v>
      </c>
      <c r="F120" s="215" t="s">
        <v>185</v>
      </c>
      <c r="G120" s="216" t="s">
        <v>181</v>
      </c>
      <c r="H120" s="217">
        <v>1</v>
      </c>
      <c r="I120" s="218"/>
      <c r="J120" s="219">
        <f>ROUND(I120*H120,2)</f>
        <v>0</v>
      </c>
      <c r="K120" s="215" t="s">
        <v>172</v>
      </c>
      <c r="L120" s="45"/>
      <c r="M120" s="220" t="s">
        <v>19</v>
      </c>
      <c r="N120" s="221" t="s">
        <v>45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173</v>
      </c>
      <c r="AT120" s="224" t="s">
        <v>168</v>
      </c>
      <c r="AU120" s="224" t="s">
        <v>83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173</v>
      </c>
      <c r="BM120" s="224" t="s">
        <v>186</v>
      </c>
    </row>
    <row r="121" s="2" customFormat="1" ht="16.5" customHeight="1">
      <c r="A121" s="39"/>
      <c r="B121" s="40"/>
      <c r="C121" s="213" t="s">
        <v>187</v>
      </c>
      <c r="D121" s="213" t="s">
        <v>168</v>
      </c>
      <c r="E121" s="214" t="s">
        <v>188</v>
      </c>
      <c r="F121" s="215" t="s">
        <v>189</v>
      </c>
      <c r="G121" s="216" t="s">
        <v>181</v>
      </c>
      <c r="H121" s="217">
        <v>1</v>
      </c>
      <c r="I121" s="218"/>
      <c r="J121" s="219">
        <f>ROUND(I121*H121,2)</f>
        <v>0</v>
      </c>
      <c r="K121" s="215" t="s">
        <v>172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173</v>
      </c>
      <c r="AT121" s="224" t="s">
        <v>168</v>
      </c>
      <c r="AU121" s="224" t="s">
        <v>83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173</v>
      </c>
      <c r="BM121" s="224" t="s">
        <v>190</v>
      </c>
    </row>
    <row r="122" s="2" customFormat="1" ht="24.15" customHeight="1">
      <c r="A122" s="39"/>
      <c r="B122" s="40"/>
      <c r="C122" s="213" t="s">
        <v>191</v>
      </c>
      <c r="D122" s="213" t="s">
        <v>168</v>
      </c>
      <c r="E122" s="214" t="s">
        <v>192</v>
      </c>
      <c r="F122" s="215" t="s">
        <v>193</v>
      </c>
      <c r="G122" s="216" t="s">
        <v>194</v>
      </c>
      <c r="H122" s="217">
        <v>16</v>
      </c>
      <c r="I122" s="218"/>
      <c r="J122" s="219">
        <f>ROUND(I122*H122,2)</f>
        <v>0</v>
      </c>
      <c r="K122" s="215" t="s">
        <v>195</v>
      </c>
      <c r="L122" s="45"/>
      <c r="M122" s="220" t="s">
        <v>19</v>
      </c>
      <c r="N122" s="221" t="s">
        <v>45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173</v>
      </c>
      <c r="AT122" s="224" t="s">
        <v>168</v>
      </c>
      <c r="AU122" s="224" t="s">
        <v>83</v>
      </c>
      <c r="AY122" s="18" t="s">
        <v>165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173</v>
      </c>
      <c r="BM122" s="224" t="s">
        <v>196</v>
      </c>
    </row>
    <row r="123" s="2" customFormat="1">
      <c r="A123" s="39"/>
      <c r="B123" s="40"/>
      <c r="C123" s="41"/>
      <c r="D123" s="248" t="s">
        <v>197</v>
      </c>
      <c r="E123" s="41"/>
      <c r="F123" s="249" t="s">
        <v>198</v>
      </c>
      <c r="G123" s="41"/>
      <c r="H123" s="41"/>
      <c r="I123" s="250"/>
      <c r="J123" s="41"/>
      <c r="K123" s="41"/>
      <c r="L123" s="45"/>
      <c r="M123" s="251"/>
      <c r="N123" s="25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197</v>
      </c>
      <c r="AU123" s="18" t="s">
        <v>83</v>
      </c>
    </row>
    <row r="124" s="14" customFormat="1">
      <c r="A124" s="14"/>
      <c r="B124" s="237"/>
      <c r="C124" s="238"/>
      <c r="D124" s="228" t="s">
        <v>175</v>
      </c>
      <c r="E124" s="239" t="s">
        <v>19</v>
      </c>
      <c r="F124" s="240" t="s">
        <v>199</v>
      </c>
      <c r="G124" s="238"/>
      <c r="H124" s="241">
        <v>16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175</v>
      </c>
      <c r="AU124" s="247" t="s">
        <v>83</v>
      </c>
      <c r="AV124" s="14" t="s">
        <v>83</v>
      </c>
      <c r="AW124" s="14" t="s">
        <v>33</v>
      </c>
      <c r="AX124" s="14" t="s">
        <v>81</v>
      </c>
      <c r="AY124" s="247" t="s">
        <v>165</v>
      </c>
    </row>
    <row r="125" s="2" customFormat="1" ht="21.75" customHeight="1">
      <c r="A125" s="39"/>
      <c r="B125" s="40"/>
      <c r="C125" s="213" t="s">
        <v>200</v>
      </c>
      <c r="D125" s="213" t="s">
        <v>168</v>
      </c>
      <c r="E125" s="214" t="s">
        <v>201</v>
      </c>
      <c r="F125" s="215" t="s">
        <v>202</v>
      </c>
      <c r="G125" s="216" t="s">
        <v>181</v>
      </c>
      <c r="H125" s="217">
        <v>20</v>
      </c>
      <c r="I125" s="218"/>
      <c r="J125" s="219">
        <f>ROUND(I125*H125,2)</f>
        <v>0</v>
      </c>
      <c r="K125" s="215" t="s">
        <v>195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173</v>
      </c>
      <c r="AT125" s="224" t="s">
        <v>168</v>
      </c>
      <c r="AU125" s="224" t="s">
        <v>83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173</v>
      </c>
      <c r="BM125" s="224" t="s">
        <v>203</v>
      </c>
    </row>
    <row r="126" s="2" customFormat="1">
      <c r="A126" s="39"/>
      <c r="B126" s="40"/>
      <c r="C126" s="41"/>
      <c r="D126" s="248" t="s">
        <v>197</v>
      </c>
      <c r="E126" s="41"/>
      <c r="F126" s="249" t="s">
        <v>204</v>
      </c>
      <c r="G126" s="41"/>
      <c r="H126" s="41"/>
      <c r="I126" s="250"/>
      <c r="J126" s="41"/>
      <c r="K126" s="41"/>
      <c r="L126" s="45"/>
      <c r="M126" s="251"/>
      <c r="N126" s="25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197</v>
      </c>
      <c r="AU126" s="18" t="s">
        <v>83</v>
      </c>
    </row>
    <row r="127" s="14" customFormat="1">
      <c r="A127" s="14"/>
      <c r="B127" s="237"/>
      <c r="C127" s="238"/>
      <c r="D127" s="228" t="s">
        <v>175</v>
      </c>
      <c r="E127" s="239" t="s">
        <v>19</v>
      </c>
      <c r="F127" s="240" t="s">
        <v>205</v>
      </c>
      <c r="G127" s="238"/>
      <c r="H127" s="241">
        <v>2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175</v>
      </c>
      <c r="AU127" s="247" t="s">
        <v>83</v>
      </c>
      <c r="AV127" s="14" t="s">
        <v>83</v>
      </c>
      <c r="AW127" s="14" t="s">
        <v>33</v>
      </c>
      <c r="AX127" s="14" t="s">
        <v>74</v>
      </c>
      <c r="AY127" s="247" t="s">
        <v>165</v>
      </c>
    </row>
    <row r="128" s="14" customFormat="1">
      <c r="A128" s="14"/>
      <c r="B128" s="237"/>
      <c r="C128" s="238"/>
      <c r="D128" s="228" t="s">
        <v>175</v>
      </c>
      <c r="E128" s="239" t="s">
        <v>19</v>
      </c>
      <c r="F128" s="240" t="s">
        <v>206</v>
      </c>
      <c r="G128" s="238"/>
      <c r="H128" s="241">
        <v>18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175</v>
      </c>
      <c r="AU128" s="247" t="s">
        <v>83</v>
      </c>
      <c r="AV128" s="14" t="s">
        <v>83</v>
      </c>
      <c r="AW128" s="14" t="s">
        <v>33</v>
      </c>
      <c r="AX128" s="14" t="s">
        <v>74</v>
      </c>
      <c r="AY128" s="247" t="s">
        <v>165</v>
      </c>
    </row>
    <row r="129" s="15" customFormat="1">
      <c r="A129" s="15"/>
      <c r="B129" s="253"/>
      <c r="C129" s="254"/>
      <c r="D129" s="228" t="s">
        <v>175</v>
      </c>
      <c r="E129" s="255" t="s">
        <v>19</v>
      </c>
      <c r="F129" s="256" t="s">
        <v>207</v>
      </c>
      <c r="G129" s="254"/>
      <c r="H129" s="257">
        <v>20</v>
      </c>
      <c r="I129" s="258"/>
      <c r="J129" s="254"/>
      <c r="K129" s="254"/>
      <c r="L129" s="259"/>
      <c r="M129" s="260"/>
      <c r="N129" s="261"/>
      <c r="O129" s="261"/>
      <c r="P129" s="261"/>
      <c r="Q129" s="261"/>
      <c r="R129" s="261"/>
      <c r="S129" s="261"/>
      <c r="T129" s="262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3" t="s">
        <v>175</v>
      </c>
      <c r="AU129" s="263" t="s">
        <v>83</v>
      </c>
      <c r="AV129" s="15" t="s">
        <v>173</v>
      </c>
      <c r="AW129" s="15" t="s">
        <v>33</v>
      </c>
      <c r="AX129" s="15" t="s">
        <v>81</v>
      </c>
      <c r="AY129" s="263" t="s">
        <v>165</v>
      </c>
    </row>
    <row r="130" s="2" customFormat="1" ht="16.5" customHeight="1">
      <c r="A130" s="39"/>
      <c r="B130" s="40"/>
      <c r="C130" s="213" t="s">
        <v>208</v>
      </c>
      <c r="D130" s="213" t="s">
        <v>168</v>
      </c>
      <c r="E130" s="214" t="s">
        <v>209</v>
      </c>
      <c r="F130" s="215" t="s">
        <v>210</v>
      </c>
      <c r="G130" s="216" t="s">
        <v>181</v>
      </c>
      <c r="H130" s="217">
        <v>20</v>
      </c>
      <c r="I130" s="218"/>
      <c r="J130" s="219">
        <f>ROUND(I130*H130,2)</f>
        <v>0</v>
      </c>
      <c r="K130" s="215" t="s">
        <v>195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173</v>
      </c>
      <c r="AT130" s="224" t="s">
        <v>168</v>
      </c>
      <c r="AU130" s="224" t="s">
        <v>83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173</v>
      </c>
      <c r="BM130" s="224" t="s">
        <v>211</v>
      </c>
    </row>
    <row r="131" s="2" customFormat="1">
      <c r="A131" s="39"/>
      <c r="B131" s="40"/>
      <c r="C131" s="41"/>
      <c r="D131" s="248" t="s">
        <v>197</v>
      </c>
      <c r="E131" s="41"/>
      <c r="F131" s="249" t="s">
        <v>212</v>
      </c>
      <c r="G131" s="41"/>
      <c r="H131" s="41"/>
      <c r="I131" s="250"/>
      <c r="J131" s="41"/>
      <c r="K131" s="41"/>
      <c r="L131" s="45"/>
      <c r="M131" s="251"/>
      <c r="N131" s="25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197</v>
      </c>
      <c r="AU131" s="18" t="s">
        <v>83</v>
      </c>
    </row>
    <row r="132" s="14" customFormat="1">
      <c r="A132" s="14"/>
      <c r="B132" s="237"/>
      <c r="C132" s="238"/>
      <c r="D132" s="228" t="s">
        <v>175</v>
      </c>
      <c r="E132" s="239" t="s">
        <v>19</v>
      </c>
      <c r="F132" s="240" t="s">
        <v>205</v>
      </c>
      <c r="G132" s="238"/>
      <c r="H132" s="241">
        <v>2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175</v>
      </c>
      <c r="AU132" s="247" t="s">
        <v>83</v>
      </c>
      <c r="AV132" s="14" t="s">
        <v>83</v>
      </c>
      <c r="AW132" s="14" t="s">
        <v>33</v>
      </c>
      <c r="AX132" s="14" t="s">
        <v>74</v>
      </c>
      <c r="AY132" s="247" t="s">
        <v>165</v>
      </c>
    </row>
    <row r="133" s="14" customFormat="1">
      <c r="A133" s="14"/>
      <c r="B133" s="237"/>
      <c r="C133" s="238"/>
      <c r="D133" s="228" t="s">
        <v>175</v>
      </c>
      <c r="E133" s="239" t="s">
        <v>19</v>
      </c>
      <c r="F133" s="240" t="s">
        <v>206</v>
      </c>
      <c r="G133" s="238"/>
      <c r="H133" s="241">
        <v>18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175</v>
      </c>
      <c r="AU133" s="247" t="s">
        <v>83</v>
      </c>
      <c r="AV133" s="14" t="s">
        <v>83</v>
      </c>
      <c r="AW133" s="14" t="s">
        <v>33</v>
      </c>
      <c r="AX133" s="14" t="s">
        <v>74</v>
      </c>
      <c r="AY133" s="247" t="s">
        <v>165</v>
      </c>
    </row>
    <row r="134" s="15" customFormat="1">
      <c r="A134" s="15"/>
      <c r="B134" s="253"/>
      <c r="C134" s="254"/>
      <c r="D134" s="228" t="s">
        <v>175</v>
      </c>
      <c r="E134" s="255" t="s">
        <v>19</v>
      </c>
      <c r="F134" s="256" t="s">
        <v>207</v>
      </c>
      <c r="G134" s="254"/>
      <c r="H134" s="257">
        <v>20</v>
      </c>
      <c r="I134" s="258"/>
      <c r="J134" s="254"/>
      <c r="K134" s="254"/>
      <c r="L134" s="259"/>
      <c r="M134" s="260"/>
      <c r="N134" s="261"/>
      <c r="O134" s="261"/>
      <c r="P134" s="261"/>
      <c r="Q134" s="261"/>
      <c r="R134" s="261"/>
      <c r="S134" s="261"/>
      <c r="T134" s="262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3" t="s">
        <v>175</v>
      </c>
      <c r="AU134" s="263" t="s">
        <v>83</v>
      </c>
      <c r="AV134" s="15" t="s">
        <v>173</v>
      </c>
      <c r="AW134" s="15" t="s">
        <v>33</v>
      </c>
      <c r="AX134" s="15" t="s">
        <v>81</v>
      </c>
      <c r="AY134" s="263" t="s">
        <v>165</v>
      </c>
    </row>
    <row r="135" s="2" customFormat="1" ht="16.5" customHeight="1">
      <c r="A135" s="39"/>
      <c r="B135" s="40"/>
      <c r="C135" s="213" t="s">
        <v>213</v>
      </c>
      <c r="D135" s="213" t="s">
        <v>168</v>
      </c>
      <c r="E135" s="214" t="s">
        <v>214</v>
      </c>
      <c r="F135" s="215" t="s">
        <v>215</v>
      </c>
      <c r="G135" s="216" t="s">
        <v>194</v>
      </c>
      <c r="H135" s="217">
        <v>166.75</v>
      </c>
      <c r="I135" s="218"/>
      <c r="J135" s="219">
        <f>ROUND(I135*H135,2)</f>
        <v>0</v>
      </c>
      <c r="K135" s="215" t="s">
        <v>195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173</v>
      </c>
      <c r="AT135" s="224" t="s">
        <v>168</v>
      </c>
      <c r="AU135" s="224" t="s">
        <v>83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173</v>
      </c>
      <c r="BM135" s="224" t="s">
        <v>216</v>
      </c>
    </row>
    <row r="136" s="2" customFormat="1">
      <c r="A136" s="39"/>
      <c r="B136" s="40"/>
      <c r="C136" s="41"/>
      <c r="D136" s="248" t="s">
        <v>197</v>
      </c>
      <c r="E136" s="41"/>
      <c r="F136" s="249" t="s">
        <v>217</v>
      </c>
      <c r="G136" s="41"/>
      <c r="H136" s="41"/>
      <c r="I136" s="250"/>
      <c r="J136" s="41"/>
      <c r="K136" s="41"/>
      <c r="L136" s="45"/>
      <c r="M136" s="251"/>
      <c r="N136" s="25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197</v>
      </c>
      <c r="AU136" s="18" t="s">
        <v>83</v>
      </c>
    </row>
    <row r="137" s="13" customFormat="1">
      <c r="A137" s="13"/>
      <c r="B137" s="226"/>
      <c r="C137" s="227"/>
      <c r="D137" s="228" t="s">
        <v>175</v>
      </c>
      <c r="E137" s="229" t="s">
        <v>19</v>
      </c>
      <c r="F137" s="230" t="s">
        <v>218</v>
      </c>
      <c r="G137" s="227"/>
      <c r="H137" s="229" t="s">
        <v>19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175</v>
      </c>
      <c r="AU137" s="236" t="s">
        <v>83</v>
      </c>
      <c r="AV137" s="13" t="s">
        <v>81</v>
      </c>
      <c r="AW137" s="13" t="s">
        <v>33</v>
      </c>
      <c r="AX137" s="13" t="s">
        <v>74</v>
      </c>
      <c r="AY137" s="236" t="s">
        <v>165</v>
      </c>
    </row>
    <row r="138" s="14" customFormat="1">
      <c r="A138" s="14"/>
      <c r="B138" s="237"/>
      <c r="C138" s="238"/>
      <c r="D138" s="228" t="s">
        <v>175</v>
      </c>
      <c r="E138" s="239" t="s">
        <v>19</v>
      </c>
      <c r="F138" s="240" t="s">
        <v>219</v>
      </c>
      <c r="G138" s="238"/>
      <c r="H138" s="241">
        <v>166.75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175</v>
      </c>
      <c r="AU138" s="247" t="s">
        <v>83</v>
      </c>
      <c r="AV138" s="14" t="s">
        <v>83</v>
      </c>
      <c r="AW138" s="14" t="s">
        <v>33</v>
      </c>
      <c r="AX138" s="14" t="s">
        <v>81</v>
      </c>
      <c r="AY138" s="247" t="s">
        <v>165</v>
      </c>
    </row>
    <row r="139" s="2" customFormat="1" ht="24.15" customHeight="1">
      <c r="A139" s="39"/>
      <c r="B139" s="40"/>
      <c r="C139" s="213" t="s">
        <v>220</v>
      </c>
      <c r="D139" s="213" t="s">
        <v>168</v>
      </c>
      <c r="E139" s="214" t="s">
        <v>221</v>
      </c>
      <c r="F139" s="215" t="s">
        <v>222</v>
      </c>
      <c r="G139" s="216" t="s">
        <v>223</v>
      </c>
      <c r="H139" s="217">
        <v>16.395</v>
      </c>
      <c r="I139" s="218"/>
      <c r="J139" s="219">
        <f>ROUND(I139*H139,2)</f>
        <v>0</v>
      </c>
      <c r="K139" s="215" t="s">
        <v>195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173</v>
      </c>
      <c r="AT139" s="224" t="s">
        <v>168</v>
      </c>
      <c r="AU139" s="224" t="s">
        <v>83</v>
      </c>
      <c r="AY139" s="18" t="s">
        <v>165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173</v>
      </c>
      <c r="BM139" s="224" t="s">
        <v>224</v>
      </c>
    </row>
    <row r="140" s="2" customFormat="1">
      <c r="A140" s="39"/>
      <c r="B140" s="40"/>
      <c r="C140" s="41"/>
      <c r="D140" s="248" t="s">
        <v>197</v>
      </c>
      <c r="E140" s="41"/>
      <c r="F140" s="249" t="s">
        <v>225</v>
      </c>
      <c r="G140" s="41"/>
      <c r="H140" s="41"/>
      <c r="I140" s="250"/>
      <c r="J140" s="41"/>
      <c r="K140" s="41"/>
      <c r="L140" s="45"/>
      <c r="M140" s="251"/>
      <c r="N140" s="25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197</v>
      </c>
      <c r="AU140" s="18" t="s">
        <v>83</v>
      </c>
    </row>
    <row r="141" s="13" customFormat="1">
      <c r="A141" s="13"/>
      <c r="B141" s="226"/>
      <c r="C141" s="227"/>
      <c r="D141" s="228" t="s">
        <v>175</v>
      </c>
      <c r="E141" s="229" t="s">
        <v>19</v>
      </c>
      <c r="F141" s="230" t="s">
        <v>226</v>
      </c>
      <c r="G141" s="227"/>
      <c r="H141" s="229" t="s">
        <v>19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175</v>
      </c>
      <c r="AU141" s="236" t="s">
        <v>83</v>
      </c>
      <c r="AV141" s="13" t="s">
        <v>81</v>
      </c>
      <c r="AW141" s="13" t="s">
        <v>33</v>
      </c>
      <c r="AX141" s="13" t="s">
        <v>74</v>
      </c>
      <c r="AY141" s="236" t="s">
        <v>165</v>
      </c>
    </row>
    <row r="142" s="14" customFormat="1">
      <c r="A142" s="14"/>
      <c r="B142" s="237"/>
      <c r="C142" s="238"/>
      <c r="D142" s="228" t="s">
        <v>175</v>
      </c>
      <c r="E142" s="239" t="s">
        <v>19</v>
      </c>
      <c r="F142" s="240" t="s">
        <v>227</v>
      </c>
      <c r="G142" s="238"/>
      <c r="H142" s="241">
        <v>11.327999999999999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175</v>
      </c>
      <c r="AU142" s="247" t="s">
        <v>83</v>
      </c>
      <c r="AV142" s="14" t="s">
        <v>83</v>
      </c>
      <c r="AW142" s="14" t="s">
        <v>33</v>
      </c>
      <c r="AX142" s="14" t="s">
        <v>74</v>
      </c>
      <c r="AY142" s="247" t="s">
        <v>165</v>
      </c>
    </row>
    <row r="143" s="14" customFormat="1">
      <c r="A143" s="14"/>
      <c r="B143" s="237"/>
      <c r="C143" s="238"/>
      <c r="D143" s="228" t="s">
        <v>175</v>
      </c>
      <c r="E143" s="239" t="s">
        <v>19</v>
      </c>
      <c r="F143" s="240" t="s">
        <v>228</v>
      </c>
      <c r="G143" s="238"/>
      <c r="H143" s="241">
        <v>3.3879999999999999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175</v>
      </c>
      <c r="AU143" s="247" t="s">
        <v>83</v>
      </c>
      <c r="AV143" s="14" t="s">
        <v>83</v>
      </c>
      <c r="AW143" s="14" t="s">
        <v>33</v>
      </c>
      <c r="AX143" s="14" t="s">
        <v>74</v>
      </c>
      <c r="AY143" s="247" t="s">
        <v>165</v>
      </c>
    </row>
    <row r="144" s="14" customFormat="1">
      <c r="A144" s="14"/>
      <c r="B144" s="237"/>
      <c r="C144" s="238"/>
      <c r="D144" s="228" t="s">
        <v>175</v>
      </c>
      <c r="E144" s="239" t="s">
        <v>19</v>
      </c>
      <c r="F144" s="240" t="s">
        <v>229</v>
      </c>
      <c r="G144" s="238"/>
      <c r="H144" s="241">
        <v>1.6790000000000001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175</v>
      </c>
      <c r="AU144" s="247" t="s">
        <v>83</v>
      </c>
      <c r="AV144" s="14" t="s">
        <v>83</v>
      </c>
      <c r="AW144" s="14" t="s">
        <v>33</v>
      </c>
      <c r="AX144" s="14" t="s">
        <v>74</v>
      </c>
      <c r="AY144" s="247" t="s">
        <v>165</v>
      </c>
    </row>
    <row r="145" s="15" customFormat="1">
      <c r="A145" s="15"/>
      <c r="B145" s="253"/>
      <c r="C145" s="254"/>
      <c r="D145" s="228" t="s">
        <v>175</v>
      </c>
      <c r="E145" s="255" t="s">
        <v>19</v>
      </c>
      <c r="F145" s="256" t="s">
        <v>207</v>
      </c>
      <c r="G145" s="254"/>
      <c r="H145" s="257">
        <v>16.395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3" t="s">
        <v>175</v>
      </c>
      <c r="AU145" s="263" t="s">
        <v>83</v>
      </c>
      <c r="AV145" s="15" t="s">
        <v>173</v>
      </c>
      <c r="AW145" s="15" t="s">
        <v>33</v>
      </c>
      <c r="AX145" s="15" t="s">
        <v>81</v>
      </c>
      <c r="AY145" s="263" t="s">
        <v>165</v>
      </c>
    </row>
    <row r="146" s="2" customFormat="1" ht="16.5" customHeight="1">
      <c r="A146" s="39"/>
      <c r="B146" s="40"/>
      <c r="C146" s="213" t="s">
        <v>230</v>
      </c>
      <c r="D146" s="213" t="s">
        <v>168</v>
      </c>
      <c r="E146" s="214" t="s">
        <v>231</v>
      </c>
      <c r="F146" s="215" t="s">
        <v>232</v>
      </c>
      <c r="G146" s="216" t="s">
        <v>223</v>
      </c>
      <c r="H146" s="217">
        <v>100.05</v>
      </c>
      <c r="I146" s="218"/>
      <c r="J146" s="219">
        <f>ROUND(I146*H146,2)</f>
        <v>0</v>
      </c>
      <c r="K146" s="215" t="s">
        <v>195</v>
      </c>
      <c r="L146" s="45"/>
      <c r="M146" s="220" t="s">
        <v>19</v>
      </c>
      <c r="N146" s="221" t="s">
        <v>45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173</v>
      </c>
      <c r="AT146" s="224" t="s">
        <v>168</v>
      </c>
      <c r="AU146" s="224" t="s">
        <v>83</v>
      </c>
      <c r="AY146" s="18" t="s">
        <v>165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81</v>
      </c>
      <c r="BK146" s="225">
        <f>ROUND(I146*H146,2)</f>
        <v>0</v>
      </c>
      <c r="BL146" s="18" t="s">
        <v>173</v>
      </c>
      <c r="BM146" s="224" t="s">
        <v>233</v>
      </c>
    </row>
    <row r="147" s="2" customFormat="1">
      <c r="A147" s="39"/>
      <c r="B147" s="40"/>
      <c r="C147" s="41"/>
      <c r="D147" s="248" t="s">
        <v>197</v>
      </c>
      <c r="E147" s="41"/>
      <c r="F147" s="249" t="s">
        <v>234</v>
      </c>
      <c r="G147" s="41"/>
      <c r="H147" s="41"/>
      <c r="I147" s="250"/>
      <c r="J147" s="41"/>
      <c r="K147" s="41"/>
      <c r="L147" s="45"/>
      <c r="M147" s="251"/>
      <c r="N147" s="25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197</v>
      </c>
      <c r="AU147" s="18" t="s">
        <v>83</v>
      </c>
    </row>
    <row r="148" s="2" customFormat="1">
      <c r="A148" s="39"/>
      <c r="B148" s="40"/>
      <c r="C148" s="41"/>
      <c r="D148" s="228" t="s">
        <v>235</v>
      </c>
      <c r="E148" s="41"/>
      <c r="F148" s="264" t="s">
        <v>236</v>
      </c>
      <c r="G148" s="41"/>
      <c r="H148" s="41"/>
      <c r="I148" s="250"/>
      <c r="J148" s="41"/>
      <c r="K148" s="41"/>
      <c r="L148" s="45"/>
      <c r="M148" s="251"/>
      <c r="N148" s="25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235</v>
      </c>
      <c r="AU148" s="18" t="s">
        <v>83</v>
      </c>
    </row>
    <row r="149" s="14" customFormat="1">
      <c r="A149" s="14"/>
      <c r="B149" s="237"/>
      <c r="C149" s="238"/>
      <c r="D149" s="228" t="s">
        <v>175</v>
      </c>
      <c r="E149" s="239" t="s">
        <v>19</v>
      </c>
      <c r="F149" s="240" t="s">
        <v>237</v>
      </c>
      <c r="G149" s="238"/>
      <c r="H149" s="241">
        <v>100.05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175</v>
      </c>
      <c r="AU149" s="247" t="s">
        <v>83</v>
      </c>
      <c r="AV149" s="14" t="s">
        <v>83</v>
      </c>
      <c r="AW149" s="14" t="s">
        <v>33</v>
      </c>
      <c r="AX149" s="14" t="s">
        <v>74</v>
      </c>
      <c r="AY149" s="247" t="s">
        <v>165</v>
      </c>
    </row>
    <row r="150" s="15" customFormat="1">
      <c r="A150" s="15"/>
      <c r="B150" s="253"/>
      <c r="C150" s="254"/>
      <c r="D150" s="228" t="s">
        <v>175</v>
      </c>
      <c r="E150" s="255" t="s">
        <v>19</v>
      </c>
      <c r="F150" s="256" t="s">
        <v>207</v>
      </c>
      <c r="G150" s="254"/>
      <c r="H150" s="257">
        <v>100.05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3" t="s">
        <v>175</v>
      </c>
      <c r="AU150" s="263" t="s">
        <v>83</v>
      </c>
      <c r="AV150" s="15" t="s">
        <v>173</v>
      </c>
      <c r="AW150" s="15" t="s">
        <v>33</v>
      </c>
      <c r="AX150" s="15" t="s">
        <v>81</v>
      </c>
      <c r="AY150" s="263" t="s">
        <v>165</v>
      </c>
    </row>
    <row r="151" s="2" customFormat="1" ht="16.5" customHeight="1">
      <c r="A151" s="39"/>
      <c r="B151" s="40"/>
      <c r="C151" s="213" t="s">
        <v>238</v>
      </c>
      <c r="D151" s="213" t="s">
        <v>168</v>
      </c>
      <c r="E151" s="214" t="s">
        <v>239</v>
      </c>
      <c r="F151" s="215" t="s">
        <v>240</v>
      </c>
      <c r="G151" s="216" t="s">
        <v>223</v>
      </c>
      <c r="H151" s="217">
        <v>16.395</v>
      </c>
      <c r="I151" s="218"/>
      <c r="J151" s="219">
        <f>ROUND(I151*H151,2)</f>
        <v>0</v>
      </c>
      <c r="K151" s="215" t="s">
        <v>195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173</v>
      </c>
      <c r="AT151" s="224" t="s">
        <v>168</v>
      </c>
      <c r="AU151" s="224" t="s">
        <v>83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173</v>
      </c>
      <c r="BM151" s="224" t="s">
        <v>241</v>
      </c>
    </row>
    <row r="152" s="2" customFormat="1">
      <c r="A152" s="39"/>
      <c r="B152" s="40"/>
      <c r="C152" s="41"/>
      <c r="D152" s="248" t="s">
        <v>197</v>
      </c>
      <c r="E152" s="41"/>
      <c r="F152" s="249" t="s">
        <v>242</v>
      </c>
      <c r="G152" s="41"/>
      <c r="H152" s="41"/>
      <c r="I152" s="250"/>
      <c r="J152" s="41"/>
      <c r="K152" s="41"/>
      <c r="L152" s="45"/>
      <c r="M152" s="251"/>
      <c r="N152" s="25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197</v>
      </c>
      <c r="AU152" s="18" t="s">
        <v>83</v>
      </c>
    </row>
    <row r="153" s="13" customFormat="1">
      <c r="A153" s="13"/>
      <c r="B153" s="226"/>
      <c r="C153" s="227"/>
      <c r="D153" s="228" t="s">
        <v>175</v>
      </c>
      <c r="E153" s="229" t="s">
        <v>19</v>
      </c>
      <c r="F153" s="230" t="s">
        <v>226</v>
      </c>
      <c r="G153" s="227"/>
      <c r="H153" s="229" t="s">
        <v>19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175</v>
      </c>
      <c r="AU153" s="236" t="s">
        <v>83</v>
      </c>
      <c r="AV153" s="13" t="s">
        <v>81</v>
      </c>
      <c r="AW153" s="13" t="s">
        <v>33</v>
      </c>
      <c r="AX153" s="13" t="s">
        <v>74</v>
      </c>
      <c r="AY153" s="236" t="s">
        <v>165</v>
      </c>
    </row>
    <row r="154" s="14" customFormat="1">
      <c r="A154" s="14"/>
      <c r="B154" s="237"/>
      <c r="C154" s="238"/>
      <c r="D154" s="228" t="s">
        <v>175</v>
      </c>
      <c r="E154" s="239" t="s">
        <v>19</v>
      </c>
      <c r="F154" s="240" t="s">
        <v>227</v>
      </c>
      <c r="G154" s="238"/>
      <c r="H154" s="241">
        <v>11.327999999999999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175</v>
      </c>
      <c r="AU154" s="247" t="s">
        <v>83</v>
      </c>
      <c r="AV154" s="14" t="s">
        <v>83</v>
      </c>
      <c r="AW154" s="14" t="s">
        <v>33</v>
      </c>
      <c r="AX154" s="14" t="s">
        <v>74</v>
      </c>
      <c r="AY154" s="247" t="s">
        <v>165</v>
      </c>
    </row>
    <row r="155" s="14" customFormat="1">
      <c r="A155" s="14"/>
      <c r="B155" s="237"/>
      <c r="C155" s="238"/>
      <c r="D155" s="228" t="s">
        <v>175</v>
      </c>
      <c r="E155" s="239" t="s">
        <v>19</v>
      </c>
      <c r="F155" s="240" t="s">
        <v>228</v>
      </c>
      <c r="G155" s="238"/>
      <c r="H155" s="241">
        <v>3.3879999999999999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175</v>
      </c>
      <c r="AU155" s="247" t="s">
        <v>83</v>
      </c>
      <c r="AV155" s="14" t="s">
        <v>83</v>
      </c>
      <c r="AW155" s="14" t="s">
        <v>33</v>
      </c>
      <c r="AX155" s="14" t="s">
        <v>74</v>
      </c>
      <c r="AY155" s="247" t="s">
        <v>165</v>
      </c>
    </row>
    <row r="156" s="14" customFormat="1">
      <c r="A156" s="14"/>
      <c r="B156" s="237"/>
      <c r="C156" s="238"/>
      <c r="D156" s="228" t="s">
        <v>175</v>
      </c>
      <c r="E156" s="239" t="s">
        <v>19</v>
      </c>
      <c r="F156" s="240" t="s">
        <v>229</v>
      </c>
      <c r="G156" s="238"/>
      <c r="H156" s="241">
        <v>1.6790000000000001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175</v>
      </c>
      <c r="AU156" s="247" t="s">
        <v>83</v>
      </c>
      <c r="AV156" s="14" t="s">
        <v>83</v>
      </c>
      <c r="AW156" s="14" t="s">
        <v>33</v>
      </c>
      <c r="AX156" s="14" t="s">
        <v>74</v>
      </c>
      <c r="AY156" s="247" t="s">
        <v>165</v>
      </c>
    </row>
    <row r="157" s="15" customFormat="1">
      <c r="A157" s="15"/>
      <c r="B157" s="253"/>
      <c r="C157" s="254"/>
      <c r="D157" s="228" t="s">
        <v>175</v>
      </c>
      <c r="E157" s="255" t="s">
        <v>19</v>
      </c>
      <c r="F157" s="256" t="s">
        <v>207</v>
      </c>
      <c r="G157" s="254"/>
      <c r="H157" s="257">
        <v>16.395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3" t="s">
        <v>175</v>
      </c>
      <c r="AU157" s="263" t="s">
        <v>83</v>
      </c>
      <c r="AV157" s="15" t="s">
        <v>173</v>
      </c>
      <c r="AW157" s="15" t="s">
        <v>33</v>
      </c>
      <c r="AX157" s="15" t="s">
        <v>81</v>
      </c>
      <c r="AY157" s="263" t="s">
        <v>165</v>
      </c>
    </row>
    <row r="158" s="2" customFormat="1" ht="24.15" customHeight="1">
      <c r="A158" s="39"/>
      <c r="B158" s="40"/>
      <c r="C158" s="213" t="s">
        <v>243</v>
      </c>
      <c r="D158" s="213" t="s">
        <v>168</v>
      </c>
      <c r="E158" s="214" t="s">
        <v>244</v>
      </c>
      <c r="F158" s="215" t="s">
        <v>245</v>
      </c>
      <c r="G158" s="216" t="s">
        <v>223</v>
      </c>
      <c r="H158" s="217">
        <v>163.94999999999999</v>
      </c>
      <c r="I158" s="218"/>
      <c r="J158" s="219">
        <f>ROUND(I158*H158,2)</f>
        <v>0</v>
      </c>
      <c r="K158" s="215" t="s">
        <v>195</v>
      </c>
      <c r="L158" s="45"/>
      <c r="M158" s="220" t="s">
        <v>19</v>
      </c>
      <c r="N158" s="221" t="s">
        <v>45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173</v>
      </c>
      <c r="AT158" s="224" t="s">
        <v>168</v>
      </c>
      <c r="AU158" s="224" t="s">
        <v>83</v>
      </c>
      <c r="AY158" s="18" t="s">
        <v>165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81</v>
      </c>
      <c r="BK158" s="225">
        <f>ROUND(I158*H158,2)</f>
        <v>0</v>
      </c>
      <c r="BL158" s="18" t="s">
        <v>173</v>
      </c>
      <c r="BM158" s="224" t="s">
        <v>246</v>
      </c>
    </row>
    <row r="159" s="2" customFormat="1">
      <c r="A159" s="39"/>
      <c r="B159" s="40"/>
      <c r="C159" s="41"/>
      <c r="D159" s="248" t="s">
        <v>197</v>
      </c>
      <c r="E159" s="41"/>
      <c r="F159" s="249" t="s">
        <v>247</v>
      </c>
      <c r="G159" s="41"/>
      <c r="H159" s="41"/>
      <c r="I159" s="250"/>
      <c r="J159" s="41"/>
      <c r="K159" s="41"/>
      <c r="L159" s="45"/>
      <c r="M159" s="251"/>
      <c r="N159" s="25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197</v>
      </c>
      <c r="AU159" s="18" t="s">
        <v>83</v>
      </c>
    </row>
    <row r="160" s="14" customFormat="1">
      <c r="A160" s="14"/>
      <c r="B160" s="237"/>
      <c r="C160" s="238"/>
      <c r="D160" s="228" t="s">
        <v>175</v>
      </c>
      <c r="E160" s="239" t="s">
        <v>19</v>
      </c>
      <c r="F160" s="240" t="s">
        <v>248</v>
      </c>
      <c r="G160" s="238"/>
      <c r="H160" s="241">
        <v>163.94999999999999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175</v>
      </c>
      <c r="AU160" s="247" t="s">
        <v>83</v>
      </c>
      <c r="AV160" s="14" t="s">
        <v>83</v>
      </c>
      <c r="AW160" s="14" t="s">
        <v>33</v>
      </c>
      <c r="AX160" s="14" t="s">
        <v>74</v>
      </c>
      <c r="AY160" s="247" t="s">
        <v>165</v>
      </c>
    </row>
    <row r="161" s="15" customFormat="1">
      <c r="A161" s="15"/>
      <c r="B161" s="253"/>
      <c r="C161" s="254"/>
      <c r="D161" s="228" t="s">
        <v>175</v>
      </c>
      <c r="E161" s="255" t="s">
        <v>19</v>
      </c>
      <c r="F161" s="256" t="s">
        <v>207</v>
      </c>
      <c r="G161" s="254"/>
      <c r="H161" s="257">
        <v>163.94999999999999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3" t="s">
        <v>175</v>
      </c>
      <c r="AU161" s="263" t="s">
        <v>83</v>
      </c>
      <c r="AV161" s="15" t="s">
        <v>173</v>
      </c>
      <c r="AW161" s="15" t="s">
        <v>33</v>
      </c>
      <c r="AX161" s="15" t="s">
        <v>81</v>
      </c>
      <c r="AY161" s="263" t="s">
        <v>165</v>
      </c>
    </row>
    <row r="162" s="2" customFormat="1" ht="16.5" customHeight="1">
      <c r="A162" s="39"/>
      <c r="B162" s="40"/>
      <c r="C162" s="213" t="s">
        <v>249</v>
      </c>
      <c r="D162" s="213" t="s">
        <v>168</v>
      </c>
      <c r="E162" s="214" t="s">
        <v>250</v>
      </c>
      <c r="F162" s="215" t="s">
        <v>251</v>
      </c>
      <c r="G162" s="216" t="s">
        <v>252</v>
      </c>
      <c r="H162" s="217">
        <v>29.510999999999999</v>
      </c>
      <c r="I162" s="218"/>
      <c r="J162" s="219">
        <f>ROUND(I162*H162,2)</f>
        <v>0</v>
      </c>
      <c r="K162" s="215" t="s">
        <v>195</v>
      </c>
      <c r="L162" s="45"/>
      <c r="M162" s="220" t="s">
        <v>19</v>
      </c>
      <c r="N162" s="221" t="s">
        <v>45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173</v>
      </c>
      <c r="AT162" s="224" t="s">
        <v>168</v>
      </c>
      <c r="AU162" s="224" t="s">
        <v>83</v>
      </c>
      <c r="AY162" s="18" t="s">
        <v>165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81</v>
      </c>
      <c r="BK162" s="225">
        <f>ROUND(I162*H162,2)</f>
        <v>0</v>
      </c>
      <c r="BL162" s="18" t="s">
        <v>173</v>
      </c>
      <c r="BM162" s="224" t="s">
        <v>253</v>
      </c>
    </row>
    <row r="163" s="2" customFormat="1">
      <c r="A163" s="39"/>
      <c r="B163" s="40"/>
      <c r="C163" s="41"/>
      <c r="D163" s="248" t="s">
        <v>197</v>
      </c>
      <c r="E163" s="41"/>
      <c r="F163" s="249" t="s">
        <v>254</v>
      </c>
      <c r="G163" s="41"/>
      <c r="H163" s="41"/>
      <c r="I163" s="250"/>
      <c r="J163" s="41"/>
      <c r="K163" s="41"/>
      <c r="L163" s="45"/>
      <c r="M163" s="251"/>
      <c r="N163" s="25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197</v>
      </c>
      <c r="AU163" s="18" t="s">
        <v>83</v>
      </c>
    </row>
    <row r="164" s="14" customFormat="1">
      <c r="A164" s="14"/>
      <c r="B164" s="237"/>
      <c r="C164" s="238"/>
      <c r="D164" s="228" t="s">
        <v>175</v>
      </c>
      <c r="E164" s="239" t="s">
        <v>19</v>
      </c>
      <c r="F164" s="240" t="s">
        <v>255</v>
      </c>
      <c r="G164" s="238"/>
      <c r="H164" s="241">
        <v>29.510999999999999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175</v>
      </c>
      <c r="AU164" s="247" t="s">
        <v>83</v>
      </c>
      <c r="AV164" s="14" t="s">
        <v>83</v>
      </c>
      <c r="AW164" s="14" t="s">
        <v>33</v>
      </c>
      <c r="AX164" s="14" t="s">
        <v>74</v>
      </c>
      <c r="AY164" s="247" t="s">
        <v>165</v>
      </c>
    </row>
    <row r="165" s="15" customFormat="1">
      <c r="A165" s="15"/>
      <c r="B165" s="253"/>
      <c r="C165" s="254"/>
      <c r="D165" s="228" t="s">
        <v>175</v>
      </c>
      <c r="E165" s="255" t="s">
        <v>19</v>
      </c>
      <c r="F165" s="256" t="s">
        <v>207</v>
      </c>
      <c r="G165" s="254"/>
      <c r="H165" s="257">
        <v>29.510999999999999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3" t="s">
        <v>175</v>
      </c>
      <c r="AU165" s="263" t="s">
        <v>83</v>
      </c>
      <c r="AV165" s="15" t="s">
        <v>173</v>
      </c>
      <c r="AW165" s="15" t="s">
        <v>33</v>
      </c>
      <c r="AX165" s="15" t="s">
        <v>81</v>
      </c>
      <c r="AY165" s="263" t="s">
        <v>165</v>
      </c>
    </row>
    <row r="166" s="2" customFormat="1" ht="16.5" customHeight="1">
      <c r="A166" s="39"/>
      <c r="B166" s="40"/>
      <c r="C166" s="213" t="s">
        <v>256</v>
      </c>
      <c r="D166" s="213" t="s">
        <v>168</v>
      </c>
      <c r="E166" s="214" t="s">
        <v>257</v>
      </c>
      <c r="F166" s="215" t="s">
        <v>258</v>
      </c>
      <c r="G166" s="216" t="s">
        <v>223</v>
      </c>
      <c r="H166" s="217">
        <v>16.395</v>
      </c>
      <c r="I166" s="218"/>
      <c r="J166" s="219">
        <f>ROUND(I166*H166,2)</f>
        <v>0</v>
      </c>
      <c r="K166" s="215" t="s">
        <v>195</v>
      </c>
      <c r="L166" s="45"/>
      <c r="M166" s="220" t="s">
        <v>19</v>
      </c>
      <c r="N166" s="221" t="s">
        <v>45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173</v>
      </c>
      <c r="AT166" s="224" t="s">
        <v>168</v>
      </c>
      <c r="AU166" s="224" t="s">
        <v>83</v>
      </c>
      <c r="AY166" s="18" t="s">
        <v>165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81</v>
      </c>
      <c r="BK166" s="225">
        <f>ROUND(I166*H166,2)</f>
        <v>0</v>
      </c>
      <c r="BL166" s="18" t="s">
        <v>173</v>
      </c>
      <c r="BM166" s="224" t="s">
        <v>259</v>
      </c>
    </row>
    <row r="167" s="2" customFormat="1">
      <c r="A167" s="39"/>
      <c r="B167" s="40"/>
      <c r="C167" s="41"/>
      <c r="D167" s="248" t="s">
        <v>197</v>
      </c>
      <c r="E167" s="41"/>
      <c r="F167" s="249" t="s">
        <v>260</v>
      </c>
      <c r="G167" s="41"/>
      <c r="H167" s="41"/>
      <c r="I167" s="250"/>
      <c r="J167" s="41"/>
      <c r="K167" s="41"/>
      <c r="L167" s="45"/>
      <c r="M167" s="251"/>
      <c r="N167" s="25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197</v>
      </c>
      <c r="AU167" s="18" t="s">
        <v>83</v>
      </c>
    </row>
    <row r="168" s="13" customFormat="1">
      <c r="A168" s="13"/>
      <c r="B168" s="226"/>
      <c r="C168" s="227"/>
      <c r="D168" s="228" t="s">
        <v>175</v>
      </c>
      <c r="E168" s="229" t="s">
        <v>19</v>
      </c>
      <c r="F168" s="230" t="s">
        <v>226</v>
      </c>
      <c r="G168" s="227"/>
      <c r="H168" s="229" t="s">
        <v>19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175</v>
      </c>
      <c r="AU168" s="236" t="s">
        <v>83</v>
      </c>
      <c r="AV168" s="13" t="s">
        <v>81</v>
      </c>
      <c r="AW168" s="13" t="s">
        <v>33</v>
      </c>
      <c r="AX168" s="13" t="s">
        <v>74</v>
      </c>
      <c r="AY168" s="236" t="s">
        <v>165</v>
      </c>
    </row>
    <row r="169" s="14" customFormat="1">
      <c r="A169" s="14"/>
      <c r="B169" s="237"/>
      <c r="C169" s="238"/>
      <c r="D169" s="228" t="s">
        <v>175</v>
      </c>
      <c r="E169" s="239" t="s">
        <v>19</v>
      </c>
      <c r="F169" s="240" t="s">
        <v>227</v>
      </c>
      <c r="G169" s="238"/>
      <c r="H169" s="241">
        <v>11.327999999999999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175</v>
      </c>
      <c r="AU169" s="247" t="s">
        <v>83</v>
      </c>
      <c r="AV169" s="14" t="s">
        <v>83</v>
      </c>
      <c r="AW169" s="14" t="s">
        <v>33</v>
      </c>
      <c r="AX169" s="14" t="s">
        <v>74</v>
      </c>
      <c r="AY169" s="247" t="s">
        <v>165</v>
      </c>
    </row>
    <row r="170" s="14" customFormat="1">
      <c r="A170" s="14"/>
      <c r="B170" s="237"/>
      <c r="C170" s="238"/>
      <c r="D170" s="228" t="s">
        <v>175</v>
      </c>
      <c r="E170" s="239" t="s">
        <v>19</v>
      </c>
      <c r="F170" s="240" t="s">
        <v>228</v>
      </c>
      <c r="G170" s="238"/>
      <c r="H170" s="241">
        <v>3.3879999999999999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175</v>
      </c>
      <c r="AU170" s="247" t="s">
        <v>83</v>
      </c>
      <c r="AV170" s="14" t="s">
        <v>83</v>
      </c>
      <c r="AW170" s="14" t="s">
        <v>33</v>
      </c>
      <c r="AX170" s="14" t="s">
        <v>74</v>
      </c>
      <c r="AY170" s="247" t="s">
        <v>165</v>
      </c>
    </row>
    <row r="171" s="14" customFormat="1">
      <c r="A171" s="14"/>
      <c r="B171" s="237"/>
      <c r="C171" s="238"/>
      <c r="D171" s="228" t="s">
        <v>175</v>
      </c>
      <c r="E171" s="239" t="s">
        <v>19</v>
      </c>
      <c r="F171" s="240" t="s">
        <v>229</v>
      </c>
      <c r="G171" s="238"/>
      <c r="H171" s="241">
        <v>1.6790000000000001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175</v>
      </c>
      <c r="AU171" s="247" t="s">
        <v>83</v>
      </c>
      <c r="AV171" s="14" t="s">
        <v>83</v>
      </c>
      <c r="AW171" s="14" t="s">
        <v>33</v>
      </c>
      <c r="AX171" s="14" t="s">
        <v>74</v>
      </c>
      <c r="AY171" s="247" t="s">
        <v>165</v>
      </c>
    </row>
    <row r="172" s="15" customFormat="1">
      <c r="A172" s="15"/>
      <c r="B172" s="253"/>
      <c r="C172" s="254"/>
      <c r="D172" s="228" t="s">
        <v>175</v>
      </c>
      <c r="E172" s="255" t="s">
        <v>19</v>
      </c>
      <c r="F172" s="256" t="s">
        <v>207</v>
      </c>
      <c r="G172" s="254"/>
      <c r="H172" s="257">
        <v>16.395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3" t="s">
        <v>175</v>
      </c>
      <c r="AU172" s="263" t="s">
        <v>83</v>
      </c>
      <c r="AV172" s="15" t="s">
        <v>173</v>
      </c>
      <c r="AW172" s="15" t="s">
        <v>33</v>
      </c>
      <c r="AX172" s="15" t="s">
        <v>81</v>
      </c>
      <c r="AY172" s="263" t="s">
        <v>165</v>
      </c>
    </row>
    <row r="173" s="2" customFormat="1" ht="16.5" customHeight="1">
      <c r="A173" s="39"/>
      <c r="B173" s="40"/>
      <c r="C173" s="213" t="s">
        <v>261</v>
      </c>
      <c r="D173" s="213" t="s">
        <v>168</v>
      </c>
      <c r="E173" s="214" t="s">
        <v>262</v>
      </c>
      <c r="F173" s="215" t="s">
        <v>263</v>
      </c>
      <c r="G173" s="216" t="s">
        <v>223</v>
      </c>
      <c r="H173" s="217">
        <v>2.9430000000000001</v>
      </c>
      <c r="I173" s="218"/>
      <c r="J173" s="219">
        <f>ROUND(I173*H173,2)</f>
        <v>0</v>
      </c>
      <c r="K173" s="215" t="s">
        <v>195</v>
      </c>
      <c r="L173" s="45"/>
      <c r="M173" s="220" t="s">
        <v>19</v>
      </c>
      <c r="N173" s="221" t="s">
        <v>45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173</v>
      </c>
      <c r="AT173" s="224" t="s">
        <v>168</v>
      </c>
      <c r="AU173" s="224" t="s">
        <v>83</v>
      </c>
      <c r="AY173" s="18" t="s">
        <v>165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81</v>
      </c>
      <c r="BK173" s="225">
        <f>ROUND(I173*H173,2)</f>
        <v>0</v>
      </c>
      <c r="BL173" s="18" t="s">
        <v>173</v>
      </c>
      <c r="BM173" s="224" t="s">
        <v>264</v>
      </c>
    </row>
    <row r="174" s="2" customFormat="1">
      <c r="A174" s="39"/>
      <c r="B174" s="40"/>
      <c r="C174" s="41"/>
      <c r="D174" s="248" t="s">
        <v>197</v>
      </c>
      <c r="E174" s="41"/>
      <c r="F174" s="249" t="s">
        <v>265</v>
      </c>
      <c r="G174" s="41"/>
      <c r="H174" s="41"/>
      <c r="I174" s="250"/>
      <c r="J174" s="41"/>
      <c r="K174" s="41"/>
      <c r="L174" s="45"/>
      <c r="M174" s="251"/>
      <c r="N174" s="25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197</v>
      </c>
      <c r="AU174" s="18" t="s">
        <v>83</v>
      </c>
    </row>
    <row r="175" s="14" customFormat="1">
      <c r="A175" s="14"/>
      <c r="B175" s="237"/>
      <c r="C175" s="238"/>
      <c r="D175" s="228" t="s">
        <v>175</v>
      </c>
      <c r="E175" s="239" t="s">
        <v>19</v>
      </c>
      <c r="F175" s="240" t="s">
        <v>266</v>
      </c>
      <c r="G175" s="238"/>
      <c r="H175" s="241">
        <v>2.9430000000000001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175</v>
      </c>
      <c r="AU175" s="247" t="s">
        <v>83</v>
      </c>
      <c r="AV175" s="14" t="s">
        <v>83</v>
      </c>
      <c r="AW175" s="14" t="s">
        <v>33</v>
      </c>
      <c r="AX175" s="14" t="s">
        <v>81</v>
      </c>
      <c r="AY175" s="247" t="s">
        <v>165</v>
      </c>
    </row>
    <row r="176" s="2" customFormat="1" ht="16.5" customHeight="1">
      <c r="A176" s="39"/>
      <c r="B176" s="40"/>
      <c r="C176" s="213" t="s">
        <v>267</v>
      </c>
      <c r="D176" s="213" t="s">
        <v>168</v>
      </c>
      <c r="E176" s="214" t="s">
        <v>268</v>
      </c>
      <c r="F176" s="215" t="s">
        <v>269</v>
      </c>
      <c r="G176" s="216" t="s">
        <v>194</v>
      </c>
      <c r="H176" s="217">
        <v>166.75</v>
      </c>
      <c r="I176" s="218"/>
      <c r="J176" s="219">
        <f>ROUND(I176*H176,2)</f>
        <v>0</v>
      </c>
      <c r="K176" s="215" t="s">
        <v>195</v>
      </c>
      <c r="L176" s="45"/>
      <c r="M176" s="220" t="s">
        <v>19</v>
      </c>
      <c r="N176" s="221" t="s">
        <v>45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173</v>
      </c>
      <c r="AT176" s="224" t="s">
        <v>168</v>
      </c>
      <c r="AU176" s="224" t="s">
        <v>83</v>
      </c>
      <c r="AY176" s="18" t="s">
        <v>165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81</v>
      </c>
      <c r="BK176" s="225">
        <f>ROUND(I176*H176,2)</f>
        <v>0</v>
      </c>
      <c r="BL176" s="18" t="s">
        <v>173</v>
      </c>
      <c r="BM176" s="224" t="s">
        <v>270</v>
      </c>
    </row>
    <row r="177" s="2" customFormat="1">
      <c r="A177" s="39"/>
      <c r="B177" s="40"/>
      <c r="C177" s="41"/>
      <c r="D177" s="248" t="s">
        <v>197</v>
      </c>
      <c r="E177" s="41"/>
      <c r="F177" s="249" t="s">
        <v>271</v>
      </c>
      <c r="G177" s="41"/>
      <c r="H177" s="41"/>
      <c r="I177" s="250"/>
      <c r="J177" s="41"/>
      <c r="K177" s="41"/>
      <c r="L177" s="45"/>
      <c r="M177" s="251"/>
      <c r="N177" s="25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197</v>
      </c>
      <c r="AU177" s="18" t="s">
        <v>83</v>
      </c>
    </row>
    <row r="178" s="13" customFormat="1">
      <c r="A178" s="13"/>
      <c r="B178" s="226"/>
      <c r="C178" s="227"/>
      <c r="D178" s="228" t="s">
        <v>175</v>
      </c>
      <c r="E178" s="229" t="s">
        <v>19</v>
      </c>
      <c r="F178" s="230" t="s">
        <v>218</v>
      </c>
      <c r="G178" s="227"/>
      <c r="H178" s="229" t="s">
        <v>19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175</v>
      </c>
      <c r="AU178" s="236" t="s">
        <v>83</v>
      </c>
      <c r="AV178" s="13" t="s">
        <v>81</v>
      </c>
      <c r="AW178" s="13" t="s">
        <v>33</v>
      </c>
      <c r="AX178" s="13" t="s">
        <v>74</v>
      </c>
      <c r="AY178" s="236" t="s">
        <v>165</v>
      </c>
    </row>
    <row r="179" s="14" customFormat="1">
      <c r="A179" s="14"/>
      <c r="B179" s="237"/>
      <c r="C179" s="238"/>
      <c r="D179" s="228" t="s">
        <v>175</v>
      </c>
      <c r="E179" s="239" t="s">
        <v>19</v>
      </c>
      <c r="F179" s="240" t="s">
        <v>219</v>
      </c>
      <c r="G179" s="238"/>
      <c r="H179" s="241">
        <v>166.75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175</v>
      </c>
      <c r="AU179" s="247" t="s">
        <v>83</v>
      </c>
      <c r="AV179" s="14" t="s">
        <v>83</v>
      </c>
      <c r="AW179" s="14" t="s">
        <v>33</v>
      </c>
      <c r="AX179" s="14" t="s">
        <v>81</v>
      </c>
      <c r="AY179" s="247" t="s">
        <v>165</v>
      </c>
    </row>
    <row r="180" s="2" customFormat="1" ht="16.5" customHeight="1">
      <c r="A180" s="39"/>
      <c r="B180" s="40"/>
      <c r="C180" s="213" t="s">
        <v>272</v>
      </c>
      <c r="D180" s="213" t="s">
        <v>168</v>
      </c>
      <c r="E180" s="214" t="s">
        <v>273</v>
      </c>
      <c r="F180" s="215" t="s">
        <v>274</v>
      </c>
      <c r="G180" s="216" t="s">
        <v>223</v>
      </c>
      <c r="H180" s="217">
        <v>16.395</v>
      </c>
      <c r="I180" s="218"/>
      <c r="J180" s="219">
        <f>ROUND(I180*H180,2)</f>
        <v>0</v>
      </c>
      <c r="K180" s="215" t="s">
        <v>195</v>
      </c>
      <c r="L180" s="45"/>
      <c r="M180" s="220" t="s">
        <v>19</v>
      </c>
      <c r="N180" s="221" t="s">
        <v>45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173</v>
      </c>
      <c r="AT180" s="224" t="s">
        <v>168</v>
      </c>
      <c r="AU180" s="224" t="s">
        <v>83</v>
      </c>
      <c r="AY180" s="18" t="s">
        <v>165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81</v>
      </c>
      <c r="BK180" s="225">
        <f>ROUND(I180*H180,2)</f>
        <v>0</v>
      </c>
      <c r="BL180" s="18" t="s">
        <v>173</v>
      </c>
      <c r="BM180" s="224" t="s">
        <v>275</v>
      </c>
    </row>
    <row r="181" s="2" customFormat="1">
      <c r="A181" s="39"/>
      <c r="B181" s="40"/>
      <c r="C181" s="41"/>
      <c r="D181" s="248" t="s">
        <v>197</v>
      </c>
      <c r="E181" s="41"/>
      <c r="F181" s="249" t="s">
        <v>276</v>
      </c>
      <c r="G181" s="41"/>
      <c r="H181" s="41"/>
      <c r="I181" s="250"/>
      <c r="J181" s="41"/>
      <c r="K181" s="41"/>
      <c r="L181" s="45"/>
      <c r="M181" s="251"/>
      <c r="N181" s="25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197</v>
      </c>
      <c r="AU181" s="18" t="s">
        <v>83</v>
      </c>
    </row>
    <row r="182" s="14" customFormat="1">
      <c r="A182" s="14"/>
      <c r="B182" s="237"/>
      <c r="C182" s="238"/>
      <c r="D182" s="228" t="s">
        <v>175</v>
      </c>
      <c r="E182" s="239" t="s">
        <v>19</v>
      </c>
      <c r="F182" s="240" t="s">
        <v>227</v>
      </c>
      <c r="G182" s="238"/>
      <c r="H182" s="241">
        <v>11.327999999999999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175</v>
      </c>
      <c r="AU182" s="247" t="s">
        <v>83</v>
      </c>
      <c r="AV182" s="14" t="s">
        <v>83</v>
      </c>
      <c r="AW182" s="14" t="s">
        <v>33</v>
      </c>
      <c r="AX182" s="14" t="s">
        <v>74</v>
      </c>
      <c r="AY182" s="247" t="s">
        <v>165</v>
      </c>
    </row>
    <row r="183" s="14" customFormat="1">
      <c r="A183" s="14"/>
      <c r="B183" s="237"/>
      <c r="C183" s="238"/>
      <c r="D183" s="228" t="s">
        <v>175</v>
      </c>
      <c r="E183" s="239" t="s">
        <v>19</v>
      </c>
      <c r="F183" s="240" t="s">
        <v>228</v>
      </c>
      <c r="G183" s="238"/>
      <c r="H183" s="241">
        <v>3.3879999999999999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175</v>
      </c>
      <c r="AU183" s="247" t="s">
        <v>83</v>
      </c>
      <c r="AV183" s="14" t="s">
        <v>83</v>
      </c>
      <c r="AW183" s="14" t="s">
        <v>33</v>
      </c>
      <c r="AX183" s="14" t="s">
        <v>74</v>
      </c>
      <c r="AY183" s="247" t="s">
        <v>165</v>
      </c>
    </row>
    <row r="184" s="14" customFormat="1">
      <c r="A184" s="14"/>
      <c r="B184" s="237"/>
      <c r="C184" s="238"/>
      <c r="D184" s="228" t="s">
        <v>175</v>
      </c>
      <c r="E184" s="239" t="s">
        <v>19</v>
      </c>
      <c r="F184" s="240" t="s">
        <v>229</v>
      </c>
      <c r="G184" s="238"/>
      <c r="H184" s="241">
        <v>1.6790000000000001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175</v>
      </c>
      <c r="AU184" s="247" t="s">
        <v>83</v>
      </c>
      <c r="AV184" s="14" t="s">
        <v>83</v>
      </c>
      <c r="AW184" s="14" t="s">
        <v>33</v>
      </c>
      <c r="AX184" s="14" t="s">
        <v>74</v>
      </c>
      <c r="AY184" s="247" t="s">
        <v>165</v>
      </c>
    </row>
    <row r="185" s="15" customFormat="1">
      <c r="A185" s="15"/>
      <c r="B185" s="253"/>
      <c r="C185" s="254"/>
      <c r="D185" s="228" t="s">
        <v>175</v>
      </c>
      <c r="E185" s="255" t="s">
        <v>19</v>
      </c>
      <c r="F185" s="256" t="s">
        <v>207</v>
      </c>
      <c r="G185" s="254"/>
      <c r="H185" s="257">
        <v>16.395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3" t="s">
        <v>175</v>
      </c>
      <c r="AU185" s="263" t="s">
        <v>83</v>
      </c>
      <c r="AV185" s="15" t="s">
        <v>173</v>
      </c>
      <c r="AW185" s="15" t="s">
        <v>33</v>
      </c>
      <c r="AX185" s="15" t="s">
        <v>81</v>
      </c>
      <c r="AY185" s="263" t="s">
        <v>165</v>
      </c>
    </row>
    <row r="186" s="12" customFormat="1" ht="22.8" customHeight="1">
      <c r="A186" s="12"/>
      <c r="B186" s="197"/>
      <c r="C186" s="198"/>
      <c r="D186" s="199" t="s">
        <v>73</v>
      </c>
      <c r="E186" s="211" t="s">
        <v>83</v>
      </c>
      <c r="F186" s="211" t="s">
        <v>277</v>
      </c>
      <c r="G186" s="198"/>
      <c r="H186" s="198"/>
      <c r="I186" s="201"/>
      <c r="J186" s="212">
        <f>BK186</f>
        <v>0</v>
      </c>
      <c r="K186" s="198"/>
      <c r="L186" s="203"/>
      <c r="M186" s="204"/>
      <c r="N186" s="205"/>
      <c r="O186" s="205"/>
      <c r="P186" s="206">
        <f>SUM(P187:P235)</f>
        <v>0</v>
      </c>
      <c r="Q186" s="205"/>
      <c r="R186" s="206">
        <f>SUM(R187:R235)</f>
        <v>171.33396147000002</v>
      </c>
      <c r="S186" s="205"/>
      <c r="T186" s="207">
        <f>SUM(T187:T235)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8" t="s">
        <v>81</v>
      </c>
      <c r="AT186" s="209" t="s">
        <v>73</v>
      </c>
      <c r="AU186" s="209" t="s">
        <v>81</v>
      </c>
      <c r="AY186" s="208" t="s">
        <v>165</v>
      </c>
      <c r="BK186" s="210">
        <f>SUM(BK187:BK235)</f>
        <v>0</v>
      </c>
    </row>
    <row r="187" s="2" customFormat="1" ht="16.5" customHeight="1">
      <c r="A187" s="39"/>
      <c r="B187" s="40"/>
      <c r="C187" s="213" t="s">
        <v>278</v>
      </c>
      <c r="D187" s="213" t="s">
        <v>168</v>
      </c>
      <c r="E187" s="214" t="s">
        <v>279</v>
      </c>
      <c r="F187" s="215" t="s">
        <v>280</v>
      </c>
      <c r="G187" s="216" t="s">
        <v>223</v>
      </c>
      <c r="H187" s="217">
        <v>22.568000000000001</v>
      </c>
      <c r="I187" s="218"/>
      <c r="J187" s="219">
        <f>ROUND(I187*H187,2)</f>
        <v>0</v>
      </c>
      <c r="K187" s="215" t="s">
        <v>195</v>
      </c>
      <c r="L187" s="45"/>
      <c r="M187" s="220" t="s">
        <v>19</v>
      </c>
      <c r="N187" s="221" t="s">
        <v>45</v>
      </c>
      <c r="O187" s="85"/>
      <c r="P187" s="222">
        <f>O187*H187</f>
        <v>0</v>
      </c>
      <c r="Q187" s="222">
        <v>2.1600000000000001</v>
      </c>
      <c r="R187" s="222">
        <f>Q187*H187</f>
        <v>48.746880000000004</v>
      </c>
      <c r="S187" s="222">
        <v>0</v>
      </c>
      <c r="T187" s="22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173</v>
      </c>
      <c r="AT187" s="224" t="s">
        <v>168</v>
      </c>
      <c r="AU187" s="224" t="s">
        <v>83</v>
      </c>
      <c r="AY187" s="18" t="s">
        <v>165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81</v>
      </c>
      <c r="BK187" s="225">
        <f>ROUND(I187*H187,2)</f>
        <v>0</v>
      </c>
      <c r="BL187" s="18" t="s">
        <v>173</v>
      </c>
      <c r="BM187" s="224" t="s">
        <v>281</v>
      </c>
    </row>
    <row r="188" s="2" customFormat="1">
      <c r="A188" s="39"/>
      <c r="B188" s="40"/>
      <c r="C188" s="41"/>
      <c r="D188" s="248" t="s">
        <v>197</v>
      </c>
      <c r="E188" s="41"/>
      <c r="F188" s="249" t="s">
        <v>282</v>
      </c>
      <c r="G188" s="41"/>
      <c r="H188" s="41"/>
      <c r="I188" s="250"/>
      <c r="J188" s="41"/>
      <c r="K188" s="41"/>
      <c r="L188" s="45"/>
      <c r="M188" s="251"/>
      <c r="N188" s="25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197</v>
      </c>
      <c r="AU188" s="18" t="s">
        <v>83</v>
      </c>
    </row>
    <row r="189" s="13" customFormat="1">
      <c r="A189" s="13"/>
      <c r="B189" s="226"/>
      <c r="C189" s="227"/>
      <c r="D189" s="228" t="s">
        <v>175</v>
      </c>
      <c r="E189" s="229" t="s">
        <v>19</v>
      </c>
      <c r="F189" s="230" t="s">
        <v>283</v>
      </c>
      <c r="G189" s="227"/>
      <c r="H189" s="229" t="s">
        <v>19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175</v>
      </c>
      <c r="AU189" s="236" t="s">
        <v>83</v>
      </c>
      <c r="AV189" s="13" t="s">
        <v>81</v>
      </c>
      <c r="AW189" s="13" t="s">
        <v>33</v>
      </c>
      <c r="AX189" s="13" t="s">
        <v>74</v>
      </c>
      <c r="AY189" s="236" t="s">
        <v>165</v>
      </c>
    </row>
    <row r="190" s="14" customFormat="1">
      <c r="A190" s="14"/>
      <c r="B190" s="237"/>
      <c r="C190" s="238"/>
      <c r="D190" s="228" t="s">
        <v>175</v>
      </c>
      <c r="E190" s="239" t="s">
        <v>19</v>
      </c>
      <c r="F190" s="240" t="s">
        <v>284</v>
      </c>
      <c r="G190" s="238"/>
      <c r="H190" s="241">
        <v>13.826000000000001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175</v>
      </c>
      <c r="AU190" s="247" t="s">
        <v>83</v>
      </c>
      <c r="AV190" s="14" t="s">
        <v>83</v>
      </c>
      <c r="AW190" s="14" t="s">
        <v>33</v>
      </c>
      <c r="AX190" s="14" t="s">
        <v>74</v>
      </c>
      <c r="AY190" s="247" t="s">
        <v>165</v>
      </c>
    </row>
    <row r="191" s="14" customFormat="1">
      <c r="A191" s="14"/>
      <c r="B191" s="237"/>
      <c r="C191" s="238"/>
      <c r="D191" s="228" t="s">
        <v>175</v>
      </c>
      <c r="E191" s="239" t="s">
        <v>19</v>
      </c>
      <c r="F191" s="240" t="s">
        <v>285</v>
      </c>
      <c r="G191" s="238"/>
      <c r="H191" s="241">
        <v>8.7420000000000009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175</v>
      </c>
      <c r="AU191" s="247" t="s">
        <v>83</v>
      </c>
      <c r="AV191" s="14" t="s">
        <v>83</v>
      </c>
      <c r="AW191" s="14" t="s">
        <v>33</v>
      </c>
      <c r="AX191" s="14" t="s">
        <v>74</v>
      </c>
      <c r="AY191" s="247" t="s">
        <v>165</v>
      </c>
    </row>
    <row r="192" s="15" customFormat="1">
      <c r="A192" s="15"/>
      <c r="B192" s="253"/>
      <c r="C192" s="254"/>
      <c r="D192" s="228" t="s">
        <v>175</v>
      </c>
      <c r="E192" s="255" t="s">
        <v>19</v>
      </c>
      <c r="F192" s="256" t="s">
        <v>207</v>
      </c>
      <c r="G192" s="254"/>
      <c r="H192" s="257">
        <v>22.568000000000001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175</v>
      </c>
      <c r="AU192" s="263" t="s">
        <v>83</v>
      </c>
      <c r="AV192" s="15" t="s">
        <v>173</v>
      </c>
      <c r="AW192" s="15" t="s">
        <v>33</v>
      </c>
      <c r="AX192" s="15" t="s">
        <v>81</v>
      </c>
      <c r="AY192" s="263" t="s">
        <v>165</v>
      </c>
    </row>
    <row r="193" s="2" customFormat="1" ht="16.5" customHeight="1">
      <c r="A193" s="39"/>
      <c r="B193" s="40"/>
      <c r="C193" s="213" t="s">
        <v>286</v>
      </c>
      <c r="D193" s="213" t="s">
        <v>168</v>
      </c>
      <c r="E193" s="214" t="s">
        <v>287</v>
      </c>
      <c r="F193" s="215" t="s">
        <v>288</v>
      </c>
      <c r="G193" s="216" t="s">
        <v>223</v>
      </c>
      <c r="H193" s="217">
        <v>2.1299999999999999</v>
      </c>
      <c r="I193" s="218"/>
      <c r="J193" s="219">
        <f>ROUND(I193*H193,2)</f>
        <v>0</v>
      </c>
      <c r="K193" s="215" t="s">
        <v>172</v>
      </c>
      <c r="L193" s="45"/>
      <c r="M193" s="220" t="s">
        <v>19</v>
      </c>
      <c r="N193" s="221" t="s">
        <v>45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173</v>
      </c>
      <c r="AT193" s="224" t="s">
        <v>168</v>
      </c>
      <c r="AU193" s="224" t="s">
        <v>83</v>
      </c>
      <c r="AY193" s="18" t="s">
        <v>165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81</v>
      </c>
      <c r="BK193" s="225">
        <f>ROUND(I193*H193,2)</f>
        <v>0</v>
      </c>
      <c r="BL193" s="18" t="s">
        <v>173</v>
      </c>
      <c r="BM193" s="224" t="s">
        <v>289</v>
      </c>
    </row>
    <row r="194" s="14" customFormat="1">
      <c r="A194" s="14"/>
      <c r="B194" s="237"/>
      <c r="C194" s="238"/>
      <c r="D194" s="228" t="s">
        <v>175</v>
      </c>
      <c r="E194" s="239" t="s">
        <v>19</v>
      </c>
      <c r="F194" s="240" t="s">
        <v>290</v>
      </c>
      <c r="G194" s="238"/>
      <c r="H194" s="241">
        <v>1.4159999999999999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175</v>
      </c>
      <c r="AU194" s="247" t="s">
        <v>83</v>
      </c>
      <c r="AV194" s="14" t="s">
        <v>83</v>
      </c>
      <c r="AW194" s="14" t="s">
        <v>33</v>
      </c>
      <c r="AX194" s="14" t="s">
        <v>74</v>
      </c>
      <c r="AY194" s="247" t="s">
        <v>165</v>
      </c>
    </row>
    <row r="195" s="14" customFormat="1">
      <c r="A195" s="14"/>
      <c r="B195" s="237"/>
      <c r="C195" s="238"/>
      <c r="D195" s="228" t="s">
        <v>175</v>
      </c>
      <c r="E195" s="239" t="s">
        <v>19</v>
      </c>
      <c r="F195" s="240" t="s">
        <v>291</v>
      </c>
      <c r="G195" s="238"/>
      <c r="H195" s="241">
        <v>0.23000000000000001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7" t="s">
        <v>175</v>
      </c>
      <c r="AU195" s="247" t="s">
        <v>83</v>
      </c>
      <c r="AV195" s="14" t="s">
        <v>83</v>
      </c>
      <c r="AW195" s="14" t="s">
        <v>33</v>
      </c>
      <c r="AX195" s="14" t="s">
        <v>74</v>
      </c>
      <c r="AY195" s="247" t="s">
        <v>165</v>
      </c>
    </row>
    <row r="196" s="14" customFormat="1">
      <c r="A196" s="14"/>
      <c r="B196" s="237"/>
      <c r="C196" s="238"/>
      <c r="D196" s="228" t="s">
        <v>175</v>
      </c>
      <c r="E196" s="239" t="s">
        <v>19</v>
      </c>
      <c r="F196" s="240" t="s">
        <v>292</v>
      </c>
      <c r="G196" s="238"/>
      <c r="H196" s="241">
        <v>0.48399999999999999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175</v>
      </c>
      <c r="AU196" s="247" t="s">
        <v>83</v>
      </c>
      <c r="AV196" s="14" t="s">
        <v>83</v>
      </c>
      <c r="AW196" s="14" t="s">
        <v>33</v>
      </c>
      <c r="AX196" s="14" t="s">
        <v>74</v>
      </c>
      <c r="AY196" s="247" t="s">
        <v>165</v>
      </c>
    </row>
    <row r="197" s="15" customFormat="1">
      <c r="A197" s="15"/>
      <c r="B197" s="253"/>
      <c r="C197" s="254"/>
      <c r="D197" s="228" t="s">
        <v>175</v>
      </c>
      <c r="E197" s="255" t="s">
        <v>19</v>
      </c>
      <c r="F197" s="256" t="s">
        <v>207</v>
      </c>
      <c r="G197" s="254"/>
      <c r="H197" s="257">
        <v>2.1299999999999999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3" t="s">
        <v>175</v>
      </c>
      <c r="AU197" s="263" t="s">
        <v>83</v>
      </c>
      <c r="AV197" s="15" t="s">
        <v>173</v>
      </c>
      <c r="AW197" s="15" t="s">
        <v>33</v>
      </c>
      <c r="AX197" s="15" t="s">
        <v>81</v>
      </c>
      <c r="AY197" s="263" t="s">
        <v>165</v>
      </c>
    </row>
    <row r="198" s="2" customFormat="1" ht="16.5" customHeight="1">
      <c r="A198" s="39"/>
      <c r="B198" s="40"/>
      <c r="C198" s="213" t="s">
        <v>293</v>
      </c>
      <c r="D198" s="213" t="s">
        <v>168</v>
      </c>
      <c r="E198" s="214" t="s">
        <v>294</v>
      </c>
      <c r="F198" s="215" t="s">
        <v>295</v>
      </c>
      <c r="G198" s="216" t="s">
        <v>223</v>
      </c>
      <c r="H198" s="217">
        <v>19.5</v>
      </c>
      <c r="I198" s="218"/>
      <c r="J198" s="219">
        <f>ROUND(I198*H198,2)</f>
        <v>0</v>
      </c>
      <c r="K198" s="215" t="s">
        <v>195</v>
      </c>
      <c r="L198" s="45"/>
      <c r="M198" s="220" t="s">
        <v>19</v>
      </c>
      <c r="N198" s="221" t="s">
        <v>45</v>
      </c>
      <c r="O198" s="85"/>
      <c r="P198" s="222">
        <f>O198*H198</f>
        <v>0</v>
      </c>
      <c r="Q198" s="222">
        <v>2.5018699999999998</v>
      </c>
      <c r="R198" s="222">
        <f>Q198*H198</f>
        <v>48.786465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173</v>
      </c>
      <c r="AT198" s="224" t="s">
        <v>168</v>
      </c>
      <c r="AU198" s="224" t="s">
        <v>83</v>
      </c>
      <c r="AY198" s="18" t="s">
        <v>165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81</v>
      </c>
      <c r="BK198" s="225">
        <f>ROUND(I198*H198,2)</f>
        <v>0</v>
      </c>
      <c r="BL198" s="18" t="s">
        <v>173</v>
      </c>
      <c r="BM198" s="224" t="s">
        <v>296</v>
      </c>
    </row>
    <row r="199" s="2" customFormat="1">
      <c r="A199" s="39"/>
      <c r="B199" s="40"/>
      <c r="C199" s="41"/>
      <c r="D199" s="248" t="s">
        <v>197</v>
      </c>
      <c r="E199" s="41"/>
      <c r="F199" s="249" t="s">
        <v>297</v>
      </c>
      <c r="G199" s="41"/>
      <c r="H199" s="41"/>
      <c r="I199" s="250"/>
      <c r="J199" s="41"/>
      <c r="K199" s="41"/>
      <c r="L199" s="45"/>
      <c r="M199" s="251"/>
      <c r="N199" s="25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197</v>
      </c>
      <c r="AU199" s="18" t="s">
        <v>83</v>
      </c>
    </row>
    <row r="200" s="14" customFormat="1">
      <c r="A200" s="14"/>
      <c r="B200" s="237"/>
      <c r="C200" s="238"/>
      <c r="D200" s="228" t="s">
        <v>175</v>
      </c>
      <c r="E200" s="239" t="s">
        <v>19</v>
      </c>
      <c r="F200" s="240" t="s">
        <v>298</v>
      </c>
      <c r="G200" s="238"/>
      <c r="H200" s="241">
        <v>19.5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175</v>
      </c>
      <c r="AU200" s="247" t="s">
        <v>83</v>
      </c>
      <c r="AV200" s="14" t="s">
        <v>83</v>
      </c>
      <c r="AW200" s="14" t="s">
        <v>33</v>
      </c>
      <c r="AX200" s="14" t="s">
        <v>81</v>
      </c>
      <c r="AY200" s="247" t="s">
        <v>165</v>
      </c>
    </row>
    <row r="201" s="2" customFormat="1" ht="16.5" customHeight="1">
      <c r="A201" s="39"/>
      <c r="B201" s="40"/>
      <c r="C201" s="213" t="s">
        <v>299</v>
      </c>
      <c r="D201" s="213" t="s">
        <v>168</v>
      </c>
      <c r="E201" s="214" t="s">
        <v>300</v>
      </c>
      <c r="F201" s="215" t="s">
        <v>301</v>
      </c>
      <c r="G201" s="216" t="s">
        <v>194</v>
      </c>
      <c r="H201" s="217">
        <v>6.9000000000000004</v>
      </c>
      <c r="I201" s="218"/>
      <c r="J201" s="219">
        <f>ROUND(I201*H201,2)</f>
        <v>0</v>
      </c>
      <c r="K201" s="215" t="s">
        <v>195</v>
      </c>
      <c r="L201" s="45"/>
      <c r="M201" s="220" t="s">
        <v>19</v>
      </c>
      <c r="N201" s="221" t="s">
        <v>45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173</v>
      </c>
      <c r="AT201" s="224" t="s">
        <v>168</v>
      </c>
      <c r="AU201" s="224" t="s">
        <v>83</v>
      </c>
      <c r="AY201" s="18" t="s">
        <v>165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81</v>
      </c>
      <c r="BK201" s="225">
        <f>ROUND(I201*H201,2)</f>
        <v>0</v>
      </c>
      <c r="BL201" s="18" t="s">
        <v>173</v>
      </c>
      <c r="BM201" s="224" t="s">
        <v>302</v>
      </c>
    </row>
    <row r="202" s="2" customFormat="1">
      <c r="A202" s="39"/>
      <c r="B202" s="40"/>
      <c r="C202" s="41"/>
      <c r="D202" s="248" t="s">
        <v>197</v>
      </c>
      <c r="E202" s="41"/>
      <c r="F202" s="249" t="s">
        <v>303</v>
      </c>
      <c r="G202" s="41"/>
      <c r="H202" s="41"/>
      <c r="I202" s="250"/>
      <c r="J202" s="41"/>
      <c r="K202" s="41"/>
      <c r="L202" s="45"/>
      <c r="M202" s="251"/>
      <c r="N202" s="25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197</v>
      </c>
      <c r="AU202" s="18" t="s">
        <v>83</v>
      </c>
    </row>
    <row r="203" s="14" customFormat="1">
      <c r="A203" s="14"/>
      <c r="B203" s="237"/>
      <c r="C203" s="238"/>
      <c r="D203" s="228" t="s">
        <v>175</v>
      </c>
      <c r="E203" s="239" t="s">
        <v>19</v>
      </c>
      <c r="F203" s="240" t="s">
        <v>304</v>
      </c>
      <c r="G203" s="238"/>
      <c r="H203" s="241">
        <v>6.9000000000000004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7" t="s">
        <v>175</v>
      </c>
      <c r="AU203" s="247" t="s">
        <v>83</v>
      </c>
      <c r="AV203" s="14" t="s">
        <v>83</v>
      </c>
      <c r="AW203" s="14" t="s">
        <v>33</v>
      </c>
      <c r="AX203" s="14" t="s">
        <v>81</v>
      </c>
      <c r="AY203" s="247" t="s">
        <v>165</v>
      </c>
    </row>
    <row r="204" s="2" customFormat="1" ht="16.5" customHeight="1">
      <c r="A204" s="39"/>
      <c r="B204" s="40"/>
      <c r="C204" s="213" t="s">
        <v>305</v>
      </c>
      <c r="D204" s="213" t="s">
        <v>168</v>
      </c>
      <c r="E204" s="214" t="s">
        <v>306</v>
      </c>
      <c r="F204" s="215" t="s">
        <v>307</v>
      </c>
      <c r="G204" s="216" t="s">
        <v>194</v>
      </c>
      <c r="H204" s="217">
        <v>6.9000000000000004</v>
      </c>
      <c r="I204" s="218"/>
      <c r="J204" s="219">
        <f>ROUND(I204*H204,2)</f>
        <v>0</v>
      </c>
      <c r="K204" s="215" t="s">
        <v>195</v>
      </c>
      <c r="L204" s="45"/>
      <c r="M204" s="220" t="s">
        <v>19</v>
      </c>
      <c r="N204" s="221" t="s">
        <v>45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173</v>
      </c>
      <c r="AT204" s="224" t="s">
        <v>168</v>
      </c>
      <c r="AU204" s="224" t="s">
        <v>83</v>
      </c>
      <c r="AY204" s="18" t="s">
        <v>165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81</v>
      </c>
      <c r="BK204" s="225">
        <f>ROUND(I204*H204,2)</f>
        <v>0</v>
      </c>
      <c r="BL204" s="18" t="s">
        <v>173</v>
      </c>
      <c r="BM204" s="224" t="s">
        <v>308</v>
      </c>
    </row>
    <row r="205" s="2" customFormat="1">
      <c r="A205" s="39"/>
      <c r="B205" s="40"/>
      <c r="C205" s="41"/>
      <c r="D205" s="248" t="s">
        <v>197</v>
      </c>
      <c r="E205" s="41"/>
      <c r="F205" s="249" t="s">
        <v>309</v>
      </c>
      <c r="G205" s="41"/>
      <c r="H205" s="41"/>
      <c r="I205" s="250"/>
      <c r="J205" s="41"/>
      <c r="K205" s="41"/>
      <c r="L205" s="45"/>
      <c r="M205" s="251"/>
      <c r="N205" s="252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197</v>
      </c>
      <c r="AU205" s="18" t="s">
        <v>83</v>
      </c>
    </row>
    <row r="206" s="2" customFormat="1" ht="16.5" customHeight="1">
      <c r="A206" s="39"/>
      <c r="B206" s="40"/>
      <c r="C206" s="213" t="s">
        <v>310</v>
      </c>
      <c r="D206" s="213" t="s">
        <v>168</v>
      </c>
      <c r="E206" s="214" t="s">
        <v>311</v>
      </c>
      <c r="F206" s="215" t="s">
        <v>312</v>
      </c>
      <c r="G206" s="216" t="s">
        <v>252</v>
      </c>
      <c r="H206" s="217">
        <v>1.5009999999999999</v>
      </c>
      <c r="I206" s="218"/>
      <c r="J206" s="219">
        <f>ROUND(I206*H206,2)</f>
        <v>0</v>
      </c>
      <c r="K206" s="215" t="s">
        <v>195</v>
      </c>
      <c r="L206" s="45"/>
      <c r="M206" s="220" t="s">
        <v>19</v>
      </c>
      <c r="N206" s="221" t="s">
        <v>45</v>
      </c>
      <c r="O206" s="85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173</v>
      </c>
      <c r="AT206" s="224" t="s">
        <v>168</v>
      </c>
      <c r="AU206" s="224" t="s">
        <v>83</v>
      </c>
      <c r="AY206" s="18" t="s">
        <v>165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81</v>
      </c>
      <c r="BK206" s="225">
        <f>ROUND(I206*H206,2)</f>
        <v>0</v>
      </c>
      <c r="BL206" s="18" t="s">
        <v>173</v>
      </c>
      <c r="BM206" s="224" t="s">
        <v>313</v>
      </c>
    </row>
    <row r="207" s="2" customFormat="1">
      <c r="A207" s="39"/>
      <c r="B207" s="40"/>
      <c r="C207" s="41"/>
      <c r="D207" s="248" t="s">
        <v>197</v>
      </c>
      <c r="E207" s="41"/>
      <c r="F207" s="249" t="s">
        <v>314</v>
      </c>
      <c r="G207" s="41"/>
      <c r="H207" s="41"/>
      <c r="I207" s="250"/>
      <c r="J207" s="41"/>
      <c r="K207" s="41"/>
      <c r="L207" s="45"/>
      <c r="M207" s="251"/>
      <c r="N207" s="25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197</v>
      </c>
      <c r="AU207" s="18" t="s">
        <v>83</v>
      </c>
    </row>
    <row r="208" s="13" customFormat="1">
      <c r="A208" s="13"/>
      <c r="B208" s="226"/>
      <c r="C208" s="227"/>
      <c r="D208" s="228" t="s">
        <v>175</v>
      </c>
      <c r="E208" s="229" t="s">
        <v>19</v>
      </c>
      <c r="F208" s="230" t="s">
        <v>315</v>
      </c>
      <c r="G208" s="227"/>
      <c r="H208" s="229" t="s">
        <v>19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175</v>
      </c>
      <c r="AU208" s="236" t="s">
        <v>83</v>
      </c>
      <c r="AV208" s="13" t="s">
        <v>81</v>
      </c>
      <c r="AW208" s="13" t="s">
        <v>33</v>
      </c>
      <c r="AX208" s="13" t="s">
        <v>74</v>
      </c>
      <c r="AY208" s="236" t="s">
        <v>165</v>
      </c>
    </row>
    <row r="209" s="14" customFormat="1">
      <c r="A209" s="14"/>
      <c r="B209" s="237"/>
      <c r="C209" s="238"/>
      <c r="D209" s="228" t="s">
        <v>175</v>
      </c>
      <c r="E209" s="239" t="s">
        <v>19</v>
      </c>
      <c r="F209" s="240" t="s">
        <v>316</v>
      </c>
      <c r="G209" s="238"/>
      <c r="H209" s="241">
        <v>1.5009999999999999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175</v>
      </c>
      <c r="AU209" s="247" t="s">
        <v>83</v>
      </c>
      <c r="AV209" s="14" t="s">
        <v>83</v>
      </c>
      <c r="AW209" s="14" t="s">
        <v>33</v>
      </c>
      <c r="AX209" s="14" t="s">
        <v>81</v>
      </c>
      <c r="AY209" s="247" t="s">
        <v>165</v>
      </c>
    </row>
    <row r="210" s="2" customFormat="1" ht="16.5" customHeight="1">
      <c r="A210" s="39"/>
      <c r="B210" s="40"/>
      <c r="C210" s="213" t="s">
        <v>317</v>
      </c>
      <c r="D210" s="213" t="s">
        <v>168</v>
      </c>
      <c r="E210" s="214" t="s">
        <v>318</v>
      </c>
      <c r="F210" s="215" t="s">
        <v>319</v>
      </c>
      <c r="G210" s="216" t="s">
        <v>223</v>
      </c>
      <c r="H210" s="217">
        <v>16.541</v>
      </c>
      <c r="I210" s="218"/>
      <c r="J210" s="219">
        <f>ROUND(I210*H210,2)</f>
        <v>0</v>
      </c>
      <c r="K210" s="215" t="s">
        <v>195</v>
      </c>
      <c r="L210" s="45"/>
      <c r="M210" s="220" t="s">
        <v>19</v>
      </c>
      <c r="N210" s="221" t="s">
        <v>45</v>
      </c>
      <c r="O210" s="85"/>
      <c r="P210" s="222">
        <f>O210*H210</f>
        <v>0</v>
      </c>
      <c r="Q210" s="222">
        <v>2.5018699999999998</v>
      </c>
      <c r="R210" s="222">
        <f>Q210*H210</f>
        <v>41.38343167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173</v>
      </c>
      <c r="AT210" s="224" t="s">
        <v>168</v>
      </c>
      <c r="AU210" s="224" t="s">
        <v>83</v>
      </c>
      <c r="AY210" s="18" t="s">
        <v>165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81</v>
      </c>
      <c r="BK210" s="225">
        <f>ROUND(I210*H210,2)</f>
        <v>0</v>
      </c>
      <c r="BL210" s="18" t="s">
        <v>173</v>
      </c>
      <c r="BM210" s="224" t="s">
        <v>320</v>
      </c>
    </row>
    <row r="211" s="2" customFormat="1">
      <c r="A211" s="39"/>
      <c r="B211" s="40"/>
      <c r="C211" s="41"/>
      <c r="D211" s="248" t="s">
        <v>197</v>
      </c>
      <c r="E211" s="41"/>
      <c r="F211" s="249" t="s">
        <v>321</v>
      </c>
      <c r="G211" s="41"/>
      <c r="H211" s="41"/>
      <c r="I211" s="250"/>
      <c r="J211" s="41"/>
      <c r="K211" s="41"/>
      <c r="L211" s="45"/>
      <c r="M211" s="251"/>
      <c r="N211" s="25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197</v>
      </c>
      <c r="AU211" s="18" t="s">
        <v>83</v>
      </c>
    </row>
    <row r="212" s="13" customFormat="1">
      <c r="A212" s="13"/>
      <c r="B212" s="226"/>
      <c r="C212" s="227"/>
      <c r="D212" s="228" t="s">
        <v>175</v>
      </c>
      <c r="E212" s="229" t="s">
        <v>19</v>
      </c>
      <c r="F212" s="230" t="s">
        <v>322</v>
      </c>
      <c r="G212" s="227"/>
      <c r="H212" s="229" t="s">
        <v>19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175</v>
      </c>
      <c r="AU212" s="236" t="s">
        <v>83</v>
      </c>
      <c r="AV212" s="13" t="s">
        <v>81</v>
      </c>
      <c r="AW212" s="13" t="s">
        <v>33</v>
      </c>
      <c r="AX212" s="13" t="s">
        <v>74</v>
      </c>
      <c r="AY212" s="236" t="s">
        <v>165</v>
      </c>
    </row>
    <row r="213" s="14" customFormat="1">
      <c r="A213" s="14"/>
      <c r="B213" s="237"/>
      <c r="C213" s="238"/>
      <c r="D213" s="228" t="s">
        <v>175</v>
      </c>
      <c r="E213" s="239" t="s">
        <v>19</v>
      </c>
      <c r="F213" s="240" t="s">
        <v>323</v>
      </c>
      <c r="G213" s="238"/>
      <c r="H213" s="241">
        <v>11.667999999999999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175</v>
      </c>
      <c r="AU213" s="247" t="s">
        <v>83</v>
      </c>
      <c r="AV213" s="14" t="s">
        <v>83</v>
      </c>
      <c r="AW213" s="14" t="s">
        <v>33</v>
      </c>
      <c r="AX213" s="14" t="s">
        <v>74</v>
      </c>
      <c r="AY213" s="247" t="s">
        <v>165</v>
      </c>
    </row>
    <row r="214" s="14" customFormat="1">
      <c r="A214" s="14"/>
      <c r="B214" s="237"/>
      <c r="C214" s="238"/>
      <c r="D214" s="228" t="s">
        <v>175</v>
      </c>
      <c r="E214" s="239" t="s">
        <v>19</v>
      </c>
      <c r="F214" s="240" t="s">
        <v>324</v>
      </c>
      <c r="G214" s="238"/>
      <c r="H214" s="241">
        <v>3.4900000000000002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175</v>
      </c>
      <c r="AU214" s="247" t="s">
        <v>83</v>
      </c>
      <c r="AV214" s="14" t="s">
        <v>83</v>
      </c>
      <c r="AW214" s="14" t="s">
        <v>33</v>
      </c>
      <c r="AX214" s="14" t="s">
        <v>74</v>
      </c>
      <c r="AY214" s="247" t="s">
        <v>165</v>
      </c>
    </row>
    <row r="215" s="14" customFormat="1">
      <c r="A215" s="14"/>
      <c r="B215" s="237"/>
      <c r="C215" s="238"/>
      <c r="D215" s="228" t="s">
        <v>175</v>
      </c>
      <c r="E215" s="239" t="s">
        <v>19</v>
      </c>
      <c r="F215" s="240" t="s">
        <v>325</v>
      </c>
      <c r="G215" s="238"/>
      <c r="H215" s="241">
        <v>1.383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175</v>
      </c>
      <c r="AU215" s="247" t="s">
        <v>83</v>
      </c>
      <c r="AV215" s="14" t="s">
        <v>83</v>
      </c>
      <c r="AW215" s="14" t="s">
        <v>33</v>
      </c>
      <c r="AX215" s="14" t="s">
        <v>74</v>
      </c>
      <c r="AY215" s="247" t="s">
        <v>165</v>
      </c>
    </row>
    <row r="216" s="15" customFormat="1">
      <c r="A216" s="15"/>
      <c r="B216" s="253"/>
      <c r="C216" s="254"/>
      <c r="D216" s="228" t="s">
        <v>175</v>
      </c>
      <c r="E216" s="255" t="s">
        <v>19</v>
      </c>
      <c r="F216" s="256" t="s">
        <v>207</v>
      </c>
      <c r="G216" s="254"/>
      <c r="H216" s="257">
        <v>16.541</v>
      </c>
      <c r="I216" s="258"/>
      <c r="J216" s="254"/>
      <c r="K216" s="254"/>
      <c r="L216" s="259"/>
      <c r="M216" s="260"/>
      <c r="N216" s="261"/>
      <c r="O216" s="261"/>
      <c r="P216" s="261"/>
      <c r="Q216" s="261"/>
      <c r="R216" s="261"/>
      <c r="S216" s="261"/>
      <c r="T216" s="262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3" t="s">
        <v>175</v>
      </c>
      <c r="AU216" s="263" t="s">
        <v>83</v>
      </c>
      <c r="AV216" s="15" t="s">
        <v>173</v>
      </c>
      <c r="AW216" s="15" t="s">
        <v>33</v>
      </c>
      <c r="AX216" s="15" t="s">
        <v>81</v>
      </c>
      <c r="AY216" s="263" t="s">
        <v>165</v>
      </c>
    </row>
    <row r="217" s="2" customFormat="1" ht="16.5" customHeight="1">
      <c r="A217" s="39"/>
      <c r="B217" s="40"/>
      <c r="C217" s="213" t="s">
        <v>326</v>
      </c>
      <c r="D217" s="213" t="s">
        <v>168</v>
      </c>
      <c r="E217" s="214" t="s">
        <v>327</v>
      </c>
      <c r="F217" s="215" t="s">
        <v>328</v>
      </c>
      <c r="G217" s="216" t="s">
        <v>252</v>
      </c>
      <c r="H217" s="217">
        <v>0.995</v>
      </c>
      <c r="I217" s="218"/>
      <c r="J217" s="219">
        <f>ROUND(I217*H217,2)</f>
        <v>0</v>
      </c>
      <c r="K217" s="215" t="s">
        <v>195</v>
      </c>
      <c r="L217" s="45"/>
      <c r="M217" s="220" t="s">
        <v>19</v>
      </c>
      <c r="N217" s="221" t="s">
        <v>45</v>
      </c>
      <c r="O217" s="85"/>
      <c r="P217" s="222">
        <f>O217*H217</f>
        <v>0</v>
      </c>
      <c r="Q217" s="222">
        <v>1.0606199999999999</v>
      </c>
      <c r="R217" s="222">
        <f>Q217*H217</f>
        <v>1.0553169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173</v>
      </c>
      <c r="AT217" s="224" t="s">
        <v>168</v>
      </c>
      <c r="AU217" s="224" t="s">
        <v>83</v>
      </c>
      <c r="AY217" s="18" t="s">
        <v>165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81</v>
      </c>
      <c r="BK217" s="225">
        <f>ROUND(I217*H217,2)</f>
        <v>0</v>
      </c>
      <c r="BL217" s="18" t="s">
        <v>173</v>
      </c>
      <c r="BM217" s="224" t="s">
        <v>329</v>
      </c>
    </row>
    <row r="218" s="2" customFormat="1">
      <c r="A218" s="39"/>
      <c r="B218" s="40"/>
      <c r="C218" s="41"/>
      <c r="D218" s="248" t="s">
        <v>197</v>
      </c>
      <c r="E218" s="41"/>
      <c r="F218" s="249" t="s">
        <v>330</v>
      </c>
      <c r="G218" s="41"/>
      <c r="H218" s="41"/>
      <c r="I218" s="250"/>
      <c r="J218" s="41"/>
      <c r="K218" s="41"/>
      <c r="L218" s="45"/>
      <c r="M218" s="251"/>
      <c r="N218" s="25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197</v>
      </c>
      <c r="AU218" s="18" t="s">
        <v>83</v>
      </c>
    </row>
    <row r="219" s="14" customFormat="1">
      <c r="A219" s="14"/>
      <c r="B219" s="237"/>
      <c r="C219" s="238"/>
      <c r="D219" s="228" t="s">
        <v>175</v>
      </c>
      <c r="E219" s="239" t="s">
        <v>19</v>
      </c>
      <c r="F219" s="240" t="s">
        <v>331</v>
      </c>
      <c r="G219" s="238"/>
      <c r="H219" s="241">
        <v>0.995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175</v>
      </c>
      <c r="AU219" s="247" t="s">
        <v>83</v>
      </c>
      <c r="AV219" s="14" t="s">
        <v>83</v>
      </c>
      <c r="AW219" s="14" t="s">
        <v>33</v>
      </c>
      <c r="AX219" s="14" t="s">
        <v>81</v>
      </c>
      <c r="AY219" s="247" t="s">
        <v>165</v>
      </c>
    </row>
    <row r="220" s="2" customFormat="1" ht="24.15" customHeight="1">
      <c r="A220" s="39"/>
      <c r="B220" s="40"/>
      <c r="C220" s="213" t="s">
        <v>332</v>
      </c>
      <c r="D220" s="213" t="s">
        <v>168</v>
      </c>
      <c r="E220" s="214" t="s">
        <v>333</v>
      </c>
      <c r="F220" s="215" t="s">
        <v>334</v>
      </c>
      <c r="G220" s="216" t="s">
        <v>194</v>
      </c>
      <c r="H220" s="217">
        <v>42.954999999999998</v>
      </c>
      <c r="I220" s="218"/>
      <c r="J220" s="219">
        <f>ROUND(I220*H220,2)</f>
        <v>0</v>
      </c>
      <c r="K220" s="215" t="s">
        <v>195</v>
      </c>
      <c r="L220" s="45"/>
      <c r="M220" s="220" t="s">
        <v>19</v>
      </c>
      <c r="N220" s="221" t="s">
        <v>45</v>
      </c>
      <c r="O220" s="85"/>
      <c r="P220" s="222">
        <f>O220*H220</f>
        <v>0</v>
      </c>
      <c r="Q220" s="222">
        <v>0.71545999999999998</v>
      </c>
      <c r="R220" s="222">
        <f>Q220*H220</f>
        <v>30.732584299999999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173</v>
      </c>
      <c r="AT220" s="224" t="s">
        <v>168</v>
      </c>
      <c r="AU220" s="224" t="s">
        <v>83</v>
      </c>
      <c r="AY220" s="18" t="s">
        <v>165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81</v>
      </c>
      <c r="BK220" s="225">
        <f>ROUND(I220*H220,2)</f>
        <v>0</v>
      </c>
      <c r="BL220" s="18" t="s">
        <v>173</v>
      </c>
      <c r="BM220" s="224" t="s">
        <v>335</v>
      </c>
    </row>
    <row r="221" s="2" customFormat="1">
      <c r="A221" s="39"/>
      <c r="B221" s="40"/>
      <c r="C221" s="41"/>
      <c r="D221" s="248" t="s">
        <v>197</v>
      </c>
      <c r="E221" s="41"/>
      <c r="F221" s="249" t="s">
        <v>336</v>
      </c>
      <c r="G221" s="41"/>
      <c r="H221" s="41"/>
      <c r="I221" s="250"/>
      <c r="J221" s="41"/>
      <c r="K221" s="41"/>
      <c r="L221" s="45"/>
      <c r="M221" s="251"/>
      <c r="N221" s="25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197</v>
      </c>
      <c r="AU221" s="18" t="s">
        <v>83</v>
      </c>
    </row>
    <row r="222" s="13" customFormat="1">
      <c r="A222" s="13"/>
      <c r="B222" s="226"/>
      <c r="C222" s="227"/>
      <c r="D222" s="228" t="s">
        <v>175</v>
      </c>
      <c r="E222" s="229" t="s">
        <v>19</v>
      </c>
      <c r="F222" s="230" t="s">
        <v>337</v>
      </c>
      <c r="G222" s="227"/>
      <c r="H222" s="229" t="s">
        <v>19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175</v>
      </c>
      <c r="AU222" s="236" t="s">
        <v>83</v>
      </c>
      <c r="AV222" s="13" t="s">
        <v>81</v>
      </c>
      <c r="AW222" s="13" t="s">
        <v>33</v>
      </c>
      <c r="AX222" s="13" t="s">
        <v>74</v>
      </c>
      <c r="AY222" s="236" t="s">
        <v>165</v>
      </c>
    </row>
    <row r="223" s="14" customFormat="1">
      <c r="A223" s="14"/>
      <c r="B223" s="237"/>
      <c r="C223" s="238"/>
      <c r="D223" s="228" t="s">
        <v>175</v>
      </c>
      <c r="E223" s="239" t="s">
        <v>19</v>
      </c>
      <c r="F223" s="240" t="s">
        <v>338</v>
      </c>
      <c r="G223" s="238"/>
      <c r="H223" s="241">
        <v>5.3360000000000003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175</v>
      </c>
      <c r="AU223" s="247" t="s">
        <v>83</v>
      </c>
      <c r="AV223" s="14" t="s">
        <v>83</v>
      </c>
      <c r="AW223" s="14" t="s">
        <v>33</v>
      </c>
      <c r="AX223" s="14" t="s">
        <v>74</v>
      </c>
      <c r="AY223" s="247" t="s">
        <v>165</v>
      </c>
    </row>
    <row r="224" s="14" customFormat="1">
      <c r="A224" s="14"/>
      <c r="B224" s="237"/>
      <c r="C224" s="238"/>
      <c r="D224" s="228" t="s">
        <v>175</v>
      </c>
      <c r="E224" s="239" t="s">
        <v>19</v>
      </c>
      <c r="F224" s="240" t="s">
        <v>339</v>
      </c>
      <c r="G224" s="238"/>
      <c r="H224" s="241">
        <v>2.1499999999999999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175</v>
      </c>
      <c r="AU224" s="247" t="s">
        <v>83</v>
      </c>
      <c r="AV224" s="14" t="s">
        <v>83</v>
      </c>
      <c r="AW224" s="14" t="s">
        <v>33</v>
      </c>
      <c r="AX224" s="14" t="s">
        <v>74</v>
      </c>
      <c r="AY224" s="247" t="s">
        <v>165</v>
      </c>
    </row>
    <row r="225" s="14" customFormat="1">
      <c r="A225" s="14"/>
      <c r="B225" s="237"/>
      <c r="C225" s="238"/>
      <c r="D225" s="228" t="s">
        <v>175</v>
      </c>
      <c r="E225" s="239" t="s">
        <v>19</v>
      </c>
      <c r="F225" s="240" t="s">
        <v>340</v>
      </c>
      <c r="G225" s="238"/>
      <c r="H225" s="241">
        <v>1.7789999999999999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175</v>
      </c>
      <c r="AU225" s="247" t="s">
        <v>83</v>
      </c>
      <c r="AV225" s="14" t="s">
        <v>83</v>
      </c>
      <c r="AW225" s="14" t="s">
        <v>33</v>
      </c>
      <c r="AX225" s="14" t="s">
        <v>74</v>
      </c>
      <c r="AY225" s="247" t="s">
        <v>165</v>
      </c>
    </row>
    <row r="226" s="14" customFormat="1">
      <c r="A226" s="14"/>
      <c r="B226" s="237"/>
      <c r="C226" s="238"/>
      <c r="D226" s="228" t="s">
        <v>175</v>
      </c>
      <c r="E226" s="239" t="s">
        <v>19</v>
      </c>
      <c r="F226" s="240" t="s">
        <v>341</v>
      </c>
      <c r="G226" s="238"/>
      <c r="H226" s="241">
        <v>3.605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175</v>
      </c>
      <c r="AU226" s="247" t="s">
        <v>83</v>
      </c>
      <c r="AV226" s="14" t="s">
        <v>83</v>
      </c>
      <c r="AW226" s="14" t="s">
        <v>33</v>
      </c>
      <c r="AX226" s="14" t="s">
        <v>74</v>
      </c>
      <c r="AY226" s="247" t="s">
        <v>165</v>
      </c>
    </row>
    <row r="227" s="14" customFormat="1">
      <c r="A227" s="14"/>
      <c r="B227" s="237"/>
      <c r="C227" s="238"/>
      <c r="D227" s="228" t="s">
        <v>175</v>
      </c>
      <c r="E227" s="239" t="s">
        <v>19</v>
      </c>
      <c r="F227" s="240" t="s">
        <v>342</v>
      </c>
      <c r="G227" s="238"/>
      <c r="H227" s="241">
        <v>3.2250000000000001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175</v>
      </c>
      <c r="AU227" s="247" t="s">
        <v>83</v>
      </c>
      <c r="AV227" s="14" t="s">
        <v>83</v>
      </c>
      <c r="AW227" s="14" t="s">
        <v>33</v>
      </c>
      <c r="AX227" s="14" t="s">
        <v>74</v>
      </c>
      <c r="AY227" s="247" t="s">
        <v>165</v>
      </c>
    </row>
    <row r="228" s="14" customFormat="1">
      <c r="A228" s="14"/>
      <c r="B228" s="237"/>
      <c r="C228" s="238"/>
      <c r="D228" s="228" t="s">
        <v>175</v>
      </c>
      <c r="E228" s="239" t="s">
        <v>19</v>
      </c>
      <c r="F228" s="240" t="s">
        <v>343</v>
      </c>
      <c r="G228" s="238"/>
      <c r="H228" s="241">
        <v>7.21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175</v>
      </c>
      <c r="AU228" s="247" t="s">
        <v>83</v>
      </c>
      <c r="AV228" s="14" t="s">
        <v>83</v>
      </c>
      <c r="AW228" s="14" t="s">
        <v>33</v>
      </c>
      <c r="AX228" s="14" t="s">
        <v>74</v>
      </c>
      <c r="AY228" s="247" t="s">
        <v>165</v>
      </c>
    </row>
    <row r="229" s="14" customFormat="1">
      <c r="A229" s="14"/>
      <c r="B229" s="237"/>
      <c r="C229" s="238"/>
      <c r="D229" s="228" t="s">
        <v>175</v>
      </c>
      <c r="E229" s="239" t="s">
        <v>19</v>
      </c>
      <c r="F229" s="240" t="s">
        <v>344</v>
      </c>
      <c r="G229" s="238"/>
      <c r="H229" s="241">
        <v>9.5939999999999994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175</v>
      </c>
      <c r="AU229" s="247" t="s">
        <v>83</v>
      </c>
      <c r="AV229" s="14" t="s">
        <v>83</v>
      </c>
      <c r="AW229" s="14" t="s">
        <v>33</v>
      </c>
      <c r="AX229" s="14" t="s">
        <v>74</v>
      </c>
      <c r="AY229" s="247" t="s">
        <v>165</v>
      </c>
    </row>
    <row r="230" s="14" customFormat="1">
      <c r="A230" s="14"/>
      <c r="B230" s="237"/>
      <c r="C230" s="238"/>
      <c r="D230" s="228" t="s">
        <v>175</v>
      </c>
      <c r="E230" s="239" t="s">
        <v>19</v>
      </c>
      <c r="F230" s="240" t="s">
        <v>345</v>
      </c>
      <c r="G230" s="238"/>
      <c r="H230" s="241">
        <v>4.2999999999999998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175</v>
      </c>
      <c r="AU230" s="247" t="s">
        <v>83</v>
      </c>
      <c r="AV230" s="14" t="s">
        <v>83</v>
      </c>
      <c r="AW230" s="14" t="s">
        <v>33</v>
      </c>
      <c r="AX230" s="14" t="s">
        <v>74</v>
      </c>
      <c r="AY230" s="247" t="s">
        <v>165</v>
      </c>
    </row>
    <row r="231" s="14" customFormat="1">
      <c r="A231" s="14"/>
      <c r="B231" s="237"/>
      <c r="C231" s="238"/>
      <c r="D231" s="228" t="s">
        <v>175</v>
      </c>
      <c r="E231" s="239" t="s">
        <v>19</v>
      </c>
      <c r="F231" s="240" t="s">
        <v>346</v>
      </c>
      <c r="G231" s="238"/>
      <c r="H231" s="241">
        <v>5.7560000000000002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175</v>
      </c>
      <c r="AU231" s="247" t="s">
        <v>83</v>
      </c>
      <c r="AV231" s="14" t="s">
        <v>83</v>
      </c>
      <c r="AW231" s="14" t="s">
        <v>33</v>
      </c>
      <c r="AX231" s="14" t="s">
        <v>74</v>
      </c>
      <c r="AY231" s="247" t="s">
        <v>165</v>
      </c>
    </row>
    <row r="232" s="15" customFormat="1">
      <c r="A232" s="15"/>
      <c r="B232" s="253"/>
      <c r="C232" s="254"/>
      <c r="D232" s="228" t="s">
        <v>175</v>
      </c>
      <c r="E232" s="255" t="s">
        <v>19</v>
      </c>
      <c r="F232" s="256" t="s">
        <v>207</v>
      </c>
      <c r="G232" s="254"/>
      <c r="H232" s="257">
        <v>42.954999999999998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3" t="s">
        <v>175</v>
      </c>
      <c r="AU232" s="263" t="s">
        <v>83</v>
      </c>
      <c r="AV232" s="15" t="s">
        <v>173</v>
      </c>
      <c r="AW232" s="15" t="s">
        <v>33</v>
      </c>
      <c r="AX232" s="15" t="s">
        <v>81</v>
      </c>
      <c r="AY232" s="263" t="s">
        <v>165</v>
      </c>
    </row>
    <row r="233" s="2" customFormat="1" ht="33" customHeight="1">
      <c r="A233" s="39"/>
      <c r="B233" s="40"/>
      <c r="C233" s="213" t="s">
        <v>347</v>
      </c>
      <c r="D233" s="213" t="s">
        <v>168</v>
      </c>
      <c r="E233" s="214" t="s">
        <v>348</v>
      </c>
      <c r="F233" s="215" t="s">
        <v>349</v>
      </c>
      <c r="G233" s="216" t="s">
        <v>252</v>
      </c>
      <c r="H233" s="217">
        <v>0.59399999999999997</v>
      </c>
      <c r="I233" s="218"/>
      <c r="J233" s="219">
        <f>ROUND(I233*H233,2)</f>
        <v>0</v>
      </c>
      <c r="K233" s="215" t="s">
        <v>195</v>
      </c>
      <c r="L233" s="45"/>
      <c r="M233" s="220" t="s">
        <v>19</v>
      </c>
      <c r="N233" s="221" t="s">
        <v>45</v>
      </c>
      <c r="O233" s="85"/>
      <c r="P233" s="222">
        <f>O233*H233</f>
        <v>0</v>
      </c>
      <c r="Q233" s="222">
        <v>1.0593999999999999</v>
      </c>
      <c r="R233" s="222">
        <f>Q233*H233</f>
        <v>0.62928359999999994</v>
      </c>
      <c r="S233" s="222">
        <v>0</v>
      </c>
      <c r="T233" s="22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173</v>
      </c>
      <c r="AT233" s="224" t="s">
        <v>168</v>
      </c>
      <c r="AU233" s="224" t="s">
        <v>83</v>
      </c>
      <c r="AY233" s="18" t="s">
        <v>165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81</v>
      </c>
      <c r="BK233" s="225">
        <f>ROUND(I233*H233,2)</f>
        <v>0</v>
      </c>
      <c r="BL233" s="18" t="s">
        <v>173</v>
      </c>
      <c r="BM233" s="224" t="s">
        <v>350</v>
      </c>
    </row>
    <row r="234" s="2" customFormat="1">
      <c r="A234" s="39"/>
      <c r="B234" s="40"/>
      <c r="C234" s="41"/>
      <c r="D234" s="248" t="s">
        <v>197</v>
      </c>
      <c r="E234" s="41"/>
      <c r="F234" s="249" t="s">
        <v>351</v>
      </c>
      <c r="G234" s="41"/>
      <c r="H234" s="41"/>
      <c r="I234" s="250"/>
      <c r="J234" s="41"/>
      <c r="K234" s="41"/>
      <c r="L234" s="45"/>
      <c r="M234" s="251"/>
      <c r="N234" s="252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197</v>
      </c>
      <c r="AU234" s="18" t="s">
        <v>83</v>
      </c>
    </row>
    <row r="235" s="14" customFormat="1">
      <c r="A235" s="14"/>
      <c r="B235" s="237"/>
      <c r="C235" s="238"/>
      <c r="D235" s="228" t="s">
        <v>175</v>
      </c>
      <c r="E235" s="239" t="s">
        <v>19</v>
      </c>
      <c r="F235" s="240" t="s">
        <v>352</v>
      </c>
      <c r="G235" s="238"/>
      <c r="H235" s="241">
        <v>0.59399999999999997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175</v>
      </c>
      <c r="AU235" s="247" t="s">
        <v>83</v>
      </c>
      <c r="AV235" s="14" t="s">
        <v>83</v>
      </c>
      <c r="AW235" s="14" t="s">
        <v>33</v>
      </c>
      <c r="AX235" s="14" t="s">
        <v>81</v>
      </c>
      <c r="AY235" s="247" t="s">
        <v>165</v>
      </c>
    </row>
    <row r="236" s="12" customFormat="1" ht="22.8" customHeight="1">
      <c r="A236" s="12"/>
      <c r="B236" s="197"/>
      <c r="C236" s="198"/>
      <c r="D236" s="199" t="s">
        <v>73</v>
      </c>
      <c r="E236" s="211" t="s">
        <v>353</v>
      </c>
      <c r="F236" s="211" t="s">
        <v>354</v>
      </c>
      <c r="G236" s="198"/>
      <c r="H236" s="198"/>
      <c r="I236" s="201"/>
      <c r="J236" s="212">
        <f>BK236</f>
        <v>0</v>
      </c>
      <c r="K236" s="198"/>
      <c r="L236" s="203"/>
      <c r="M236" s="204"/>
      <c r="N236" s="205"/>
      <c r="O236" s="205"/>
      <c r="P236" s="206">
        <f>SUM(P237:P297)</f>
        <v>0</v>
      </c>
      <c r="Q236" s="205"/>
      <c r="R236" s="206">
        <f>SUM(R237:R297)</f>
        <v>32.589444540000002</v>
      </c>
      <c r="S236" s="205"/>
      <c r="T236" s="207">
        <f>SUM(T237:T297)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8" t="s">
        <v>81</v>
      </c>
      <c r="AT236" s="209" t="s">
        <v>73</v>
      </c>
      <c r="AU236" s="209" t="s">
        <v>81</v>
      </c>
      <c r="AY236" s="208" t="s">
        <v>165</v>
      </c>
      <c r="BK236" s="210">
        <f>SUM(BK237:BK297)</f>
        <v>0</v>
      </c>
    </row>
    <row r="237" s="2" customFormat="1" ht="24.15" customHeight="1">
      <c r="A237" s="39"/>
      <c r="B237" s="40"/>
      <c r="C237" s="213" t="s">
        <v>355</v>
      </c>
      <c r="D237" s="213" t="s">
        <v>168</v>
      </c>
      <c r="E237" s="214" t="s">
        <v>356</v>
      </c>
      <c r="F237" s="215" t="s">
        <v>357</v>
      </c>
      <c r="G237" s="216" t="s">
        <v>194</v>
      </c>
      <c r="H237" s="217">
        <v>33.591000000000001</v>
      </c>
      <c r="I237" s="218"/>
      <c r="J237" s="219">
        <f>ROUND(I237*H237,2)</f>
        <v>0</v>
      </c>
      <c r="K237" s="215" t="s">
        <v>195</v>
      </c>
      <c r="L237" s="45"/>
      <c r="M237" s="220" t="s">
        <v>19</v>
      </c>
      <c r="N237" s="221" t="s">
        <v>45</v>
      </c>
      <c r="O237" s="85"/>
      <c r="P237" s="222">
        <f>O237*H237</f>
        <v>0</v>
      </c>
      <c r="Q237" s="222">
        <v>0.16422999999999999</v>
      </c>
      <c r="R237" s="222">
        <f>Q237*H237</f>
        <v>5.5166499299999998</v>
      </c>
      <c r="S237" s="222">
        <v>0</v>
      </c>
      <c r="T237" s="22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4" t="s">
        <v>173</v>
      </c>
      <c r="AT237" s="224" t="s">
        <v>168</v>
      </c>
      <c r="AU237" s="224" t="s">
        <v>83</v>
      </c>
      <c r="AY237" s="18" t="s">
        <v>165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8" t="s">
        <v>81</v>
      </c>
      <c r="BK237" s="225">
        <f>ROUND(I237*H237,2)</f>
        <v>0</v>
      </c>
      <c r="BL237" s="18" t="s">
        <v>173</v>
      </c>
      <c r="BM237" s="224" t="s">
        <v>358</v>
      </c>
    </row>
    <row r="238" s="2" customFormat="1">
      <c r="A238" s="39"/>
      <c r="B238" s="40"/>
      <c r="C238" s="41"/>
      <c r="D238" s="248" t="s">
        <v>197</v>
      </c>
      <c r="E238" s="41"/>
      <c r="F238" s="249" t="s">
        <v>359</v>
      </c>
      <c r="G238" s="41"/>
      <c r="H238" s="41"/>
      <c r="I238" s="250"/>
      <c r="J238" s="41"/>
      <c r="K238" s="41"/>
      <c r="L238" s="45"/>
      <c r="M238" s="251"/>
      <c r="N238" s="25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197</v>
      </c>
      <c r="AU238" s="18" t="s">
        <v>83</v>
      </c>
    </row>
    <row r="239" s="14" customFormat="1">
      <c r="A239" s="14"/>
      <c r="B239" s="237"/>
      <c r="C239" s="238"/>
      <c r="D239" s="228" t="s">
        <v>175</v>
      </c>
      <c r="E239" s="239" t="s">
        <v>19</v>
      </c>
      <c r="F239" s="240" t="s">
        <v>360</v>
      </c>
      <c r="G239" s="238"/>
      <c r="H239" s="241">
        <v>37.448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175</v>
      </c>
      <c r="AU239" s="247" t="s">
        <v>83</v>
      </c>
      <c r="AV239" s="14" t="s">
        <v>83</v>
      </c>
      <c r="AW239" s="14" t="s">
        <v>33</v>
      </c>
      <c r="AX239" s="14" t="s">
        <v>74</v>
      </c>
      <c r="AY239" s="247" t="s">
        <v>165</v>
      </c>
    </row>
    <row r="240" s="14" customFormat="1">
      <c r="A240" s="14"/>
      <c r="B240" s="237"/>
      <c r="C240" s="238"/>
      <c r="D240" s="228" t="s">
        <v>175</v>
      </c>
      <c r="E240" s="239" t="s">
        <v>19</v>
      </c>
      <c r="F240" s="240" t="s">
        <v>361</v>
      </c>
      <c r="G240" s="238"/>
      <c r="H240" s="241">
        <v>-3.8570000000000002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175</v>
      </c>
      <c r="AU240" s="247" t="s">
        <v>83</v>
      </c>
      <c r="AV240" s="14" t="s">
        <v>83</v>
      </c>
      <c r="AW240" s="14" t="s">
        <v>33</v>
      </c>
      <c r="AX240" s="14" t="s">
        <v>74</v>
      </c>
      <c r="AY240" s="247" t="s">
        <v>165</v>
      </c>
    </row>
    <row r="241" s="15" customFormat="1">
      <c r="A241" s="15"/>
      <c r="B241" s="253"/>
      <c r="C241" s="254"/>
      <c r="D241" s="228" t="s">
        <v>175</v>
      </c>
      <c r="E241" s="255" t="s">
        <v>19</v>
      </c>
      <c r="F241" s="256" t="s">
        <v>207</v>
      </c>
      <c r="G241" s="254"/>
      <c r="H241" s="257">
        <v>33.591000000000001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3" t="s">
        <v>175</v>
      </c>
      <c r="AU241" s="263" t="s">
        <v>83</v>
      </c>
      <c r="AV241" s="15" t="s">
        <v>173</v>
      </c>
      <c r="AW241" s="15" t="s">
        <v>33</v>
      </c>
      <c r="AX241" s="15" t="s">
        <v>81</v>
      </c>
      <c r="AY241" s="263" t="s">
        <v>165</v>
      </c>
    </row>
    <row r="242" s="2" customFormat="1" ht="24.15" customHeight="1">
      <c r="A242" s="39"/>
      <c r="B242" s="40"/>
      <c r="C242" s="213" t="s">
        <v>362</v>
      </c>
      <c r="D242" s="213" t="s">
        <v>168</v>
      </c>
      <c r="E242" s="214" t="s">
        <v>363</v>
      </c>
      <c r="F242" s="215" t="s">
        <v>364</v>
      </c>
      <c r="G242" s="216" t="s">
        <v>194</v>
      </c>
      <c r="H242" s="217">
        <v>111.10299999999999</v>
      </c>
      <c r="I242" s="218"/>
      <c r="J242" s="219">
        <f>ROUND(I242*H242,2)</f>
        <v>0</v>
      </c>
      <c r="K242" s="215" t="s">
        <v>195</v>
      </c>
      <c r="L242" s="45"/>
      <c r="M242" s="220" t="s">
        <v>19</v>
      </c>
      <c r="N242" s="221" t="s">
        <v>45</v>
      </c>
      <c r="O242" s="85"/>
      <c r="P242" s="222">
        <f>O242*H242</f>
        <v>0</v>
      </c>
      <c r="Q242" s="222">
        <v>0.1762</v>
      </c>
      <c r="R242" s="222">
        <f>Q242*H242</f>
        <v>19.576348599999999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173</v>
      </c>
      <c r="AT242" s="224" t="s">
        <v>168</v>
      </c>
      <c r="AU242" s="224" t="s">
        <v>83</v>
      </c>
      <c r="AY242" s="18" t="s">
        <v>165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81</v>
      </c>
      <c r="BK242" s="225">
        <f>ROUND(I242*H242,2)</f>
        <v>0</v>
      </c>
      <c r="BL242" s="18" t="s">
        <v>173</v>
      </c>
      <c r="BM242" s="224" t="s">
        <v>365</v>
      </c>
    </row>
    <row r="243" s="2" customFormat="1">
      <c r="A243" s="39"/>
      <c r="B243" s="40"/>
      <c r="C243" s="41"/>
      <c r="D243" s="248" t="s">
        <v>197</v>
      </c>
      <c r="E243" s="41"/>
      <c r="F243" s="249" t="s">
        <v>366</v>
      </c>
      <c r="G243" s="41"/>
      <c r="H243" s="41"/>
      <c r="I243" s="250"/>
      <c r="J243" s="41"/>
      <c r="K243" s="41"/>
      <c r="L243" s="45"/>
      <c r="M243" s="251"/>
      <c r="N243" s="25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197</v>
      </c>
      <c r="AU243" s="18" t="s">
        <v>83</v>
      </c>
    </row>
    <row r="244" s="14" customFormat="1">
      <c r="A244" s="14"/>
      <c r="B244" s="237"/>
      <c r="C244" s="238"/>
      <c r="D244" s="228" t="s">
        <v>175</v>
      </c>
      <c r="E244" s="239" t="s">
        <v>19</v>
      </c>
      <c r="F244" s="240" t="s">
        <v>367</v>
      </c>
      <c r="G244" s="238"/>
      <c r="H244" s="241">
        <v>138.91999999999999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7" t="s">
        <v>175</v>
      </c>
      <c r="AU244" s="247" t="s">
        <v>83</v>
      </c>
      <c r="AV244" s="14" t="s">
        <v>83</v>
      </c>
      <c r="AW244" s="14" t="s">
        <v>33</v>
      </c>
      <c r="AX244" s="14" t="s">
        <v>74</v>
      </c>
      <c r="AY244" s="247" t="s">
        <v>165</v>
      </c>
    </row>
    <row r="245" s="13" customFormat="1">
      <c r="A245" s="13"/>
      <c r="B245" s="226"/>
      <c r="C245" s="227"/>
      <c r="D245" s="228" t="s">
        <v>175</v>
      </c>
      <c r="E245" s="229" t="s">
        <v>19</v>
      </c>
      <c r="F245" s="230" t="s">
        <v>368</v>
      </c>
      <c r="G245" s="227"/>
      <c r="H245" s="229" t="s">
        <v>19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175</v>
      </c>
      <c r="AU245" s="236" t="s">
        <v>83</v>
      </c>
      <c r="AV245" s="13" t="s">
        <v>81</v>
      </c>
      <c r="AW245" s="13" t="s">
        <v>33</v>
      </c>
      <c r="AX245" s="13" t="s">
        <v>74</v>
      </c>
      <c r="AY245" s="236" t="s">
        <v>165</v>
      </c>
    </row>
    <row r="246" s="14" customFormat="1">
      <c r="A246" s="14"/>
      <c r="B246" s="237"/>
      <c r="C246" s="238"/>
      <c r="D246" s="228" t="s">
        <v>175</v>
      </c>
      <c r="E246" s="239" t="s">
        <v>19</v>
      </c>
      <c r="F246" s="240" t="s">
        <v>369</v>
      </c>
      <c r="G246" s="238"/>
      <c r="H246" s="241">
        <v>-3.1629999999999998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175</v>
      </c>
      <c r="AU246" s="247" t="s">
        <v>83</v>
      </c>
      <c r="AV246" s="14" t="s">
        <v>83</v>
      </c>
      <c r="AW246" s="14" t="s">
        <v>33</v>
      </c>
      <c r="AX246" s="14" t="s">
        <v>74</v>
      </c>
      <c r="AY246" s="247" t="s">
        <v>165</v>
      </c>
    </row>
    <row r="247" s="14" customFormat="1">
      <c r="A247" s="14"/>
      <c r="B247" s="237"/>
      <c r="C247" s="238"/>
      <c r="D247" s="228" t="s">
        <v>175</v>
      </c>
      <c r="E247" s="239" t="s">
        <v>19</v>
      </c>
      <c r="F247" s="240" t="s">
        <v>370</v>
      </c>
      <c r="G247" s="238"/>
      <c r="H247" s="241">
        <v>-4.4279999999999999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175</v>
      </c>
      <c r="AU247" s="247" t="s">
        <v>83</v>
      </c>
      <c r="AV247" s="14" t="s">
        <v>83</v>
      </c>
      <c r="AW247" s="14" t="s">
        <v>33</v>
      </c>
      <c r="AX247" s="14" t="s">
        <v>74</v>
      </c>
      <c r="AY247" s="247" t="s">
        <v>165</v>
      </c>
    </row>
    <row r="248" s="14" customFormat="1">
      <c r="A248" s="14"/>
      <c r="B248" s="237"/>
      <c r="C248" s="238"/>
      <c r="D248" s="228" t="s">
        <v>175</v>
      </c>
      <c r="E248" s="239" t="s">
        <v>19</v>
      </c>
      <c r="F248" s="240" t="s">
        <v>371</v>
      </c>
      <c r="G248" s="238"/>
      <c r="H248" s="241">
        <v>-5.0629999999999997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175</v>
      </c>
      <c r="AU248" s="247" t="s">
        <v>83</v>
      </c>
      <c r="AV248" s="14" t="s">
        <v>83</v>
      </c>
      <c r="AW248" s="14" t="s">
        <v>33</v>
      </c>
      <c r="AX248" s="14" t="s">
        <v>74</v>
      </c>
      <c r="AY248" s="247" t="s">
        <v>165</v>
      </c>
    </row>
    <row r="249" s="14" customFormat="1">
      <c r="A249" s="14"/>
      <c r="B249" s="237"/>
      <c r="C249" s="238"/>
      <c r="D249" s="228" t="s">
        <v>175</v>
      </c>
      <c r="E249" s="239" t="s">
        <v>19</v>
      </c>
      <c r="F249" s="240" t="s">
        <v>372</v>
      </c>
      <c r="G249" s="238"/>
      <c r="H249" s="241">
        <v>-3.375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175</v>
      </c>
      <c r="AU249" s="247" t="s">
        <v>83</v>
      </c>
      <c r="AV249" s="14" t="s">
        <v>83</v>
      </c>
      <c r="AW249" s="14" t="s">
        <v>33</v>
      </c>
      <c r="AX249" s="14" t="s">
        <v>74</v>
      </c>
      <c r="AY249" s="247" t="s">
        <v>165</v>
      </c>
    </row>
    <row r="250" s="14" customFormat="1">
      <c r="A250" s="14"/>
      <c r="B250" s="237"/>
      <c r="C250" s="238"/>
      <c r="D250" s="228" t="s">
        <v>175</v>
      </c>
      <c r="E250" s="239" t="s">
        <v>19</v>
      </c>
      <c r="F250" s="240" t="s">
        <v>369</v>
      </c>
      <c r="G250" s="238"/>
      <c r="H250" s="241">
        <v>-3.1629999999999998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175</v>
      </c>
      <c r="AU250" s="247" t="s">
        <v>83</v>
      </c>
      <c r="AV250" s="14" t="s">
        <v>83</v>
      </c>
      <c r="AW250" s="14" t="s">
        <v>33</v>
      </c>
      <c r="AX250" s="14" t="s">
        <v>74</v>
      </c>
      <c r="AY250" s="247" t="s">
        <v>165</v>
      </c>
    </row>
    <row r="251" s="14" customFormat="1">
      <c r="A251" s="14"/>
      <c r="B251" s="237"/>
      <c r="C251" s="238"/>
      <c r="D251" s="228" t="s">
        <v>175</v>
      </c>
      <c r="E251" s="239" t="s">
        <v>19</v>
      </c>
      <c r="F251" s="240" t="s">
        <v>373</v>
      </c>
      <c r="G251" s="238"/>
      <c r="H251" s="241">
        <v>-1.875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175</v>
      </c>
      <c r="AU251" s="247" t="s">
        <v>83</v>
      </c>
      <c r="AV251" s="14" t="s">
        <v>83</v>
      </c>
      <c r="AW251" s="14" t="s">
        <v>33</v>
      </c>
      <c r="AX251" s="14" t="s">
        <v>74</v>
      </c>
      <c r="AY251" s="247" t="s">
        <v>165</v>
      </c>
    </row>
    <row r="252" s="14" customFormat="1">
      <c r="A252" s="14"/>
      <c r="B252" s="237"/>
      <c r="C252" s="238"/>
      <c r="D252" s="228" t="s">
        <v>175</v>
      </c>
      <c r="E252" s="239" t="s">
        <v>19</v>
      </c>
      <c r="F252" s="240" t="s">
        <v>374</v>
      </c>
      <c r="G252" s="238"/>
      <c r="H252" s="241">
        <v>-1.125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175</v>
      </c>
      <c r="AU252" s="247" t="s">
        <v>83</v>
      </c>
      <c r="AV252" s="14" t="s">
        <v>83</v>
      </c>
      <c r="AW252" s="14" t="s">
        <v>33</v>
      </c>
      <c r="AX252" s="14" t="s">
        <v>74</v>
      </c>
      <c r="AY252" s="247" t="s">
        <v>165</v>
      </c>
    </row>
    <row r="253" s="14" customFormat="1">
      <c r="A253" s="14"/>
      <c r="B253" s="237"/>
      <c r="C253" s="238"/>
      <c r="D253" s="228" t="s">
        <v>175</v>
      </c>
      <c r="E253" s="239" t="s">
        <v>19</v>
      </c>
      <c r="F253" s="240" t="s">
        <v>375</v>
      </c>
      <c r="G253" s="238"/>
      <c r="H253" s="241">
        <v>-3.75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7" t="s">
        <v>175</v>
      </c>
      <c r="AU253" s="247" t="s">
        <v>83</v>
      </c>
      <c r="AV253" s="14" t="s">
        <v>83</v>
      </c>
      <c r="AW253" s="14" t="s">
        <v>33</v>
      </c>
      <c r="AX253" s="14" t="s">
        <v>74</v>
      </c>
      <c r="AY253" s="247" t="s">
        <v>165</v>
      </c>
    </row>
    <row r="254" s="14" customFormat="1">
      <c r="A254" s="14"/>
      <c r="B254" s="237"/>
      <c r="C254" s="238"/>
      <c r="D254" s="228" t="s">
        <v>175</v>
      </c>
      <c r="E254" s="239" t="s">
        <v>19</v>
      </c>
      <c r="F254" s="240" t="s">
        <v>376</v>
      </c>
      <c r="G254" s="238"/>
      <c r="H254" s="241">
        <v>-1.875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175</v>
      </c>
      <c r="AU254" s="247" t="s">
        <v>83</v>
      </c>
      <c r="AV254" s="14" t="s">
        <v>83</v>
      </c>
      <c r="AW254" s="14" t="s">
        <v>33</v>
      </c>
      <c r="AX254" s="14" t="s">
        <v>74</v>
      </c>
      <c r="AY254" s="247" t="s">
        <v>165</v>
      </c>
    </row>
    <row r="255" s="15" customFormat="1">
      <c r="A255" s="15"/>
      <c r="B255" s="253"/>
      <c r="C255" s="254"/>
      <c r="D255" s="228" t="s">
        <v>175</v>
      </c>
      <c r="E255" s="255" t="s">
        <v>19</v>
      </c>
      <c r="F255" s="256" t="s">
        <v>207</v>
      </c>
      <c r="G255" s="254"/>
      <c r="H255" s="257">
        <v>111.10299999999999</v>
      </c>
      <c r="I255" s="258"/>
      <c r="J255" s="254"/>
      <c r="K255" s="254"/>
      <c r="L255" s="259"/>
      <c r="M255" s="260"/>
      <c r="N255" s="261"/>
      <c r="O255" s="261"/>
      <c r="P255" s="261"/>
      <c r="Q255" s="261"/>
      <c r="R255" s="261"/>
      <c r="S255" s="261"/>
      <c r="T255" s="262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3" t="s">
        <v>175</v>
      </c>
      <c r="AU255" s="263" t="s">
        <v>83</v>
      </c>
      <c r="AV255" s="15" t="s">
        <v>173</v>
      </c>
      <c r="AW255" s="15" t="s">
        <v>33</v>
      </c>
      <c r="AX255" s="15" t="s">
        <v>81</v>
      </c>
      <c r="AY255" s="263" t="s">
        <v>165</v>
      </c>
    </row>
    <row r="256" s="2" customFormat="1" ht="16.5" customHeight="1">
      <c r="A256" s="39"/>
      <c r="B256" s="40"/>
      <c r="C256" s="213" t="s">
        <v>377</v>
      </c>
      <c r="D256" s="213" t="s">
        <v>168</v>
      </c>
      <c r="E256" s="214" t="s">
        <v>378</v>
      </c>
      <c r="F256" s="215" t="s">
        <v>379</v>
      </c>
      <c r="G256" s="216" t="s">
        <v>181</v>
      </c>
      <c r="H256" s="217">
        <v>6</v>
      </c>
      <c r="I256" s="218"/>
      <c r="J256" s="219">
        <f>ROUND(I256*H256,2)</f>
        <v>0</v>
      </c>
      <c r="K256" s="215" t="s">
        <v>172</v>
      </c>
      <c r="L256" s="45"/>
      <c r="M256" s="220" t="s">
        <v>19</v>
      </c>
      <c r="N256" s="221" t="s">
        <v>45</v>
      </c>
      <c r="O256" s="85"/>
      <c r="P256" s="222">
        <f>O256*H256</f>
        <v>0</v>
      </c>
      <c r="Q256" s="222">
        <v>0.011469999999999999</v>
      </c>
      <c r="R256" s="222">
        <f>Q256*H256</f>
        <v>0.068819999999999992</v>
      </c>
      <c r="S256" s="222">
        <v>0</v>
      </c>
      <c r="T256" s="22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4" t="s">
        <v>173</v>
      </c>
      <c r="AT256" s="224" t="s">
        <v>168</v>
      </c>
      <c r="AU256" s="224" t="s">
        <v>83</v>
      </c>
      <c r="AY256" s="18" t="s">
        <v>165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8" t="s">
        <v>81</v>
      </c>
      <c r="BK256" s="225">
        <f>ROUND(I256*H256,2)</f>
        <v>0</v>
      </c>
      <c r="BL256" s="18" t="s">
        <v>173</v>
      </c>
      <c r="BM256" s="224" t="s">
        <v>380</v>
      </c>
    </row>
    <row r="257" s="14" customFormat="1">
      <c r="A257" s="14"/>
      <c r="B257" s="237"/>
      <c r="C257" s="238"/>
      <c r="D257" s="228" t="s">
        <v>175</v>
      </c>
      <c r="E257" s="239" t="s">
        <v>19</v>
      </c>
      <c r="F257" s="240" t="s">
        <v>381</v>
      </c>
      <c r="G257" s="238"/>
      <c r="H257" s="241">
        <v>6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175</v>
      </c>
      <c r="AU257" s="247" t="s">
        <v>83</v>
      </c>
      <c r="AV257" s="14" t="s">
        <v>83</v>
      </c>
      <c r="AW257" s="14" t="s">
        <v>33</v>
      </c>
      <c r="AX257" s="14" t="s">
        <v>81</v>
      </c>
      <c r="AY257" s="247" t="s">
        <v>165</v>
      </c>
    </row>
    <row r="258" s="2" customFormat="1" ht="24.15" customHeight="1">
      <c r="A258" s="39"/>
      <c r="B258" s="40"/>
      <c r="C258" s="213" t="s">
        <v>382</v>
      </c>
      <c r="D258" s="213" t="s">
        <v>168</v>
      </c>
      <c r="E258" s="214" t="s">
        <v>383</v>
      </c>
      <c r="F258" s="215" t="s">
        <v>384</v>
      </c>
      <c r="G258" s="216" t="s">
        <v>181</v>
      </c>
      <c r="H258" s="217">
        <v>6</v>
      </c>
      <c r="I258" s="218"/>
      <c r="J258" s="219">
        <f>ROUND(I258*H258,2)</f>
        <v>0</v>
      </c>
      <c r="K258" s="215" t="s">
        <v>195</v>
      </c>
      <c r="L258" s="45"/>
      <c r="M258" s="220" t="s">
        <v>19</v>
      </c>
      <c r="N258" s="221" t="s">
        <v>45</v>
      </c>
      <c r="O258" s="85"/>
      <c r="P258" s="222">
        <f>O258*H258</f>
        <v>0</v>
      </c>
      <c r="Q258" s="222">
        <v>0.026280000000000001</v>
      </c>
      <c r="R258" s="222">
        <f>Q258*H258</f>
        <v>0.15768000000000002</v>
      </c>
      <c r="S258" s="222">
        <v>0</v>
      </c>
      <c r="T258" s="223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4" t="s">
        <v>173</v>
      </c>
      <c r="AT258" s="224" t="s">
        <v>168</v>
      </c>
      <c r="AU258" s="224" t="s">
        <v>83</v>
      </c>
      <c r="AY258" s="18" t="s">
        <v>165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8" t="s">
        <v>81</v>
      </c>
      <c r="BK258" s="225">
        <f>ROUND(I258*H258,2)</f>
        <v>0</v>
      </c>
      <c r="BL258" s="18" t="s">
        <v>173</v>
      </c>
      <c r="BM258" s="224" t="s">
        <v>385</v>
      </c>
    </row>
    <row r="259" s="2" customFormat="1">
      <c r="A259" s="39"/>
      <c r="B259" s="40"/>
      <c r="C259" s="41"/>
      <c r="D259" s="248" t="s">
        <v>197</v>
      </c>
      <c r="E259" s="41"/>
      <c r="F259" s="249" t="s">
        <v>386</v>
      </c>
      <c r="G259" s="41"/>
      <c r="H259" s="41"/>
      <c r="I259" s="250"/>
      <c r="J259" s="41"/>
      <c r="K259" s="41"/>
      <c r="L259" s="45"/>
      <c r="M259" s="251"/>
      <c r="N259" s="252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197</v>
      </c>
      <c r="AU259" s="18" t="s">
        <v>83</v>
      </c>
    </row>
    <row r="260" s="14" customFormat="1">
      <c r="A260" s="14"/>
      <c r="B260" s="237"/>
      <c r="C260" s="238"/>
      <c r="D260" s="228" t="s">
        <v>175</v>
      </c>
      <c r="E260" s="239" t="s">
        <v>19</v>
      </c>
      <c r="F260" s="240" t="s">
        <v>387</v>
      </c>
      <c r="G260" s="238"/>
      <c r="H260" s="241">
        <v>6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175</v>
      </c>
      <c r="AU260" s="247" t="s">
        <v>83</v>
      </c>
      <c r="AV260" s="14" t="s">
        <v>83</v>
      </c>
      <c r="AW260" s="14" t="s">
        <v>33</v>
      </c>
      <c r="AX260" s="14" t="s">
        <v>81</v>
      </c>
      <c r="AY260" s="247" t="s">
        <v>165</v>
      </c>
    </row>
    <row r="261" s="2" customFormat="1" ht="24.15" customHeight="1">
      <c r="A261" s="39"/>
      <c r="B261" s="40"/>
      <c r="C261" s="213" t="s">
        <v>388</v>
      </c>
      <c r="D261" s="213" t="s">
        <v>168</v>
      </c>
      <c r="E261" s="214" t="s">
        <v>389</v>
      </c>
      <c r="F261" s="215" t="s">
        <v>390</v>
      </c>
      <c r="G261" s="216" t="s">
        <v>181</v>
      </c>
      <c r="H261" s="217">
        <v>3</v>
      </c>
      <c r="I261" s="218"/>
      <c r="J261" s="219">
        <f>ROUND(I261*H261,2)</f>
        <v>0</v>
      </c>
      <c r="K261" s="215" t="s">
        <v>195</v>
      </c>
      <c r="L261" s="45"/>
      <c r="M261" s="220" t="s">
        <v>19</v>
      </c>
      <c r="N261" s="221" t="s">
        <v>45</v>
      </c>
      <c r="O261" s="85"/>
      <c r="P261" s="222">
        <f>O261*H261</f>
        <v>0</v>
      </c>
      <c r="Q261" s="222">
        <v>0.039629999999999999</v>
      </c>
      <c r="R261" s="222">
        <f>Q261*H261</f>
        <v>0.11889</v>
      </c>
      <c r="S261" s="222">
        <v>0</v>
      </c>
      <c r="T261" s="22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4" t="s">
        <v>173</v>
      </c>
      <c r="AT261" s="224" t="s">
        <v>168</v>
      </c>
      <c r="AU261" s="224" t="s">
        <v>83</v>
      </c>
      <c r="AY261" s="18" t="s">
        <v>165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8" t="s">
        <v>81</v>
      </c>
      <c r="BK261" s="225">
        <f>ROUND(I261*H261,2)</f>
        <v>0</v>
      </c>
      <c r="BL261" s="18" t="s">
        <v>173</v>
      </c>
      <c r="BM261" s="224" t="s">
        <v>391</v>
      </c>
    </row>
    <row r="262" s="2" customFormat="1">
      <c r="A262" s="39"/>
      <c r="B262" s="40"/>
      <c r="C262" s="41"/>
      <c r="D262" s="248" t="s">
        <v>197</v>
      </c>
      <c r="E262" s="41"/>
      <c r="F262" s="249" t="s">
        <v>392</v>
      </c>
      <c r="G262" s="41"/>
      <c r="H262" s="41"/>
      <c r="I262" s="250"/>
      <c r="J262" s="41"/>
      <c r="K262" s="41"/>
      <c r="L262" s="45"/>
      <c r="M262" s="251"/>
      <c r="N262" s="25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197</v>
      </c>
      <c r="AU262" s="18" t="s">
        <v>83</v>
      </c>
    </row>
    <row r="263" s="14" customFormat="1">
      <c r="A263" s="14"/>
      <c r="B263" s="237"/>
      <c r="C263" s="238"/>
      <c r="D263" s="228" t="s">
        <v>175</v>
      </c>
      <c r="E263" s="239" t="s">
        <v>19</v>
      </c>
      <c r="F263" s="240" t="s">
        <v>393</v>
      </c>
      <c r="G263" s="238"/>
      <c r="H263" s="241">
        <v>3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175</v>
      </c>
      <c r="AU263" s="247" t="s">
        <v>83</v>
      </c>
      <c r="AV263" s="14" t="s">
        <v>83</v>
      </c>
      <c r="AW263" s="14" t="s">
        <v>33</v>
      </c>
      <c r="AX263" s="14" t="s">
        <v>81</v>
      </c>
      <c r="AY263" s="247" t="s">
        <v>165</v>
      </c>
    </row>
    <row r="264" s="2" customFormat="1" ht="24.15" customHeight="1">
      <c r="A264" s="39"/>
      <c r="B264" s="40"/>
      <c r="C264" s="213" t="s">
        <v>394</v>
      </c>
      <c r="D264" s="213" t="s">
        <v>168</v>
      </c>
      <c r="E264" s="214" t="s">
        <v>395</v>
      </c>
      <c r="F264" s="215" t="s">
        <v>396</v>
      </c>
      <c r="G264" s="216" t="s">
        <v>181</v>
      </c>
      <c r="H264" s="217">
        <v>2</v>
      </c>
      <c r="I264" s="218"/>
      <c r="J264" s="219">
        <f>ROUND(I264*H264,2)</f>
        <v>0</v>
      </c>
      <c r="K264" s="215" t="s">
        <v>195</v>
      </c>
      <c r="L264" s="45"/>
      <c r="M264" s="220" t="s">
        <v>19</v>
      </c>
      <c r="N264" s="221" t="s">
        <v>45</v>
      </c>
      <c r="O264" s="85"/>
      <c r="P264" s="222">
        <f>O264*H264</f>
        <v>0</v>
      </c>
      <c r="Q264" s="222">
        <v>0.068260000000000001</v>
      </c>
      <c r="R264" s="222">
        <f>Q264*H264</f>
        <v>0.13652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173</v>
      </c>
      <c r="AT264" s="224" t="s">
        <v>168</v>
      </c>
      <c r="AU264" s="224" t="s">
        <v>83</v>
      </c>
      <c r="AY264" s="18" t="s">
        <v>165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81</v>
      </c>
      <c r="BK264" s="225">
        <f>ROUND(I264*H264,2)</f>
        <v>0</v>
      </c>
      <c r="BL264" s="18" t="s">
        <v>173</v>
      </c>
      <c r="BM264" s="224" t="s">
        <v>397</v>
      </c>
    </row>
    <row r="265" s="2" customFormat="1">
      <c r="A265" s="39"/>
      <c r="B265" s="40"/>
      <c r="C265" s="41"/>
      <c r="D265" s="248" t="s">
        <v>197</v>
      </c>
      <c r="E265" s="41"/>
      <c r="F265" s="249" t="s">
        <v>398</v>
      </c>
      <c r="G265" s="41"/>
      <c r="H265" s="41"/>
      <c r="I265" s="250"/>
      <c r="J265" s="41"/>
      <c r="K265" s="41"/>
      <c r="L265" s="45"/>
      <c r="M265" s="251"/>
      <c r="N265" s="25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197</v>
      </c>
      <c r="AU265" s="18" t="s">
        <v>83</v>
      </c>
    </row>
    <row r="266" s="14" customFormat="1">
      <c r="A266" s="14"/>
      <c r="B266" s="237"/>
      <c r="C266" s="238"/>
      <c r="D266" s="228" t="s">
        <v>175</v>
      </c>
      <c r="E266" s="239" t="s">
        <v>19</v>
      </c>
      <c r="F266" s="240" t="s">
        <v>399</v>
      </c>
      <c r="G266" s="238"/>
      <c r="H266" s="241">
        <v>2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7" t="s">
        <v>175</v>
      </c>
      <c r="AU266" s="247" t="s">
        <v>83</v>
      </c>
      <c r="AV266" s="14" t="s">
        <v>83</v>
      </c>
      <c r="AW266" s="14" t="s">
        <v>33</v>
      </c>
      <c r="AX266" s="14" t="s">
        <v>81</v>
      </c>
      <c r="AY266" s="247" t="s">
        <v>165</v>
      </c>
    </row>
    <row r="267" s="2" customFormat="1" ht="24.15" customHeight="1">
      <c r="A267" s="39"/>
      <c r="B267" s="40"/>
      <c r="C267" s="213" t="s">
        <v>400</v>
      </c>
      <c r="D267" s="213" t="s">
        <v>168</v>
      </c>
      <c r="E267" s="214" t="s">
        <v>401</v>
      </c>
      <c r="F267" s="215" t="s">
        <v>402</v>
      </c>
      <c r="G267" s="216" t="s">
        <v>181</v>
      </c>
      <c r="H267" s="217">
        <v>7</v>
      </c>
      <c r="I267" s="218"/>
      <c r="J267" s="219">
        <f>ROUND(I267*H267,2)</f>
        <v>0</v>
      </c>
      <c r="K267" s="215" t="s">
        <v>195</v>
      </c>
      <c r="L267" s="45"/>
      <c r="M267" s="220" t="s">
        <v>19</v>
      </c>
      <c r="N267" s="221" t="s">
        <v>45</v>
      </c>
      <c r="O267" s="85"/>
      <c r="P267" s="222">
        <f>O267*H267</f>
        <v>0</v>
      </c>
      <c r="Q267" s="222">
        <v>0.081309999999999993</v>
      </c>
      <c r="R267" s="222">
        <f>Q267*H267</f>
        <v>0.56916999999999995</v>
      </c>
      <c r="S267" s="222">
        <v>0</v>
      </c>
      <c r="T267" s="223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173</v>
      </c>
      <c r="AT267" s="224" t="s">
        <v>168</v>
      </c>
      <c r="AU267" s="224" t="s">
        <v>83</v>
      </c>
      <c r="AY267" s="18" t="s">
        <v>165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81</v>
      </c>
      <c r="BK267" s="225">
        <f>ROUND(I267*H267,2)</f>
        <v>0</v>
      </c>
      <c r="BL267" s="18" t="s">
        <v>173</v>
      </c>
      <c r="BM267" s="224" t="s">
        <v>403</v>
      </c>
    </row>
    <row r="268" s="2" customFormat="1">
      <c r="A268" s="39"/>
      <c r="B268" s="40"/>
      <c r="C268" s="41"/>
      <c r="D268" s="248" t="s">
        <v>197</v>
      </c>
      <c r="E268" s="41"/>
      <c r="F268" s="249" t="s">
        <v>404</v>
      </c>
      <c r="G268" s="41"/>
      <c r="H268" s="41"/>
      <c r="I268" s="250"/>
      <c r="J268" s="41"/>
      <c r="K268" s="41"/>
      <c r="L268" s="45"/>
      <c r="M268" s="251"/>
      <c r="N268" s="25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197</v>
      </c>
      <c r="AU268" s="18" t="s">
        <v>83</v>
      </c>
    </row>
    <row r="269" s="14" customFormat="1">
      <c r="A269" s="14"/>
      <c r="B269" s="237"/>
      <c r="C269" s="238"/>
      <c r="D269" s="228" t="s">
        <v>175</v>
      </c>
      <c r="E269" s="239" t="s">
        <v>19</v>
      </c>
      <c r="F269" s="240" t="s">
        <v>405</v>
      </c>
      <c r="G269" s="238"/>
      <c r="H269" s="241">
        <v>7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175</v>
      </c>
      <c r="AU269" s="247" t="s">
        <v>83</v>
      </c>
      <c r="AV269" s="14" t="s">
        <v>83</v>
      </c>
      <c r="AW269" s="14" t="s">
        <v>33</v>
      </c>
      <c r="AX269" s="14" t="s">
        <v>81</v>
      </c>
      <c r="AY269" s="247" t="s">
        <v>165</v>
      </c>
    </row>
    <row r="270" s="2" customFormat="1" ht="24.15" customHeight="1">
      <c r="A270" s="39"/>
      <c r="B270" s="40"/>
      <c r="C270" s="213" t="s">
        <v>406</v>
      </c>
      <c r="D270" s="213" t="s">
        <v>168</v>
      </c>
      <c r="E270" s="214" t="s">
        <v>407</v>
      </c>
      <c r="F270" s="215" t="s">
        <v>408</v>
      </c>
      <c r="G270" s="216" t="s">
        <v>181</v>
      </c>
      <c r="H270" s="217">
        <v>4</v>
      </c>
      <c r="I270" s="218"/>
      <c r="J270" s="219">
        <f>ROUND(I270*H270,2)</f>
        <v>0</v>
      </c>
      <c r="K270" s="215" t="s">
        <v>195</v>
      </c>
      <c r="L270" s="45"/>
      <c r="M270" s="220" t="s">
        <v>19</v>
      </c>
      <c r="N270" s="221" t="s">
        <v>45</v>
      </c>
      <c r="O270" s="85"/>
      <c r="P270" s="222">
        <f>O270*H270</f>
        <v>0</v>
      </c>
      <c r="Q270" s="222">
        <v>0.10931</v>
      </c>
      <c r="R270" s="222">
        <f>Q270*H270</f>
        <v>0.43724000000000002</v>
      </c>
      <c r="S270" s="222">
        <v>0</v>
      </c>
      <c r="T270" s="223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4" t="s">
        <v>173</v>
      </c>
      <c r="AT270" s="224" t="s">
        <v>168</v>
      </c>
      <c r="AU270" s="224" t="s">
        <v>83</v>
      </c>
      <c r="AY270" s="18" t="s">
        <v>165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8" t="s">
        <v>81</v>
      </c>
      <c r="BK270" s="225">
        <f>ROUND(I270*H270,2)</f>
        <v>0</v>
      </c>
      <c r="BL270" s="18" t="s">
        <v>173</v>
      </c>
      <c r="BM270" s="224" t="s">
        <v>409</v>
      </c>
    </row>
    <row r="271" s="2" customFormat="1">
      <c r="A271" s="39"/>
      <c r="B271" s="40"/>
      <c r="C271" s="41"/>
      <c r="D271" s="248" t="s">
        <v>197</v>
      </c>
      <c r="E271" s="41"/>
      <c r="F271" s="249" t="s">
        <v>410</v>
      </c>
      <c r="G271" s="41"/>
      <c r="H271" s="41"/>
      <c r="I271" s="250"/>
      <c r="J271" s="41"/>
      <c r="K271" s="41"/>
      <c r="L271" s="45"/>
      <c r="M271" s="251"/>
      <c r="N271" s="25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197</v>
      </c>
      <c r="AU271" s="18" t="s">
        <v>83</v>
      </c>
    </row>
    <row r="272" s="14" customFormat="1">
      <c r="A272" s="14"/>
      <c r="B272" s="237"/>
      <c r="C272" s="238"/>
      <c r="D272" s="228" t="s">
        <v>175</v>
      </c>
      <c r="E272" s="239" t="s">
        <v>19</v>
      </c>
      <c r="F272" s="240" t="s">
        <v>411</v>
      </c>
      <c r="G272" s="238"/>
      <c r="H272" s="241">
        <v>3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175</v>
      </c>
      <c r="AU272" s="247" t="s">
        <v>83</v>
      </c>
      <c r="AV272" s="14" t="s">
        <v>83</v>
      </c>
      <c r="AW272" s="14" t="s">
        <v>33</v>
      </c>
      <c r="AX272" s="14" t="s">
        <v>74</v>
      </c>
      <c r="AY272" s="247" t="s">
        <v>165</v>
      </c>
    </row>
    <row r="273" s="14" customFormat="1">
      <c r="A273" s="14"/>
      <c r="B273" s="237"/>
      <c r="C273" s="238"/>
      <c r="D273" s="228" t="s">
        <v>175</v>
      </c>
      <c r="E273" s="239" t="s">
        <v>19</v>
      </c>
      <c r="F273" s="240" t="s">
        <v>412</v>
      </c>
      <c r="G273" s="238"/>
      <c r="H273" s="241">
        <v>1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175</v>
      </c>
      <c r="AU273" s="247" t="s">
        <v>83</v>
      </c>
      <c r="AV273" s="14" t="s">
        <v>83</v>
      </c>
      <c r="AW273" s="14" t="s">
        <v>33</v>
      </c>
      <c r="AX273" s="14" t="s">
        <v>74</v>
      </c>
      <c r="AY273" s="247" t="s">
        <v>165</v>
      </c>
    </row>
    <row r="274" s="15" customFormat="1">
      <c r="A274" s="15"/>
      <c r="B274" s="253"/>
      <c r="C274" s="254"/>
      <c r="D274" s="228" t="s">
        <v>175</v>
      </c>
      <c r="E274" s="255" t="s">
        <v>19</v>
      </c>
      <c r="F274" s="256" t="s">
        <v>207</v>
      </c>
      <c r="G274" s="254"/>
      <c r="H274" s="257">
        <v>4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3" t="s">
        <v>175</v>
      </c>
      <c r="AU274" s="263" t="s">
        <v>83</v>
      </c>
      <c r="AV274" s="15" t="s">
        <v>173</v>
      </c>
      <c r="AW274" s="15" t="s">
        <v>33</v>
      </c>
      <c r="AX274" s="15" t="s">
        <v>81</v>
      </c>
      <c r="AY274" s="263" t="s">
        <v>165</v>
      </c>
    </row>
    <row r="275" s="2" customFormat="1" ht="24.15" customHeight="1">
      <c r="A275" s="39"/>
      <c r="B275" s="40"/>
      <c r="C275" s="213" t="s">
        <v>413</v>
      </c>
      <c r="D275" s="213" t="s">
        <v>168</v>
      </c>
      <c r="E275" s="214" t="s">
        <v>414</v>
      </c>
      <c r="F275" s="215" t="s">
        <v>415</v>
      </c>
      <c r="G275" s="216" t="s">
        <v>181</v>
      </c>
      <c r="H275" s="217">
        <v>1</v>
      </c>
      <c r="I275" s="218"/>
      <c r="J275" s="219">
        <f>ROUND(I275*H275,2)</f>
        <v>0</v>
      </c>
      <c r="K275" s="215" t="s">
        <v>195</v>
      </c>
      <c r="L275" s="45"/>
      <c r="M275" s="220" t="s">
        <v>19</v>
      </c>
      <c r="N275" s="221" t="s">
        <v>45</v>
      </c>
      <c r="O275" s="85"/>
      <c r="P275" s="222">
        <f>O275*H275</f>
        <v>0</v>
      </c>
      <c r="Q275" s="222">
        <v>0.14138999999999999</v>
      </c>
      <c r="R275" s="222">
        <f>Q275*H275</f>
        <v>0.14138999999999999</v>
      </c>
      <c r="S275" s="222">
        <v>0</v>
      </c>
      <c r="T275" s="22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4" t="s">
        <v>173</v>
      </c>
      <c r="AT275" s="224" t="s">
        <v>168</v>
      </c>
      <c r="AU275" s="224" t="s">
        <v>83</v>
      </c>
      <c r="AY275" s="18" t="s">
        <v>165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8" t="s">
        <v>81</v>
      </c>
      <c r="BK275" s="225">
        <f>ROUND(I275*H275,2)</f>
        <v>0</v>
      </c>
      <c r="BL275" s="18" t="s">
        <v>173</v>
      </c>
      <c r="BM275" s="224" t="s">
        <v>416</v>
      </c>
    </row>
    <row r="276" s="2" customFormat="1">
      <c r="A276" s="39"/>
      <c r="B276" s="40"/>
      <c r="C276" s="41"/>
      <c r="D276" s="248" t="s">
        <v>197</v>
      </c>
      <c r="E276" s="41"/>
      <c r="F276" s="249" t="s">
        <v>417</v>
      </c>
      <c r="G276" s="41"/>
      <c r="H276" s="41"/>
      <c r="I276" s="250"/>
      <c r="J276" s="41"/>
      <c r="K276" s="41"/>
      <c r="L276" s="45"/>
      <c r="M276" s="251"/>
      <c r="N276" s="25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197</v>
      </c>
      <c r="AU276" s="18" t="s">
        <v>83</v>
      </c>
    </row>
    <row r="277" s="14" customFormat="1">
      <c r="A277" s="14"/>
      <c r="B277" s="237"/>
      <c r="C277" s="238"/>
      <c r="D277" s="228" t="s">
        <v>175</v>
      </c>
      <c r="E277" s="239" t="s">
        <v>19</v>
      </c>
      <c r="F277" s="240" t="s">
        <v>418</v>
      </c>
      <c r="G277" s="238"/>
      <c r="H277" s="241">
        <v>1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175</v>
      </c>
      <c r="AU277" s="247" t="s">
        <v>83</v>
      </c>
      <c r="AV277" s="14" t="s">
        <v>83</v>
      </c>
      <c r="AW277" s="14" t="s">
        <v>33</v>
      </c>
      <c r="AX277" s="14" t="s">
        <v>81</v>
      </c>
      <c r="AY277" s="247" t="s">
        <v>165</v>
      </c>
    </row>
    <row r="278" s="2" customFormat="1" ht="24.15" customHeight="1">
      <c r="A278" s="39"/>
      <c r="B278" s="40"/>
      <c r="C278" s="213" t="s">
        <v>419</v>
      </c>
      <c r="D278" s="213" t="s">
        <v>168</v>
      </c>
      <c r="E278" s="214" t="s">
        <v>420</v>
      </c>
      <c r="F278" s="215" t="s">
        <v>421</v>
      </c>
      <c r="G278" s="216" t="s">
        <v>194</v>
      </c>
      <c r="H278" s="217">
        <v>32.655000000000001</v>
      </c>
      <c r="I278" s="218"/>
      <c r="J278" s="219">
        <f>ROUND(I278*H278,2)</f>
        <v>0</v>
      </c>
      <c r="K278" s="215" t="s">
        <v>195</v>
      </c>
      <c r="L278" s="45"/>
      <c r="M278" s="220" t="s">
        <v>19</v>
      </c>
      <c r="N278" s="221" t="s">
        <v>45</v>
      </c>
      <c r="O278" s="85"/>
      <c r="P278" s="222">
        <f>O278*H278</f>
        <v>0</v>
      </c>
      <c r="Q278" s="222">
        <v>0.061719999999999997</v>
      </c>
      <c r="R278" s="222">
        <f>Q278*H278</f>
        <v>2.0154665999999999</v>
      </c>
      <c r="S278" s="222">
        <v>0</v>
      </c>
      <c r="T278" s="223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4" t="s">
        <v>173</v>
      </c>
      <c r="AT278" s="224" t="s">
        <v>168</v>
      </c>
      <c r="AU278" s="224" t="s">
        <v>83</v>
      </c>
      <c r="AY278" s="18" t="s">
        <v>165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8" t="s">
        <v>81</v>
      </c>
      <c r="BK278" s="225">
        <f>ROUND(I278*H278,2)</f>
        <v>0</v>
      </c>
      <c r="BL278" s="18" t="s">
        <v>173</v>
      </c>
      <c r="BM278" s="224" t="s">
        <v>422</v>
      </c>
    </row>
    <row r="279" s="2" customFormat="1">
      <c r="A279" s="39"/>
      <c r="B279" s="40"/>
      <c r="C279" s="41"/>
      <c r="D279" s="248" t="s">
        <v>197</v>
      </c>
      <c r="E279" s="41"/>
      <c r="F279" s="249" t="s">
        <v>423</v>
      </c>
      <c r="G279" s="41"/>
      <c r="H279" s="41"/>
      <c r="I279" s="250"/>
      <c r="J279" s="41"/>
      <c r="K279" s="41"/>
      <c r="L279" s="45"/>
      <c r="M279" s="251"/>
      <c r="N279" s="25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197</v>
      </c>
      <c r="AU279" s="18" t="s">
        <v>83</v>
      </c>
    </row>
    <row r="280" s="13" customFormat="1">
      <c r="A280" s="13"/>
      <c r="B280" s="226"/>
      <c r="C280" s="227"/>
      <c r="D280" s="228" t="s">
        <v>175</v>
      </c>
      <c r="E280" s="229" t="s">
        <v>19</v>
      </c>
      <c r="F280" s="230" t="s">
        <v>424</v>
      </c>
      <c r="G280" s="227"/>
      <c r="H280" s="229" t="s">
        <v>19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175</v>
      </c>
      <c r="AU280" s="236" t="s">
        <v>83</v>
      </c>
      <c r="AV280" s="13" t="s">
        <v>81</v>
      </c>
      <c r="AW280" s="13" t="s">
        <v>33</v>
      </c>
      <c r="AX280" s="13" t="s">
        <v>74</v>
      </c>
      <c r="AY280" s="236" t="s">
        <v>165</v>
      </c>
    </row>
    <row r="281" s="14" customFormat="1">
      <c r="A281" s="14"/>
      <c r="B281" s="237"/>
      <c r="C281" s="238"/>
      <c r="D281" s="228" t="s">
        <v>175</v>
      </c>
      <c r="E281" s="239" t="s">
        <v>19</v>
      </c>
      <c r="F281" s="240" t="s">
        <v>425</v>
      </c>
      <c r="G281" s="238"/>
      <c r="H281" s="241">
        <v>24.068999999999999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175</v>
      </c>
      <c r="AU281" s="247" t="s">
        <v>83</v>
      </c>
      <c r="AV281" s="14" t="s">
        <v>83</v>
      </c>
      <c r="AW281" s="14" t="s">
        <v>33</v>
      </c>
      <c r="AX281" s="14" t="s">
        <v>74</v>
      </c>
      <c r="AY281" s="247" t="s">
        <v>165</v>
      </c>
    </row>
    <row r="282" s="14" customFormat="1">
      <c r="A282" s="14"/>
      <c r="B282" s="237"/>
      <c r="C282" s="238"/>
      <c r="D282" s="228" t="s">
        <v>175</v>
      </c>
      <c r="E282" s="239" t="s">
        <v>19</v>
      </c>
      <c r="F282" s="240" t="s">
        <v>426</v>
      </c>
      <c r="G282" s="238"/>
      <c r="H282" s="241">
        <v>-4.1369999999999996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7" t="s">
        <v>175</v>
      </c>
      <c r="AU282" s="247" t="s">
        <v>83</v>
      </c>
      <c r="AV282" s="14" t="s">
        <v>83</v>
      </c>
      <c r="AW282" s="14" t="s">
        <v>33</v>
      </c>
      <c r="AX282" s="14" t="s">
        <v>74</v>
      </c>
      <c r="AY282" s="247" t="s">
        <v>165</v>
      </c>
    </row>
    <row r="283" s="14" customFormat="1">
      <c r="A283" s="14"/>
      <c r="B283" s="237"/>
      <c r="C283" s="238"/>
      <c r="D283" s="228" t="s">
        <v>175</v>
      </c>
      <c r="E283" s="239" t="s">
        <v>19</v>
      </c>
      <c r="F283" s="240" t="s">
        <v>427</v>
      </c>
      <c r="G283" s="238"/>
      <c r="H283" s="241">
        <v>14.496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175</v>
      </c>
      <c r="AU283" s="247" t="s">
        <v>83</v>
      </c>
      <c r="AV283" s="14" t="s">
        <v>83</v>
      </c>
      <c r="AW283" s="14" t="s">
        <v>33</v>
      </c>
      <c r="AX283" s="14" t="s">
        <v>74</v>
      </c>
      <c r="AY283" s="247" t="s">
        <v>165</v>
      </c>
    </row>
    <row r="284" s="14" customFormat="1">
      <c r="A284" s="14"/>
      <c r="B284" s="237"/>
      <c r="C284" s="238"/>
      <c r="D284" s="228" t="s">
        <v>175</v>
      </c>
      <c r="E284" s="239" t="s">
        <v>19</v>
      </c>
      <c r="F284" s="240" t="s">
        <v>428</v>
      </c>
      <c r="G284" s="238"/>
      <c r="H284" s="241">
        <v>-1.7729999999999999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175</v>
      </c>
      <c r="AU284" s="247" t="s">
        <v>83</v>
      </c>
      <c r="AV284" s="14" t="s">
        <v>83</v>
      </c>
      <c r="AW284" s="14" t="s">
        <v>33</v>
      </c>
      <c r="AX284" s="14" t="s">
        <v>74</v>
      </c>
      <c r="AY284" s="247" t="s">
        <v>165</v>
      </c>
    </row>
    <row r="285" s="15" customFormat="1">
      <c r="A285" s="15"/>
      <c r="B285" s="253"/>
      <c r="C285" s="254"/>
      <c r="D285" s="228" t="s">
        <v>175</v>
      </c>
      <c r="E285" s="255" t="s">
        <v>19</v>
      </c>
      <c r="F285" s="256" t="s">
        <v>207</v>
      </c>
      <c r="G285" s="254"/>
      <c r="H285" s="257">
        <v>32.655000000000001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3" t="s">
        <v>175</v>
      </c>
      <c r="AU285" s="263" t="s">
        <v>83</v>
      </c>
      <c r="AV285" s="15" t="s">
        <v>173</v>
      </c>
      <c r="AW285" s="15" t="s">
        <v>33</v>
      </c>
      <c r="AX285" s="15" t="s">
        <v>81</v>
      </c>
      <c r="AY285" s="263" t="s">
        <v>165</v>
      </c>
    </row>
    <row r="286" s="2" customFormat="1" ht="24.15" customHeight="1">
      <c r="A286" s="39"/>
      <c r="B286" s="40"/>
      <c r="C286" s="213" t="s">
        <v>429</v>
      </c>
      <c r="D286" s="213" t="s">
        <v>168</v>
      </c>
      <c r="E286" s="214" t="s">
        <v>430</v>
      </c>
      <c r="F286" s="215" t="s">
        <v>431</v>
      </c>
      <c r="G286" s="216" t="s">
        <v>194</v>
      </c>
      <c r="H286" s="217">
        <v>48.621000000000002</v>
      </c>
      <c r="I286" s="218"/>
      <c r="J286" s="219">
        <f>ROUND(I286*H286,2)</f>
        <v>0</v>
      </c>
      <c r="K286" s="215" t="s">
        <v>195</v>
      </c>
      <c r="L286" s="45"/>
      <c r="M286" s="220" t="s">
        <v>19</v>
      </c>
      <c r="N286" s="221" t="s">
        <v>45</v>
      </c>
      <c r="O286" s="85"/>
      <c r="P286" s="222">
        <f>O286*H286</f>
        <v>0</v>
      </c>
      <c r="Q286" s="222">
        <v>0.079210000000000003</v>
      </c>
      <c r="R286" s="222">
        <f>Q286*H286</f>
        <v>3.8512694100000004</v>
      </c>
      <c r="S286" s="222">
        <v>0</v>
      </c>
      <c r="T286" s="223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4" t="s">
        <v>173</v>
      </c>
      <c r="AT286" s="224" t="s">
        <v>168</v>
      </c>
      <c r="AU286" s="224" t="s">
        <v>83</v>
      </c>
      <c r="AY286" s="18" t="s">
        <v>165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8" t="s">
        <v>81</v>
      </c>
      <c r="BK286" s="225">
        <f>ROUND(I286*H286,2)</f>
        <v>0</v>
      </c>
      <c r="BL286" s="18" t="s">
        <v>173</v>
      </c>
      <c r="BM286" s="224" t="s">
        <v>432</v>
      </c>
    </row>
    <row r="287" s="2" customFormat="1">
      <c r="A287" s="39"/>
      <c r="B287" s="40"/>
      <c r="C287" s="41"/>
      <c r="D287" s="248" t="s">
        <v>197</v>
      </c>
      <c r="E287" s="41"/>
      <c r="F287" s="249" t="s">
        <v>433</v>
      </c>
      <c r="G287" s="41"/>
      <c r="H287" s="41"/>
      <c r="I287" s="250"/>
      <c r="J287" s="41"/>
      <c r="K287" s="41"/>
      <c r="L287" s="45"/>
      <c r="M287" s="251"/>
      <c r="N287" s="25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197</v>
      </c>
      <c r="AU287" s="18" t="s">
        <v>83</v>
      </c>
    </row>
    <row r="288" s="13" customFormat="1">
      <c r="A288" s="13"/>
      <c r="B288" s="226"/>
      <c r="C288" s="227"/>
      <c r="D288" s="228" t="s">
        <v>175</v>
      </c>
      <c r="E288" s="229" t="s">
        <v>19</v>
      </c>
      <c r="F288" s="230" t="s">
        <v>434</v>
      </c>
      <c r="G288" s="227"/>
      <c r="H288" s="229" t="s">
        <v>19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175</v>
      </c>
      <c r="AU288" s="236" t="s">
        <v>83</v>
      </c>
      <c r="AV288" s="13" t="s">
        <v>81</v>
      </c>
      <c r="AW288" s="13" t="s">
        <v>33</v>
      </c>
      <c r="AX288" s="13" t="s">
        <v>74</v>
      </c>
      <c r="AY288" s="236" t="s">
        <v>165</v>
      </c>
    </row>
    <row r="289" s="14" customFormat="1">
      <c r="A289" s="14"/>
      <c r="B289" s="237"/>
      <c r="C289" s="238"/>
      <c r="D289" s="228" t="s">
        <v>175</v>
      </c>
      <c r="E289" s="239" t="s">
        <v>19</v>
      </c>
      <c r="F289" s="240" t="s">
        <v>435</v>
      </c>
      <c r="G289" s="238"/>
      <c r="H289" s="241">
        <v>32.162999999999997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175</v>
      </c>
      <c r="AU289" s="247" t="s">
        <v>83</v>
      </c>
      <c r="AV289" s="14" t="s">
        <v>83</v>
      </c>
      <c r="AW289" s="14" t="s">
        <v>33</v>
      </c>
      <c r="AX289" s="14" t="s">
        <v>74</v>
      </c>
      <c r="AY289" s="247" t="s">
        <v>165</v>
      </c>
    </row>
    <row r="290" s="14" customFormat="1">
      <c r="A290" s="14"/>
      <c r="B290" s="237"/>
      <c r="C290" s="238"/>
      <c r="D290" s="228" t="s">
        <v>175</v>
      </c>
      <c r="E290" s="239" t="s">
        <v>19</v>
      </c>
      <c r="F290" s="240" t="s">
        <v>436</v>
      </c>
      <c r="G290" s="238"/>
      <c r="H290" s="241">
        <v>-1.379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175</v>
      </c>
      <c r="AU290" s="247" t="s">
        <v>83</v>
      </c>
      <c r="AV290" s="14" t="s">
        <v>83</v>
      </c>
      <c r="AW290" s="14" t="s">
        <v>33</v>
      </c>
      <c r="AX290" s="14" t="s">
        <v>74</v>
      </c>
      <c r="AY290" s="247" t="s">
        <v>165</v>
      </c>
    </row>
    <row r="291" s="14" customFormat="1">
      <c r="A291" s="14"/>
      <c r="B291" s="237"/>
      <c r="C291" s="238"/>
      <c r="D291" s="228" t="s">
        <v>175</v>
      </c>
      <c r="E291" s="239" t="s">
        <v>19</v>
      </c>
      <c r="F291" s="240" t="s">
        <v>437</v>
      </c>
      <c r="G291" s="238"/>
      <c r="H291" s="241">
        <v>-2.77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175</v>
      </c>
      <c r="AU291" s="247" t="s">
        <v>83</v>
      </c>
      <c r="AV291" s="14" t="s">
        <v>83</v>
      </c>
      <c r="AW291" s="14" t="s">
        <v>33</v>
      </c>
      <c r="AX291" s="14" t="s">
        <v>74</v>
      </c>
      <c r="AY291" s="247" t="s">
        <v>165</v>
      </c>
    </row>
    <row r="292" s="13" customFormat="1">
      <c r="A292" s="13"/>
      <c r="B292" s="226"/>
      <c r="C292" s="227"/>
      <c r="D292" s="228" t="s">
        <v>175</v>
      </c>
      <c r="E292" s="229" t="s">
        <v>19</v>
      </c>
      <c r="F292" s="230" t="s">
        <v>438</v>
      </c>
      <c r="G292" s="227"/>
      <c r="H292" s="229" t="s">
        <v>19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175</v>
      </c>
      <c r="AU292" s="236" t="s">
        <v>83</v>
      </c>
      <c r="AV292" s="13" t="s">
        <v>81</v>
      </c>
      <c r="AW292" s="13" t="s">
        <v>33</v>
      </c>
      <c r="AX292" s="13" t="s">
        <v>74</v>
      </c>
      <c r="AY292" s="236" t="s">
        <v>165</v>
      </c>
    </row>
    <row r="293" s="14" customFormat="1">
      <c r="A293" s="14"/>
      <c r="B293" s="237"/>
      <c r="C293" s="238"/>
      <c r="D293" s="228" t="s">
        <v>175</v>
      </c>
      <c r="E293" s="239" t="s">
        <v>19</v>
      </c>
      <c r="F293" s="240" t="s">
        <v>439</v>
      </c>
      <c r="G293" s="238"/>
      <c r="H293" s="241">
        <v>16.911999999999999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175</v>
      </c>
      <c r="AU293" s="247" t="s">
        <v>83</v>
      </c>
      <c r="AV293" s="14" t="s">
        <v>83</v>
      </c>
      <c r="AW293" s="14" t="s">
        <v>33</v>
      </c>
      <c r="AX293" s="14" t="s">
        <v>74</v>
      </c>
      <c r="AY293" s="247" t="s">
        <v>165</v>
      </c>
    </row>
    <row r="294" s="13" customFormat="1">
      <c r="A294" s="13"/>
      <c r="B294" s="226"/>
      <c r="C294" s="227"/>
      <c r="D294" s="228" t="s">
        <v>175</v>
      </c>
      <c r="E294" s="229" t="s">
        <v>19</v>
      </c>
      <c r="F294" s="230" t="s">
        <v>440</v>
      </c>
      <c r="G294" s="227"/>
      <c r="H294" s="229" t="s">
        <v>19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175</v>
      </c>
      <c r="AU294" s="236" t="s">
        <v>83</v>
      </c>
      <c r="AV294" s="13" t="s">
        <v>81</v>
      </c>
      <c r="AW294" s="13" t="s">
        <v>33</v>
      </c>
      <c r="AX294" s="13" t="s">
        <v>74</v>
      </c>
      <c r="AY294" s="236" t="s">
        <v>165</v>
      </c>
    </row>
    <row r="295" s="14" customFormat="1">
      <c r="A295" s="14"/>
      <c r="B295" s="237"/>
      <c r="C295" s="238"/>
      <c r="D295" s="228" t="s">
        <v>175</v>
      </c>
      <c r="E295" s="239" t="s">
        <v>19</v>
      </c>
      <c r="F295" s="240" t="s">
        <v>441</v>
      </c>
      <c r="G295" s="238"/>
      <c r="H295" s="241">
        <v>5.0739999999999998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175</v>
      </c>
      <c r="AU295" s="247" t="s">
        <v>83</v>
      </c>
      <c r="AV295" s="14" t="s">
        <v>83</v>
      </c>
      <c r="AW295" s="14" t="s">
        <v>33</v>
      </c>
      <c r="AX295" s="14" t="s">
        <v>74</v>
      </c>
      <c r="AY295" s="247" t="s">
        <v>165</v>
      </c>
    </row>
    <row r="296" s="14" customFormat="1">
      <c r="A296" s="14"/>
      <c r="B296" s="237"/>
      <c r="C296" s="238"/>
      <c r="D296" s="228" t="s">
        <v>175</v>
      </c>
      <c r="E296" s="239" t="s">
        <v>19</v>
      </c>
      <c r="F296" s="240" t="s">
        <v>436</v>
      </c>
      <c r="G296" s="238"/>
      <c r="H296" s="241">
        <v>-1.379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7" t="s">
        <v>175</v>
      </c>
      <c r="AU296" s="247" t="s">
        <v>83</v>
      </c>
      <c r="AV296" s="14" t="s">
        <v>83</v>
      </c>
      <c r="AW296" s="14" t="s">
        <v>33</v>
      </c>
      <c r="AX296" s="14" t="s">
        <v>74</v>
      </c>
      <c r="AY296" s="247" t="s">
        <v>165</v>
      </c>
    </row>
    <row r="297" s="15" customFormat="1">
      <c r="A297" s="15"/>
      <c r="B297" s="253"/>
      <c r="C297" s="254"/>
      <c r="D297" s="228" t="s">
        <v>175</v>
      </c>
      <c r="E297" s="255" t="s">
        <v>19</v>
      </c>
      <c r="F297" s="256" t="s">
        <v>207</v>
      </c>
      <c r="G297" s="254"/>
      <c r="H297" s="257">
        <v>48.621000000000002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3" t="s">
        <v>175</v>
      </c>
      <c r="AU297" s="263" t="s">
        <v>83</v>
      </c>
      <c r="AV297" s="15" t="s">
        <v>173</v>
      </c>
      <c r="AW297" s="15" t="s">
        <v>33</v>
      </c>
      <c r="AX297" s="15" t="s">
        <v>81</v>
      </c>
      <c r="AY297" s="263" t="s">
        <v>165</v>
      </c>
    </row>
    <row r="298" s="12" customFormat="1" ht="22.8" customHeight="1">
      <c r="A298" s="12"/>
      <c r="B298" s="197"/>
      <c r="C298" s="198"/>
      <c r="D298" s="199" t="s">
        <v>73</v>
      </c>
      <c r="E298" s="211" t="s">
        <v>173</v>
      </c>
      <c r="F298" s="211" t="s">
        <v>442</v>
      </c>
      <c r="G298" s="198"/>
      <c r="H298" s="198"/>
      <c r="I298" s="201"/>
      <c r="J298" s="212">
        <f>BK298</f>
        <v>0</v>
      </c>
      <c r="K298" s="198"/>
      <c r="L298" s="203"/>
      <c r="M298" s="204"/>
      <c r="N298" s="205"/>
      <c r="O298" s="205"/>
      <c r="P298" s="206">
        <f>SUM(P299:P312)</f>
        <v>0</v>
      </c>
      <c r="Q298" s="205"/>
      <c r="R298" s="206">
        <f>SUM(R299:R312)</f>
        <v>7.5232061100000012</v>
      </c>
      <c r="S298" s="205"/>
      <c r="T298" s="207">
        <f>SUM(T299:T312)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8" t="s">
        <v>81</v>
      </c>
      <c r="AT298" s="209" t="s">
        <v>73</v>
      </c>
      <c r="AU298" s="209" t="s">
        <v>81</v>
      </c>
      <c r="AY298" s="208" t="s">
        <v>165</v>
      </c>
      <c r="BK298" s="210">
        <f>SUM(BK299:BK312)</f>
        <v>0</v>
      </c>
    </row>
    <row r="299" s="2" customFormat="1" ht="16.5" customHeight="1">
      <c r="A299" s="39"/>
      <c r="B299" s="40"/>
      <c r="C299" s="213" t="s">
        <v>443</v>
      </c>
      <c r="D299" s="213" t="s">
        <v>168</v>
      </c>
      <c r="E299" s="214" t="s">
        <v>444</v>
      </c>
      <c r="F299" s="215" t="s">
        <v>445</v>
      </c>
      <c r="G299" s="216" t="s">
        <v>223</v>
      </c>
      <c r="H299" s="217">
        <v>2.2120000000000002</v>
      </c>
      <c r="I299" s="218"/>
      <c r="J299" s="219">
        <f>ROUND(I299*H299,2)</f>
        <v>0</v>
      </c>
      <c r="K299" s="215" t="s">
        <v>195</v>
      </c>
      <c r="L299" s="45"/>
      <c r="M299" s="220" t="s">
        <v>19</v>
      </c>
      <c r="N299" s="221" t="s">
        <v>45</v>
      </c>
      <c r="O299" s="85"/>
      <c r="P299" s="222">
        <f>O299*H299</f>
        <v>0</v>
      </c>
      <c r="Q299" s="222">
        <v>2.5019800000000001</v>
      </c>
      <c r="R299" s="222">
        <f>Q299*H299</f>
        <v>5.5343797600000011</v>
      </c>
      <c r="S299" s="222">
        <v>0</v>
      </c>
      <c r="T299" s="223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4" t="s">
        <v>173</v>
      </c>
      <c r="AT299" s="224" t="s">
        <v>168</v>
      </c>
      <c r="AU299" s="224" t="s">
        <v>83</v>
      </c>
      <c r="AY299" s="18" t="s">
        <v>165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8" t="s">
        <v>81</v>
      </c>
      <c r="BK299" s="225">
        <f>ROUND(I299*H299,2)</f>
        <v>0</v>
      </c>
      <c r="BL299" s="18" t="s">
        <v>173</v>
      </c>
      <c r="BM299" s="224" t="s">
        <v>446</v>
      </c>
    </row>
    <row r="300" s="2" customFormat="1">
      <c r="A300" s="39"/>
      <c r="B300" s="40"/>
      <c r="C300" s="41"/>
      <c r="D300" s="248" t="s">
        <v>197</v>
      </c>
      <c r="E300" s="41"/>
      <c r="F300" s="249" t="s">
        <v>447</v>
      </c>
      <c r="G300" s="41"/>
      <c r="H300" s="41"/>
      <c r="I300" s="250"/>
      <c r="J300" s="41"/>
      <c r="K300" s="41"/>
      <c r="L300" s="45"/>
      <c r="M300" s="251"/>
      <c r="N300" s="252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197</v>
      </c>
      <c r="AU300" s="18" t="s">
        <v>83</v>
      </c>
    </row>
    <row r="301" s="14" customFormat="1">
      <c r="A301" s="14"/>
      <c r="B301" s="237"/>
      <c r="C301" s="238"/>
      <c r="D301" s="228" t="s">
        <v>175</v>
      </c>
      <c r="E301" s="239" t="s">
        <v>19</v>
      </c>
      <c r="F301" s="240" t="s">
        <v>448</v>
      </c>
      <c r="G301" s="238"/>
      <c r="H301" s="241">
        <v>1.8400000000000001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175</v>
      </c>
      <c r="AU301" s="247" t="s">
        <v>83</v>
      </c>
      <c r="AV301" s="14" t="s">
        <v>83</v>
      </c>
      <c r="AW301" s="14" t="s">
        <v>33</v>
      </c>
      <c r="AX301" s="14" t="s">
        <v>74</v>
      </c>
      <c r="AY301" s="247" t="s">
        <v>165</v>
      </c>
    </row>
    <row r="302" s="14" customFormat="1">
      <c r="A302" s="14"/>
      <c r="B302" s="237"/>
      <c r="C302" s="238"/>
      <c r="D302" s="228" t="s">
        <v>175</v>
      </c>
      <c r="E302" s="239" t="s">
        <v>19</v>
      </c>
      <c r="F302" s="240" t="s">
        <v>449</v>
      </c>
      <c r="G302" s="238"/>
      <c r="H302" s="241">
        <v>0.372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7" t="s">
        <v>175</v>
      </c>
      <c r="AU302" s="247" t="s">
        <v>83</v>
      </c>
      <c r="AV302" s="14" t="s">
        <v>83</v>
      </c>
      <c r="AW302" s="14" t="s">
        <v>33</v>
      </c>
      <c r="AX302" s="14" t="s">
        <v>74</v>
      </c>
      <c r="AY302" s="247" t="s">
        <v>165</v>
      </c>
    </row>
    <row r="303" s="15" customFormat="1">
      <c r="A303" s="15"/>
      <c r="B303" s="253"/>
      <c r="C303" s="254"/>
      <c r="D303" s="228" t="s">
        <v>175</v>
      </c>
      <c r="E303" s="255" t="s">
        <v>19</v>
      </c>
      <c r="F303" s="256" t="s">
        <v>207</v>
      </c>
      <c r="G303" s="254"/>
      <c r="H303" s="257">
        <v>2.2120000000000002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3" t="s">
        <v>175</v>
      </c>
      <c r="AU303" s="263" t="s">
        <v>83</v>
      </c>
      <c r="AV303" s="15" t="s">
        <v>173</v>
      </c>
      <c r="AW303" s="15" t="s">
        <v>33</v>
      </c>
      <c r="AX303" s="15" t="s">
        <v>81</v>
      </c>
      <c r="AY303" s="263" t="s">
        <v>165</v>
      </c>
    </row>
    <row r="304" s="2" customFormat="1" ht="24.15" customHeight="1">
      <c r="A304" s="39"/>
      <c r="B304" s="40"/>
      <c r="C304" s="213" t="s">
        <v>450</v>
      </c>
      <c r="D304" s="213" t="s">
        <v>168</v>
      </c>
      <c r="E304" s="214" t="s">
        <v>451</v>
      </c>
      <c r="F304" s="215" t="s">
        <v>452</v>
      </c>
      <c r="G304" s="216" t="s">
        <v>171</v>
      </c>
      <c r="H304" s="217">
        <v>12.4</v>
      </c>
      <c r="I304" s="218"/>
      <c r="J304" s="219">
        <f>ROUND(I304*H304,2)</f>
        <v>0</v>
      </c>
      <c r="K304" s="215" t="s">
        <v>195</v>
      </c>
      <c r="L304" s="45"/>
      <c r="M304" s="220" t="s">
        <v>19</v>
      </c>
      <c r="N304" s="221" t="s">
        <v>45</v>
      </c>
      <c r="O304" s="85"/>
      <c r="P304" s="222">
        <f>O304*H304</f>
        <v>0</v>
      </c>
      <c r="Q304" s="222">
        <v>0.02494</v>
      </c>
      <c r="R304" s="222">
        <f>Q304*H304</f>
        <v>0.30925600000000003</v>
      </c>
      <c r="S304" s="222">
        <v>0</v>
      </c>
      <c r="T304" s="223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4" t="s">
        <v>173</v>
      </c>
      <c r="AT304" s="224" t="s">
        <v>168</v>
      </c>
      <c r="AU304" s="224" t="s">
        <v>83</v>
      </c>
      <c r="AY304" s="18" t="s">
        <v>165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8" t="s">
        <v>81</v>
      </c>
      <c r="BK304" s="225">
        <f>ROUND(I304*H304,2)</f>
        <v>0</v>
      </c>
      <c r="BL304" s="18" t="s">
        <v>173</v>
      </c>
      <c r="BM304" s="224" t="s">
        <v>453</v>
      </c>
    </row>
    <row r="305" s="2" customFormat="1">
      <c r="A305" s="39"/>
      <c r="B305" s="40"/>
      <c r="C305" s="41"/>
      <c r="D305" s="248" t="s">
        <v>197</v>
      </c>
      <c r="E305" s="41"/>
      <c r="F305" s="249" t="s">
        <v>454</v>
      </c>
      <c r="G305" s="41"/>
      <c r="H305" s="41"/>
      <c r="I305" s="250"/>
      <c r="J305" s="41"/>
      <c r="K305" s="41"/>
      <c r="L305" s="45"/>
      <c r="M305" s="251"/>
      <c r="N305" s="252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197</v>
      </c>
      <c r="AU305" s="18" t="s">
        <v>83</v>
      </c>
    </row>
    <row r="306" s="14" customFormat="1">
      <c r="A306" s="14"/>
      <c r="B306" s="237"/>
      <c r="C306" s="238"/>
      <c r="D306" s="228" t="s">
        <v>175</v>
      </c>
      <c r="E306" s="239" t="s">
        <v>19</v>
      </c>
      <c r="F306" s="240" t="s">
        <v>455</v>
      </c>
      <c r="G306" s="238"/>
      <c r="H306" s="241">
        <v>12.4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175</v>
      </c>
      <c r="AU306" s="247" t="s">
        <v>83</v>
      </c>
      <c r="AV306" s="14" t="s">
        <v>83</v>
      </c>
      <c r="AW306" s="14" t="s">
        <v>33</v>
      </c>
      <c r="AX306" s="14" t="s">
        <v>81</v>
      </c>
      <c r="AY306" s="247" t="s">
        <v>165</v>
      </c>
    </row>
    <row r="307" s="2" customFormat="1" ht="24.15" customHeight="1">
      <c r="A307" s="39"/>
      <c r="B307" s="40"/>
      <c r="C307" s="213" t="s">
        <v>456</v>
      </c>
      <c r="D307" s="213" t="s">
        <v>168</v>
      </c>
      <c r="E307" s="214" t="s">
        <v>457</v>
      </c>
      <c r="F307" s="215" t="s">
        <v>458</v>
      </c>
      <c r="G307" s="216" t="s">
        <v>171</v>
      </c>
      <c r="H307" s="217">
        <v>46</v>
      </c>
      <c r="I307" s="218"/>
      <c r="J307" s="219">
        <f>ROUND(I307*H307,2)</f>
        <v>0</v>
      </c>
      <c r="K307" s="215" t="s">
        <v>195</v>
      </c>
      <c r="L307" s="45"/>
      <c r="M307" s="220" t="s">
        <v>19</v>
      </c>
      <c r="N307" s="221" t="s">
        <v>45</v>
      </c>
      <c r="O307" s="85"/>
      <c r="P307" s="222">
        <f>O307*H307</f>
        <v>0</v>
      </c>
      <c r="Q307" s="222">
        <v>0.027699999999999999</v>
      </c>
      <c r="R307" s="222">
        <f>Q307*H307</f>
        <v>1.2742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173</v>
      </c>
      <c r="AT307" s="224" t="s">
        <v>168</v>
      </c>
      <c r="AU307" s="224" t="s">
        <v>83</v>
      </c>
      <c r="AY307" s="18" t="s">
        <v>165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81</v>
      </c>
      <c r="BK307" s="225">
        <f>ROUND(I307*H307,2)</f>
        <v>0</v>
      </c>
      <c r="BL307" s="18" t="s">
        <v>173</v>
      </c>
      <c r="BM307" s="224" t="s">
        <v>459</v>
      </c>
    </row>
    <row r="308" s="2" customFormat="1">
      <c r="A308" s="39"/>
      <c r="B308" s="40"/>
      <c r="C308" s="41"/>
      <c r="D308" s="248" t="s">
        <v>197</v>
      </c>
      <c r="E308" s="41"/>
      <c r="F308" s="249" t="s">
        <v>460</v>
      </c>
      <c r="G308" s="41"/>
      <c r="H308" s="41"/>
      <c r="I308" s="250"/>
      <c r="J308" s="41"/>
      <c r="K308" s="41"/>
      <c r="L308" s="45"/>
      <c r="M308" s="251"/>
      <c r="N308" s="25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197</v>
      </c>
      <c r="AU308" s="18" t="s">
        <v>83</v>
      </c>
    </row>
    <row r="309" s="14" customFormat="1">
      <c r="A309" s="14"/>
      <c r="B309" s="237"/>
      <c r="C309" s="238"/>
      <c r="D309" s="228" t="s">
        <v>175</v>
      </c>
      <c r="E309" s="239" t="s">
        <v>19</v>
      </c>
      <c r="F309" s="240" t="s">
        <v>461</v>
      </c>
      <c r="G309" s="238"/>
      <c r="H309" s="241">
        <v>46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7" t="s">
        <v>175</v>
      </c>
      <c r="AU309" s="247" t="s">
        <v>83</v>
      </c>
      <c r="AV309" s="14" t="s">
        <v>83</v>
      </c>
      <c r="AW309" s="14" t="s">
        <v>33</v>
      </c>
      <c r="AX309" s="14" t="s">
        <v>81</v>
      </c>
      <c r="AY309" s="247" t="s">
        <v>165</v>
      </c>
    </row>
    <row r="310" s="2" customFormat="1" ht="16.5" customHeight="1">
      <c r="A310" s="39"/>
      <c r="B310" s="40"/>
      <c r="C310" s="213" t="s">
        <v>462</v>
      </c>
      <c r="D310" s="213" t="s">
        <v>168</v>
      </c>
      <c r="E310" s="214" t="s">
        <v>463</v>
      </c>
      <c r="F310" s="215" t="s">
        <v>464</v>
      </c>
      <c r="G310" s="216" t="s">
        <v>252</v>
      </c>
      <c r="H310" s="217">
        <v>0.38500000000000001</v>
      </c>
      <c r="I310" s="218"/>
      <c r="J310" s="219">
        <f>ROUND(I310*H310,2)</f>
        <v>0</v>
      </c>
      <c r="K310" s="215" t="s">
        <v>195</v>
      </c>
      <c r="L310" s="45"/>
      <c r="M310" s="220" t="s">
        <v>19</v>
      </c>
      <c r="N310" s="221" t="s">
        <v>45</v>
      </c>
      <c r="O310" s="85"/>
      <c r="P310" s="222">
        <f>O310*H310</f>
        <v>0</v>
      </c>
      <c r="Q310" s="222">
        <v>1.05291</v>
      </c>
      <c r="R310" s="222">
        <f>Q310*H310</f>
        <v>0.40537034999999999</v>
      </c>
      <c r="S310" s="222">
        <v>0</v>
      </c>
      <c r="T310" s="22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4" t="s">
        <v>173</v>
      </c>
      <c r="AT310" s="224" t="s">
        <v>168</v>
      </c>
      <c r="AU310" s="224" t="s">
        <v>83</v>
      </c>
      <c r="AY310" s="18" t="s">
        <v>165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8" t="s">
        <v>81</v>
      </c>
      <c r="BK310" s="225">
        <f>ROUND(I310*H310,2)</f>
        <v>0</v>
      </c>
      <c r="BL310" s="18" t="s">
        <v>173</v>
      </c>
      <c r="BM310" s="224" t="s">
        <v>465</v>
      </c>
    </row>
    <row r="311" s="2" customFormat="1">
      <c r="A311" s="39"/>
      <c r="B311" s="40"/>
      <c r="C311" s="41"/>
      <c r="D311" s="248" t="s">
        <v>197</v>
      </c>
      <c r="E311" s="41"/>
      <c r="F311" s="249" t="s">
        <v>466</v>
      </c>
      <c r="G311" s="41"/>
      <c r="H311" s="41"/>
      <c r="I311" s="250"/>
      <c r="J311" s="41"/>
      <c r="K311" s="41"/>
      <c r="L311" s="45"/>
      <c r="M311" s="251"/>
      <c r="N311" s="252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197</v>
      </c>
      <c r="AU311" s="18" t="s">
        <v>83</v>
      </c>
    </row>
    <row r="312" s="14" customFormat="1">
      <c r="A312" s="14"/>
      <c r="B312" s="237"/>
      <c r="C312" s="238"/>
      <c r="D312" s="228" t="s">
        <v>175</v>
      </c>
      <c r="E312" s="239" t="s">
        <v>19</v>
      </c>
      <c r="F312" s="240" t="s">
        <v>467</v>
      </c>
      <c r="G312" s="238"/>
      <c r="H312" s="241">
        <v>0.38500000000000001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7" t="s">
        <v>175</v>
      </c>
      <c r="AU312" s="247" t="s">
        <v>83</v>
      </c>
      <c r="AV312" s="14" t="s">
        <v>83</v>
      </c>
      <c r="AW312" s="14" t="s">
        <v>33</v>
      </c>
      <c r="AX312" s="14" t="s">
        <v>81</v>
      </c>
      <c r="AY312" s="247" t="s">
        <v>165</v>
      </c>
    </row>
    <row r="313" s="12" customFormat="1" ht="22.8" customHeight="1">
      <c r="A313" s="12"/>
      <c r="B313" s="197"/>
      <c r="C313" s="198"/>
      <c r="D313" s="199" t="s">
        <v>73</v>
      </c>
      <c r="E313" s="211" t="s">
        <v>468</v>
      </c>
      <c r="F313" s="211" t="s">
        <v>469</v>
      </c>
      <c r="G313" s="198"/>
      <c r="H313" s="198"/>
      <c r="I313" s="201"/>
      <c r="J313" s="212">
        <f>BK313</f>
        <v>0</v>
      </c>
      <c r="K313" s="198"/>
      <c r="L313" s="203"/>
      <c r="M313" s="204"/>
      <c r="N313" s="205"/>
      <c r="O313" s="205"/>
      <c r="P313" s="206">
        <f>SUM(P314:P316)</f>
        <v>0</v>
      </c>
      <c r="Q313" s="205"/>
      <c r="R313" s="206">
        <f>SUM(R314:R316)</f>
        <v>0.0073600000000000002</v>
      </c>
      <c r="S313" s="205"/>
      <c r="T313" s="207">
        <f>SUM(T314:T316)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8" t="s">
        <v>81</v>
      </c>
      <c r="AT313" s="209" t="s">
        <v>73</v>
      </c>
      <c r="AU313" s="209" t="s">
        <v>81</v>
      </c>
      <c r="AY313" s="208" t="s">
        <v>165</v>
      </c>
      <c r="BK313" s="210">
        <f>SUM(BK314:BK316)</f>
        <v>0</v>
      </c>
    </row>
    <row r="314" s="2" customFormat="1" ht="24.15" customHeight="1">
      <c r="A314" s="39"/>
      <c r="B314" s="40"/>
      <c r="C314" s="213" t="s">
        <v>470</v>
      </c>
      <c r="D314" s="213" t="s">
        <v>168</v>
      </c>
      <c r="E314" s="214" t="s">
        <v>471</v>
      </c>
      <c r="F314" s="215" t="s">
        <v>472</v>
      </c>
      <c r="G314" s="216" t="s">
        <v>194</v>
      </c>
      <c r="H314" s="217">
        <v>23</v>
      </c>
      <c r="I314" s="218"/>
      <c r="J314" s="219">
        <f>ROUND(I314*H314,2)</f>
        <v>0</v>
      </c>
      <c r="K314" s="215" t="s">
        <v>195</v>
      </c>
      <c r="L314" s="45"/>
      <c r="M314" s="220" t="s">
        <v>19</v>
      </c>
      <c r="N314" s="221" t="s">
        <v>45</v>
      </c>
      <c r="O314" s="85"/>
      <c r="P314" s="222">
        <f>O314*H314</f>
        <v>0</v>
      </c>
      <c r="Q314" s="222">
        <v>0.00032000000000000003</v>
      </c>
      <c r="R314" s="222">
        <f>Q314*H314</f>
        <v>0.0073600000000000002</v>
      </c>
      <c r="S314" s="222">
        <v>0</v>
      </c>
      <c r="T314" s="22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173</v>
      </c>
      <c r="AT314" s="224" t="s">
        <v>168</v>
      </c>
      <c r="AU314" s="224" t="s">
        <v>83</v>
      </c>
      <c r="AY314" s="18" t="s">
        <v>165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81</v>
      </c>
      <c r="BK314" s="225">
        <f>ROUND(I314*H314,2)</f>
        <v>0</v>
      </c>
      <c r="BL314" s="18" t="s">
        <v>173</v>
      </c>
      <c r="BM314" s="224" t="s">
        <v>473</v>
      </c>
    </row>
    <row r="315" s="2" customFormat="1">
      <c r="A315" s="39"/>
      <c r="B315" s="40"/>
      <c r="C315" s="41"/>
      <c r="D315" s="248" t="s">
        <v>197</v>
      </c>
      <c r="E315" s="41"/>
      <c r="F315" s="249" t="s">
        <v>474</v>
      </c>
      <c r="G315" s="41"/>
      <c r="H315" s="41"/>
      <c r="I315" s="250"/>
      <c r="J315" s="41"/>
      <c r="K315" s="41"/>
      <c r="L315" s="45"/>
      <c r="M315" s="251"/>
      <c r="N315" s="25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197</v>
      </c>
      <c r="AU315" s="18" t="s">
        <v>83</v>
      </c>
    </row>
    <row r="316" s="14" customFormat="1">
      <c r="A316" s="14"/>
      <c r="B316" s="237"/>
      <c r="C316" s="238"/>
      <c r="D316" s="228" t="s">
        <v>175</v>
      </c>
      <c r="E316" s="239" t="s">
        <v>19</v>
      </c>
      <c r="F316" s="240" t="s">
        <v>475</v>
      </c>
      <c r="G316" s="238"/>
      <c r="H316" s="241">
        <v>23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175</v>
      </c>
      <c r="AU316" s="247" t="s">
        <v>83</v>
      </c>
      <c r="AV316" s="14" t="s">
        <v>83</v>
      </c>
      <c r="AW316" s="14" t="s">
        <v>33</v>
      </c>
      <c r="AX316" s="14" t="s">
        <v>81</v>
      </c>
      <c r="AY316" s="247" t="s">
        <v>165</v>
      </c>
    </row>
    <row r="317" s="12" customFormat="1" ht="22.8" customHeight="1">
      <c r="A317" s="12"/>
      <c r="B317" s="197"/>
      <c r="C317" s="198"/>
      <c r="D317" s="199" t="s">
        <v>73</v>
      </c>
      <c r="E317" s="211" t="s">
        <v>476</v>
      </c>
      <c r="F317" s="211" t="s">
        <v>477</v>
      </c>
      <c r="G317" s="198"/>
      <c r="H317" s="198"/>
      <c r="I317" s="201"/>
      <c r="J317" s="212">
        <f>BK317</f>
        <v>0</v>
      </c>
      <c r="K317" s="198"/>
      <c r="L317" s="203"/>
      <c r="M317" s="204"/>
      <c r="N317" s="205"/>
      <c r="O317" s="205"/>
      <c r="P317" s="206">
        <f>SUM(P318:P558)</f>
        <v>0</v>
      </c>
      <c r="Q317" s="205"/>
      <c r="R317" s="206">
        <f>SUM(R318:R558)</f>
        <v>14.365297329999997</v>
      </c>
      <c r="S317" s="205"/>
      <c r="T317" s="207">
        <f>SUM(T318:T558)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8" t="s">
        <v>81</v>
      </c>
      <c r="AT317" s="209" t="s">
        <v>73</v>
      </c>
      <c r="AU317" s="209" t="s">
        <v>81</v>
      </c>
      <c r="AY317" s="208" t="s">
        <v>165</v>
      </c>
      <c r="BK317" s="210">
        <f>SUM(BK318:BK558)</f>
        <v>0</v>
      </c>
    </row>
    <row r="318" s="2" customFormat="1" ht="16.5" customHeight="1">
      <c r="A318" s="39"/>
      <c r="B318" s="40"/>
      <c r="C318" s="213" t="s">
        <v>478</v>
      </c>
      <c r="D318" s="213" t="s">
        <v>168</v>
      </c>
      <c r="E318" s="214" t="s">
        <v>479</v>
      </c>
      <c r="F318" s="215" t="s">
        <v>480</v>
      </c>
      <c r="G318" s="216" t="s">
        <v>194</v>
      </c>
      <c r="H318" s="217">
        <v>172.72300000000001</v>
      </c>
      <c r="I318" s="218"/>
      <c r="J318" s="219">
        <f>ROUND(I318*H318,2)</f>
        <v>0</v>
      </c>
      <c r="K318" s="215" t="s">
        <v>195</v>
      </c>
      <c r="L318" s="45"/>
      <c r="M318" s="220" t="s">
        <v>19</v>
      </c>
      <c r="N318" s="221" t="s">
        <v>45</v>
      </c>
      <c r="O318" s="85"/>
      <c r="P318" s="222">
        <f>O318*H318</f>
        <v>0</v>
      </c>
      <c r="Q318" s="222">
        <v>0.00025999999999999998</v>
      </c>
      <c r="R318" s="222">
        <f>Q318*H318</f>
        <v>0.04490798</v>
      </c>
      <c r="S318" s="222">
        <v>0</v>
      </c>
      <c r="T318" s="223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24" t="s">
        <v>173</v>
      </c>
      <c r="AT318" s="224" t="s">
        <v>168</v>
      </c>
      <c r="AU318" s="224" t="s">
        <v>83</v>
      </c>
      <c r="AY318" s="18" t="s">
        <v>165</v>
      </c>
      <c r="BE318" s="225">
        <f>IF(N318="základní",J318,0)</f>
        <v>0</v>
      </c>
      <c r="BF318" s="225">
        <f>IF(N318="snížená",J318,0)</f>
        <v>0</v>
      </c>
      <c r="BG318" s="225">
        <f>IF(N318="zákl. přenesená",J318,0)</f>
        <v>0</v>
      </c>
      <c r="BH318" s="225">
        <f>IF(N318="sníž. přenesená",J318,0)</f>
        <v>0</v>
      </c>
      <c r="BI318" s="225">
        <f>IF(N318="nulová",J318,0)</f>
        <v>0</v>
      </c>
      <c r="BJ318" s="18" t="s">
        <v>81</v>
      </c>
      <c r="BK318" s="225">
        <f>ROUND(I318*H318,2)</f>
        <v>0</v>
      </c>
      <c r="BL318" s="18" t="s">
        <v>173</v>
      </c>
      <c r="BM318" s="224" t="s">
        <v>481</v>
      </c>
    </row>
    <row r="319" s="2" customFormat="1">
      <c r="A319" s="39"/>
      <c r="B319" s="40"/>
      <c r="C319" s="41"/>
      <c r="D319" s="248" t="s">
        <v>197</v>
      </c>
      <c r="E319" s="41"/>
      <c r="F319" s="249" t="s">
        <v>482</v>
      </c>
      <c r="G319" s="41"/>
      <c r="H319" s="41"/>
      <c r="I319" s="250"/>
      <c r="J319" s="41"/>
      <c r="K319" s="41"/>
      <c r="L319" s="45"/>
      <c r="M319" s="251"/>
      <c r="N319" s="252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197</v>
      </c>
      <c r="AU319" s="18" t="s">
        <v>83</v>
      </c>
    </row>
    <row r="320" s="14" customFormat="1">
      <c r="A320" s="14"/>
      <c r="B320" s="237"/>
      <c r="C320" s="238"/>
      <c r="D320" s="228" t="s">
        <v>175</v>
      </c>
      <c r="E320" s="239" t="s">
        <v>19</v>
      </c>
      <c r="F320" s="240" t="s">
        <v>483</v>
      </c>
      <c r="G320" s="238"/>
      <c r="H320" s="241">
        <v>75.599999999999994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175</v>
      </c>
      <c r="AU320" s="247" t="s">
        <v>83</v>
      </c>
      <c r="AV320" s="14" t="s">
        <v>83</v>
      </c>
      <c r="AW320" s="14" t="s">
        <v>33</v>
      </c>
      <c r="AX320" s="14" t="s">
        <v>74</v>
      </c>
      <c r="AY320" s="247" t="s">
        <v>165</v>
      </c>
    </row>
    <row r="321" s="14" customFormat="1">
      <c r="A321" s="14"/>
      <c r="B321" s="237"/>
      <c r="C321" s="238"/>
      <c r="D321" s="228" t="s">
        <v>175</v>
      </c>
      <c r="E321" s="239" t="s">
        <v>19</v>
      </c>
      <c r="F321" s="240" t="s">
        <v>361</v>
      </c>
      <c r="G321" s="238"/>
      <c r="H321" s="241">
        <v>-3.8570000000000002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175</v>
      </c>
      <c r="AU321" s="247" t="s">
        <v>83</v>
      </c>
      <c r="AV321" s="14" t="s">
        <v>83</v>
      </c>
      <c r="AW321" s="14" t="s">
        <v>33</v>
      </c>
      <c r="AX321" s="14" t="s">
        <v>74</v>
      </c>
      <c r="AY321" s="247" t="s">
        <v>165</v>
      </c>
    </row>
    <row r="322" s="14" customFormat="1">
      <c r="A322" s="14"/>
      <c r="B322" s="237"/>
      <c r="C322" s="238"/>
      <c r="D322" s="228" t="s">
        <v>175</v>
      </c>
      <c r="E322" s="239" t="s">
        <v>19</v>
      </c>
      <c r="F322" s="240" t="s">
        <v>484</v>
      </c>
      <c r="G322" s="238"/>
      <c r="H322" s="241">
        <v>-4.4279999999999999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7" t="s">
        <v>175</v>
      </c>
      <c r="AU322" s="247" t="s">
        <v>83</v>
      </c>
      <c r="AV322" s="14" t="s">
        <v>83</v>
      </c>
      <c r="AW322" s="14" t="s">
        <v>33</v>
      </c>
      <c r="AX322" s="14" t="s">
        <v>74</v>
      </c>
      <c r="AY322" s="247" t="s">
        <v>165</v>
      </c>
    </row>
    <row r="323" s="14" customFormat="1">
      <c r="A323" s="14"/>
      <c r="B323" s="237"/>
      <c r="C323" s="238"/>
      <c r="D323" s="228" t="s">
        <v>175</v>
      </c>
      <c r="E323" s="239" t="s">
        <v>19</v>
      </c>
      <c r="F323" s="240" t="s">
        <v>485</v>
      </c>
      <c r="G323" s="238"/>
      <c r="H323" s="241">
        <v>-5.0629999999999997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175</v>
      </c>
      <c r="AU323" s="247" t="s">
        <v>83</v>
      </c>
      <c r="AV323" s="14" t="s">
        <v>83</v>
      </c>
      <c r="AW323" s="14" t="s">
        <v>33</v>
      </c>
      <c r="AX323" s="14" t="s">
        <v>74</v>
      </c>
      <c r="AY323" s="247" t="s">
        <v>165</v>
      </c>
    </row>
    <row r="324" s="14" customFormat="1">
      <c r="A324" s="14"/>
      <c r="B324" s="237"/>
      <c r="C324" s="238"/>
      <c r="D324" s="228" t="s">
        <v>175</v>
      </c>
      <c r="E324" s="239" t="s">
        <v>19</v>
      </c>
      <c r="F324" s="240" t="s">
        <v>486</v>
      </c>
      <c r="G324" s="238"/>
      <c r="H324" s="241">
        <v>-3.375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7" t="s">
        <v>175</v>
      </c>
      <c r="AU324" s="247" t="s">
        <v>83</v>
      </c>
      <c r="AV324" s="14" t="s">
        <v>83</v>
      </c>
      <c r="AW324" s="14" t="s">
        <v>33</v>
      </c>
      <c r="AX324" s="14" t="s">
        <v>74</v>
      </c>
      <c r="AY324" s="247" t="s">
        <v>165</v>
      </c>
    </row>
    <row r="325" s="14" customFormat="1">
      <c r="A325" s="14"/>
      <c r="B325" s="237"/>
      <c r="C325" s="238"/>
      <c r="D325" s="228" t="s">
        <v>175</v>
      </c>
      <c r="E325" s="239" t="s">
        <v>19</v>
      </c>
      <c r="F325" s="240" t="s">
        <v>487</v>
      </c>
      <c r="G325" s="238"/>
      <c r="H325" s="241">
        <v>38.079999999999998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175</v>
      </c>
      <c r="AU325" s="247" t="s">
        <v>83</v>
      </c>
      <c r="AV325" s="14" t="s">
        <v>83</v>
      </c>
      <c r="AW325" s="14" t="s">
        <v>33</v>
      </c>
      <c r="AX325" s="14" t="s">
        <v>74</v>
      </c>
      <c r="AY325" s="247" t="s">
        <v>165</v>
      </c>
    </row>
    <row r="326" s="14" customFormat="1">
      <c r="A326" s="14"/>
      <c r="B326" s="237"/>
      <c r="C326" s="238"/>
      <c r="D326" s="228" t="s">
        <v>175</v>
      </c>
      <c r="E326" s="239" t="s">
        <v>19</v>
      </c>
      <c r="F326" s="240" t="s">
        <v>488</v>
      </c>
      <c r="G326" s="238"/>
      <c r="H326" s="241">
        <v>-1.9290000000000001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175</v>
      </c>
      <c r="AU326" s="247" t="s">
        <v>83</v>
      </c>
      <c r="AV326" s="14" t="s">
        <v>83</v>
      </c>
      <c r="AW326" s="14" t="s">
        <v>33</v>
      </c>
      <c r="AX326" s="14" t="s">
        <v>74</v>
      </c>
      <c r="AY326" s="247" t="s">
        <v>165</v>
      </c>
    </row>
    <row r="327" s="14" customFormat="1">
      <c r="A327" s="14"/>
      <c r="B327" s="237"/>
      <c r="C327" s="238"/>
      <c r="D327" s="228" t="s">
        <v>175</v>
      </c>
      <c r="E327" s="239" t="s">
        <v>19</v>
      </c>
      <c r="F327" s="240" t="s">
        <v>489</v>
      </c>
      <c r="G327" s="238"/>
      <c r="H327" s="241">
        <v>-3.1629999999999998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7" t="s">
        <v>175</v>
      </c>
      <c r="AU327" s="247" t="s">
        <v>83</v>
      </c>
      <c r="AV327" s="14" t="s">
        <v>83</v>
      </c>
      <c r="AW327" s="14" t="s">
        <v>33</v>
      </c>
      <c r="AX327" s="14" t="s">
        <v>74</v>
      </c>
      <c r="AY327" s="247" t="s">
        <v>165</v>
      </c>
    </row>
    <row r="328" s="14" customFormat="1">
      <c r="A328" s="14"/>
      <c r="B328" s="237"/>
      <c r="C328" s="238"/>
      <c r="D328" s="228" t="s">
        <v>175</v>
      </c>
      <c r="E328" s="239" t="s">
        <v>19</v>
      </c>
      <c r="F328" s="240" t="s">
        <v>490</v>
      </c>
      <c r="G328" s="238"/>
      <c r="H328" s="241">
        <v>-1.875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175</v>
      </c>
      <c r="AU328" s="247" t="s">
        <v>83</v>
      </c>
      <c r="AV328" s="14" t="s">
        <v>83</v>
      </c>
      <c r="AW328" s="14" t="s">
        <v>33</v>
      </c>
      <c r="AX328" s="14" t="s">
        <v>74</v>
      </c>
      <c r="AY328" s="247" t="s">
        <v>165</v>
      </c>
    </row>
    <row r="329" s="14" customFormat="1">
      <c r="A329" s="14"/>
      <c r="B329" s="237"/>
      <c r="C329" s="238"/>
      <c r="D329" s="228" t="s">
        <v>175</v>
      </c>
      <c r="E329" s="239" t="s">
        <v>19</v>
      </c>
      <c r="F329" s="240" t="s">
        <v>491</v>
      </c>
      <c r="G329" s="238"/>
      <c r="H329" s="241">
        <v>-1.5760000000000001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7" t="s">
        <v>175</v>
      </c>
      <c r="AU329" s="247" t="s">
        <v>83</v>
      </c>
      <c r="AV329" s="14" t="s">
        <v>83</v>
      </c>
      <c r="AW329" s="14" t="s">
        <v>33</v>
      </c>
      <c r="AX329" s="14" t="s">
        <v>74</v>
      </c>
      <c r="AY329" s="247" t="s">
        <v>165</v>
      </c>
    </row>
    <row r="330" s="14" customFormat="1">
      <c r="A330" s="14"/>
      <c r="B330" s="237"/>
      <c r="C330" s="238"/>
      <c r="D330" s="228" t="s">
        <v>175</v>
      </c>
      <c r="E330" s="239" t="s">
        <v>19</v>
      </c>
      <c r="F330" s="240" t="s">
        <v>492</v>
      </c>
      <c r="G330" s="238"/>
      <c r="H330" s="241">
        <v>30.239999999999998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175</v>
      </c>
      <c r="AU330" s="247" t="s">
        <v>83</v>
      </c>
      <c r="AV330" s="14" t="s">
        <v>83</v>
      </c>
      <c r="AW330" s="14" t="s">
        <v>33</v>
      </c>
      <c r="AX330" s="14" t="s">
        <v>74</v>
      </c>
      <c r="AY330" s="247" t="s">
        <v>165</v>
      </c>
    </row>
    <row r="331" s="14" customFormat="1">
      <c r="A331" s="14"/>
      <c r="B331" s="237"/>
      <c r="C331" s="238"/>
      <c r="D331" s="228" t="s">
        <v>175</v>
      </c>
      <c r="E331" s="239" t="s">
        <v>19</v>
      </c>
      <c r="F331" s="240" t="s">
        <v>493</v>
      </c>
      <c r="G331" s="238"/>
      <c r="H331" s="241">
        <v>-0.56299999999999994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175</v>
      </c>
      <c r="AU331" s="247" t="s">
        <v>83</v>
      </c>
      <c r="AV331" s="14" t="s">
        <v>83</v>
      </c>
      <c r="AW331" s="14" t="s">
        <v>33</v>
      </c>
      <c r="AX331" s="14" t="s">
        <v>74</v>
      </c>
      <c r="AY331" s="247" t="s">
        <v>165</v>
      </c>
    </row>
    <row r="332" s="14" customFormat="1">
      <c r="A332" s="14"/>
      <c r="B332" s="237"/>
      <c r="C332" s="238"/>
      <c r="D332" s="228" t="s">
        <v>175</v>
      </c>
      <c r="E332" s="239" t="s">
        <v>19</v>
      </c>
      <c r="F332" s="240" t="s">
        <v>491</v>
      </c>
      <c r="G332" s="238"/>
      <c r="H332" s="241">
        <v>-1.5760000000000001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175</v>
      </c>
      <c r="AU332" s="247" t="s">
        <v>83</v>
      </c>
      <c r="AV332" s="14" t="s">
        <v>83</v>
      </c>
      <c r="AW332" s="14" t="s">
        <v>33</v>
      </c>
      <c r="AX332" s="14" t="s">
        <v>74</v>
      </c>
      <c r="AY332" s="247" t="s">
        <v>165</v>
      </c>
    </row>
    <row r="333" s="14" customFormat="1">
      <c r="A333" s="14"/>
      <c r="B333" s="237"/>
      <c r="C333" s="238"/>
      <c r="D333" s="228" t="s">
        <v>175</v>
      </c>
      <c r="E333" s="239" t="s">
        <v>19</v>
      </c>
      <c r="F333" s="240" t="s">
        <v>494</v>
      </c>
      <c r="G333" s="238"/>
      <c r="H333" s="241">
        <v>42.840000000000003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7" t="s">
        <v>175</v>
      </c>
      <c r="AU333" s="247" t="s">
        <v>83</v>
      </c>
      <c r="AV333" s="14" t="s">
        <v>83</v>
      </c>
      <c r="AW333" s="14" t="s">
        <v>33</v>
      </c>
      <c r="AX333" s="14" t="s">
        <v>74</v>
      </c>
      <c r="AY333" s="247" t="s">
        <v>165</v>
      </c>
    </row>
    <row r="334" s="14" customFormat="1">
      <c r="A334" s="14"/>
      <c r="B334" s="237"/>
      <c r="C334" s="238"/>
      <c r="D334" s="228" t="s">
        <v>175</v>
      </c>
      <c r="E334" s="239" t="s">
        <v>19</v>
      </c>
      <c r="F334" s="240" t="s">
        <v>490</v>
      </c>
      <c r="G334" s="238"/>
      <c r="H334" s="241">
        <v>-1.875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175</v>
      </c>
      <c r="AU334" s="247" t="s">
        <v>83</v>
      </c>
      <c r="AV334" s="14" t="s">
        <v>83</v>
      </c>
      <c r="AW334" s="14" t="s">
        <v>33</v>
      </c>
      <c r="AX334" s="14" t="s">
        <v>74</v>
      </c>
      <c r="AY334" s="247" t="s">
        <v>165</v>
      </c>
    </row>
    <row r="335" s="14" customFormat="1">
      <c r="A335" s="14"/>
      <c r="B335" s="237"/>
      <c r="C335" s="238"/>
      <c r="D335" s="228" t="s">
        <v>175</v>
      </c>
      <c r="E335" s="239" t="s">
        <v>19</v>
      </c>
      <c r="F335" s="240" t="s">
        <v>488</v>
      </c>
      <c r="G335" s="238"/>
      <c r="H335" s="241">
        <v>-1.9290000000000001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175</v>
      </c>
      <c r="AU335" s="247" t="s">
        <v>83</v>
      </c>
      <c r="AV335" s="14" t="s">
        <v>83</v>
      </c>
      <c r="AW335" s="14" t="s">
        <v>33</v>
      </c>
      <c r="AX335" s="14" t="s">
        <v>74</v>
      </c>
      <c r="AY335" s="247" t="s">
        <v>165</v>
      </c>
    </row>
    <row r="336" s="14" customFormat="1">
      <c r="A336" s="14"/>
      <c r="B336" s="237"/>
      <c r="C336" s="238"/>
      <c r="D336" s="228" t="s">
        <v>175</v>
      </c>
      <c r="E336" s="239" t="s">
        <v>19</v>
      </c>
      <c r="F336" s="240" t="s">
        <v>436</v>
      </c>
      <c r="G336" s="238"/>
      <c r="H336" s="241">
        <v>-1.379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175</v>
      </c>
      <c r="AU336" s="247" t="s">
        <v>83</v>
      </c>
      <c r="AV336" s="14" t="s">
        <v>83</v>
      </c>
      <c r="AW336" s="14" t="s">
        <v>33</v>
      </c>
      <c r="AX336" s="14" t="s">
        <v>74</v>
      </c>
      <c r="AY336" s="247" t="s">
        <v>165</v>
      </c>
    </row>
    <row r="337" s="14" customFormat="1">
      <c r="A337" s="14"/>
      <c r="B337" s="237"/>
      <c r="C337" s="238"/>
      <c r="D337" s="228" t="s">
        <v>175</v>
      </c>
      <c r="E337" s="239" t="s">
        <v>19</v>
      </c>
      <c r="F337" s="240" t="s">
        <v>495</v>
      </c>
      <c r="G337" s="238"/>
      <c r="H337" s="241">
        <v>14.84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7" t="s">
        <v>175</v>
      </c>
      <c r="AU337" s="247" t="s">
        <v>83</v>
      </c>
      <c r="AV337" s="14" t="s">
        <v>83</v>
      </c>
      <c r="AW337" s="14" t="s">
        <v>33</v>
      </c>
      <c r="AX337" s="14" t="s">
        <v>74</v>
      </c>
      <c r="AY337" s="247" t="s">
        <v>165</v>
      </c>
    </row>
    <row r="338" s="14" customFormat="1">
      <c r="A338" s="14"/>
      <c r="B338" s="237"/>
      <c r="C338" s="238"/>
      <c r="D338" s="228" t="s">
        <v>175</v>
      </c>
      <c r="E338" s="239" t="s">
        <v>19</v>
      </c>
      <c r="F338" s="240" t="s">
        <v>426</v>
      </c>
      <c r="G338" s="238"/>
      <c r="H338" s="241">
        <v>-4.1369999999999996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7" t="s">
        <v>175</v>
      </c>
      <c r="AU338" s="247" t="s">
        <v>83</v>
      </c>
      <c r="AV338" s="14" t="s">
        <v>83</v>
      </c>
      <c r="AW338" s="14" t="s">
        <v>33</v>
      </c>
      <c r="AX338" s="14" t="s">
        <v>74</v>
      </c>
      <c r="AY338" s="247" t="s">
        <v>165</v>
      </c>
    </row>
    <row r="339" s="14" customFormat="1">
      <c r="A339" s="14"/>
      <c r="B339" s="237"/>
      <c r="C339" s="238"/>
      <c r="D339" s="228" t="s">
        <v>175</v>
      </c>
      <c r="E339" s="239" t="s">
        <v>19</v>
      </c>
      <c r="F339" s="240" t="s">
        <v>496</v>
      </c>
      <c r="G339" s="238"/>
      <c r="H339" s="241">
        <v>12.6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7" t="s">
        <v>175</v>
      </c>
      <c r="AU339" s="247" t="s">
        <v>83</v>
      </c>
      <c r="AV339" s="14" t="s">
        <v>83</v>
      </c>
      <c r="AW339" s="14" t="s">
        <v>33</v>
      </c>
      <c r="AX339" s="14" t="s">
        <v>74</v>
      </c>
      <c r="AY339" s="247" t="s">
        <v>165</v>
      </c>
    </row>
    <row r="340" s="14" customFormat="1">
      <c r="A340" s="14"/>
      <c r="B340" s="237"/>
      <c r="C340" s="238"/>
      <c r="D340" s="228" t="s">
        <v>175</v>
      </c>
      <c r="E340" s="239" t="s">
        <v>19</v>
      </c>
      <c r="F340" s="240" t="s">
        <v>436</v>
      </c>
      <c r="G340" s="238"/>
      <c r="H340" s="241">
        <v>-1.379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175</v>
      </c>
      <c r="AU340" s="247" t="s">
        <v>83</v>
      </c>
      <c r="AV340" s="14" t="s">
        <v>83</v>
      </c>
      <c r="AW340" s="14" t="s">
        <v>33</v>
      </c>
      <c r="AX340" s="14" t="s">
        <v>74</v>
      </c>
      <c r="AY340" s="247" t="s">
        <v>165</v>
      </c>
    </row>
    <row r="341" s="14" customFormat="1">
      <c r="A341" s="14"/>
      <c r="B341" s="237"/>
      <c r="C341" s="238"/>
      <c r="D341" s="228" t="s">
        <v>175</v>
      </c>
      <c r="E341" s="239" t="s">
        <v>19</v>
      </c>
      <c r="F341" s="240" t="s">
        <v>493</v>
      </c>
      <c r="G341" s="238"/>
      <c r="H341" s="241">
        <v>-0.56299999999999994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7" t="s">
        <v>175</v>
      </c>
      <c r="AU341" s="247" t="s">
        <v>83</v>
      </c>
      <c r="AV341" s="14" t="s">
        <v>83</v>
      </c>
      <c r="AW341" s="14" t="s">
        <v>33</v>
      </c>
      <c r="AX341" s="14" t="s">
        <v>74</v>
      </c>
      <c r="AY341" s="247" t="s">
        <v>165</v>
      </c>
    </row>
    <row r="342" s="14" customFormat="1">
      <c r="A342" s="14"/>
      <c r="B342" s="237"/>
      <c r="C342" s="238"/>
      <c r="D342" s="228" t="s">
        <v>175</v>
      </c>
      <c r="E342" s="239" t="s">
        <v>19</v>
      </c>
      <c r="F342" s="240" t="s">
        <v>497</v>
      </c>
      <c r="G342" s="238"/>
      <c r="H342" s="241">
        <v>23.800000000000001</v>
      </c>
      <c r="I342" s="242"/>
      <c r="J342" s="238"/>
      <c r="K342" s="238"/>
      <c r="L342" s="243"/>
      <c r="M342" s="244"/>
      <c r="N342" s="245"/>
      <c r="O342" s="245"/>
      <c r="P342" s="245"/>
      <c r="Q342" s="245"/>
      <c r="R342" s="245"/>
      <c r="S342" s="245"/>
      <c r="T342" s="24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7" t="s">
        <v>175</v>
      </c>
      <c r="AU342" s="247" t="s">
        <v>83</v>
      </c>
      <c r="AV342" s="14" t="s">
        <v>83</v>
      </c>
      <c r="AW342" s="14" t="s">
        <v>33</v>
      </c>
      <c r="AX342" s="14" t="s">
        <v>74</v>
      </c>
      <c r="AY342" s="247" t="s">
        <v>165</v>
      </c>
    </row>
    <row r="343" s="14" customFormat="1">
      <c r="A343" s="14"/>
      <c r="B343" s="237"/>
      <c r="C343" s="238"/>
      <c r="D343" s="228" t="s">
        <v>175</v>
      </c>
      <c r="E343" s="239" t="s">
        <v>19</v>
      </c>
      <c r="F343" s="240" t="s">
        <v>493</v>
      </c>
      <c r="G343" s="238"/>
      <c r="H343" s="241">
        <v>-0.56299999999999994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175</v>
      </c>
      <c r="AU343" s="247" t="s">
        <v>83</v>
      </c>
      <c r="AV343" s="14" t="s">
        <v>83</v>
      </c>
      <c r="AW343" s="14" t="s">
        <v>33</v>
      </c>
      <c r="AX343" s="14" t="s">
        <v>74</v>
      </c>
      <c r="AY343" s="247" t="s">
        <v>165</v>
      </c>
    </row>
    <row r="344" s="14" customFormat="1">
      <c r="A344" s="14"/>
      <c r="B344" s="237"/>
      <c r="C344" s="238"/>
      <c r="D344" s="228" t="s">
        <v>175</v>
      </c>
      <c r="E344" s="239" t="s">
        <v>19</v>
      </c>
      <c r="F344" s="240" t="s">
        <v>436</v>
      </c>
      <c r="G344" s="238"/>
      <c r="H344" s="241">
        <v>-1.379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7" t="s">
        <v>175</v>
      </c>
      <c r="AU344" s="247" t="s">
        <v>83</v>
      </c>
      <c r="AV344" s="14" t="s">
        <v>83</v>
      </c>
      <c r="AW344" s="14" t="s">
        <v>33</v>
      </c>
      <c r="AX344" s="14" t="s">
        <v>74</v>
      </c>
      <c r="AY344" s="247" t="s">
        <v>165</v>
      </c>
    </row>
    <row r="345" s="14" customFormat="1">
      <c r="A345" s="14"/>
      <c r="B345" s="237"/>
      <c r="C345" s="238"/>
      <c r="D345" s="228" t="s">
        <v>175</v>
      </c>
      <c r="E345" s="239" t="s">
        <v>19</v>
      </c>
      <c r="F345" s="240" t="s">
        <v>498</v>
      </c>
      <c r="G345" s="238"/>
      <c r="H345" s="241">
        <v>25.032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7" t="s">
        <v>175</v>
      </c>
      <c r="AU345" s="247" t="s">
        <v>83</v>
      </c>
      <c r="AV345" s="14" t="s">
        <v>83</v>
      </c>
      <c r="AW345" s="14" t="s">
        <v>33</v>
      </c>
      <c r="AX345" s="14" t="s">
        <v>74</v>
      </c>
      <c r="AY345" s="247" t="s">
        <v>165</v>
      </c>
    </row>
    <row r="346" s="14" customFormat="1">
      <c r="A346" s="14"/>
      <c r="B346" s="237"/>
      <c r="C346" s="238"/>
      <c r="D346" s="228" t="s">
        <v>175</v>
      </c>
      <c r="E346" s="239" t="s">
        <v>19</v>
      </c>
      <c r="F346" s="240" t="s">
        <v>374</v>
      </c>
      <c r="G346" s="238"/>
      <c r="H346" s="241">
        <v>-1.125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175</v>
      </c>
      <c r="AU346" s="247" t="s">
        <v>83</v>
      </c>
      <c r="AV346" s="14" t="s">
        <v>83</v>
      </c>
      <c r="AW346" s="14" t="s">
        <v>33</v>
      </c>
      <c r="AX346" s="14" t="s">
        <v>74</v>
      </c>
      <c r="AY346" s="247" t="s">
        <v>165</v>
      </c>
    </row>
    <row r="347" s="14" customFormat="1">
      <c r="A347" s="14"/>
      <c r="B347" s="237"/>
      <c r="C347" s="238"/>
      <c r="D347" s="228" t="s">
        <v>175</v>
      </c>
      <c r="E347" s="239" t="s">
        <v>19</v>
      </c>
      <c r="F347" s="240" t="s">
        <v>436</v>
      </c>
      <c r="G347" s="238"/>
      <c r="H347" s="241">
        <v>-1.379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175</v>
      </c>
      <c r="AU347" s="247" t="s">
        <v>83</v>
      </c>
      <c r="AV347" s="14" t="s">
        <v>83</v>
      </c>
      <c r="AW347" s="14" t="s">
        <v>33</v>
      </c>
      <c r="AX347" s="14" t="s">
        <v>74</v>
      </c>
      <c r="AY347" s="247" t="s">
        <v>165</v>
      </c>
    </row>
    <row r="348" s="14" customFormat="1">
      <c r="A348" s="14"/>
      <c r="B348" s="237"/>
      <c r="C348" s="238"/>
      <c r="D348" s="228" t="s">
        <v>175</v>
      </c>
      <c r="E348" s="239" t="s">
        <v>19</v>
      </c>
      <c r="F348" s="240" t="s">
        <v>499</v>
      </c>
      <c r="G348" s="238"/>
      <c r="H348" s="241">
        <v>26.207999999999998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7" t="s">
        <v>175</v>
      </c>
      <c r="AU348" s="247" t="s">
        <v>83</v>
      </c>
      <c r="AV348" s="14" t="s">
        <v>83</v>
      </c>
      <c r="AW348" s="14" t="s">
        <v>33</v>
      </c>
      <c r="AX348" s="14" t="s">
        <v>74</v>
      </c>
      <c r="AY348" s="247" t="s">
        <v>165</v>
      </c>
    </row>
    <row r="349" s="14" customFormat="1">
      <c r="A349" s="14"/>
      <c r="B349" s="237"/>
      <c r="C349" s="238"/>
      <c r="D349" s="228" t="s">
        <v>175</v>
      </c>
      <c r="E349" s="239" t="s">
        <v>19</v>
      </c>
      <c r="F349" s="240" t="s">
        <v>493</v>
      </c>
      <c r="G349" s="238"/>
      <c r="H349" s="241">
        <v>-0.56299999999999994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7" t="s">
        <v>175</v>
      </c>
      <c r="AU349" s="247" t="s">
        <v>83</v>
      </c>
      <c r="AV349" s="14" t="s">
        <v>83</v>
      </c>
      <c r="AW349" s="14" t="s">
        <v>33</v>
      </c>
      <c r="AX349" s="14" t="s">
        <v>74</v>
      </c>
      <c r="AY349" s="247" t="s">
        <v>165</v>
      </c>
    </row>
    <row r="350" s="14" customFormat="1">
      <c r="A350" s="14"/>
      <c r="B350" s="237"/>
      <c r="C350" s="238"/>
      <c r="D350" s="228" t="s">
        <v>175</v>
      </c>
      <c r="E350" s="239" t="s">
        <v>19</v>
      </c>
      <c r="F350" s="240" t="s">
        <v>436</v>
      </c>
      <c r="G350" s="238"/>
      <c r="H350" s="241">
        <v>-1.379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7" t="s">
        <v>175</v>
      </c>
      <c r="AU350" s="247" t="s">
        <v>83</v>
      </c>
      <c r="AV350" s="14" t="s">
        <v>83</v>
      </c>
      <c r="AW350" s="14" t="s">
        <v>33</v>
      </c>
      <c r="AX350" s="14" t="s">
        <v>74</v>
      </c>
      <c r="AY350" s="247" t="s">
        <v>165</v>
      </c>
    </row>
    <row r="351" s="14" customFormat="1">
      <c r="A351" s="14"/>
      <c r="B351" s="237"/>
      <c r="C351" s="238"/>
      <c r="D351" s="228" t="s">
        <v>175</v>
      </c>
      <c r="E351" s="239" t="s">
        <v>19</v>
      </c>
      <c r="F351" s="240" t="s">
        <v>500</v>
      </c>
      <c r="G351" s="238"/>
      <c r="H351" s="241">
        <v>14.672000000000001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7" t="s">
        <v>175</v>
      </c>
      <c r="AU351" s="247" t="s">
        <v>83</v>
      </c>
      <c r="AV351" s="14" t="s">
        <v>83</v>
      </c>
      <c r="AW351" s="14" t="s">
        <v>33</v>
      </c>
      <c r="AX351" s="14" t="s">
        <v>74</v>
      </c>
      <c r="AY351" s="247" t="s">
        <v>165</v>
      </c>
    </row>
    <row r="352" s="14" customFormat="1">
      <c r="A352" s="14"/>
      <c r="B352" s="237"/>
      <c r="C352" s="238"/>
      <c r="D352" s="228" t="s">
        <v>175</v>
      </c>
      <c r="E352" s="239" t="s">
        <v>19</v>
      </c>
      <c r="F352" s="240" t="s">
        <v>436</v>
      </c>
      <c r="G352" s="238"/>
      <c r="H352" s="241">
        <v>-1.379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175</v>
      </c>
      <c r="AU352" s="247" t="s">
        <v>83</v>
      </c>
      <c r="AV352" s="14" t="s">
        <v>83</v>
      </c>
      <c r="AW352" s="14" t="s">
        <v>33</v>
      </c>
      <c r="AX352" s="14" t="s">
        <v>74</v>
      </c>
      <c r="AY352" s="247" t="s">
        <v>165</v>
      </c>
    </row>
    <row r="353" s="14" customFormat="1">
      <c r="A353" s="14"/>
      <c r="B353" s="237"/>
      <c r="C353" s="238"/>
      <c r="D353" s="228" t="s">
        <v>175</v>
      </c>
      <c r="E353" s="239" t="s">
        <v>19</v>
      </c>
      <c r="F353" s="240" t="s">
        <v>501</v>
      </c>
      <c r="G353" s="238"/>
      <c r="H353" s="241">
        <v>14.560000000000001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175</v>
      </c>
      <c r="AU353" s="247" t="s">
        <v>83</v>
      </c>
      <c r="AV353" s="14" t="s">
        <v>83</v>
      </c>
      <c r="AW353" s="14" t="s">
        <v>33</v>
      </c>
      <c r="AX353" s="14" t="s">
        <v>74</v>
      </c>
      <c r="AY353" s="247" t="s">
        <v>165</v>
      </c>
    </row>
    <row r="354" s="14" customFormat="1">
      <c r="A354" s="14"/>
      <c r="B354" s="237"/>
      <c r="C354" s="238"/>
      <c r="D354" s="228" t="s">
        <v>175</v>
      </c>
      <c r="E354" s="239" t="s">
        <v>19</v>
      </c>
      <c r="F354" s="240" t="s">
        <v>426</v>
      </c>
      <c r="G354" s="238"/>
      <c r="H354" s="241">
        <v>-4.1369999999999996</v>
      </c>
      <c r="I354" s="242"/>
      <c r="J354" s="238"/>
      <c r="K354" s="238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175</v>
      </c>
      <c r="AU354" s="247" t="s">
        <v>83</v>
      </c>
      <c r="AV354" s="14" t="s">
        <v>83</v>
      </c>
      <c r="AW354" s="14" t="s">
        <v>33</v>
      </c>
      <c r="AX354" s="14" t="s">
        <v>74</v>
      </c>
      <c r="AY354" s="247" t="s">
        <v>165</v>
      </c>
    </row>
    <row r="355" s="14" customFormat="1">
      <c r="A355" s="14"/>
      <c r="B355" s="237"/>
      <c r="C355" s="238"/>
      <c r="D355" s="228" t="s">
        <v>175</v>
      </c>
      <c r="E355" s="239" t="s">
        <v>19</v>
      </c>
      <c r="F355" s="240" t="s">
        <v>502</v>
      </c>
      <c r="G355" s="238"/>
      <c r="H355" s="241">
        <v>22.120000000000001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7" t="s">
        <v>175</v>
      </c>
      <c r="AU355" s="247" t="s">
        <v>83</v>
      </c>
      <c r="AV355" s="14" t="s">
        <v>83</v>
      </c>
      <c r="AW355" s="14" t="s">
        <v>33</v>
      </c>
      <c r="AX355" s="14" t="s">
        <v>74</v>
      </c>
      <c r="AY355" s="247" t="s">
        <v>165</v>
      </c>
    </row>
    <row r="356" s="14" customFormat="1">
      <c r="A356" s="14"/>
      <c r="B356" s="237"/>
      <c r="C356" s="238"/>
      <c r="D356" s="228" t="s">
        <v>175</v>
      </c>
      <c r="E356" s="239" t="s">
        <v>19</v>
      </c>
      <c r="F356" s="240" t="s">
        <v>493</v>
      </c>
      <c r="G356" s="238"/>
      <c r="H356" s="241">
        <v>-0.56299999999999994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175</v>
      </c>
      <c r="AU356" s="247" t="s">
        <v>83</v>
      </c>
      <c r="AV356" s="14" t="s">
        <v>83</v>
      </c>
      <c r="AW356" s="14" t="s">
        <v>33</v>
      </c>
      <c r="AX356" s="14" t="s">
        <v>74</v>
      </c>
      <c r="AY356" s="247" t="s">
        <v>165</v>
      </c>
    </row>
    <row r="357" s="14" customFormat="1">
      <c r="A357" s="14"/>
      <c r="B357" s="237"/>
      <c r="C357" s="238"/>
      <c r="D357" s="228" t="s">
        <v>175</v>
      </c>
      <c r="E357" s="239" t="s">
        <v>19</v>
      </c>
      <c r="F357" s="240" t="s">
        <v>428</v>
      </c>
      <c r="G357" s="238"/>
      <c r="H357" s="241">
        <v>-1.7729999999999999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175</v>
      </c>
      <c r="AU357" s="247" t="s">
        <v>83</v>
      </c>
      <c r="AV357" s="14" t="s">
        <v>83</v>
      </c>
      <c r="AW357" s="14" t="s">
        <v>33</v>
      </c>
      <c r="AX357" s="14" t="s">
        <v>74</v>
      </c>
      <c r="AY357" s="247" t="s">
        <v>165</v>
      </c>
    </row>
    <row r="358" s="14" customFormat="1">
      <c r="A358" s="14"/>
      <c r="B358" s="237"/>
      <c r="C358" s="238"/>
      <c r="D358" s="228" t="s">
        <v>175</v>
      </c>
      <c r="E358" s="239" t="s">
        <v>19</v>
      </c>
      <c r="F358" s="240" t="s">
        <v>503</v>
      </c>
      <c r="G358" s="238"/>
      <c r="H358" s="241">
        <v>31.808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175</v>
      </c>
      <c r="AU358" s="247" t="s">
        <v>83</v>
      </c>
      <c r="AV358" s="14" t="s">
        <v>83</v>
      </c>
      <c r="AW358" s="14" t="s">
        <v>33</v>
      </c>
      <c r="AX358" s="14" t="s">
        <v>74</v>
      </c>
      <c r="AY358" s="247" t="s">
        <v>165</v>
      </c>
    </row>
    <row r="359" s="14" customFormat="1">
      <c r="A359" s="14"/>
      <c r="B359" s="237"/>
      <c r="C359" s="238"/>
      <c r="D359" s="228" t="s">
        <v>175</v>
      </c>
      <c r="E359" s="239" t="s">
        <v>19</v>
      </c>
      <c r="F359" s="240" t="s">
        <v>504</v>
      </c>
      <c r="G359" s="238"/>
      <c r="H359" s="241">
        <v>-1.7729999999999999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175</v>
      </c>
      <c r="AU359" s="247" t="s">
        <v>83</v>
      </c>
      <c r="AV359" s="14" t="s">
        <v>83</v>
      </c>
      <c r="AW359" s="14" t="s">
        <v>33</v>
      </c>
      <c r="AX359" s="14" t="s">
        <v>74</v>
      </c>
      <c r="AY359" s="247" t="s">
        <v>165</v>
      </c>
    </row>
    <row r="360" s="14" customFormat="1">
      <c r="A360" s="14"/>
      <c r="B360" s="237"/>
      <c r="C360" s="238"/>
      <c r="D360" s="228" t="s">
        <v>175</v>
      </c>
      <c r="E360" s="239" t="s">
        <v>19</v>
      </c>
      <c r="F360" s="240" t="s">
        <v>505</v>
      </c>
      <c r="G360" s="238"/>
      <c r="H360" s="241">
        <v>-2.758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7" t="s">
        <v>175</v>
      </c>
      <c r="AU360" s="247" t="s">
        <v>83</v>
      </c>
      <c r="AV360" s="14" t="s">
        <v>83</v>
      </c>
      <c r="AW360" s="14" t="s">
        <v>33</v>
      </c>
      <c r="AX360" s="14" t="s">
        <v>74</v>
      </c>
      <c r="AY360" s="247" t="s">
        <v>165</v>
      </c>
    </row>
    <row r="361" s="14" customFormat="1">
      <c r="A361" s="14"/>
      <c r="B361" s="237"/>
      <c r="C361" s="238"/>
      <c r="D361" s="228" t="s">
        <v>175</v>
      </c>
      <c r="E361" s="239" t="s">
        <v>19</v>
      </c>
      <c r="F361" s="240" t="s">
        <v>489</v>
      </c>
      <c r="G361" s="238"/>
      <c r="H361" s="241">
        <v>-3.1629999999999998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7" t="s">
        <v>175</v>
      </c>
      <c r="AU361" s="247" t="s">
        <v>83</v>
      </c>
      <c r="AV361" s="14" t="s">
        <v>83</v>
      </c>
      <c r="AW361" s="14" t="s">
        <v>33</v>
      </c>
      <c r="AX361" s="14" t="s">
        <v>74</v>
      </c>
      <c r="AY361" s="247" t="s">
        <v>165</v>
      </c>
    </row>
    <row r="362" s="13" customFormat="1">
      <c r="A362" s="13"/>
      <c r="B362" s="226"/>
      <c r="C362" s="227"/>
      <c r="D362" s="228" t="s">
        <v>175</v>
      </c>
      <c r="E362" s="229" t="s">
        <v>19</v>
      </c>
      <c r="F362" s="230" t="s">
        <v>506</v>
      </c>
      <c r="G362" s="227"/>
      <c r="H362" s="229" t="s">
        <v>19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175</v>
      </c>
      <c r="AU362" s="236" t="s">
        <v>83</v>
      </c>
      <c r="AV362" s="13" t="s">
        <v>81</v>
      </c>
      <c r="AW362" s="13" t="s">
        <v>33</v>
      </c>
      <c r="AX362" s="13" t="s">
        <v>74</v>
      </c>
      <c r="AY362" s="236" t="s">
        <v>165</v>
      </c>
    </row>
    <row r="363" s="14" customFormat="1">
      <c r="A363" s="14"/>
      <c r="B363" s="237"/>
      <c r="C363" s="238"/>
      <c r="D363" s="228" t="s">
        <v>175</v>
      </c>
      <c r="E363" s="239" t="s">
        <v>19</v>
      </c>
      <c r="F363" s="240" t="s">
        <v>507</v>
      </c>
      <c r="G363" s="238"/>
      <c r="H363" s="241">
        <v>-139.07599999999999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7" t="s">
        <v>175</v>
      </c>
      <c r="AU363" s="247" t="s">
        <v>83</v>
      </c>
      <c r="AV363" s="14" t="s">
        <v>83</v>
      </c>
      <c r="AW363" s="14" t="s">
        <v>33</v>
      </c>
      <c r="AX363" s="14" t="s">
        <v>74</v>
      </c>
      <c r="AY363" s="247" t="s">
        <v>165</v>
      </c>
    </row>
    <row r="364" s="15" customFormat="1">
      <c r="A364" s="15"/>
      <c r="B364" s="253"/>
      <c r="C364" s="254"/>
      <c r="D364" s="228" t="s">
        <v>175</v>
      </c>
      <c r="E364" s="255" t="s">
        <v>19</v>
      </c>
      <c r="F364" s="256" t="s">
        <v>207</v>
      </c>
      <c r="G364" s="254"/>
      <c r="H364" s="257">
        <v>172.72300000000001</v>
      </c>
      <c r="I364" s="258"/>
      <c r="J364" s="254"/>
      <c r="K364" s="254"/>
      <c r="L364" s="259"/>
      <c r="M364" s="260"/>
      <c r="N364" s="261"/>
      <c r="O364" s="261"/>
      <c r="P364" s="261"/>
      <c r="Q364" s="261"/>
      <c r="R364" s="261"/>
      <c r="S364" s="261"/>
      <c r="T364" s="262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3" t="s">
        <v>175</v>
      </c>
      <c r="AU364" s="263" t="s">
        <v>83</v>
      </c>
      <c r="AV364" s="15" t="s">
        <v>173</v>
      </c>
      <c r="AW364" s="15" t="s">
        <v>33</v>
      </c>
      <c r="AX364" s="15" t="s">
        <v>81</v>
      </c>
      <c r="AY364" s="263" t="s">
        <v>165</v>
      </c>
    </row>
    <row r="365" s="2" customFormat="1" ht="16.5" customHeight="1">
      <c r="A365" s="39"/>
      <c r="B365" s="40"/>
      <c r="C365" s="213" t="s">
        <v>508</v>
      </c>
      <c r="D365" s="213" t="s">
        <v>168</v>
      </c>
      <c r="E365" s="214" t="s">
        <v>509</v>
      </c>
      <c r="F365" s="215" t="s">
        <v>510</v>
      </c>
      <c r="G365" s="216" t="s">
        <v>194</v>
      </c>
      <c r="H365" s="217">
        <v>138.762</v>
      </c>
      <c r="I365" s="218"/>
      <c r="J365" s="219">
        <f>ROUND(I365*H365,2)</f>
        <v>0</v>
      </c>
      <c r="K365" s="215" t="s">
        <v>195</v>
      </c>
      <c r="L365" s="45"/>
      <c r="M365" s="220" t="s">
        <v>19</v>
      </c>
      <c r="N365" s="221" t="s">
        <v>45</v>
      </c>
      <c r="O365" s="85"/>
      <c r="P365" s="222">
        <f>O365*H365</f>
        <v>0</v>
      </c>
      <c r="Q365" s="222">
        <v>0</v>
      </c>
      <c r="R365" s="222">
        <f>Q365*H365</f>
        <v>0</v>
      </c>
      <c r="S365" s="222">
        <v>0</v>
      </c>
      <c r="T365" s="223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24" t="s">
        <v>173</v>
      </c>
      <c r="AT365" s="224" t="s">
        <v>168</v>
      </c>
      <c r="AU365" s="224" t="s">
        <v>83</v>
      </c>
      <c r="AY365" s="18" t="s">
        <v>165</v>
      </c>
      <c r="BE365" s="225">
        <f>IF(N365="základní",J365,0)</f>
        <v>0</v>
      </c>
      <c r="BF365" s="225">
        <f>IF(N365="snížená",J365,0)</f>
        <v>0</v>
      </c>
      <c r="BG365" s="225">
        <f>IF(N365="zákl. přenesená",J365,0)</f>
        <v>0</v>
      </c>
      <c r="BH365" s="225">
        <f>IF(N365="sníž. přenesená",J365,0)</f>
        <v>0</v>
      </c>
      <c r="BI365" s="225">
        <f>IF(N365="nulová",J365,0)</f>
        <v>0</v>
      </c>
      <c r="BJ365" s="18" t="s">
        <v>81</v>
      </c>
      <c r="BK365" s="225">
        <f>ROUND(I365*H365,2)</f>
        <v>0</v>
      </c>
      <c r="BL365" s="18" t="s">
        <v>173</v>
      </c>
      <c r="BM365" s="224" t="s">
        <v>511</v>
      </c>
    </row>
    <row r="366" s="2" customFormat="1">
      <c r="A366" s="39"/>
      <c r="B366" s="40"/>
      <c r="C366" s="41"/>
      <c r="D366" s="248" t="s">
        <v>197</v>
      </c>
      <c r="E366" s="41"/>
      <c r="F366" s="249" t="s">
        <v>512</v>
      </c>
      <c r="G366" s="41"/>
      <c r="H366" s="41"/>
      <c r="I366" s="250"/>
      <c r="J366" s="41"/>
      <c r="K366" s="41"/>
      <c r="L366" s="45"/>
      <c r="M366" s="251"/>
      <c r="N366" s="25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197</v>
      </c>
      <c r="AU366" s="18" t="s">
        <v>83</v>
      </c>
    </row>
    <row r="367" s="13" customFormat="1">
      <c r="A367" s="13"/>
      <c r="B367" s="226"/>
      <c r="C367" s="227"/>
      <c r="D367" s="228" t="s">
        <v>175</v>
      </c>
      <c r="E367" s="229" t="s">
        <v>19</v>
      </c>
      <c r="F367" s="230" t="s">
        <v>513</v>
      </c>
      <c r="G367" s="227"/>
      <c r="H367" s="229" t="s">
        <v>19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175</v>
      </c>
      <c r="AU367" s="236" t="s">
        <v>83</v>
      </c>
      <c r="AV367" s="13" t="s">
        <v>81</v>
      </c>
      <c r="AW367" s="13" t="s">
        <v>33</v>
      </c>
      <c r="AX367" s="13" t="s">
        <v>74</v>
      </c>
      <c r="AY367" s="236" t="s">
        <v>165</v>
      </c>
    </row>
    <row r="368" s="14" customFormat="1">
      <c r="A368" s="14"/>
      <c r="B368" s="237"/>
      <c r="C368" s="238"/>
      <c r="D368" s="228" t="s">
        <v>175</v>
      </c>
      <c r="E368" s="239" t="s">
        <v>19</v>
      </c>
      <c r="F368" s="240" t="s">
        <v>514</v>
      </c>
      <c r="G368" s="238"/>
      <c r="H368" s="241">
        <v>30.239999999999998</v>
      </c>
      <c r="I368" s="242"/>
      <c r="J368" s="238"/>
      <c r="K368" s="238"/>
      <c r="L368" s="243"/>
      <c r="M368" s="244"/>
      <c r="N368" s="245"/>
      <c r="O368" s="245"/>
      <c r="P368" s="245"/>
      <c r="Q368" s="245"/>
      <c r="R368" s="245"/>
      <c r="S368" s="245"/>
      <c r="T368" s="24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7" t="s">
        <v>175</v>
      </c>
      <c r="AU368" s="247" t="s">
        <v>83</v>
      </c>
      <c r="AV368" s="14" t="s">
        <v>83</v>
      </c>
      <c r="AW368" s="14" t="s">
        <v>33</v>
      </c>
      <c r="AX368" s="14" t="s">
        <v>74</v>
      </c>
      <c r="AY368" s="247" t="s">
        <v>165</v>
      </c>
    </row>
    <row r="369" s="14" customFormat="1">
      <c r="A369" s="14"/>
      <c r="B369" s="237"/>
      <c r="C369" s="238"/>
      <c r="D369" s="228" t="s">
        <v>175</v>
      </c>
      <c r="E369" s="239" t="s">
        <v>19</v>
      </c>
      <c r="F369" s="240" t="s">
        <v>493</v>
      </c>
      <c r="G369" s="238"/>
      <c r="H369" s="241">
        <v>-0.56299999999999994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175</v>
      </c>
      <c r="AU369" s="247" t="s">
        <v>83</v>
      </c>
      <c r="AV369" s="14" t="s">
        <v>83</v>
      </c>
      <c r="AW369" s="14" t="s">
        <v>33</v>
      </c>
      <c r="AX369" s="14" t="s">
        <v>74</v>
      </c>
      <c r="AY369" s="247" t="s">
        <v>165</v>
      </c>
    </row>
    <row r="370" s="14" customFormat="1">
      <c r="A370" s="14"/>
      <c r="B370" s="237"/>
      <c r="C370" s="238"/>
      <c r="D370" s="228" t="s">
        <v>175</v>
      </c>
      <c r="E370" s="239" t="s">
        <v>19</v>
      </c>
      <c r="F370" s="240" t="s">
        <v>491</v>
      </c>
      <c r="G370" s="238"/>
      <c r="H370" s="241">
        <v>-1.5760000000000001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175</v>
      </c>
      <c r="AU370" s="247" t="s">
        <v>83</v>
      </c>
      <c r="AV370" s="14" t="s">
        <v>83</v>
      </c>
      <c r="AW370" s="14" t="s">
        <v>33</v>
      </c>
      <c r="AX370" s="14" t="s">
        <v>74</v>
      </c>
      <c r="AY370" s="247" t="s">
        <v>165</v>
      </c>
    </row>
    <row r="371" s="13" customFormat="1">
      <c r="A371" s="13"/>
      <c r="B371" s="226"/>
      <c r="C371" s="227"/>
      <c r="D371" s="228" t="s">
        <v>175</v>
      </c>
      <c r="E371" s="229" t="s">
        <v>19</v>
      </c>
      <c r="F371" s="230" t="s">
        <v>515</v>
      </c>
      <c r="G371" s="227"/>
      <c r="H371" s="229" t="s">
        <v>19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175</v>
      </c>
      <c r="AU371" s="236" t="s">
        <v>83</v>
      </c>
      <c r="AV371" s="13" t="s">
        <v>81</v>
      </c>
      <c r="AW371" s="13" t="s">
        <v>33</v>
      </c>
      <c r="AX371" s="13" t="s">
        <v>74</v>
      </c>
      <c r="AY371" s="236" t="s">
        <v>165</v>
      </c>
    </row>
    <row r="372" s="14" customFormat="1">
      <c r="A372" s="14"/>
      <c r="B372" s="237"/>
      <c r="C372" s="238"/>
      <c r="D372" s="228" t="s">
        <v>175</v>
      </c>
      <c r="E372" s="239" t="s">
        <v>19</v>
      </c>
      <c r="F372" s="240" t="s">
        <v>516</v>
      </c>
      <c r="G372" s="238"/>
      <c r="H372" s="241">
        <v>110.661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7" t="s">
        <v>175</v>
      </c>
      <c r="AU372" s="247" t="s">
        <v>83</v>
      </c>
      <c r="AV372" s="14" t="s">
        <v>83</v>
      </c>
      <c r="AW372" s="14" t="s">
        <v>33</v>
      </c>
      <c r="AX372" s="14" t="s">
        <v>74</v>
      </c>
      <c r="AY372" s="247" t="s">
        <v>165</v>
      </c>
    </row>
    <row r="373" s="15" customFormat="1">
      <c r="A373" s="15"/>
      <c r="B373" s="253"/>
      <c r="C373" s="254"/>
      <c r="D373" s="228" t="s">
        <v>175</v>
      </c>
      <c r="E373" s="255" t="s">
        <v>19</v>
      </c>
      <c r="F373" s="256" t="s">
        <v>207</v>
      </c>
      <c r="G373" s="254"/>
      <c r="H373" s="257">
        <v>138.762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3" t="s">
        <v>175</v>
      </c>
      <c r="AU373" s="263" t="s">
        <v>83</v>
      </c>
      <c r="AV373" s="15" t="s">
        <v>173</v>
      </c>
      <c r="AW373" s="15" t="s">
        <v>33</v>
      </c>
      <c r="AX373" s="15" t="s">
        <v>81</v>
      </c>
      <c r="AY373" s="263" t="s">
        <v>165</v>
      </c>
    </row>
    <row r="374" s="2" customFormat="1" ht="16.5" customHeight="1">
      <c r="A374" s="39"/>
      <c r="B374" s="40"/>
      <c r="C374" s="213" t="s">
        <v>517</v>
      </c>
      <c r="D374" s="213" t="s">
        <v>168</v>
      </c>
      <c r="E374" s="214" t="s">
        <v>518</v>
      </c>
      <c r="F374" s="215" t="s">
        <v>519</v>
      </c>
      <c r="G374" s="216" t="s">
        <v>194</v>
      </c>
      <c r="H374" s="217">
        <v>28.100999999999999</v>
      </c>
      <c r="I374" s="218"/>
      <c r="J374" s="219">
        <f>ROUND(I374*H374,2)</f>
        <v>0</v>
      </c>
      <c r="K374" s="215" t="s">
        <v>172</v>
      </c>
      <c r="L374" s="45"/>
      <c r="M374" s="220" t="s">
        <v>19</v>
      </c>
      <c r="N374" s="221" t="s">
        <v>45</v>
      </c>
      <c r="O374" s="85"/>
      <c r="P374" s="222">
        <f>O374*H374</f>
        <v>0</v>
      </c>
      <c r="Q374" s="222">
        <v>0.0080000000000000002</v>
      </c>
      <c r="R374" s="222">
        <f>Q374*H374</f>
        <v>0.22480800000000001</v>
      </c>
      <c r="S374" s="222">
        <v>0</v>
      </c>
      <c r="T374" s="223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24" t="s">
        <v>173</v>
      </c>
      <c r="AT374" s="224" t="s">
        <v>168</v>
      </c>
      <c r="AU374" s="224" t="s">
        <v>83</v>
      </c>
      <c r="AY374" s="18" t="s">
        <v>165</v>
      </c>
      <c r="BE374" s="225">
        <f>IF(N374="základní",J374,0)</f>
        <v>0</v>
      </c>
      <c r="BF374" s="225">
        <f>IF(N374="snížená",J374,0)</f>
        <v>0</v>
      </c>
      <c r="BG374" s="225">
        <f>IF(N374="zákl. přenesená",J374,0)</f>
        <v>0</v>
      </c>
      <c r="BH374" s="225">
        <f>IF(N374="sníž. přenesená",J374,0)</f>
        <v>0</v>
      </c>
      <c r="BI374" s="225">
        <f>IF(N374="nulová",J374,0)</f>
        <v>0</v>
      </c>
      <c r="BJ374" s="18" t="s">
        <v>81</v>
      </c>
      <c r="BK374" s="225">
        <f>ROUND(I374*H374,2)</f>
        <v>0</v>
      </c>
      <c r="BL374" s="18" t="s">
        <v>173</v>
      </c>
      <c r="BM374" s="224" t="s">
        <v>520</v>
      </c>
    </row>
    <row r="375" s="13" customFormat="1">
      <c r="A375" s="13"/>
      <c r="B375" s="226"/>
      <c r="C375" s="227"/>
      <c r="D375" s="228" t="s">
        <v>175</v>
      </c>
      <c r="E375" s="229" t="s">
        <v>19</v>
      </c>
      <c r="F375" s="230" t="s">
        <v>513</v>
      </c>
      <c r="G375" s="227"/>
      <c r="H375" s="229" t="s">
        <v>19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175</v>
      </c>
      <c r="AU375" s="236" t="s">
        <v>83</v>
      </c>
      <c r="AV375" s="13" t="s">
        <v>81</v>
      </c>
      <c r="AW375" s="13" t="s">
        <v>33</v>
      </c>
      <c r="AX375" s="13" t="s">
        <v>74</v>
      </c>
      <c r="AY375" s="236" t="s">
        <v>165</v>
      </c>
    </row>
    <row r="376" s="14" customFormat="1">
      <c r="A376" s="14"/>
      <c r="B376" s="237"/>
      <c r="C376" s="238"/>
      <c r="D376" s="228" t="s">
        <v>175</v>
      </c>
      <c r="E376" s="239" t="s">
        <v>19</v>
      </c>
      <c r="F376" s="240" t="s">
        <v>514</v>
      </c>
      <c r="G376" s="238"/>
      <c r="H376" s="241">
        <v>30.239999999999998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175</v>
      </c>
      <c r="AU376" s="247" t="s">
        <v>83</v>
      </c>
      <c r="AV376" s="14" t="s">
        <v>83</v>
      </c>
      <c r="AW376" s="14" t="s">
        <v>33</v>
      </c>
      <c r="AX376" s="14" t="s">
        <v>74</v>
      </c>
      <c r="AY376" s="247" t="s">
        <v>165</v>
      </c>
    </row>
    <row r="377" s="14" customFormat="1">
      <c r="A377" s="14"/>
      <c r="B377" s="237"/>
      <c r="C377" s="238"/>
      <c r="D377" s="228" t="s">
        <v>175</v>
      </c>
      <c r="E377" s="239" t="s">
        <v>19</v>
      </c>
      <c r="F377" s="240" t="s">
        <v>493</v>
      </c>
      <c r="G377" s="238"/>
      <c r="H377" s="241">
        <v>-0.56299999999999994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7" t="s">
        <v>175</v>
      </c>
      <c r="AU377" s="247" t="s">
        <v>83</v>
      </c>
      <c r="AV377" s="14" t="s">
        <v>83</v>
      </c>
      <c r="AW377" s="14" t="s">
        <v>33</v>
      </c>
      <c r="AX377" s="14" t="s">
        <v>74</v>
      </c>
      <c r="AY377" s="247" t="s">
        <v>165</v>
      </c>
    </row>
    <row r="378" s="14" customFormat="1">
      <c r="A378" s="14"/>
      <c r="B378" s="237"/>
      <c r="C378" s="238"/>
      <c r="D378" s="228" t="s">
        <v>175</v>
      </c>
      <c r="E378" s="239" t="s">
        <v>19</v>
      </c>
      <c r="F378" s="240" t="s">
        <v>491</v>
      </c>
      <c r="G378" s="238"/>
      <c r="H378" s="241">
        <v>-1.5760000000000001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7" t="s">
        <v>175</v>
      </c>
      <c r="AU378" s="247" t="s">
        <v>83</v>
      </c>
      <c r="AV378" s="14" t="s">
        <v>83</v>
      </c>
      <c r="AW378" s="14" t="s">
        <v>33</v>
      </c>
      <c r="AX378" s="14" t="s">
        <v>74</v>
      </c>
      <c r="AY378" s="247" t="s">
        <v>165</v>
      </c>
    </row>
    <row r="379" s="15" customFormat="1">
      <c r="A379" s="15"/>
      <c r="B379" s="253"/>
      <c r="C379" s="254"/>
      <c r="D379" s="228" t="s">
        <v>175</v>
      </c>
      <c r="E379" s="255" t="s">
        <v>19</v>
      </c>
      <c r="F379" s="256" t="s">
        <v>207</v>
      </c>
      <c r="G379" s="254"/>
      <c r="H379" s="257">
        <v>28.100999999999999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3" t="s">
        <v>175</v>
      </c>
      <c r="AU379" s="263" t="s">
        <v>83</v>
      </c>
      <c r="AV379" s="15" t="s">
        <v>173</v>
      </c>
      <c r="AW379" s="15" t="s">
        <v>33</v>
      </c>
      <c r="AX379" s="15" t="s">
        <v>81</v>
      </c>
      <c r="AY379" s="263" t="s">
        <v>165</v>
      </c>
    </row>
    <row r="380" s="2" customFormat="1" ht="16.5" customHeight="1">
      <c r="A380" s="39"/>
      <c r="B380" s="40"/>
      <c r="C380" s="265" t="s">
        <v>521</v>
      </c>
      <c r="D380" s="265" t="s">
        <v>522</v>
      </c>
      <c r="E380" s="266" t="s">
        <v>523</v>
      </c>
      <c r="F380" s="267" t="s">
        <v>524</v>
      </c>
      <c r="G380" s="268" t="s">
        <v>194</v>
      </c>
      <c r="H380" s="269">
        <v>28.663</v>
      </c>
      <c r="I380" s="270"/>
      <c r="J380" s="271">
        <f>ROUND(I380*H380,2)</f>
        <v>0</v>
      </c>
      <c r="K380" s="267" t="s">
        <v>195</v>
      </c>
      <c r="L380" s="272"/>
      <c r="M380" s="273" t="s">
        <v>19</v>
      </c>
      <c r="N380" s="274" t="s">
        <v>45</v>
      </c>
      <c r="O380" s="85"/>
      <c r="P380" s="222">
        <f>O380*H380</f>
        <v>0</v>
      </c>
      <c r="Q380" s="222">
        <v>0.0016999999999999999</v>
      </c>
      <c r="R380" s="222">
        <f>Q380*H380</f>
        <v>0.048727099999999995</v>
      </c>
      <c r="S380" s="222">
        <v>0</v>
      </c>
      <c r="T380" s="223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24" t="s">
        <v>525</v>
      </c>
      <c r="AT380" s="224" t="s">
        <v>522</v>
      </c>
      <c r="AU380" s="224" t="s">
        <v>83</v>
      </c>
      <c r="AY380" s="18" t="s">
        <v>165</v>
      </c>
      <c r="BE380" s="225">
        <f>IF(N380="základní",J380,0)</f>
        <v>0</v>
      </c>
      <c r="BF380" s="225">
        <f>IF(N380="snížená",J380,0)</f>
        <v>0</v>
      </c>
      <c r="BG380" s="225">
        <f>IF(N380="zákl. přenesená",J380,0)</f>
        <v>0</v>
      </c>
      <c r="BH380" s="225">
        <f>IF(N380="sníž. přenesená",J380,0)</f>
        <v>0</v>
      </c>
      <c r="BI380" s="225">
        <f>IF(N380="nulová",J380,0)</f>
        <v>0</v>
      </c>
      <c r="BJ380" s="18" t="s">
        <v>81</v>
      </c>
      <c r="BK380" s="225">
        <f>ROUND(I380*H380,2)</f>
        <v>0</v>
      </c>
      <c r="BL380" s="18" t="s">
        <v>173</v>
      </c>
      <c r="BM380" s="224" t="s">
        <v>526</v>
      </c>
    </row>
    <row r="381" s="14" customFormat="1">
      <c r="A381" s="14"/>
      <c r="B381" s="237"/>
      <c r="C381" s="238"/>
      <c r="D381" s="228" t="s">
        <v>175</v>
      </c>
      <c r="E381" s="238"/>
      <c r="F381" s="240" t="s">
        <v>527</v>
      </c>
      <c r="G381" s="238"/>
      <c r="H381" s="241">
        <v>28.663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7" t="s">
        <v>175</v>
      </c>
      <c r="AU381" s="247" t="s">
        <v>83</v>
      </c>
      <c r="AV381" s="14" t="s">
        <v>83</v>
      </c>
      <c r="AW381" s="14" t="s">
        <v>4</v>
      </c>
      <c r="AX381" s="14" t="s">
        <v>81</v>
      </c>
      <c r="AY381" s="247" t="s">
        <v>165</v>
      </c>
    </row>
    <row r="382" s="2" customFormat="1" ht="24.15" customHeight="1">
      <c r="A382" s="39"/>
      <c r="B382" s="40"/>
      <c r="C382" s="213" t="s">
        <v>528</v>
      </c>
      <c r="D382" s="213" t="s">
        <v>168</v>
      </c>
      <c r="E382" s="214" t="s">
        <v>529</v>
      </c>
      <c r="F382" s="215" t="s">
        <v>530</v>
      </c>
      <c r="G382" s="216" t="s">
        <v>171</v>
      </c>
      <c r="H382" s="217">
        <v>7.7999999999999998</v>
      </c>
      <c r="I382" s="218"/>
      <c r="J382" s="219">
        <f>ROUND(I382*H382,2)</f>
        <v>0</v>
      </c>
      <c r="K382" s="215" t="s">
        <v>172</v>
      </c>
      <c r="L382" s="45"/>
      <c r="M382" s="220" t="s">
        <v>19</v>
      </c>
      <c r="N382" s="221" t="s">
        <v>45</v>
      </c>
      <c r="O382" s="85"/>
      <c r="P382" s="222">
        <f>O382*H382</f>
        <v>0</v>
      </c>
      <c r="Q382" s="222">
        <v>0.0016000000000000001</v>
      </c>
      <c r="R382" s="222">
        <f>Q382*H382</f>
        <v>0.01248</v>
      </c>
      <c r="S382" s="222">
        <v>0</v>
      </c>
      <c r="T382" s="223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4" t="s">
        <v>173</v>
      </c>
      <c r="AT382" s="224" t="s">
        <v>168</v>
      </c>
      <c r="AU382" s="224" t="s">
        <v>83</v>
      </c>
      <c r="AY382" s="18" t="s">
        <v>165</v>
      </c>
      <c r="BE382" s="225">
        <f>IF(N382="základní",J382,0)</f>
        <v>0</v>
      </c>
      <c r="BF382" s="225">
        <f>IF(N382="snížená",J382,0)</f>
        <v>0</v>
      </c>
      <c r="BG382" s="225">
        <f>IF(N382="zákl. přenesená",J382,0)</f>
        <v>0</v>
      </c>
      <c r="BH382" s="225">
        <f>IF(N382="sníž. přenesená",J382,0)</f>
        <v>0</v>
      </c>
      <c r="BI382" s="225">
        <f>IF(N382="nulová",J382,0)</f>
        <v>0</v>
      </c>
      <c r="BJ382" s="18" t="s">
        <v>81</v>
      </c>
      <c r="BK382" s="225">
        <f>ROUND(I382*H382,2)</f>
        <v>0</v>
      </c>
      <c r="BL382" s="18" t="s">
        <v>173</v>
      </c>
      <c r="BM382" s="224" t="s">
        <v>531</v>
      </c>
    </row>
    <row r="383" s="13" customFormat="1">
      <c r="A383" s="13"/>
      <c r="B383" s="226"/>
      <c r="C383" s="227"/>
      <c r="D383" s="228" t="s">
        <v>175</v>
      </c>
      <c r="E383" s="229" t="s">
        <v>19</v>
      </c>
      <c r="F383" s="230" t="s">
        <v>513</v>
      </c>
      <c r="G383" s="227"/>
      <c r="H383" s="229" t="s">
        <v>19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175</v>
      </c>
      <c r="AU383" s="236" t="s">
        <v>83</v>
      </c>
      <c r="AV383" s="13" t="s">
        <v>81</v>
      </c>
      <c r="AW383" s="13" t="s">
        <v>33</v>
      </c>
      <c r="AX383" s="13" t="s">
        <v>74</v>
      </c>
      <c r="AY383" s="236" t="s">
        <v>165</v>
      </c>
    </row>
    <row r="384" s="14" customFormat="1">
      <c r="A384" s="14"/>
      <c r="B384" s="237"/>
      <c r="C384" s="238"/>
      <c r="D384" s="228" t="s">
        <v>175</v>
      </c>
      <c r="E384" s="239" t="s">
        <v>19</v>
      </c>
      <c r="F384" s="240" t="s">
        <v>532</v>
      </c>
      <c r="G384" s="238"/>
      <c r="H384" s="241">
        <v>3</v>
      </c>
      <c r="I384" s="242"/>
      <c r="J384" s="238"/>
      <c r="K384" s="238"/>
      <c r="L384" s="243"/>
      <c r="M384" s="244"/>
      <c r="N384" s="245"/>
      <c r="O384" s="245"/>
      <c r="P384" s="245"/>
      <c r="Q384" s="245"/>
      <c r="R384" s="245"/>
      <c r="S384" s="245"/>
      <c r="T384" s="24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7" t="s">
        <v>175</v>
      </c>
      <c r="AU384" s="247" t="s">
        <v>83</v>
      </c>
      <c r="AV384" s="14" t="s">
        <v>83</v>
      </c>
      <c r="AW384" s="14" t="s">
        <v>33</v>
      </c>
      <c r="AX384" s="14" t="s">
        <v>74</v>
      </c>
      <c r="AY384" s="247" t="s">
        <v>165</v>
      </c>
    </row>
    <row r="385" s="14" customFormat="1">
      <c r="A385" s="14"/>
      <c r="B385" s="237"/>
      <c r="C385" s="238"/>
      <c r="D385" s="228" t="s">
        <v>175</v>
      </c>
      <c r="E385" s="239" t="s">
        <v>19</v>
      </c>
      <c r="F385" s="240" t="s">
        <v>533</v>
      </c>
      <c r="G385" s="238"/>
      <c r="H385" s="241">
        <v>4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175</v>
      </c>
      <c r="AU385" s="247" t="s">
        <v>83</v>
      </c>
      <c r="AV385" s="14" t="s">
        <v>83</v>
      </c>
      <c r="AW385" s="14" t="s">
        <v>33</v>
      </c>
      <c r="AX385" s="14" t="s">
        <v>74</v>
      </c>
      <c r="AY385" s="247" t="s">
        <v>165</v>
      </c>
    </row>
    <row r="386" s="14" customFormat="1">
      <c r="A386" s="14"/>
      <c r="B386" s="237"/>
      <c r="C386" s="238"/>
      <c r="D386" s="228" t="s">
        <v>175</v>
      </c>
      <c r="E386" s="239" t="s">
        <v>19</v>
      </c>
      <c r="F386" s="240" t="s">
        <v>534</v>
      </c>
      <c r="G386" s="238"/>
      <c r="H386" s="241">
        <v>0.80000000000000004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7" t="s">
        <v>175</v>
      </c>
      <c r="AU386" s="247" t="s">
        <v>83</v>
      </c>
      <c r="AV386" s="14" t="s">
        <v>83</v>
      </c>
      <c r="AW386" s="14" t="s">
        <v>33</v>
      </c>
      <c r="AX386" s="14" t="s">
        <v>74</v>
      </c>
      <c r="AY386" s="247" t="s">
        <v>165</v>
      </c>
    </row>
    <row r="387" s="15" customFormat="1">
      <c r="A387" s="15"/>
      <c r="B387" s="253"/>
      <c r="C387" s="254"/>
      <c r="D387" s="228" t="s">
        <v>175</v>
      </c>
      <c r="E387" s="255" t="s">
        <v>19</v>
      </c>
      <c r="F387" s="256" t="s">
        <v>207</v>
      </c>
      <c r="G387" s="254"/>
      <c r="H387" s="257">
        <v>7.7999999999999998</v>
      </c>
      <c r="I387" s="258"/>
      <c r="J387" s="254"/>
      <c r="K387" s="254"/>
      <c r="L387" s="259"/>
      <c r="M387" s="260"/>
      <c r="N387" s="261"/>
      <c r="O387" s="261"/>
      <c r="P387" s="261"/>
      <c r="Q387" s="261"/>
      <c r="R387" s="261"/>
      <c r="S387" s="261"/>
      <c r="T387" s="262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3" t="s">
        <v>175</v>
      </c>
      <c r="AU387" s="263" t="s">
        <v>83</v>
      </c>
      <c r="AV387" s="15" t="s">
        <v>173</v>
      </c>
      <c r="AW387" s="15" t="s">
        <v>33</v>
      </c>
      <c r="AX387" s="15" t="s">
        <v>81</v>
      </c>
      <c r="AY387" s="263" t="s">
        <v>165</v>
      </c>
    </row>
    <row r="388" s="2" customFormat="1" ht="16.5" customHeight="1">
      <c r="A388" s="39"/>
      <c r="B388" s="40"/>
      <c r="C388" s="265" t="s">
        <v>535</v>
      </c>
      <c r="D388" s="265" t="s">
        <v>522</v>
      </c>
      <c r="E388" s="266" t="s">
        <v>523</v>
      </c>
      <c r="F388" s="267" t="s">
        <v>524</v>
      </c>
      <c r="G388" s="268" t="s">
        <v>194</v>
      </c>
      <c r="H388" s="269">
        <v>1.591</v>
      </c>
      <c r="I388" s="270"/>
      <c r="J388" s="271">
        <f>ROUND(I388*H388,2)</f>
        <v>0</v>
      </c>
      <c r="K388" s="267" t="s">
        <v>195</v>
      </c>
      <c r="L388" s="272"/>
      <c r="M388" s="273" t="s">
        <v>19</v>
      </c>
      <c r="N388" s="274" t="s">
        <v>45</v>
      </c>
      <c r="O388" s="85"/>
      <c r="P388" s="222">
        <f>O388*H388</f>
        <v>0</v>
      </c>
      <c r="Q388" s="222">
        <v>0.0016999999999999999</v>
      </c>
      <c r="R388" s="222">
        <f>Q388*H388</f>
        <v>0.0027047</v>
      </c>
      <c r="S388" s="222">
        <v>0</v>
      </c>
      <c r="T388" s="223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24" t="s">
        <v>525</v>
      </c>
      <c r="AT388" s="224" t="s">
        <v>522</v>
      </c>
      <c r="AU388" s="224" t="s">
        <v>83</v>
      </c>
      <c r="AY388" s="18" t="s">
        <v>165</v>
      </c>
      <c r="BE388" s="225">
        <f>IF(N388="základní",J388,0)</f>
        <v>0</v>
      </c>
      <c r="BF388" s="225">
        <f>IF(N388="snížená",J388,0)</f>
        <v>0</v>
      </c>
      <c r="BG388" s="225">
        <f>IF(N388="zákl. přenesená",J388,0)</f>
        <v>0</v>
      </c>
      <c r="BH388" s="225">
        <f>IF(N388="sníž. přenesená",J388,0)</f>
        <v>0</v>
      </c>
      <c r="BI388" s="225">
        <f>IF(N388="nulová",J388,0)</f>
        <v>0</v>
      </c>
      <c r="BJ388" s="18" t="s">
        <v>81</v>
      </c>
      <c r="BK388" s="225">
        <f>ROUND(I388*H388,2)</f>
        <v>0</v>
      </c>
      <c r="BL388" s="18" t="s">
        <v>173</v>
      </c>
      <c r="BM388" s="224" t="s">
        <v>536</v>
      </c>
    </row>
    <row r="389" s="14" customFormat="1">
      <c r="A389" s="14"/>
      <c r="B389" s="237"/>
      <c r="C389" s="238"/>
      <c r="D389" s="228" t="s">
        <v>175</v>
      </c>
      <c r="E389" s="239" t="s">
        <v>19</v>
      </c>
      <c r="F389" s="240" t="s">
        <v>537</v>
      </c>
      <c r="G389" s="238"/>
      <c r="H389" s="241">
        <v>1.591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7" t="s">
        <v>175</v>
      </c>
      <c r="AU389" s="247" t="s">
        <v>83</v>
      </c>
      <c r="AV389" s="14" t="s">
        <v>83</v>
      </c>
      <c r="AW389" s="14" t="s">
        <v>33</v>
      </c>
      <c r="AX389" s="14" t="s">
        <v>81</v>
      </c>
      <c r="AY389" s="247" t="s">
        <v>165</v>
      </c>
    </row>
    <row r="390" s="2" customFormat="1" ht="16.5" customHeight="1">
      <c r="A390" s="39"/>
      <c r="B390" s="40"/>
      <c r="C390" s="213" t="s">
        <v>538</v>
      </c>
      <c r="D390" s="213" t="s">
        <v>168</v>
      </c>
      <c r="E390" s="214" t="s">
        <v>539</v>
      </c>
      <c r="F390" s="215" t="s">
        <v>540</v>
      </c>
      <c r="G390" s="216" t="s">
        <v>194</v>
      </c>
      <c r="H390" s="217">
        <v>28.100999999999999</v>
      </c>
      <c r="I390" s="218"/>
      <c r="J390" s="219">
        <f>ROUND(I390*H390,2)</f>
        <v>0</v>
      </c>
      <c r="K390" s="215" t="s">
        <v>195</v>
      </c>
      <c r="L390" s="45"/>
      <c r="M390" s="220" t="s">
        <v>19</v>
      </c>
      <c r="N390" s="221" t="s">
        <v>45</v>
      </c>
      <c r="O390" s="85"/>
      <c r="P390" s="222">
        <f>O390*H390</f>
        <v>0</v>
      </c>
      <c r="Q390" s="222">
        <v>0.0040000000000000001</v>
      </c>
      <c r="R390" s="222">
        <f>Q390*H390</f>
        <v>0.112404</v>
      </c>
      <c r="S390" s="222">
        <v>0</v>
      </c>
      <c r="T390" s="223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4" t="s">
        <v>173</v>
      </c>
      <c r="AT390" s="224" t="s">
        <v>168</v>
      </c>
      <c r="AU390" s="224" t="s">
        <v>83</v>
      </c>
      <c r="AY390" s="18" t="s">
        <v>165</v>
      </c>
      <c r="BE390" s="225">
        <f>IF(N390="základní",J390,0)</f>
        <v>0</v>
      </c>
      <c r="BF390" s="225">
        <f>IF(N390="snížená",J390,0)</f>
        <v>0</v>
      </c>
      <c r="BG390" s="225">
        <f>IF(N390="zákl. přenesená",J390,0)</f>
        <v>0</v>
      </c>
      <c r="BH390" s="225">
        <f>IF(N390="sníž. přenesená",J390,0)</f>
        <v>0</v>
      </c>
      <c r="BI390" s="225">
        <f>IF(N390="nulová",J390,0)</f>
        <v>0</v>
      </c>
      <c r="BJ390" s="18" t="s">
        <v>81</v>
      </c>
      <c r="BK390" s="225">
        <f>ROUND(I390*H390,2)</f>
        <v>0</v>
      </c>
      <c r="BL390" s="18" t="s">
        <v>173</v>
      </c>
      <c r="BM390" s="224" t="s">
        <v>541</v>
      </c>
    </row>
    <row r="391" s="2" customFormat="1">
      <c r="A391" s="39"/>
      <c r="B391" s="40"/>
      <c r="C391" s="41"/>
      <c r="D391" s="248" t="s">
        <v>197</v>
      </c>
      <c r="E391" s="41"/>
      <c r="F391" s="249" t="s">
        <v>542</v>
      </c>
      <c r="G391" s="41"/>
      <c r="H391" s="41"/>
      <c r="I391" s="250"/>
      <c r="J391" s="41"/>
      <c r="K391" s="41"/>
      <c r="L391" s="45"/>
      <c r="M391" s="251"/>
      <c r="N391" s="252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197</v>
      </c>
      <c r="AU391" s="18" t="s">
        <v>83</v>
      </c>
    </row>
    <row r="392" s="13" customFormat="1">
      <c r="A392" s="13"/>
      <c r="B392" s="226"/>
      <c r="C392" s="227"/>
      <c r="D392" s="228" t="s">
        <v>175</v>
      </c>
      <c r="E392" s="229" t="s">
        <v>19</v>
      </c>
      <c r="F392" s="230" t="s">
        <v>513</v>
      </c>
      <c r="G392" s="227"/>
      <c r="H392" s="229" t="s">
        <v>19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175</v>
      </c>
      <c r="AU392" s="236" t="s">
        <v>83</v>
      </c>
      <c r="AV392" s="13" t="s">
        <v>81</v>
      </c>
      <c r="AW392" s="13" t="s">
        <v>33</v>
      </c>
      <c r="AX392" s="13" t="s">
        <v>74</v>
      </c>
      <c r="AY392" s="236" t="s">
        <v>165</v>
      </c>
    </row>
    <row r="393" s="14" customFormat="1">
      <c r="A393" s="14"/>
      <c r="B393" s="237"/>
      <c r="C393" s="238"/>
      <c r="D393" s="228" t="s">
        <v>175</v>
      </c>
      <c r="E393" s="239" t="s">
        <v>19</v>
      </c>
      <c r="F393" s="240" t="s">
        <v>514</v>
      </c>
      <c r="G393" s="238"/>
      <c r="H393" s="241">
        <v>30.239999999999998</v>
      </c>
      <c r="I393" s="242"/>
      <c r="J393" s="238"/>
      <c r="K393" s="238"/>
      <c r="L393" s="243"/>
      <c r="M393" s="244"/>
      <c r="N393" s="245"/>
      <c r="O393" s="245"/>
      <c r="P393" s="245"/>
      <c r="Q393" s="245"/>
      <c r="R393" s="245"/>
      <c r="S393" s="245"/>
      <c r="T393" s="24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7" t="s">
        <v>175</v>
      </c>
      <c r="AU393" s="247" t="s">
        <v>83</v>
      </c>
      <c r="AV393" s="14" t="s">
        <v>83</v>
      </c>
      <c r="AW393" s="14" t="s">
        <v>33</v>
      </c>
      <c r="AX393" s="14" t="s">
        <v>74</v>
      </c>
      <c r="AY393" s="247" t="s">
        <v>165</v>
      </c>
    </row>
    <row r="394" s="14" customFormat="1">
      <c r="A394" s="14"/>
      <c r="B394" s="237"/>
      <c r="C394" s="238"/>
      <c r="D394" s="228" t="s">
        <v>175</v>
      </c>
      <c r="E394" s="239" t="s">
        <v>19</v>
      </c>
      <c r="F394" s="240" t="s">
        <v>493</v>
      </c>
      <c r="G394" s="238"/>
      <c r="H394" s="241">
        <v>-0.56299999999999994</v>
      </c>
      <c r="I394" s="242"/>
      <c r="J394" s="238"/>
      <c r="K394" s="238"/>
      <c r="L394" s="243"/>
      <c r="M394" s="244"/>
      <c r="N394" s="245"/>
      <c r="O394" s="245"/>
      <c r="P394" s="245"/>
      <c r="Q394" s="245"/>
      <c r="R394" s="245"/>
      <c r="S394" s="245"/>
      <c r="T394" s="24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7" t="s">
        <v>175</v>
      </c>
      <c r="AU394" s="247" t="s">
        <v>83</v>
      </c>
      <c r="AV394" s="14" t="s">
        <v>83</v>
      </c>
      <c r="AW394" s="14" t="s">
        <v>33</v>
      </c>
      <c r="AX394" s="14" t="s">
        <v>74</v>
      </c>
      <c r="AY394" s="247" t="s">
        <v>165</v>
      </c>
    </row>
    <row r="395" s="14" customFormat="1">
      <c r="A395" s="14"/>
      <c r="B395" s="237"/>
      <c r="C395" s="238"/>
      <c r="D395" s="228" t="s">
        <v>175</v>
      </c>
      <c r="E395" s="239" t="s">
        <v>19</v>
      </c>
      <c r="F395" s="240" t="s">
        <v>491</v>
      </c>
      <c r="G395" s="238"/>
      <c r="H395" s="241">
        <v>-1.5760000000000001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175</v>
      </c>
      <c r="AU395" s="247" t="s">
        <v>83</v>
      </c>
      <c r="AV395" s="14" t="s">
        <v>83</v>
      </c>
      <c r="AW395" s="14" t="s">
        <v>33</v>
      </c>
      <c r="AX395" s="14" t="s">
        <v>74</v>
      </c>
      <c r="AY395" s="247" t="s">
        <v>165</v>
      </c>
    </row>
    <row r="396" s="15" customFormat="1">
      <c r="A396" s="15"/>
      <c r="B396" s="253"/>
      <c r="C396" s="254"/>
      <c r="D396" s="228" t="s">
        <v>175</v>
      </c>
      <c r="E396" s="255" t="s">
        <v>19</v>
      </c>
      <c r="F396" s="256" t="s">
        <v>207</v>
      </c>
      <c r="G396" s="254"/>
      <c r="H396" s="257">
        <v>28.100999999999999</v>
      </c>
      <c r="I396" s="258"/>
      <c r="J396" s="254"/>
      <c r="K396" s="254"/>
      <c r="L396" s="259"/>
      <c r="M396" s="260"/>
      <c r="N396" s="261"/>
      <c r="O396" s="261"/>
      <c r="P396" s="261"/>
      <c r="Q396" s="261"/>
      <c r="R396" s="261"/>
      <c r="S396" s="261"/>
      <c r="T396" s="262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3" t="s">
        <v>175</v>
      </c>
      <c r="AU396" s="263" t="s">
        <v>83</v>
      </c>
      <c r="AV396" s="15" t="s">
        <v>173</v>
      </c>
      <c r="AW396" s="15" t="s">
        <v>33</v>
      </c>
      <c r="AX396" s="15" t="s">
        <v>81</v>
      </c>
      <c r="AY396" s="263" t="s">
        <v>165</v>
      </c>
    </row>
    <row r="397" s="2" customFormat="1" ht="16.5" customHeight="1">
      <c r="A397" s="39"/>
      <c r="B397" s="40"/>
      <c r="C397" s="213" t="s">
        <v>543</v>
      </c>
      <c r="D397" s="213" t="s">
        <v>168</v>
      </c>
      <c r="E397" s="214" t="s">
        <v>544</v>
      </c>
      <c r="F397" s="215" t="s">
        <v>545</v>
      </c>
      <c r="G397" s="216" t="s">
        <v>194</v>
      </c>
      <c r="H397" s="217">
        <v>172.72300000000001</v>
      </c>
      <c r="I397" s="218"/>
      <c r="J397" s="219">
        <f>ROUND(I397*H397,2)</f>
        <v>0</v>
      </c>
      <c r="K397" s="215" t="s">
        <v>195</v>
      </c>
      <c r="L397" s="45"/>
      <c r="M397" s="220" t="s">
        <v>19</v>
      </c>
      <c r="N397" s="221" t="s">
        <v>45</v>
      </c>
      <c r="O397" s="85"/>
      <c r="P397" s="222">
        <f>O397*H397</f>
        <v>0</v>
      </c>
      <c r="Q397" s="222">
        <v>0</v>
      </c>
      <c r="R397" s="222">
        <f>Q397*H397</f>
        <v>0</v>
      </c>
      <c r="S397" s="222">
        <v>0</v>
      </c>
      <c r="T397" s="223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24" t="s">
        <v>173</v>
      </c>
      <c r="AT397" s="224" t="s">
        <v>168</v>
      </c>
      <c r="AU397" s="224" t="s">
        <v>83</v>
      </c>
      <c r="AY397" s="18" t="s">
        <v>165</v>
      </c>
      <c r="BE397" s="225">
        <f>IF(N397="základní",J397,0)</f>
        <v>0</v>
      </c>
      <c r="BF397" s="225">
        <f>IF(N397="snížená",J397,0)</f>
        <v>0</v>
      </c>
      <c r="BG397" s="225">
        <f>IF(N397="zákl. přenesená",J397,0)</f>
        <v>0</v>
      </c>
      <c r="BH397" s="225">
        <f>IF(N397="sníž. přenesená",J397,0)</f>
        <v>0</v>
      </c>
      <c r="BI397" s="225">
        <f>IF(N397="nulová",J397,0)</f>
        <v>0</v>
      </c>
      <c r="BJ397" s="18" t="s">
        <v>81</v>
      </c>
      <c r="BK397" s="225">
        <f>ROUND(I397*H397,2)</f>
        <v>0</v>
      </c>
      <c r="BL397" s="18" t="s">
        <v>173</v>
      </c>
      <c r="BM397" s="224" t="s">
        <v>546</v>
      </c>
    </row>
    <row r="398" s="2" customFormat="1">
      <c r="A398" s="39"/>
      <c r="B398" s="40"/>
      <c r="C398" s="41"/>
      <c r="D398" s="248" t="s">
        <v>197</v>
      </c>
      <c r="E398" s="41"/>
      <c r="F398" s="249" t="s">
        <v>547</v>
      </c>
      <c r="G398" s="41"/>
      <c r="H398" s="41"/>
      <c r="I398" s="250"/>
      <c r="J398" s="41"/>
      <c r="K398" s="41"/>
      <c r="L398" s="45"/>
      <c r="M398" s="251"/>
      <c r="N398" s="252"/>
      <c r="O398" s="85"/>
      <c r="P398" s="85"/>
      <c r="Q398" s="85"/>
      <c r="R398" s="85"/>
      <c r="S398" s="85"/>
      <c r="T398" s="86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197</v>
      </c>
      <c r="AU398" s="18" t="s">
        <v>83</v>
      </c>
    </row>
    <row r="399" s="14" customFormat="1">
      <c r="A399" s="14"/>
      <c r="B399" s="237"/>
      <c r="C399" s="238"/>
      <c r="D399" s="228" t="s">
        <v>175</v>
      </c>
      <c r="E399" s="239" t="s">
        <v>19</v>
      </c>
      <c r="F399" s="240" t="s">
        <v>483</v>
      </c>
      <c r="G399" s="238"/>
      <c r="H399" s="241">
        <v>75.599999999999994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7" t="s">
        <v>175</v>
      </c>
      <c r="AU399" s="247" t="s">
        <v>83</v>
      </c>
      <c r="AV399" s="14" t="s">
        <v>83</v>
      </c>
      <c r="AW399" s="14" t="s">
        <v>33</v>
      </c>
      <c r="AX399" s="14" t="s">
        <v>74</v>
      </c>
      <c r="AY399" s="247" t="s">
        <v>165</v>
      </c>
    </row>
    <row r="400" s="14" customFormat="1">
      <c r="A400" s="14"/>
      <c r="B400" s="237"/>
      <c r="C400" s="238"/>
      <c r="D400" s="228" t="s">
        <v>175</v>
      </c>
      <c r="E400" s="239" t="s">
        <v>19</v>
      </c>
      <c r="F400" s="240" t="s">
        <v>361</v>
      </c>
      <c r="G400" s="238"/>
      <c r="H400" s="241">
        <v>-3.8570000000000002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175</v>
      </c>
      <c r="AU400" s="247" t="s">
        <v>83</v>
      </c>
      <c r="AV400" s="14" t="s">
        <v>83</v>
      </c>
      <c r="AW400" s="14" t="s">
        <v>33</v>
      </c>
      <c r="AX400" s="14" t="s">
        <v>74</v>
      </c>
      <c r="AY400" s="247" t="s">
        <v>165</v>
      </c>
    </row>
    <row r="401" s="14" customFormat="1">
      <c r="A401" s="14"/>
      <c r="B401" s="237"/>
      <c r="C401" s="238"/>
      <c r="D401" s="228" t="s">
        <v>175</v>
      </c>
      <c r="E401" s="239" t="s">
        <v>19</v>
      </c>
      <c r="F401" s="240" t="s">
        <v>484</v>
      </c>
      <c r="G401" s="238"/>
      <c r="H401" s="241">
        <v>-4.4279999999999999</v>
      </c>
      <c r="I401" s="242"/>
      <c r="J401" s="238"/>
      <c r="K401" s="238"/>
      <c r="L401" s="243"/>
      <c r="M401" s="244"/>
      <c r="N401" s="245"/>
      <c r="O401" s="245"/>
      <c r="P401" s="245"/>
      <c r="Q401" s="245"/>
      <c r="R401" s="245"/>
      <c r="S401" s="245"/>
      <c r="T401" s="24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7" t="s">
        <v>175</v>
      </c>
      <c r="AU401" s="247" t="s">
        <v>83</v>
      </c>
      <c r="AV401" s="14" t="s">
        <v>83</v>
      </c>
      <c r="AW401" s="14" t="s">
        <v>33</v>
      </c>
      <c r="AX401" s="14" t="s">
        <v>74</v>
      </c>
      <c r="AY401" s="247" t="s">
        <v>165</v>
      </c>
    </row>
    <row r="402" s="14" customFormat="1">
      <c r="A402" s="14"/>
      <c r="B402" s="237"/>
      <c r="C402" s="238"/>
      <c r="D402" s="228" t="s">
        <v>175</v>
      </c>
      <c r="E402" s="239" t="s">
        <v>19</v>
      </c>
      <c r="F402" s="240" t="s">
        <v>485</v>
      </c>
      <c r="G402" s="238"/>
      <c r="H402" s="241">
        <v>-5.0629999999999997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175</v>
      </c>
      <c r="AU402" s="247" t="s">
        <v>83</v>
      </c>
      <c r="AV402" s="14" t="s">
        <v>83</v>
      </c>
      <c r="AW402" s="14" t="s">
        <v>33</v>
      </c>
      <c r="AX402" s="14" t="s">
        <v>74</v>
      </c>
      <c r="AY402" s="247" t="s">
        <v>165</v>
      </c>
    </row>
    <row r="403" s="14" customFormat="1">
      <c r="A403" s="14"/>
      <c r="B403" s="237"/>
      <c r="C403" s="238"/>
      <c r="D403" s="228" t="s">
        <v>175</v>
      </c>
      <c r="E403" s="239" t="s">
        <v>19</v>
      </c>
      <c r="F403" s="240" t="s">
        <v>486</v>
      </c>
      <c r="G403" s="238"/>
      <c r="H403" s="241">
        <v>-3.375</v>
      </c>
      <c r="I403" s="242"/>
      <c r="J403" s="238"/>
      <c r="K403" s="238"/>
      <c r="L403" s="243"/>
      <c r="M403" s="244"/>
      <c r="N403" s="245"/>
      <c r="O403" s="245"/>
      <c r="P403" s="245"/>
      <c r="Q403" s="245"/>
      <c r="R403" s="245"/>
      <c r="S403" s="245"/>
      <c r="T403" s="24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7" t="s">
        <v>175</v>
      </c>
      <c r="AU403" s="247" t="s">
        <v>83</v>
      </c>
      <c r="AV403" s="14" t="s">
        <v>83</v>
      </c>
      <c r="AW403" s="14" t="s">
        <v>33</v>
      </c>
      <c r="AX403" s="14" t="s">
        <v>74</v>
      </c>
      <c r="AY403" s="247" t="s">
        <v>165</v>
      </c>
    </row>
    <row r="404" s="14" customFormat="1">
      <c r="A404" s="14"/>
      <c r="B404" s="237"/>
      <c r="C404" s="238"/>
      <c r="D404" s="228" t="s">
        <v>175</v>
      </c>
      <c r="E404" s="239" t="s">
        <v>19</v>
      </c>
      <c r="F404" s="240" t="s">
        <v>487</v>
      </c>
      <c r="G404" s="238"/>
      <c r="H404" s="241">
        <v>38.079999999999998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7" t="s">
        <v>175</v>
      </c>
      <c r="AU404" s="247" t="s">
        <v>83</v>
      </c>
      <c r="AV404" s="14" t="s">
        <v>83</v>
      </c>
      <c r="AW404" s="14" t="s">
        <v>33</v>
      </c>
      <c r="AX404" s="14" t="s">
        <v>74</v>
      </c>
      <c r="AY404" s="247" t="s">
        <v>165</v>
      </c>
    </row>
    <row r="405" s="14" customFormat="1">
      <c r="A405" s="14"/>
      <c r="B405" s="237"/>
      <c r="C405" s="238"/>
      <c r="D405" s="228" t="s">
        <v>175</v>
      </c>
      <c r="E405" s="239" t="s">
        <v>19</v>
      </c>
      <c r="F405" s="240" t="s">
        <v>488</v>
      </c>
      <c r="G405" s="238"/>
      <c r="H405" s="241">
        <v>-1.9290000000000001</v>
      </c>
      <c r="I405" s="242"/>
      <c r="J405" s="238"/>
      <c r="K405" s="238"/>
      <c r="L405" s="243"/>
      <c r="M405" s="244"/>
      <c r="N405" s="245"/>
      <c r="O405" s="245"/>
      <c r="P405" s="245"/>
      <c r="Q405" s="245"/>
      <c r="R405" s="245"/>
      <c r="S405" s="245"/>
      <c r="T405" s="24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7" t="s">
        <v>175</v>
      </c>
      <c r="AU405" s="247" t="s">
        <v>83</v>
      </c>
      <c r="AV405" s="14" t="s">
        <v>83</v>
      </c>
      <c r="AW405" s="14" t="s">
        <v>33</v>
      </c>
      <c r="AX405" s="14" t="s">
        <v>74</v>
      </c>
      <c r="AY405" s="247" t="s">
        <v>165</v>
      </c>
    </row>
    <row r="406" s="14" customFormat="1">
      <c r="A406" s="14"/>
      <c r="B406" s="237"/>
      <c r="C406" s="238"/>
      <c r="D406" s="228" t="s">
        <v>175</v>
      </c>
      <c r="E406" s="239" t="s">
        <v>19</v>
      </c>
      <c r="F406" s="240" t="s">
        <v>489</v>
      </c>
      <c r="G406" s="238"/>
      <c r="H406" s="241">
        <v>-3.1629999999999998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175</v>
      </c>
      <c r="AU406" s="247" t="s">
        <v>83</v>
      </c>
      <c r="AV406" s="14" t="s">
        <v>83</v>
      </c>
      <c r="AW406" s="14" t="s">
        <v>33</v>
      </c>
      <c r="AX406" s="14" t="s">
        <v>74</v>
      </c>
      <c r="AY406" s="247" t="s">
        <v>165</v>
      </c>
    </row>
    <row r="407" s="14" customFormat="1">
      <c r="A407" s="14"/>
      <c r="B407" s="237"/>
      <c r="C407" s="238"/>
      <c r="D407" s="228" t="s">
        <v>175</v>
      </c>
      <c r="E407" s="239" t="s">
        <v>19</v>
      </c>
      <c r="F407" s="240" t="s">
        <v>490</v>
      </c>
      <c r="G407" s="238"/>
      <c r="H407" s="241">
        <v>-1.875</v>
      </c>
      <c r="I407" s="242"/>
      <c r="J407" s="238"/>
      <c r="K407" s="238"/>
      <c r="L407" s="243"/>
      <c r="M407" s="244"/>
      <c r="N407" s="245"/>
      <c r="O407" s="245"/>
      <c r="P407" s="245"/>
      <c r="Q407" s="245"/>
      <c r="R407" s="245"/>
      <c r="S407" s="245"/>
      <c r="T407" s="24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7" t="s">
        <v>175</v>
      </c>
      <c r="AU407" s="247" t="s">
        <v>83</v>
      </c>
      <c r="AV407" s="14" t="s">
        <v>83</v>
      </c>
      <c r="AW407" s="14" t="s">
        <v>33</v>
      </c>
      <c r="AX407" s="14" t="s">
        <v>74</v>
      </c>
      <c r="AY407" s="247" t="s">
        <v>165</v>
      </c>
    </row>
    <row r="408" s="14" customFormat="1">
      <c r="A408" s="14"/>
      <c r="B408" s="237"/>
      <c r="C408" s="238"/>
      <c r="D408" s="228" t="s">
        <v>175</v>
      </c>
      <c r="E408" s="239" t="s">
        <v>19</v>
      </c>
      <c r="F408" s="240" t="s">
        <v>491</v>
      </c>
      <c r="G408" s="238"/>
      <c r="H408" s="241">
        <v>-1.5760000000000001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7" t="s">
        <v>175</v>
      </c>
      <c r="AU408" s="247" t="s">
        <v>83</v>
      </c>
      <c r="AV408" s="14" t="s">
        <v>83</v>
      </c>
      <c r="AW408" s="14" t="s">
        <v>33</v>
      </c>
      <c r="AX408" s="14" t="s">
        <v>74</v>
      </c>
      <c r="AY408" s="247" t="s">
        <v>165</v>
      </c>
    </row>
    <row r="409" s="14" customFormat="1">
      <c r="A409" s="14"/>
      <c r="B409" s="237"/>
      <c r="C409" s="238"/>
      <c r="D409" s="228" t="s">
        <v>175</v>
      </c>
      <c r="E409" s="239" t="s">
        <v>19</v>
      </c>
      <c r="F409" s="240" t="s">
        <v>492</v>
      </c>
      <c r="G409" s="238"/>
      <c r="H409" s="241">
        <v>30.239999999999998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7" t="s">
        <v>175</v>
      </c>
      <c r="AU409" s="247" t="s">
        <v>83</v>
      </c>
      <c r="AV409" s="14" t="s">
        <v>83</v>
      </c>
      <c r="AW409" s="14" t="s">
        <v>33</v>
      </c>
      <c r="AX409" s="14" t="s">
        <v>74</v>
      </c>
      <c r="AY409" s="247" t="s">
        <v>165</v>
      </c>
    </row>
    <row r="410" s="14" customFormat="1">
      <c r="A410" s="14"/>
      <c r="B410" s="237"/>
      <c r="C410" s="238"/>
      <c r="D410" s="228" t="s">
        <v>175</v>
      </c>
      <c r="E410" s="239" t="s">
        <v>19</v>
      </c>
      <c r="F410" s="240" t="s">
        <v>493</v>
      </c>
      <c r="G410" s="238"/>
      <c r="H410" s="241">
        <v>-0.56299999999999994</v>
      </c>
      <c r="I410" s="242"/>
      <c r="J410" s="238"/>
      <c r="K410" s="238"/>
      <c r="L410" s="243"/>
      <c r="M410" s="244"/>
      <c r="N410" s="245"/>
      <c r="O410" s="245"/>
      <c r="P410" s="245"/>
      <c r="Q410" s="245"/>
      <c r="R410" s="245"/>
      <c r="S410" s="245"/>
      <c r="T410" s="24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7" t="s">
        <v>175</v>
      </c>
      <c r="AU410" s="247" t="s">
        <v>83</v>
      </c>
      <c r="AV410" s="14" t="s">
        <v>83</v>
      </c>
      <c r="AW410" s="14" t="s">
        <v>33</v>
      </c>
      <c r="AX410" s="14" t="s">
        <v>74</v>
      </c>
      <c r="AY410" s="247" t="s">
        <v>165</v>
      </c>
    </row>
    <row r="411" s="14" customFormat="1">
      <c r="A411" s="14"/>
      <c r="B411" s="237"/>
      <c r="C411" s="238"/>
      <c r="D411" s="228" t="s">
        <v>175</v>
      </c>
      <c r="E411" s="239" t="s">
        <v>19</v>
      </c>
      <c r="F411" s="240" t="s">
        <v>491</v>
      </c>
      <c r="G411" s="238"/>
      <c r="H411" s="241">
        <v>-1.5760000000000001</v>
      </c>
      <c r="I411" s="242"/>
      <c r="J411" s="238"/>
      <c r="K411" s="238"/>
      <c r="L411" s="243"/>
      <c r="M411" s="244"/>
      <c r="N411" s="245"/>
      <c r="O411" s="245"/>
      <c r="P411" s="245"/>
      <c r="Q411" s="245"/>
      <c r="R411" s="245"/>
      <c r="S411" s="245"/>
      <c r="T411" s="24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7" t="s">
        <v>175</v>
      </c>
      <c r="AU411" s="247" t="s">
        <v>83</v>
      </c>
      <c r="AV411" s="14" t="s">
        <v>83</v>
      </c>
      <c r="AW411" s="14" t="s">
        <v>33</v>
      </c>
      <c r="AX411" s="14" t="s">
        <v>74</v>
      </c>
      <c r="AY411" s="247" t="s">
        <v>165</v>
      </c>
    </row>
    <row r="412" s="14" customFormat="1">
      <c r="A412" s="14"/>
      <c r="B412" s="237"/>
      <c r="C412" s="238"/>
      <c r="D412" s="228" t="s">
        <v>175</v>
      </c>
      <c r="E412" s="239" t="s">
        <v>19</v>
      </c>
      <c r="F412" s="240" t="s">
        <v>494</v>
      </c>
      <c r="G412" s="238"/>
      <c r="H412" s="241">
        <v>42.840000000000003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7" t="s">
        <v>175</v>
      </c>
      <c r="AU412" s="247" t="s">
        <v>83</v>
      </c>
      <c r="AV412" s="14" t="s">
        <v>83</v>
      </c>
      <c r="AW412" s="14" t="s">
        <v>33</v>
      </c>
      <c r="AX412" s="14" t="s">
        <v>74</v>
      </c>
      <c r="AY412" s="247" t="s">
        <v>165</v>
      </c>
    </row>
    <row r="413" s="14" customFormat="1">
      <c r="A413" s="14"/>
      <c r="B413" s="237"/>
      <c r="C413" s="238"/>
      <c r="D413" s="228" t="s">
        <v>175</v>
      </c>
      <c r="E413" s="239" t="s">
        <v>19</v>
      </c>
      <c r="F413" s="240" t="s">
        <v>490</v>
      </c>
      <c r="G413" s="238"/>
      <c r="H413" s="241">
        <v>-1.875</v>
      </c>
      <c r="I413" s="242"/>
      <c r="J413" s="238"/>
      <c r="K413" s="238"/>
      <c r="L413" s="243"/>
      <c r="M413" s="244"/>
      <c r="N413" s="245"/>
      <c r="O413" s="245"/>
      <c r="P413" s="245"/>
      <c r="Q413" s="245"/>
      <c r="R413" s="245"/>
      <c r="S413" s="245"/>
      <c r="T413" s="24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7" t="s">
        <v>175</v>
      </c>
      <c r="AU413" s="247" t="s">
        <v>83</v>
      </c>
      <c r="AV413" s="14" t="s">
        <v>83</v>
      </c>
      <c r="AW413" s="14" t="s">
        <v>33</v>
      </c>
      <c r="AX413" s="14" t="s">
        <v>74</v>
      </c>
      <c r="AY413" s="247" t="s">
        <v>165</v>
      </c>
    </row>
    <row r="414" s="14" customFormat="1">
      <c r="A414" s="14"/>
      <c r="B414" s="237"/>
      <c r="C414" s="238"/>
      <c r="D414" s="228" t="s">
        <v>175</v>
      </c>
      <c r="E414" s="239" t="s">
        <v>19</v>
      </c>
      <c r="F414" s="240" t="s">
        <v>488</v>
      </c>
      <c r="G414" s="238"/>
      <c r="H414" s="241">
        <v>-1.9290000000000001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7" t="s">
        <v>175</v>
      </c>
      <c r="AU414" s="247" t="s">
        <v>83</v>
      </c>
      <c r="AV414" s="14" t="s">
        <v>83</v>
      </c>
      <c r="AW414" s="14" t="s">
        <v>33</v>
      </c>
      <c r="AX414" s="14" t="s">
        <v>74</v>
      </c>
      <c r="AY414" s="247" t="s">
        <v>165</v>
      </c>
    </row>
    <row r="415" s="14" customFormat="1">
      <c r="A415" s="14"/>
      <c r="B415" s="237"/>
      <c r="C415" s="238"/>
      <c r="D415" s="228" t="s">
        <v>175</v>
      </c>
      <c r="E415" s="239" t="s">
        <v>19</v>
      </c>
      <c r="F415" s="240" t="s">
        <v>436</v>
      </c>
      <c r="G415" s="238"/>
      <c r="H415" s="241">
        <v>-1.379</v>
      </c>
      <c r="I415" s="242"/>
      <c r="J415" s="238"/>
      <c r="K415" s="238"/>
      <c r="L415" s="243"/>
      <c r="M415" s="244"/>
      <c r="N415" s="245"/>
      <c r="O415" s="245"/>
      <c r="P415" s="245"/>
      <c r="Q415" s="245"/>
      <c r="R415" s="245"/>
      <c r="S415" s="245"/>
      <c r="T415" s="24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7" t="s">
        <v>175</v>
      </c>
      <c r="AU415" s="247" t="s">
        <v>83</v>
      </c>
      <c r="AV415" s="14" t="s">
        <v>83</v>
      </c>
      <c r="AW415" s="14" t="s">
        <v>33</v>
      </c>
      <c r="AX415" s="14" t="s">
        <v>74</v>
      </c>
      <c r="AY415" s="247" t="s">
        <v>165</v>
      </c>
    </row>
    <row r="416" s="14" customFormat="1">
      <c r="A416" s="14"/>
      <c r="B416" s="237"/>
      <c r="C416" s="238"/>
      <c r="D416" s="228" t="s">
        <v>175</v>
      </c>
      <c r="E416" s="239" t="s">
        <v>19</v>
      </c>
      <c r="F416" s="240" t="s">
        <v>495</v>
      </c>
      <c r="G416" s="238"/>
      <c r="H416" s="241">
        <v>14.84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7" t="s">
        <v>175</v>
      </c>
      <c r="AU416" s="247" t="s">
        <v>83</v>
      </c>
      <c r="AV416" s="14" t="s">
        <v>83</v>
      </c>
      <c r="AW416" s="14" t="s">
        <v>33</v>
      </c>
      <c r="AX416" s="14" t="s">
        <v>74</v>
      </c>
      <c r="AY416" s="247" t="s">
        <v>165</v>
      </c>
    </row>
    <row r="417" s="14" customFormat="1">
      <c r="A417" s="14"/>
      <c r="B417" s="237"/>
      <c r="C417" s="238"/>
      <c r="D417" s="228" t="s">
        <v>175</v>
      </c>
      <c r="E417" s="239" t="s">
        <v>19</v>
      </c>
      <c r="F417" s="240" t="s">
        <v>426</v>
      </c>
      <c r="G417" s="238"/>
      <c r="H417" s="241">
        <v>-4.1369999999999996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7" t="s">
        <v>175</v>
      </c>
      <c r="AU417" s="247" t="s">
        <v>83</v>
      </c>
      <c r="AV417" s="14" t="s">
        <v>83</v>
      </c>
      <c r="AW417" s="14" t="s">
        <v>33</v>
      </c>
      <c r="AX417" s="14" t="s">
        <v>74</v>
      </c>
      <c r="AY417" s="247" t="s">
        <v>165</v>
      </c>
    </row>
    <row r="418" s="14" customFormat="1">
      <c r="A418" s="14"/>
      <c r="B418" s="237"/>
      <c r="C418" s="238"/>
      <c r="D418" s="228" t="s">
        <v>175</v>
      </c>
      <c r="E418" s="239" t="s">
        <v>19</v>
      </c>
      <c r="F418" s="240" t="s">
        <v>496</v>
      </c>
      <c r="G418" s="238"/>
      <c r="H418" s="241">
        <v>12.6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175</v>
      </c>
      <c r="AU418" s="247" t="s">
        <v>83</v>
      </c>
      <c r="AV418" s="14" t="s">
        <v>83</v>
      </c>
      <c r="AW418" s="14" t="s">
        <v>33</v>
      </c>
      <c r="AX418" s="14" t="s">
        <v>74</v>
      </c>
      <c r="AY418" s="247" t="s">
        <v>165</v>
      </c>
    </row>
    <row r="419" s="14" customFormat="1">
      <c r="A419" s="14"/>
      <c r="B419" s="237"/>
      <c r="C419" s="238"/>
      <c r="D419" s="228" t="s">
        <v>175</v>
      </c>
      <c r="E419" s="239" t="s">
        <v>19</v>
      </c>
      <c r="F419" s="240" t="s">
        <v>436</v>
      </c>
      <c r="G419" s="238"/>
      <c r="H419" s="241">
        <v>-1.379</v>
      </c>
      <c r="I419" s="242"/>
      <c r="J419" s="238"/>
      <c r="K419" s="238"/>
      <c r="L419" s="243"/>
      <c r="M419" s="244"/>
      <c r="N419" s="245"/>
      <c r="O419" s="245"/>
      <c r="P419" s="245"/>
      <c r="Q419" s="245"/>
      <c r="R419" s="245"/>
      <c r="S419" s="245"/>
      <c r="T419" s="24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7" t="s">
        <v>175</v>
      </c>
      <c r="AU419" s="247" t="s">
        <v>83</v>
      </c>
      <c r="AV419" s="14" t="s">
        <v>83</v>
      </c>
      <c r="AW419" s="14" t="s">
        <v>33</v>
      </c>
      <c r="AX419" s="14" t="s">
        <v>74</v>
      </c>
      <c r="AY419" s="247" t="s">
        <v>165</v>
      </c>
    </row>
    <row r="420" s="14" customFormat="1">
      <c r="A420" s="14"/>
      <c r="B420" s="237"/>
      <c r="C420" s="238"/>
      <c r="D420" s="228" t="s">
        <v>175</v>
      </c>
      <c r="E420" s="239" t="s">
        <v>19</v>
      </c>
      <c r="F420" s="240" t="s">
        <v>493</v>
      </c>
      <c r="G420" s="238"/>
      <c r="H420" s="241">
        <v>-0.56299999999999994</v>
      </c>
      <c r="I420" s="242"/>
      <c r="J420" s="238"/>
      <c r="K420" s="238"/>
      <c r="L420" s="243"/>
      <c r="M420" s="244"/>
      <c r="N420" s="245"/>
      <c r="O420" s="245"/>
      <c r="P420" s="245"/>
      <c r="Q420" s="245"/>
      <c r="R420" s="245"/>
      <c r="S420" s="245"/>
      <c r="T420" s="24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7" t="s">
        <v>175</v>
      </c>
      <c r="AU420" s="247" t="s">
        <v>83</v>
      </c>
      <c r="AV420" s="14" t="s">
        <v>83</v>
      </c>
      <c r="AW420" s="14" t="s">
        <v>33</v>
      </c>
      <c r="AX420" s="14" t="s">
        <v>74</v>
      </c>
      <c r="AY420" s="247" t="s">
        <v>165</v>
      </c>
    </row>
    <row r="421" s="14" customFormat="1">
      <c r="A421" s="14"/>
      <c r="B421" s="237"/>
      <c r="C421" s="238"/>
      <c r="D421" s="228" t="s">
        <v>175</v>
      </c>
      <c r="E421" s="239" t="s">
        <v>19</v>
      </c>
      <c r="F421" s="240" t="s">
        <v>497</v>
      </c>
      <c r="G421" s="238"/>
      <c r="H421" s="241">
        <v>23.800000000000001</v>
      </c>
      <c r="I421" s="242"/>
      <c r="J421" s="238"/>
      <c r="K421" s="238"/>
      <c r="L421" s="243"/>
      <c r="M421" s="244"/>
      <c r="N421" s="245"/>
      <c r="O421" s="245"/>
      <c r="P421" s="245"/>
      <c r="Q421" s="245"/>
      <c r="R421" s="245"/>
      <c r="S421" s="245"/>
      <c r="T421" s="24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7" t="s">
        <v>175</v>
      </c>
      <c r="AU421" s="247" t="s">
        <v>83</v>
      </c>
      <c r="AV421" s="14" t="s">
        <v>83</v>
      </c>
      <c r="AW421" s="14" t="s">
        <v>33</v>
      </c>
      <c r="AX421" s="14" t="s">
        <v>74</v>
      </c>
      <c r="AY421" s="247" t="s">
        <v>165</v>
      </c>
    </row>
    <row r="422" s="14" customFormat="1">
      <c r="A422" s="14"/>
      <c r="B422" s="237"/>
      <c r="C422" s="238"/>
      <c r="D422" s="228" t="s">
        <v>175</v>
      </c>
      <c r="E422" s="239" t="s">
        <v>19</v>
      </c>
      <c r="F422" s="240" t="s">
        <v>493</v>
      </c>
      <c r="G422" s="238"/>
      <c r="H422" s="241">
        <v>-0.56299999999999994</v>
      </c>
      <c r="I422" s="242"/>
      <c r="J422" s="238"/>
      <c r="K422" s="238"/>
      <c r="L422" s="243"/>
      <c r="M422" s="244"/>
      <c r="N422" s="245"/>
      <c r="O422" s="245"/>
      <c r="P422" s="245"/>
      <c r="Q422" s="245"/>
      <c r="R422" s="245"/>
      <c r="S422" s="245"/>
      <c r="T422" s="24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7" t="s">
        <v>175</v>
      </c>
      <c r="AU422" s="247" t="s">
        <v>83</v>
      </c>
      <c r="AV422" s="14" t="s">
        <v>83</v>
      </c>
      <c r="AW422" s="14" t="s">
        <v>33</v>
      </c>
      <c r="AX422" s="14" t="s">
        <v>74</v>
      </c>
      <c r="AY422" s="247" t="s">
        <v>165</v>
      </c>
    </row>
    <row r="423" s="14" customFormat="1">
      <c r="A423" s="14"/>
      <c r="B423" s="237"/>
      <c r="C423" s="238"/>
      <c r="D423" s="228" t="s">
        <v>175</v>
      </c>
      <c r="E423" s="239" t="s">
        <v>19</v>
      </c>
      <c r="F423" s="240" t="s">
        <v>436</v>
      </c>
      <c r="G423" s="238"/>
      <c r="H423" s="241">
        <v>-1.379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7" t="s">
        <v>175</v>
      </c>
      <c r="AU423" s="247" t="s">
        <v>83</v>
      </c>
      <c r="AV423" s="14" t="s">
        <v>83</v>
      </c>
      <c r="AW423" s="14" t="s">
        <v>33</v>
      </c>
      <c r="AX423" s="14" t="s">
        <v>74</v>
      </c>
      <c r="AY423" s="247" t="s">
        <v>165</v>
      </c>
    </row>
    <row r="424" s="14" customFormat="1">
      <c r="A424" s="14"/>
      <c r="B424" s="237"/>
      <c r="C424" s="238"/>
      <c r="D424" s="228" t="s">
        <v>175</v>
      </c>
      <c r="E424" s="239" t="s">
        <v>19</v>
      </c>
      <c r="F424" s="240" t="s">
        <v>498</v>
      </c>
      <c r="G424" s="238"/>
      <c r="H424" s="241">
        <v>25.032</v>
      </c>
      <c r="I424" s="242"/>
      <c r="J424" s="238"/>
      <c r="K424" s="238"/>
      <c r="L424" s="243"/>
      <c r="M424" s="244"/>
      <c r="N424" s="245"/>
      <c r="O424" s="245"/>
      <c r="P424" s="245"/>
      <c r="Q424" s="245"/>
      <c r="R424" s="245"/>
      <c r="S424" s="245"/>
      <c r="T424" s="24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7" t="s">
        <v>175</v>
      </c>
      <c r="AU424" s="247" t="s">
        <v>83</v>
      </c>
      <c r="AV424" s="14" t="s">
        <v>83</v>
      </c>
      <c r="AW424" s="14" t="s">
        <v>33</v>
      </c>
      <c r="AX424" s="14" t="s">
        <v>74</v>
      </c>
      <c r="AY424" s="247" t="s">
        <v>165</v>
      </c>
    </row>
    <row r="425" s="14" customFormat="1">
      <c r="A425" s="14"/>
      <c r="B425" s="237"/>
      <c r="C425" s="238"/>
      <c r="D425" s="228" t="s">
        <v>175</v>
      </c>
      <c r="E425" s="239" t="s">
        <v>19</v>
      </c>
      <c r="F425" s="240" t="s">
        <v>374</v>
      </c>
      <c r="G425" s="238"/>
      <c r="H425" s="241">
        <v>-1.125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7" t="s">
        <v>175</v>
      </c>
      <c r="AU425" s="247" t="s">
        <v>83</v>
      </c>
      <c r="AV425" s="14" t="s">
        <v>83</v>
      </c>
      <c r="AW425" s="14" t="s">
        <v>33</v>
      </c>
      <c r="AX425" s="14" t="s">
        <v>74</v>
      </c>
      <c r="AY425" s="247" t="s">
        <v>165</v>
      </c>
    </row>
    <row r="426" s="14" customFormat="1">
      <c r="A426" s="14"/>
      <c r="B426" s="237"/>
      <c r="C426" s="238"/>
      <c r="D426" s="228" t="s">
        <v>175</v>
      </c>
      <c r="E426" s="239" t="s">
        <v>19</v>
      </c>
      <c r="F426" s="240" t="s">
        <v>436</v>
      </c>
      <c r="G426" s="238"/>
      <c r="H426" s="241">
        <v>-1.379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175</v>
      </c>
      <c r="AU426" s="247" t="s">
        <v>83</v>
      </c>
      <c r="AV426" s="14" t="s">
        <v>83</v>
      </c>
      <c r="AW426" s="14" t="s">
        <v>33</v>
      </c>
      <c r="AX426" s="14" t="s">
        <v>74</v>
      </c>
      <c r="AY426" s="247" t="s">
        <v>165</v>
      </c>
    </row>
    <row r="427" s="14" customFormat="1">
      <c r="A427" s="14"/>
      <c r="B427" s="237"/>
      <c r="C427" s="238"/>
      <c r="D427" s="228" t="s">
        <v>175</v>
      </c>
      <c r="E427" s="239" t="s">
        <v>19</v>
      </c>
      <c r="F427" s="240" t="s">
        <v>499</v>
      </c>
      <c r="G427" s="238"/>
      <c r="H427" s="241">
        <v>26.207999999999998</v>
      </c>
      <c r="I427" s="242"/>
      <c r="J427" s="238"/>
      <c r="K427" s="238"/>
      <c r="L427" s="243"/>
      <c r="M427" s="244"/>
      <c r="N427" s="245"/>
      <c r="O427" s="245"/>
      <c r="P427" s="245"/>
      <c r="Q427" s="245"/>
      <c r="R427" s="245"/>
      <c r="S427" s="245"/>
      <c r="T427" s="24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7" t="s">
        <v>175</v>
      </c>
      <c r="AU427" s="247" t="s">
        <v>83</v>
      </c>
      <c r="AV427" s="14" t="s">
        <v>83</v>
      </c>
      <c r="AW427" s="14" t="s">
        <v>33</v>
      </c>
      <c r="AX427" s="14" t="s">
        <v>74</v>
      </c>
      <c r="AY427" s="247" t="s">
        <v>165</v>
      </c>
    </row>
    <row r="428" s="14" customFormat="1">
      <c r="A428" s="14"/>
      <c r="B428" s="237"/>
      <c r="C428" s="238"/>
      <c r="D428" s="228" t="s">
        <v>175</v>
      </c>
      <c r="E428" s="239" t="s">
        <v>19</v>
      </c>
      <c r="F428" s="240" t="s">
        <v>493</v>
      </c>
      <c r="G428" s="238"/>
      <c r="H428" s="241">
        <v>-0.56299999999999994</v>
      </c>
      <c r="I428" s="242"/>
      <c r="J428" s="238"/>
      <c r="K428" s="238"/>
      <c r="L428" s="243"/>
      <c r="M428" s="244"/>
      <c r="N428" s="245"/>
      <c r="O428" s="245"/>
      <c r="P428" s="245"/>
      <c r="Q428" s="245"/>
      <c r="R428" s="245"/>
      <c r="S428" s="245"/>
      <c r="T428" s="24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7" t="s">
        <v>175</v>
      </c>
      <c r="AU428" s="247" t="s">
        <v>83</v>
      </c>
      <c r="AV428" s="14" t="s">
        <v>83</v>
      </c>
      <c r="AW428" s="14" t="s">
        <v>33</v>
      </c>
      <c r="AX428" s="14" t="s">
        <v>74</v>
      </c>
      <c r="AY428" s="247" t="s">
        <v>165</v>
      </c>
    </row>
    <row r="429" s="14" customFormat="1">
      <c r="A429" s="14"/>
      <c r="B429" s="237"/>
      <c r="C429" s="238"/>
      <c r="D429" s="228" t="s">
        <v>175</v>
      </c>
      <c r="E429" s="239" t="s">
        <v>19</v>
      </c>
      <c r="F429" s="240" t="s">
        <v>436</v>
      </c>
      <c r="G429" s="238"/>
      <c r="H429" s="241">
        <v>-1.379</v>
      </c>
      <c r="I429" s="242"/>
      <c r="J429" s="238"/>
      <c r="K429" s="238"/>
      <c r="L429" s="243"/>
      <c r="M429" s="244"/>
      <c r="N429" s="245"/>
      <c r="O429" s="245"/>
      <c r="P429" s="245"/>
      <c r="Q429" s="245"/>
      <c r="R429" s="245"/>
      <c r="S429" s="245"/>
      <c r="T429" s="24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7" t="s">
        <v>175</v>
      </c>
      <c r="AU429" s="247" t="s">
        <v>83</v>
      </c>
      <c r="AV429" s="14" t="s">
        <v>83</v>
      </c>
      <c r="AW429" s="14" t="s">
        <v>33</v>
      </c>
      <c r="AX429" s="14" t="s">
        <v>74</v>
      </c>
      <c r="AY429" s="247" t="s">
        <v>165</v>
      </c>
    </row>
    <row r="430" s="14" customFormat="1">
      <c r="A430" s="14"/>
      <c r="B430" s="237"/>
      <c r="C430" s="238"/>
      <c r="D430" s="228" t="s">
        <v>175</v>
      </c>
      <c r="E430" s="239" t="s">
        <v>19</v>
      </c>
      <c r="F430" s="240" t="s">
        <v>500</v>
      </c>
      <c r="G430" s="238"/>
      <c r="H430" s="241">
        <v>14.672000000000001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7" t="s">
        <v>175</v>
      </c>
      <c r="AU430" s="247" t="s">
        <v>83</v>
      </c>
      <c r="AV430" s="14" t="s">
        <v>83</v>
      </c>
      <c r="AW430" s="14" t="s">
        <v>33</v>
      </c>
      <c r="AX430" s="14" t="s">
        <v>74</v>
      </c>
      <c r="AY430" s="247" t="s">
        <v>165</v>
      </c>
    </row>
    <row r="431" s="14" customFormat="1">
      <c r="A431" s="14"/>
      <c r="B431" s="237"/>
      <c r="C431" s="238"/>
      <c r="D431" s="228" t="s">
        <v>175</v>
      </c>
      <c r="E431" s="239" t="s">
        <v>19</v>
      </c>
      <c r="F431" s="240" t="s">
        <v>436</v>
      </c>
      <c r="G431" s="238"/>
      <c r="H431" s="241">
        <v>-1.379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7" t="s">
        <v>175</v>
      </c>
      <c r="AU431" s="247" t="s">
        <v>83</v>
      </c>
      <c r="AV431" s="14" t="s">
        <v>83</v>
      </c>
      <c r="AW431" s="14" t="s">
        <v>33</v>
      </c>
      <c r="AX431" s="14" t="s">
        <v>74</v>
      </c>
      <c r="AY431" s="247" t="s">
        <v>165</v>
      </c>
    </row>
    <row r="432" s="14" customFormat="1">
      <c r="A432" s="14"/>
      <c r="B432" s="237"/>
      <c r="C432" s="238"/>
      <c r="D432" s="228" t="s">
        <v>175</v>
      </c>
      <c r="E432" s="239" t="s">
        <v>19</v>
      </c>
      <c r="F432" s="240" t="s">
        <v>501</v>
      </c>
      <c r="G432" s="238"/>
      <c r="H432" s="241">
        <v>14.560000000000001</v>
      </c>
      <c r="I432" s="242"/>
      <c r="J432" s="238"/>
      <c r="K432" s="238"/>
      <c r="L432" s="243"/>
      <c r="M432" s="244"/>
      <c r="N432" s="245"/>
      <c r="O432" s="245"/>
      <c r="P432" s="245"/>
      <c r="Q432" s="245"/>
      <c r="R432" s="245"/>
      <c r="S432" s="245"/>
      <c r="T432" s="24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7" t="s">
        <v>175</v>
      </c>
      <c r="AU432" s="247" t="s">
        <v>83</v>
      </c>
      <c r="AV432" s="14" t="s">
        <v>83</v>
      </c>
      <c r="AW432" s="14" t="s">
        <v>33</v>
      </c>
      <c r="AX432" s="14" t="s">
        <v>74</v>
      </c>
      <c r="AY432" s="247" t="s">
        <v>165</v>
      </c>
    </row>
    <row r="433" s="14" customFormat="1">
      <c r="A433" s="14"/>
      <c r="B433" s="237"/>
      <c r="C433" s="238"/>
      <c r="D433" s="228" t="s">
        <v>175</v>
      </c>
      <c r="E433" s="239" t="s">
        <v>19</v>
      </c>
      <c r="F433" s="240" t="s">
        <v>426</v>
      </c>
      <c r="G433" s="238"/>
      <c r="H433" s="241">
        <v>-4.1369999999999996</v>
      </c>
      <c r="I433" s="242"/>
      <c r="J433" s="238"/>
      <c r="K433" s="238"/>
      <c r="L433" s="243"/>
      <c r="M433" s="244"/>
      <c r="N433" s="245"/>
      <c r="O433" s="245"/>
      <c r="P433" s="245"/>
      <c r="Q433" s="245"/>
      <c r="R433" s="245"/>
      <c r="S433" s="245"/>
      <c r="T433" s="24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7" t="s">
        <v>175</v>
      </c>
      <c r="AU433" s="247" t="s">
        <v>83</v>
      </c>
      <c r="AV433" s="14" t="s">
        <v>83</v>
      </c>
      <c r="AW433" s="14" t="s">
        <v>33</v>
      </c>
      <c r="AX433" s="14" t="s">
        <v>74</v>
      </c>
      <c r="AY433" s="247" t="s">
        <v>165</v>
      </c>
    </row>
    <row r="434" s="14" customFormat="1">
      <c r="A434" s="14"/>
      <c r="B434" s="237"/>
      <c r="C434" s="238"/>
      <c r="D434" s="228" t="s">
        <v>175</v>
      </c>
      <c r="E434" s="239" t="s">
        <v>19</v>
      </c>
      <c r="F434" s="240" t="s">
        <v>502</v>
      </c>
      <c r="G434" s="238"/>
      <c r="H434" s="241">
        <v>22.120000000000001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7" t="s">
        <v>175</v>
      </c>
      <c r="AU434" s="247" t="s">
        <v>83</v>
      </c>
      <c r="AV434" s="14" t="s">
        <v>83</v>
      </c>
      <c r="AW434" s="14" t="s">
        <v>33</v>
      </c>
      <c r="AX434" s="14" t="s">
        <v>74</v>
      </c>
      <c r="AY434" s="247" t="s">
        <v>165</v>
      </c>
    </row>
    <row r="435" s="14" customFormat="1">
      <c r="A435" s="14"/>
      <c r="B435" s="237"/>
      <c r="C435" s="238"/>
      <c r="D435" s="228" t="s">
        <v>175</v>
      </c>
      <c r="E435" s="239" t="s">
        <v>19</v>
      </c>
      <c r="F435" s="240" t="s">
        <v>493</v>
      </c>
      <c r="G435" s="238"/>
      <c r="H435" s="241">
        <v>-0.56299999999999994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7" t="s">
        <v>175</v>
      </c>
      <c r="AU435" s="247" t="s">
        <v>83</v>
      </c>
      <c r="AV435" s="14" t="s">
        <v>83</v>
      </c>
      <c r="AW435" s="14" t="s">
        <v>33</v>
      </c>
      <c r="AX435" s="14" t="s">
        <v>74</v>
      </c>
      <c r="AY435" s="247" t="s">
        <v>165</v>
      </c>
    </row>
    <row r="436" s="14" customFormat="1">
      <c r="A436" s="14"/>
      <c r="B436" s="237"/>
      <c r="C436" s="238"/>
      <c r="D436" s="228" t="s">
        <v>175</v>
      </c>
      <c r="E436" s="239" t="s">
        <v>19</v>
      </c>
      <c r="F436" s="240" t="s">
        <v>428</v>
      </c>
      <c r="G436" s="238"/>
      <c r="H436" s="241">
        <v>-1.7729999999999999</v>
      </c>
      <c r="I436" s="242"/>
      <c r="J436" s="238"/>
      <c r="K436" s="238"/>
      <c r="L436" s="243"/>
      <c r="M436" s="244"/>
      <c r="N436" s="245"/>
      <c r="O436" s="245"/>
      <c r="P436" s="245"/>
      <c r="Q436" s="245"/>
      <c r="R436" s="245"/>
      <c r="S436" s="245"/>
      <c r="T436" s="24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7" t="s">
        <v>175</v>
      </c>
      <c r="AU436" s="247" t="s">
        <v>83</v>
      </c>
      <c r="AV436" s="14" t="s">
        <v>83</v>
      </c>
      <c r="AW436" s="14" t="s">
        <v>33</v>
      </c>
      <c r="AX436" s="14" t="s">
        <v>74</v>
      </c>
      <c r="AY436" s="247" t="s">
        <v>165</v>
      </c>
    </row>
    <row r="437" s="14" customFormat="1">
      <c r="A437" s="14"/>
      <c r="B437" s="237"/>
      <c r="C437" s="238"/>
      <c r="D437" s="228" t="s">
        <v>175</v>
      </c>
      <c r="E437" s="239" t="s">
        <v>19</v>
      </c>
      <c r="F437" s="240" t="s">
        <v>503</v>
      </c>
      <c r="G437" s="238"/>
      <c r="H437" s="241">
        <v>31.808</v>
      </c>
      <c r="I437" s="242"/>
      <c r="J437" s="238"/>
      <c r="K437" s="238"/>
      <c r="L437" s="243"/>
      <c r="M437" s="244"/>
      <c r="N437" s="245"/>
      <c r="O437" s="245"/>
      <c r="P437" s="245"/>
      <c r="Q437" s="245"/>
      <c r="R437" s="245"/>
      <c r="S437" s="245"/>
      <c r="T437" s="24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7" t="s">
        <v>175</v>
      </c>
      <c r="AU437" s="247" t="s">
        <v>83</v>
      </c>
      <c r="AV437" s="14" t="s">
        <v>83</v>
      </c>
      <c r="AW437" s="14" t="s">
        <v>33</v>
      </c>
      <c r="AX437" s="14" t="s">
        <v>74</v>
      </c>
      <c r="AY437" s="247" t="s">
        <v>165</v>
      </c>
    </row>
    <row r="438" s="14" customFormat="1">
      <c r="A438" s="14"/>
      <c r="B438" s="237"/>
      <c r="C438" s="238"/>
      <c r="D438" s="228" t="s">
        <v>175</v>
      </c>
      <c r="E438" s="239" t="s">
        <v>19</v>
      </c>
      <c r="F438" s="240" t="s">
        <v>504</v>
      </c>
      <c r="G438" s="238"/>
      <c r="H438" s="241">
        <v>-1.7729999999999999</v>
      </c>
      <c r="I438" s="242"/>
      <c r="J438" s="238"/>
      <c r="K438" s="238"/>
      <c r="L438" s="243"/>
      <c r="M438" s="244"/>
      <c r="N438" s="245"/>
      <c r="O438" s="245"/>
      <c r="P438" s="245"/>
      <c r="Q438" s="245"/>
      <c r="R438" s="245"/>
      <c r="S438" s="245"/>
      <c r="T438" s="24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7" t="s">
        <v>175</v>
      </c>
      <c r="AU438" s="247" t="s">
        <v>83</v>
      </c>
      <c r="AV438" s="14" t="s">
        <v>83</v>
      </c>
      <c r="AW438" s="14" t="s">
        <v>33</v>
      </c>
      <c r="AX438" s="14" t="s">
        <v>74</v>
      </c>
      <c r="AY438" s="247" t="s">
        <v>165</v>
      </c>
    </row>
    <row r="439" s="14" customFormat="1">
      <c r="A439" s="14"/>
      <c r="B439" s="237"/>
      <c r="C439" s="238"/>
      <c r="D439" s="228" t="s">
        <v>175</v>
      </c>
      <c r="E439" s="239" t="s">
        <v>19</v>
      </c>
      <c r="F439" s="240" t="s">
        <v>505</v>
      </c>
      <c r="G439" s="238"/>
      <c r="H439" s="241">
        <v>-2.758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7" t="s">
        <v>175</v>
      </c>
      <c r="AU439" s="247" t="s">
        <v>83</v>
      </c>
      <c r="AV439" s="14" t="s">
        <v>83</v>
      </c>
      <c r="AW439" s="14" t="s">
        <v>33</v>
      </c>
      <c r="AX439" s="14" t="s">
        <v>74</v>
      </c>
      <c r="AY439" s="247" t="s">
        <v>165</v>
      </c>
    </row>
    <row r="440" s="14" customFormat="1">
      <c r="A440" s="14"/>
      <c r="B440" s="237"/>
      <c r="C440" s="238"/>
      <c r="D440" s="228" t="s">
        <v>175</v>
      </c>
      <c r="E440" s="239" t="s">
        <v>19</v>
      </c>
      <c r="F440" s="240" t="s">
        <v>489</v>
      </c>
      <c r="G440" s="238"/>
      <c r="H440" s="241">
        <v>-3.1629999999999998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7" t="s">
        <v>175</v>
      </c>
      <c r="AU440" s="247" t="s">
        <v>83</v>
      </c>
      <c r="AV440" s="14" t="s">
        <v>83</v>
      </c>
      <c r="AW440" s="14" t="s">
        <v>33</v>
      </c>
      <c r="AX440" s="14" t="s">
        <v>74</v>
      </c>
      <c r="AY440" s="247" t="s">
        <v>165</v>
      </c>
    </row>
    <row r="441" s="13" customFormat="1">
      <c r="A441" s="13"/>
      <c r="B441" s="226"/>
      <c r="C441" s="227"/>
      <c r="D441" s="228" t="s">
        <v>175</v>
      </c>
      <c r="E441" s="229" t="s">
        <v>19</v>
      </c>
      <c r="F441" s="230" t="s">
        <v>506</v>
      </c>
      <c r="G441" s="227"/>
      <c r="H441" s="229" t="s">
        <v>19</v>
      </c>
      <c r="I441" s="231"/>
      <c r="J441" s="227"/>
      <c r="K441" s="227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175</v>
      </c>
      <c r="AU441" s="236" t="s">
        <v>83</v>
      </c>
      <c r="AV441" s="13" t="s">
        <v>81</v>
      </c>
      <c r="AW441" s="13" t="s">
        <v>33</v>
      </c>
      <c r="AX441" s="13" t="s">
        <v>74</v>
      </c>
      <c r="AY441" s="236" t="s">
        <v>165</v>
      </c>
    </row>
    <row r="442" s="14" customFormat="1">
      <c r="A442" s="14"/>
      <c r="B442" s="237"/>
      <c r="C442" s="238"/>
      <c r="D442" s="228" t="s">
        <v>175</v>
      </c>
      <c r="E442" s="239" t="s">
        <v>19</v>
      </c>
      <c r="F442" s="240" t="s">
        <v>507</v>
      </c>
      <c r="G442" s="238"/>
      <c r="H442" s="241">
        <v>-139.07599999999999</v>
      </c>
      <c r="I442" s="242"/>
      <c r="J442" s="238"/>
      <c r="K442" s="238"/>
      <c r="L442" s="243"/>
      <c r="M442" s="244"/>
      <c r="N442" s="245"/>
      <c r="O442" s="245"/>
      <c r="P442" s="245"/>
      <c r="Q442" s="245"/>
      <c r="R442" s="245"/>
      <c r="S442" s="245"/>
      <c r="T442" s="24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7" t="s">
        <v>175</v>
      </c>
      <c r="AU442" s="247" t="s">
        <v>83</v>
      </c>
      <c r="AV442" s="14" t="s">
        <v>83</v>
      </c>
      <c r="AW442" s="14" t="s">
        <v>33</v>
      </c>
      <c r="AX442" s="14" t="s">
        <v>74</v>
      </c>
      <c r="AY442" s="247" t="s">
        <v>165</v>
      </c>
    </row>
    <row r="443" s="15" customFormat="1">
      <c r="A443" s="15"/>
      <c r="B443" s="253"/>
      <c r="C443" s="254"/>
      <c r="D443" s="228" t="s">
        <v>175</v>
      </c>
      <c r="E443" s="255" t="s">
        <v>19</v>
      </c>
      <c r="F443" s="256" t="s">
        <v>207</v>
      </c>
      <c r="G443" s="254"/>
      <c r="H443" s="257">
        <v>172.72300000000001</v>
      </c>
      <c r="I443" s="258"/>
      <c r="J443" s="254"/>
      <c r="K443" s="254"/>
      <c r="L443" s="259"/>
      <c r="M443" s="260"/>
      <c r="N443" s="261"/>
      <c r="O443" s="261"/>
      <c r="P443" s="261"/>
      <c r="Q443" s="261"/>
      <c r="R443" s="261"/>
      <c r="S443" s="261"/>
      <c r="T443" s="262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3" t="s">
        <v>175</v>
      </c>
      <c r="AU443" s="263" t="s">
        <v>83</v>
      </c>
      <c r="AV443" s="15" t="s">
        <v>173</v>
      </c>
      <c r="AW443" s="15" t="s">
        <v>33</v>
      </c>
      <c r="AX443" s="15" t="s">
        <v>81</v>
      </c>
      <c r="AY443" s="263" t="s">
        <v>165</v>
      </c>
    </row>
    <row r="444" s="2" customFormat="1" ht="16.5" customHeight="1">
      <c r="A444" s="39"/>
      <c r="B444" s="40"/>
      <c r="C444" s="213" t="s">
        <v>548</v>
      </c>
      <c r="D444" s="213" t="s">
        <v>168</v>
      </c>
      <c r="E444" s="214" t="s">
        <v>549</v>
      </c>
      <c r="F444" s="215" t="s">
        <v>550</v>
      </c>
      <c r="G444" s="216" t="s">
        <v>194</v>
      </c>
      <c r="H444" s="217">
        <v>110.643</v>
      </c>
      <c r="I444" s="218"/>
      <c r="J444" s="219">
        <f>ROUND(I444*H444,2)</f>
        <v>0</v>
      </c>
      <c r="K444" s="215" t="s">
        <v>195</v>
      </c>
      <c r="L444" s="45"/>
      <c r="M444" s="220" t="s">
        <v>19</v>
      </c>
      <c r="N444" s="221" t="s">
        <v>45</v>
      </c>
      <c r="O444" s="85"/>
      <c r="P444" s="222">
        <f>O444*H444</f>
        <v>0</v>
      </c>
      <c r="Q444" s="222">
        <v>0.00029999999999999997</v>
      </c>
      <c r="R444" s="222">
        <f>Q444*H444</f>
        <v>0.033192899999999997</v>
      </c>
      <c r="S444" s="222">
        <v>0</v>
      </c>
      <c r="T444" s="223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24" t="s">
        <v>173</v>
      </c>
      <c r="AT444" s="224" t="s">
        <v>168</v>
      </c>
      <c r="AU444" s="224" t="s">
        <v>83</v>
      </c>
      <c r="AY444" s="18" t="s">
        <v>165</v>
      </c>
      <c r="BE444" s="225">
        <f>IF(N444="základní",J444,0)</f>
        <v>0</v>
      </c>
      <c r="BF444" s="225">
        <f>IF(N444="snížená",J444,0)</f>
        <v>0</v>
      </c>
      <c r="BG444" s="225">
        <f>IF(N444="zákl. přenesená",J444,0)</f>
        <v>0</v>
      </c>
      <c r="BH444" s="225">
        <f>IF(N444="sníž. přenesená",J444,0)</f>
        <v>0</v>
      </c>
      <c r="BI444" s="225">
        <f>IF(N444="nulová",J444,0)</f>
        <v>0</v>
      </c>
      <c r="BJ444" s="18" t="s">
        <v>81</v>
      </c>
      <c r="BK444" s="225">
        <f>ROUND(I444*H444,2)</f>
        <v>0</v>
      </c>
      <c r="BL444" s="18" t="s">
        <v>173</v>
      </c>
      <c r="BM444" s="224" t="s">
        <v>551</v>
      </c>
    </row>
    <row r="445" s="2" customFormat="1">
      <c r="A445" s="39"/>
      <c r="B445" s="40"/>
      <c r="C445" s="41"/>
      <c r="D445" s="248" t="s">
        <v>197</v>
      </c>
      <c r="E445" s="41"/>
      <c r="F445" s="249" t="s">
        <v>552</v>
      </c>
      <c r="G445" s="41"/>
      <c r="H445" s="41"/>
      <c r="I445" s="250"/>
      <c r="J445" s="41"/>
      <c r="K445" s="41"/>
      <c r="L445" s="45"/>
      <c r="M445" s="251"/>
      <c r="N445" s="252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197</v>
      </c>
      <c r="AU445" s="18" t="s">
        <v>83</v>
      </c>
    </row>
    <row r="446" s="2" customFormat="1" ht="24.15" customHeight="1">
      <c r="A446" s="39"/>
      <c r="B446" s="40"/>
      <c r="C446" s="213" t="s">
        <v>553</v>
      </c>
      <c r="D446" s="213" t="s">
        <v>168</v>
      </c>
      <c r="E446" s="214" t="s">
        <v>554</v>
      </c>
      <c r="F446" s="215" t="s">
        <v>555</v>
      </c>
      <c r="G446" s="216" t="s">
        <v>194</v>
      </c>
      <c r="H446" s="217">
        <v>110.643</v>
      </c>
      <c r="I446" s="218"/>
      <c r="J446" s="219">
        <f>ROUND(I446*H446,2)</f>
        <v>0</v>
      </c>
      <c r="K446" s="215" t="s">
        <v>195</v>
      </c>
      <c r="L446" s="45"/>
      <c r="M446" s="220" t="s">
        <v>19</v>
      </c>
      <c r="N446" s="221" t="s">
        <v>45</v>
      </c>
      <c r="O446" s="85"/>
      <c r="P446" s="222">
        <f>O446*H446</f>
        <v>0</v>
      </c>
      <c r="Q446" s="222">
        <v>0</v>
      </c>
      <c r="R446" s="222">
        <f>Q446*H446</f>
        <v>0</v>
      </c>
      <c r="S446" s="222">
        <v>0</v>
      </c>
      <c r="T446" s="223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24" t="s">
        <v>173</v>
      </c>
      <c r="AT446" s="224" t="s">
        <v>168</v>
      </c>
      <c r="AU446" s="224" t="s">
        <v>83</v>
      </c>
      <c r="AY446" s="18" t="s">
        <v>165</v>
      </c>
      <c r="BE446" s="225">
        <f>IF(N446="základní",J446,0)</f>
        <v>0</v>
      </c>
      <c r="BF446" s="225">
        <f>IF(N446="snížená",J446,0)</f>
        <v>0</v>
      </c>
      <c r="BG446" s="225">
        <f>IF(N446="zákl. přenesená",J446,0)</f>
        <v>0</v>
      </c>
      <c r="BH446" s="225">
        <f>IF(N446="sníž. přenesená",J446,0)</f>
        <v>0</v>
      </c>
      <c r="BI446" s="225">
        <f>IF(N446="nulová",J446,0)</f>
        <v>0</v>
      </c>
      <c r="BJ446" s="18" t="s">
        <v>81</v>
      </c>
      <c r="BK446" s="225">
        <f>ROUND(I446*H446,2)</f>
        <v>0</v>
      </c>
      <c r="BL446" s="18" t="s">
        <v>173</v>
      </c>
      <c r="BM446" s="224" t="s">
        <v>556</v>
      </c>
    </row>
    <row r="447" s="2" customFormat="1">
      <c r="A447" s="39"/>
      <c r="B447" s="40"/>
      <c r="C447" s="41"/>
      <c r="D447" s="248" t="s">
        <v>197</v>
      </c>
      <c r="E447" s="41"/>
      <c r="F447" s="249" t="s">
        <v>557</v>
      </c>
      <c r="G447" s="41"/>
      <c r="H447" s="41"/>
      <c r="I447" s="250"/>
      <c r="J447" s="41"/>
      <c r="K447" s="41"/>
      <c r="L447" s="45"/>
      <c r="M447" s="251"/>
      <c r="N447" s="252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197</v>
      </c>
      <c r="AU447" s="18" t="s">
        <v>83</v>
      </c>
    </row>
    <row r="448" s="14" customFormat="1">
      <c r="A448" s="14"/>
      <c r="B448" s="237"/>
      <c r="C448" s="238"/>
      <c r="D448" s="228" t="s">
        <v>175</v>
      </c>
      <c r="E448" s="239" t="s">
        <v>19</v>
      </c>
      <c r="F448" s="240" t="s">
        <v>558</v>
      </c>
      <c r="G448" s="238"/>
      <c r="H448" s="241">
        <v>138.46000000000001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175</v>
      </c>
      <c r="AU448" s="247" t="s">
        <v>83</v>
      </c>
      <c r="AV448" s="14" t="s">
        <v>83</v>
      </c>
      <c r="AW448" s="14" t="s">
        <v>33</v>
      </c>
      <c r="AX448" s="14" t="s">
        <v>74</v>
      </c>
      <c r="AY448" s="247" t="s">
        <v>165</v>
      </c>
    </row>
    <row r="449" s="13" customFormat="1">
      <c r="A449" s="13"/>
      <c r="B449" s="226"/>
      <c r="C449" s="227"/>
      <c r="D449" s="228" t="s">
        <v>175</v>
      </c>
      <c r="E449" s="229" t="s">
        <v>19</v>
      </c>
      <c r="F449" s="230" t="s">
        <v>559</v>
      </c>
      <c r="G449" s="227"/>
      <c r="H449" s="229" t="s">
        <v>19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175</v>
      </c>
      <c r="AU449" s="236" t="s">
        <v>83</v>
      </c>
      <c r="AV449" s="13" t="s">
        <v>81</v>
      </c>
      <c r="AW449" s="13" t="s">
        <v>33</v>
      </c>
      <c r="AX449" s="13" t="s">
        <v>74</v>
      </c>
      <c r="AY449" s="236" t="s">
        <v>165</v>
      </c>
    </row>
    <row r="450" s="13" customFormat="1">
      <c r="A450" s="13"/>
      <c r="B450" s="226"/>
      <c r="C450" s="227"/>
      <c r="D450" s="228" t="s">
        <v>175</v>
      </c>
      <c r="E450" s="229" t="s">
        <v>19</v>
      </c>
      <c r="F450" s="230" t="s">
        <v>560</v>
      </c>
      <c r="G450" s="227"/>
      <c r="H450" s="229" t="s">
        <v>19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175</v>
      </c>
      <c r="AU450" s="236" t="s">
        <v>83</v>
      </c>
      <c r="AV450" s="13" t="s">
        <v>81</v>
      </c>
      <c r="AW450" s="13" t="s">
        <v>33</v>
      </c>
      <c r="AX450" s="13" t="s">
        <v>74</v>
      </c>
      <c r="AY450" s="236" t="s">
        <v>165</v>
      </c>
    </row>
    <row r="451" s="14" customFormat="1">
      <c r="A451" s="14"/>
      <c r="B451" s="237"/>
      <c r="C451" s="238"/>
      <c r="D451" s="228" t="s">
        <v>175</v>
      </c>
      <c r="E451" s="239" t="s">
        <v>19</v>
      </c>
      <c r="F451" s="240" t="s">
        <v>369</v>
      </c>
      <c r="G451" s="238"/>
      <c r="H451" s="241">
        <v>-3.1629999999999998</v>
      </c>
      <c r="I451" s="242"/>
      <c r="J451" s="238"/>
      <c r="K451" s="238"/>
      <c r="L451" s="243"/>
      <c r="M451" s="244"/>
      <c r="N451" s="245"/>
      <c r="O451" s="245"/>
      <c r="P451" s="245"/>
      <c r="Q451" s="245"/>
      <c r="R451" s="245"/>
      <c r="S451" s="245"/>
      <c r="T451" s="24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7" t="s">
        <v>175</v>
      </c>
      <c r="AU451" s="247" t="s">
        <v>83</v>
      </c>
      <c r="AV451" s="14" t="s">
        <v>83</v>
      </c>
      <c r="AW451" s="14" t="s">
        <v>33</v>
      </c>
      <c r="AX451" s="14" t="s">
        <v>74</v>
      </c>
      <c r="AY451" s="247" t="s">
        <v>165</v>
      </c>
    </row>
    <row r="452" s="14" customFormat="1">
      <c r="A452" s="14"/>
      <c r="B452" s="237"/>
      <c r="C452" s="238"/>
      <c r="D452" s="228" t="s">
        <v>175</v>
      </c>
      <c r="E452" s="239" t="s">
        <v>19</v>
      </c>
      <c r="F452" s="240" t="s">
        <v>370</v>
      </c>
      <c r="G452" s="238"/>
      <c r="H452" s="241">
        <v>-4.4279999999999999</v>
      </c>
      <c r="I452" s="242"/>
      <c r="J452" s="238"/>
      <c r="K452" s="238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175</v>
      </c>
      <c r="AU452" s="247" t="s">
        <v>83</v>
      </c>
      <c r="AV452" s="14" t="s">
        <v>83</v>
      </c>
      <c r="AW452" s="14" t="s">
        <v>33</v>
      </c>
      <c r="AX452" s="14" t="s">
        <v>74</v>
      </c>
      <c r="AY452" s="247" t="s">
        <v>165</v>
      </c>
    </row>
    <row r="453" s="14" customFormat="1">
      <c r="A453" s="14"/>
      <c r="B453" s="237"/>
      <c r="C453" s="238"/>
      <c r="D453" s="228" t="s">
        <v>175</v>
      </c>
      <c r="E453" s="239" t="s">
        <v>19</v>
      </c>
      <c r="F453" s="240" t="s">
        <v>371</v>
      </c>
      <c r="G453" s="238"/>
      <c r="H453" s="241">
        <v>-5.0629999999999997</v>
      </c>
      <c r="I453" s="242"/>
      <c r="J453" s="238"/>
      <c r="K453" s="238"/>
      <c r="L453" s="243"/>
      <c r="M453" s="244"/>
      <c r="N453" s="245"/>
      <c r="O453" s="245"/>
      <c r="P453" s="245"/>
      <c r="Q453" s="245"/>
      <c r="R453" s="245"/>
      <c r="S453" s="245"/>
      <c r="T453" s="24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7" t="s">
        <v>175</v>
      </c>
      <c r="AU453" s="247" t="s">
        <v>83</v>
      </c>
      <c r="AV453" s="14" t="s">
        <v>83</v>
      </c>
      <c r="AW453" s="14" t="s">
        <v>33</v>
      </c>
      <c r="AX453" s="14" t="s">
        <v>74</v>
      </c>
      <c r="AY453" s="247" t="s">
        <v>165</v>
      </c>
    </row>
    <row r="454" s="14" customFormat="1">
      <c r="A454" s="14"/>
      <c r="B454" s="237"/>
      <c r="C454" s="238"/>
      <c r="D454" s="228" t="s">
        <v>175</v>
      </c>
      <c r="E454" s="239" t="s">
        <v>19</v>
      </c>
      <c r="F454" s="240" t="s">
        <v>372</v>
      </c>
      <c r="G454" s="238"/>
      <c r="H454" s="241">
        <v>-3.375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7" t="s">
        <v>175</v>
      </c>
      <c r="AU454" s="247" t="s">
        <v>83</v>
      </c>
      <c r="AV454" s="14" t="s">
        <v>83</v>
      </c>
      <c r="AW454" s="14" t="s">
        <v>33</v>
      </c>
      <c r="AX454" s="14" t="s">
        <v>74</v>
      </c>
      <c r="AY454" s="247" t="s">
        <v>165</v>
      </c>
    </row>
    <row r="455" s="14" customFormat="1">
      <c r="A455" s="14"/>
      <c r="B455" s="237"/>
      <c r="C455" s="238"/>
      <c r="D455" s="228" t="s">
        <v>175</v>
      </c>
      <c r="E455" s="239" t="s">
        <v>19</v>
      </c>
      <c r="F455" s="240" t="s">
        <v>369</v>
      </c>
      <c r="G455" s="238"/>
      <c r="H455" s="241">
        <v>-3.1629999999999998</v>
      </c>
      <c r="I455" s="242"/>
      <c r="J455" s="238"/>
      <c r="K455" s="238"/>
      <c r="L455" s="243"/>
      <c r="M455" s="244"/>
      <c r="N455" s="245"/>
      <c r="O455" s="245"/>
      <c r="P455" s="245"/>
      <c r="Q455" s="245"/>
      <c r="R455" s="245"/>
      <c r="S455" s="245"/>
      <c r="T455" s="24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7" t="s">
        <v>175</v>
      </c>
      <c r="AU455" s="247" t="s">
        <v>83</v>
      </c>
      <c r="AV455" s="14" t="s">
        <v>83</v>
      </c>
      <c r="AW455" s="14" t="s">
        <v>33</v>
      </c>
      <c r="AX455" s="14" t="s">
        <v>74</v>
      </c>
      <c r="AY455" s="247" t="s">
        <v>165</v>
      </c>
    </row>
    <row r="456" s="14" customFormat="1">
      <c r="A456" s="14"/>
      <c r="B456" s="237"/>
      <c r="C456" s="238"/>
      <c r="D456" s="228" t="s">
        <v>175</v>
      </c>
      <c r="E456" s="239" t="s">
        <v>19</v>
      </c>
      <c r="F456" s="240" t="s">
        <v>373</v>
      </c>
      <c r="G456" s="238"/>
      <c r="H456" s="241">
        <v>-1.875</v>
      </c>
      <c r="I456" s="242"/>
      <c r="J456" s="238"/>
      <c r="K456" s="238"/>
      <c r="L456" s="243"/>
      <c r="M456" s="244"/>
      <c r="N456" s="245"/>
      <c r="O456" s="245"/>
      <c r="P456" s="245"/>
      <c r="Q456" s="245"/>
      <c r="R456" s="245"/>
      <c r="S456" s="245"/>
      <c r="T456" s="24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7" t="s">
        <v>175</v>
      </c>
      <c r="AU456" s="247" t="s">
        <v>83</v>
      </c>
      <c r="AV456" s="14" t="s">
        <v>83</v>
      </c>
      <c r="AW456" s="14" t="s">
        <v>33</v>
      </c>
      <c r="AX456" s="14" t="s">
        <v>74</v>
      </c>
      <c r="AY456" s="247" t="s">
        <v>165</v>
      </c>
    </row>
    <row r="457" s="14" customFormat="1">
      <c r="A457" s="14"/>
      <c r="B457" s="237"/>
      <c r="C457" s="238"/>
      <c r="D457" s="228" t="s">
        <v>175</v>
      </c>
      <c r="E457" s="239" t="s">
        <v>19</v>
      </c>
      <c r="F457" s="240" t="s">
        <v>374</v>
      </c>
      <c r="G457" s="238"/>
      <c r="H457" s="241">
        <v>-1.125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7" t="s">
        <v>175</v>
      </c>
      <c r="AU457" s="247" t="s">
        <v>83</v>
      </c>
      <c r="AV457" s="14" t="s">
        <v>83</v>
      </c>
      <c r="AW457" s="14" t="s">
        <v>33</v>
      </c>
      <c r="AX457" s="14" t="s">
        <v>74</v>
      </c>
      <c r="AY457" s="247" t="s">
        <v>165</v>
      </c>
    </row>
    <row r="458" s="14" customFormat="1">
      <c r="A458" s="14"/>
      <c r="B458" s="237"/>
      <c r="C458" s="238"/>
      <c r="D458" s="228" t="s">
        <v>175</v>
      </c>
      <c r="E458" s="239" t="s">
        <v>19</v>
      </c>
      <c r="F458" s="240" t="s">
        <v>375</v>
      </c>
      <c r="G458" s="238"/>
      <c r="H458" s="241">
        <v>-3.75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175</v>
      </c>
      <c r="AU458" s="247" t="s">
        <v>83</v>
      </c>
      <c r="AV458" s="14" t="s">
        <v>83</v>
      </c>
      <c r="AW458" s="14" t="s">
        <v>33</v>
      </c>
      <c r="AX458" s="14" t="s">
        <v>74</v>
      </c>
      <c r="AY458" s="247" t="s">
        <v>165</v>
      </c>
    </row>
    <row r="459" s="14" customFormat="1">
      <c r="A459" s="14"/>
      <c r="B459" s="237"/>
      <c r="C459" s="238"/>
      <c r="D459" s="228" t="s">
        <v>175</v>
      </c>
      <c r="E459" s="239" t="s">
        <v>19</v>
      </c>
      <c r="F459" s="240" t="s">
        <v>376</v>
      </c>
      <c r="G459" s="238"/>
      <c r="H459" s="241">
        <v>-1.875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7" t="s">
        <v>175</v>
      </c>
      <c r="AU459" s="247" t="s">
        <v>83</v>
      </c>
      <c r="AV459" s="14" t="s">
        <v>83</v>
      </c>
      <c r="AW459" s="14" t="s">
        <v>33</v>
      </c>
      <c r="AX459" s="14" t="s">
        <v>74</v>
      </c>
      <c r="AY459" s="247" t="s">
        <v>165</v>
      </c>
    </row>
    <row r="460" s="15" customFormat="1">
      <c r="A460" s="15"/>
      <c r="B460" s="253"/>
      <c r="C460" s="254"/>
      <c r="D460" s="228" t="s">
        <v>175</v>
      </c>
      <c r="E460" s="255" t="s">
        <v>19</v>
      </c>
      <c r="F460" s="256" t="s">
        <v>207</v>
      </c>
      <c r="G460" s="254"/>
      <c r="H460" s="257">
        <v>110.643</v>
      </c>
      <c r="I460" s="258"/>
      <c r="J460" s="254"/>
      <c r="K460" s="254"/>
      <c r="L460" s="259"/>
      <c r="M460" s="260"/>
      <c r="N460" s="261"/>
      <c r="O460" s="261"/>
      <c r="P460" s="261"/>
      <c r="Q460" s="261"/>
      <c r="R460" s="261"/>
      <c r="S460" s="261"/>
      <c r="T460" s="262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3" t="s">
        <v>175</v>
      </c>
      <c r="AU460" s="263" t="s">
        <v>83</v>
      </c>
      <c r="AV460" s="15" t="s">
        <v>173</v>
      </c>
      <c r="AW460" s="15" t="s">
        <v>33</v>
      </c>
      <c r="AX460" s="15" t="s">
        <v>81</v>
      </c>
      <c r="AY460" s="263" t="s">
        <v>165</v>
      </c>
    </row>
    <row r="461" s="2" customFormat="1" ht="16.5" customHeight="1">
      <c r="A461" s="39"/>
      <c r="B461" s="40"/>
      <c r="C461" s="265" t="s">
        <v>561</v>
      </c>
      <c r="D461" s="265" t="s">
        <v>522</v>
      </c>
      <c r="E461" s="266" t="s">
        <v>562</v>
      </c>
      <c r="F461" s="267" t="s">
        <v>563</v>
      </c>
      <c r="G461" s="268" t="s">
        <v>194</v>
      </c>
      <c r="H461" s="269">
        <v>115.113</v>
      </c>
      <c r="I461" s="270"/>
      <c r="J461" s="271">
        <f>ROUND(I461*H461,2)</f>
        <v>0</v>
      </c>
      <c r="K461" s="267" t="s">
        <v>195</v>
      </c>
      <c r="L461" s="272"/>
      <c r="M461" s="273" t="s">
        <v>19</v>
      </c>
      <c r="N461" s="274" t="s">
        <v>45</v>
      </c>
      <c r="O461" s="85"/>
      <c r="P461" s="222">
        <f>O461*H461</f>
        <v>0</v>
      </c>
      <c r="Q461" s="222">
        <v>0.0033999999999999998</v>
      </c>
      <c r="R461" s="222">
        <f>Q461*H461</f>
        <v>0.39138419999999996</v>
      </c>
      <c r="S461" s="222">
        <v>0</v>
      </c>
      <c r="T461" s="223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24" t="s">
        <v>525</v>
      </c>
      <c r="AT461" s="224" t="s">
        <v>522</v>
      </c>
      <c r="AU461" s="224" t="s">
        <v>83</v>
      </c>
      <c r="AY461" s="18" t="s">
        <v>165</v>
      </c>
      <c r="BE461" s="225">
        <f>IF(N461="základní",J461,0)</f>
        <v>0</v>
      </c>
      <c r="BF461" s="225">
        <f>IF(N461="snížená",J461,0)</f>
        <v>0</v>
      </c>
      <c r="BG461" s="225">
        <f>IF(N461="zákl. přenesená",J461,0)</f>
        <v>0</v>
      </c>
      <c r="BH461" s="225">
        <f>IF(N461="sníž. přenesená",J461,0)</f>
        <v>0</v>
      </c>
      <c r="BI461" s="225">
        <f>IF(N461="nulová",J461,0)</f>
        <v>0</v>
      </c>
      <c r="BJ461" s="18" t="s">
        <v>81</v>
      </c>
      <c r="BK461" s="225">
        <f>ROUND(I461*H461,2)</f>
        <v>0</v>
      </c>
      <c r="BL461" s="18" t="s">
        <v>173</v>
      </c>
      <c r="BM461" s="224" t="s">
        <v>564</v>
      </c>
    </row>
    <row r="462" s="14" customFormat="1">
      <c r="A462" s="14"/>
      <c r="B462" s="237"/>
      <c r="C462" s="238"/>
      <c r="D462" s="228" t="s">
        <v>175</v>
      </c>
      <c r="E462" s="239" t="s">
        <v>19</v>
      </c>
      <c r="F462" s="240" t="s">
        <v>565</v>
      </c>
      <c r="G462" s="238"/>
      <c r="H462" s="241">
        <v>112.856</v>
      </c>
      <c r="I462" s="242"/>
      <c r="J462" s="238"/>
      <c r="K462" s="238"/>
      <c r="L462" s="243"/>
      <c r="M462" s="244"/>
      <c r="N462" s="245"/>
      <c r="O462" s="245"/>
      <c r="P462" s="245"/>
      <c r="Q462" s="245"/>
      <c r="R462" s="245"/>
      <c r="S462" s="245"/>
      <c r="T462" s="246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7" t="s">
        <v>175</v>
      </c>
      <c r="AU462" s="247" t="s">
        <v>83</v>
      </c>
      <c r="AV462" s="14" t="s">
        <v>83</v>
      </c>
      <c r="AW462" s="14" t="s">
        <v>33</v>
      </c>
      <c r="AX462" s="14" t="s">
        <v>81</v>
      </c>
      <c r="AY462" s="247" t="s">
        <v>165</v>
      </c>
    </row>
    <row r="463" s="14" customFormat="1">
      <c r="A463" s="14"/>
      <c r="B463" s="237"/>
      <c r="C463" s="238"/>
      <c r="D463" s="228" t="s">
        <v>175</v>
      </c>
      <c r="E463" s="238"/>
      <c r="F463" s="240" t="s">
        <v>566</v>
      </c>
      <c r="G463" s="238"/>
      <c r="H463" s="241">
        <v>115.113</v>
      </c>
      <c r="I463" s="242"/>
      <c r="J463" s="238"/>
      <c r="K463" s="238"/>
      <c r="L463" s="243"/>
      <c r="M463" s="244"/>
      <c r="N463" s="245"/>
      <c r="O463" s="245"/>
      <c r="P463" s="245"/>
      <c r="Q463" s="245"/>
      <c r="R463" s="245"/>
      <c r="S463" s="245"/>
      <c r="T463" s="246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7" t="s">
        <v>175</v>
      </c>
      <c r="AU463" s="247" t="s">
        <v>83</v>
      </c>
      <c r="AV463" s="14" t="s">
        <v>83</v>
      </c>
      <c r="AW463" s="14" t="s">
        <v>4</v>
      </c>
      <c r="AX463" s="14" t="s">
        <v>81</v>
      </c>
      <c r="AY463" s="247" t="s">
        <v>165</v>
      </c>
    </row>
    <row r="464" s="2" customFormat="1" ht="24.15" customHeight="1">
      <c r="A464" s="39"/>
      <c r="B464" s="40"/>
      <c r="C464" s="213" t="s">
        <v>567</v>
      </c>
      <c r="D464" s="213" t="s">
        <v>168</v>
      </c>
      <c r="E464" s="214" t="s">
        <v>568</v>
      </c>
      <c r="F464" s="215" t="s">
        <v>569</v>
      </c>
      <c r="G464" s="216" t="s">
        <v>171</v>
      </c>
      <c r="H464" s="217">
        <v>66.680000000000007</v>
      </c>
      <c r="I464" s="218"/>
      <c r="J464" s="219">
        <f>ROUND(I464*H464,2)</f>
        <v>0</v>
      </c>
      <c r="K464" s="215" t="s">
        <v>195</v>
      </c>
      <c r="L464" s="45"/>
      <c r="M464" s="220" t="s">
        <v>19</v>
      </c>
      <c r="N464" s="221" t="s">
        <v>45</v>
      </c>
      <c r="O464" s="85"/>
      <c r="P464" s="222">
        <f>O464*H464</f>
        <v>0</v>
      </c>
      <c r="Q464" s="222">
        <v>0</v>
      </c>
      <c r="R464" s="222">
        <f>Q464*H464</f>
        <v>0</v>
      </c>
      <c r="S464" s="222">
        <v>0</v>
      </c>
      <c r="T464" s="223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24" t="s">
        <v>173</v>
      </c>
      <c r="AT464" s="224" t="s">
        <v>168</v>
      </c>
      <c r="AU464" s="224" t="s">
        <v>83</v>
      </c>
      <c r="AY464" s="18" t="s">
        <v>165</v>
      </c>
      <c r="BE464" s="225">
        <f>IF(N464="základní",J464,0)</f>
        <v>0</v>
      </c>
      <c r="BF464" s="225">
        <f>IF(N464="snížená",J464,0)</f>
        <v>0</v>
      </c>
      <c r="BG464" s="225">
        <f>IF(N464="zákl. přenesená",J464,0)</f>
        <v>0</v>
      </c>
      <c r="BH464" s="225">
        <f>IF(N464="sníž. přenesená",J464,0)</f>
        <v>0</v>
      </c>
      <c r="BI464" s="225">
        <f>IF(N464="nulová",J464,0)</f>
        <v>0</v>
      </c>
      <c r="BJ464" s="18" t="s">
        <v>81</v>
      </c>
      <c r="BK464" s="225">
        <f>ROUND(I464*H464,2)</f>
        <v>0</v>
      </c>
      <c r="BL464" s="18" t="s">
        <v>173</v>
      </c>
      <c r="BM464" s="224" t="s">
        <v>570</v>
      </c>
    </row>
    <row r="465" s="2" customFormat="1">
      <c r="A465" s="39"/>
      <c r="B465" s="40"/>
      <c r="C465" s="41"/>
      <c r="D465" s="248" t="s">
        <v>197</v>
      </c>
      <c r="E465" s="41"/>
      <c r="F465" s="249" t="s">
        <v>571</v>
      </c>
      <c r="G465" s="41"/>
      <c r="H465" s="41"/>
      <c r="I465" s="250"/>
      <c r="J465" s="41"/>
      <c r="K465" s="41"/>
      <c r="L465" s="45"/>
      <c r="M465" s="251"/>
      <c r="N465" s="252"/>
      <c r="O465" s="85"/>
      <c r="P465" s="85"/>
      <c r="Q465" s="85"/>
      <c r="R465" s="85"/>
      <c r="S465" s="85"/>
      <c r="T465" s="86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197</v>
      </c>
      <c r="AU465" s="18" t="s">
        <v>83</v>
      </c>
    </row>
    <row r="466" s="13" customFormat="1">
      <c r="A466" s="13"/>
      <c r="B466" s="226"/>
      <c r="C466" s="227"/>
      <c r="D466" s="228" t="s">
        <v>175</v>
      </c>
      <c r="E466" s="229" t="s">
        <v>19</v>
      </c>
      <c r="F466" s="230" t="s">
        <v>560</v>
      </c>
      <c r="G466" s="227"/>
      <c r="H466" s="229" t="s">
        <v>19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175</v>
      </c>
      <c r="AU466" s="236" t="s">
        <v>83</v>
      </c>
      <c r="AV466" s="13" t="s">
        <v>81</v>
      </c>
      <c r="AW466" s="13" t="s">
        <v>33</v>
      </c>
      <c r="AX466" s="13" t="s">
        <v>74</v>
      </c>
      <c r="AY466" s="236" t="s">
        <v>165</v>
      </c>
    </row>
    <row r="467" s="14" customFormat="1">
      <c r="A467" s="14"/>
      <c r="B467" s="237"/>
      <c r="C467" s="238"/>
      <c r="D467" s="228" t="s">
        <v>175</v>
      </c>
      <c r="E467" s="239" t="s">
        <v>19</v>
      </c>
      <c r="F467" s="240" t="s">
        <v>572</v>
      </c>
      <c r="G467" s="238"/>
      <c r="H467" s="241">
        <v>7.5599999999999996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7" t="s">
        <v>175</v>
      </c>
      <c r="AU467" s="247" t="s">
        <v>83</v>
      </c>
      <c r="AV467" s="14" t="s">
        <v>83</v>
      </c>
      <c r="AW467" s="14" t="s">
        <v>33</v>
      </c>
      <c r="AX467" s="14" t="s">
        <v>74</v>
      </c>
      <c r="AY467" s="247" t="s">
        <v>165</v>
      </c>
    </row>
    <row r="468" s="14" customFormat="1">
      <c r="A468" s="14"/>
      <c r="B468" s="237"/>
      <c r="C468" s="238"/>
      <c r="D468" s="228" t="s">
        <v>175</v>
      </c>
      <c r="E468" s="239" t="s">
        <v>19</v>
      </c>
      <c r="F468" s="240" t="s">
        <v>573</v>
      </c>
      <c r="G468" s="238"/>
      <c r="H468" s="241">
        <v>8.5600000000000005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175</v>
      </c>
      <c r="AU468" s="247" t="s">
        <v>83</v>
      </c>
      <c r="AV468" s="14" t="s">
        <v>83</v>
      </c>
      <c r="AW468" s="14" t="s">
        <v>33</v>
      </c>
      <c r="AX468" s="14" t="s">
        <v>74</v>
      </c>
      <c r="AY468" s="247" t="s">
        <v>165</v>
      </c>
    </row>
    <row r="469" s="14" customFormat="1">
      <c r="A469" s="14"/>
      <c r="B469" s="237"/>
      <c r="C469" s="238"/>
      <c r="D469" s="228" t="s">
        <v>175</v>
      </c>
      <c r="E469" s="239" t="s">
        <v>19</v>
      </c>
      <c r="F469" s="240" t="s">
        <v>574</v>
      </c>
      <c r="G469" s="238"/>
      <c r="H469" s="241">
        <v>9</v>
      </c>
      <c r="I469" s="242"/>
      <c r="J469" s="238"/>
      <c r="K469" s="238"/>
      <c r="L469" s="243"/>
      <c r="M469" s="244"/>
      <c r="N469" s="245"/>
      <c r="O469" s="245"/>
      <c r="P469" s="245"/>
      <c r="Q469" s="245"/>
      <c r="R469" s="245"/>
      <c r="S469" s="245"/>
      <c r="T469" s="24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7" t="s">
        <v>175</v>
      </c>
      <c r="AU469" s="247" t="s">
        <v>83</v>
      </c>
      <c r="AV469" s="14" t="s">
        <v>83</v>
      </c>
      <c r="AW469" s="14" t="s">
        <v>33</v>
      </c>
      <c r="AX469" s="14" t="s">
        <v>74</v>
      </c>
      <c r="AY469" s="247" t="s">
        <v>165</v>
      </c>
    </row>
    <row r="470" s="14" customFormat="1">
      <c r="A470" s="14"/>
      <c r="B470" s="237"/>
      <c r="C470" s="238"/>
      <c r="D470" s="228" t="s">
        <v>175</v>
      </c>
      <c r="E470" s="239" t="s">
        <v>19</v>
      </c>
      <c r="F470" s="240" t="s">
        <v>575</v>
      </c>
      <c r="G470" s="238"/>
      <c r="H470" s="241">
        <v>7.5</v>
      </c>
      <c r="I470" s="242"/>
      <c r="J470" s="238"/>
      <c r="K470" s="238"/>
      <c r="L470" s="243"/>
      <c r="M470" s="244"/>
      <c r="N470" s="245"/>
      <c r="O470" s="245"/>
      <c r="P470" s="245"/>
      <c r="Q470" s="245"/>
      <c r="R470" s="245"/>
      <c r="S470" s="245"/>
      <c r="T470" s="246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7" t="s">
        <v>175</v>
      </c>
      <c r="AU470" s="247" t="s">
        <v>83</v>
      </c>
      <c r="AV470" s="14" t="s">
        <v>83</v>
      </c>
      <c r="AW470" s="14" t="s">
        <v>33</v>
      </c>
      <c r="AX470" s="14" t="s">
        <v>74</v>
      </c>
      <c r="AY470" s="247" t="s">
        <v>165</v>
      </c>
    </row>
    <row r="471" s="14" customFormat="1">
      <c r="A471" s="14"/>
      <c r="B471" s="237"/>
      <c r="C471" s="238"/>
      <c r="D471" s="228" t="s">
        <v>175</v>
      </c>
      <c r="E471" s="239" t="s">
        <v>19</v>
      </c>
      <c r="F471" s="240" t="s">
        <v>572</v>
      </c>
      <c r="G471" s="238"/>
      <c r="H471" s="241">
        <v>7.5599999999999996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7" t="s">
        <v>175</v>
      </c>
      <c r="AU471" s="247" t="s">
        <v>83</v>
      </c>
      <c r="AV471" s="14" t="s">
        <v>83</v>
      </c>
      <c r="AW471" s="14" t="s">
        <v>33</v>
      </c>
      <c r="AX471" s="14" t="s">
        <v>74</v>
      </c>
      <c r="AY471" s="247" t="s">
        <v>165</v>
      </c>
    </row>
    <row r="472" s="14" customFormat="1">
      <c r="A472" s="14"/>
      <c r="B472" s="237"/>
      <c r="C472" s="238"/>
      <c r="D472" s="228" t="s">
        <v>175</v>
      </c>
      <c r="E472" s="239" t="s">
        <v>19</v>
      </c>
      <c r="F472" s="240" t="s">
        <v>576</v>
      </c>
      <c r="G472" s="238"/>
      <c r="H472" s="241">
        <v>5.5</v>
      </c>
      <c r="I472" s="242"/>
      <c r="J472" s="238"/>
      <c r="K472" s="238"/>
      <c r="L472" s="243"/>
      <c r="M472" s="244"/>
      <c r="N472" s="245"/>
      <c r="O472" s="245"/>
      <c r="P472" s="245"/>
      <c r="Q472" s="245"/>
      <c r="R472" s="245"/>
      <c r="S472" s="245"/>
      <c r="T472" s="24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7" t="s">
        <v>175</v>
      </c>
      <c r="AU472" s="247" t="s">
        <v>83</v>
      </c>
      <c r="AV472" s="14" t="s">
        <v>83</v>
      </c>
      <c r="AW472" s="14" t="s">
        <v>33</v>
      </c>
      <c r="AX472" s="14" t="s">
        <v>74</v>
      </c>
      <c r="AY472" s="247" t="s">
        <v>165</v>
      </c>
    </row>
    <row r="473" s="14" customFormat="1">
      <c r="A473" s="14"/>
      <c r="B473" s="237"/>
      <c r="C473" s="238"/>
      <c r="D473" s="228" t="s">
        <v>175</v>
      </c>
      <c r="E473" s="239" t="s">
        <v>19</v>
      </c>
      <c r="F473" s="240" t="s">
        <v>577</v>
      </c>
      <c r="G473" s="238"/>
      <c r="H473" s="241">
        <v>3</v>
      </c>
      <c r="I473" s="242"/>
      <c r="J473" s="238"/>
      <c r="K473" s="238"/>
      <c r="L473" s="243"/>
      <c r="M473" s="244"/>
      <c r="N473" s="245"/>
      <c r="O473" s="245"/>
      <c r="P473" s="245"/>
      <c r="Q473" s="245"/>
      <c r="R473" s="245"/>
      <c r="S473" s="245"/>
      <c r="T473" s="246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7" t="s">
        <v>175</v>
      </c>
      <c r="AU473" s="247" t="s">
        <v>83</v>
      </c>
      <c r="AV473" s="14" t="s">
        <v>83</v>
      </c>
      <c r="AW473" s="14" t="s">
        <v>33</v>
      </c>
      <c r="AX473" s="14" t="s">
        <v>74</v>
      </c>
      <c r="AY473" s="247" t="s">
        <v>165</v>
      </c>
    </row>
    <row r="474" s="14" customFormat="1">
      <c r="A474" s="14"/>
      <c r="B474" s="237"/>
      <c r="C474" s="238"/>
      <c r="D474" s="228" t="s">
        <v>175</v>
      </c>
      <c r="E474" s="239" t="s">
        <v>19</v>
      </c>
      <c r="F474" s="240" t="s">
        <v>576</v>
      </c>
      <c r="G474" s="238"/>
      <c r="H474" s="241">
        <v>5.5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175</v>
      </c>
      <c r="AU474" s="247" t="s">
        <v>83</v>
      </c>
      <c r="AV474" s="14" t="s">
        <v>83</v>
      </c>
      <c r="AW474" s="14" t="s">
        <v>33</v>
      </c>
      <c r="AX474" s="14" t="s">
        <v>74</v>
      </c>
      <c r="AY474" s="247" t="s">
        <v>165</v>
      </c>
    </row>
    <row r="475" s="14" customFormat="1">
      <c r="A475" s="14"/>
      <c r="B475" s="237"/>
      <c r="C475" s="238"/>
      <c r="D475" s="228" t="s">
        <v>175</v>
      </c>
      <c r="E475" s="239" t="s">
        <v>19</v>
      </c>
      <c r="F475" s="240" t="s">
        <v>578</v>
      </c>
      <c r="G475" s="238"/>
      <c r="H475" s="241">
        <v>12.5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7" t="s">
        <v>175</v>
      </c>
      <c r="AU475" s="247" t="s">
        <v>83</v>
      </c>
      <c r="AV475" s="14" t="s">
        <v>83</v>
      </c>
      <c r="AW475" s="14" t="s">
        <v>33</v>
      </c>
      <c r="AX475" s="14" t="s">
        <v>74</v>
      </c>
      <c r="AY475" s="247" t="s">
        <v>165</v>
      </c>
    </row>
    <row r="476" s="15" customFormat="1">
      <c r="A476" s="15"/>
      <c r="B476" s="253"/>
      <c r="C476" s="254"/>
      <c r="D476" s="228" t="s">
        <v>175</v>
      </c>
      <c r="E476" s="255" t="s">
        <v>19</v>
      </c>
      <c r="F476" s="256" t="s">
        <v>207</v>
      </c>
      <c r="G476" s="254"/>
      <c r="H476" s="257">
        <v>66.680000000000007</v>
      </c>
      <c r="I476" s="258"/>
      <c r="J476" s="254"/>
      <c r="K476" s="254"/>
      <c r="L476" s="259"/>
      <c r="M476" s="260"/>
      <c r="N476" s="261"/>
      <c r="O476" s="261"/>
      <c r="P476" s="261"/>
      <c r="Q476" s="261"/>
      <c r="R476" s="261"/>
      <c r="S476" s="261"/>
      <c r="T476" s="262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3" t="s">
        <v>175</v>
      </c>
      <c r="AU476" s="263" t="s">
        <v>83</v>
      </c>
      <c r="AV476" s="15" t="s">
        <v>173</v>
      </c>
      <c r="AW476" s="15" t="s">
        <v>33</v>
      </c>
      <c r="AX476" s="15" t="s">
        <v>81</v>
      </c>
      <c r="AY476" s="263" t="s">
        <v>165</v>
      </c>
    </row>
    <row r="477" s="2" customFormat="1" ht="16.5" customHeight="1">
      <c r="A477" s="39"/>
      <c r="B477" s="40"/>
      <c r="C477" s="265" t="s">
        <v>579</v>
      </c>
      <c r="D477" s="265" t="s">
        <v>522</v>
      </c>
      <c r="E477" s="266" t="s">
        <v>580</v>
      </c>
      <c r="F477" s="267" t="s">
        <v>581</v>
      </c>
      <c r="G477" s="268" t="s">
        <v>194</v>
      </c>
      <c r="H477" s="269">
        <v>15.967000000000001</v>
      </c>
      <c r="I477" s="270"/>
      <c r="J477" s="271">
        <f>ROUND(I477*H477,2)</f>
        <v>0</v>
      </c>
      <c r="K477" s="267" t="s">
        <v>195</v>
      </c>
      <c r="L477" s="272"/>
      <c r="M477" s="273" t="s">
        <v>19</v>
      </c>
      <c r="N477" s="274" t="s">
        <v>45</v>
      </c>
      <c r="O477" s="85"/>
      <c r="P477" s="222">
        <f>O477*H477</f>
        <v>0</v>
      </c>
      <c r="Q477" s="222">
        <v>0</v>
      </c>
      <c r="R477" s="222">
        <f>Q477*H477</f>
        <v>0</v>
      </c>
      <c r="S477" s="222">
        <v>0</v>
      </c>
      <c r="T477" s="223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24" t="s">
        <v>525</v>
      </c>
      <c r="AT477" s="224" t="s">
        <v>522</v>
      </c>
      <c r="AU477" s="224" t="s">
        <v>83</v>
      </c>
      <c r="AY477" s="18" t="s">
        <v>165</v>
      </c>
      <c r="BE477" s="225">
        <f>IF(N477="základní",J477,0)</f>
        <v>0</v>
      </c>
      <c r="BF477" s="225">
        <f>IF(N477="snížená",J477,0)</f>
        <v>0</v>
      </c>
      <c r="BG477" s="225">
        <f>IF(N477="zákl. přenesená",J477,0)</f>
        <v>0</v>
      </c>
      <c r="BH477" s="225">
        <f>IF(N477="sníž. přenesená",J477,0)</f>
        <v>0</v>
      </c>
      <c r="BI477" s="225">
        <f>IF(N477="nulová",J477,0)</f>
        <v>0</v>
      </c>
      <c r="BJ477" s="18" t="s">
        <v>81</v>
      </c>
      <c r="BK477" s="225">
        <f>ROUND(I477*H477,2)</f>
        <v>0</v>
      </c>
      <c r="BL477" s="18" t="s">
        <v>173</v>
      </c>
      <c r="BM477" s="224" t="s">
        <v>582</v>
      </c>
    </row>
    <row r="478" s="13" customFormat="1">
      <c r="A478" s="13"/>
      <c r="B478" s="226"/>
      <c r="C478" s="227"/>
      <c r="D478" s="228" t="s">
        <v>175</v>
      </c>
      <c r="E478" s="229" t="s">
        <v>19</v>
      </c>
      <c r="F478" s="230" t="s">
        <v>560</v>
      </c>
      <c r="G478" s="227"/>
      <c r="H478" s="229" t="s">
        <v>19</v>
      </c>
      <c r="I478" s="231"/>
      <c r="J478" s="227"/>
      <c r="K478" s="227"/>
      <c r="L478" s="232"/>
      <c r="M478" s="233"/>
      <c r="N478" s="234"/>
      <c r="O478" s="234"/>
      <c r="P478" s="234"/>
      <c r="Q478" s="234"/>
      <c r="R478" s="234"/>
      <c r="S478" s="234"/>
      <c r="T478" s="23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6" t="s">
        <v>175</v>
      </c>
      <c r="AU478" s="236" t="s">
        <v>83</v>
      </c>
      <c r="AV478" s="13" t="s">
        <v>81</v>
      </c>
      <c r="AW478" s="13" t="s">
        <v>33</v>
      </c>
      <c r="AX478" s="13" t="s">
        <v>74</v>
      </c>
      <c r="AY478" s="236" t="s">
        <v>165</v>
      </c>
    </row>
    <row r="479" s="14" customFormat="1">
      <c r="A479" s="14"/>
      <c r="B479" s="237"/>
      <c r="C479" s="238"/>
      <c r="D479" s="228" t="s">
        <v>175</v>
      </c>
      <c r="E479" s="239" t="s">
        <v>19</v>
      </c>
      <c r="F479" s="240" t="s">
        <v>583</v>
      </c>
      <c r="G479" s="238"/>
      <c r="H479" s="241">
        <v>1.893</v>
      </c>
      <c r="I479" s="242"/>
      <c r="J479" s="238"/>
      <c r="K479" s="238"/>
      <c r="L479" s="243"/>
      <c r="M479" s="244"/>
      <c r="N479" s="245"/>
      <c r="O479" s="245"/>
      <c r="P479" s="245"/>
      <c r="Q479" s="245"/>
      <c r="R479" s="245"/>
      <c r="S479" s="245"/>
      <c r="T479" s="246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7" t="s">
        <v>175</v>
      </c>
      <c r="AU479" s="247" t="s">
        <v>83</v>
      </c>
      <c r="AV479" s="14" t="s">
        <v>83</v>
      </c>
      <c r="AW479" s="14" t="s">
        <v>33</v>
      </c>
      <c r="AX479" s="14" t="s">
        <v>74</v>
      </c>
      <c r="AY479" s="247" t="s">
        <v>165</v>
      </c>
    </row>
    <row r="480" s="14" customFormat="1">
      <c r="A480" s="14"/>
      <c r="B480" s="237"/>
      <c r="C480" s="238"/>
      <c r="D480" s="228" t="s">
        <v>175</v>
      </c>
      <c r="E480" s="239" t="s">
        <v>19</v>
      </c>
      <c r="F480" s="240" t="s">
        <v>584</v>
      </c>
      <c r="G480" s="238"/>
      <c r="H480" s="241">
        <v>2.0430000000000001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7" t="s">
        <v>175</v>
      </c>
      <c r="AU480" s="247" t="s">
        <v>83</v>
      </c>
      <c r="AV480" s="14" t="s">
        <v>83</v>
      </c>
      <c r="AW480" s="14" t="s">
        <v>33</v>
      </c>
      <c r="AX480" s="14" t="s">
        <v>74</v>
      </c>
      <c r="AY480" s="247" t="s">
        <v>165</v>
      </c>
    </row>
    <row r="481" s="14" customFormat="1">
      <c r="A481" s="14"/>
      <c r="B481" s="237"/>
      <c r="C481" s="238"/>
      <c r="D481" s="228" t="s">
        <v>175</v>
      </c>
      <c r="E481" s="239" t="s">
        <v>19</v>
      </c>
      <c r="F481" s="240" t="s">
        <v>585</v>
      </c>
      <c r="G481" s="238"/>
      <c r="H481" s="241">
        <v>2.0249999999999999</v>
      </c>
      <c r="I481" s="242"/>
      <c r="J481" s="238"/>
      <c r="K481" s="238"/>
      <c r="L481" s="243"/>
      <c r="M481" s="244"/>
      <c r="N481" s="245"/>
      <c r="O481" s="245"/>
      <c r="P481" s="245"/>
      <c r="Q481" s="245"/>
      <c r="R481" s="245"/>
      <c r="S481" s="245"/>
      <c r="T481" s="24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7" t="s">
        <v>175</v>
      </c>
      <c r="AU481" s="247" t="s">
        <v>83</v>
      </c>
      <c r="AV481" s="14" t="s">
        <v>83</v>
      </c>
      <c r="AW481" s="14" t="s">
        <v>33</v>
      </c>
      <c r="AX481" s="14" t="s">
        <v>74</v>
      </c>
      <c r="AY481" s="247" t="s">
        <v>165</v>
      </c>
    </row>
    <row r="482" s="14" customFormat="1">
      <c r="A482" s="14"/>
      <c r="B482" s="237"/>
      <c r="C482" s="238"/>
      <c r="D482" s="228" t="s">
        <v>175</v>
      </c>
      <c r="E482" s="239" t="s">
        <v>19</v>
      </c>
      <c r="F482" s="240" t="s">
        <v>586</v>
      </c>
      <c r="G482" s="238"/>
      <c r="H482" s="241">
        <v>1.575</v>
      </c>
      <c r="I482" s="242"/>
      <c r="J482" s="238"/>
      <c r="K482" s="238"/>
      <c r="L482" s="243"/>
      <c r="M482" s="244"/>
      <c r="N482" s="245"/>
      <c r="O482" s="245"/>
      <c r="P482" s="245"/>
      <c r="Q482" s="245"/>
      <c r="R482" s="245"/>
      <c r="S482" s="245"/>
      <c r="T482" s="24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7" t="s">
        <v>175</v>
      </c>
      <c r="AU482" s="247" t="s">
        <v>83</v>
      </c>
      <c r="AV482" s="14" t="s">
        <v>83</v>
      </c>
      <c r="AW482" s="14" t="s">
        <v>33</v>
      </c>
      <c r="AX482" s="14" t="s">
        <v>74</v>
      </c>
      <c r="AY482" s="247" t="s">
        <v>165</v>
      </c>
    </row>
    <row r="483" s="14" customFormat="1">
      <c r="A483" s="14"/>
      <c r="B483" s="237"/>
      <c r="C483" s="238"/>
      <c r="D483" s="228" t="s">
        <v>175</v>
      </c>
      <c r="E483" s="239" t="s">
        <v>19</v>
      </c>
      <c r="F483" s="240" t="s">
        <v>583</v>
      </c>
      <c r="G483" s="238"/>
      <c r="H483" s="241">
        <v>1.893</v>
      </c>
      <c r="I483" s="242"/>
      <c r="J483" s="238"/>
      <c r="K483" s="238"/>
      <c r="L483" s="243"/>
      <c r="M483" s="244"/>
      <c r="N483" s="245"/>
      <c r="O483" s="245"/>
      <c r="P483" s="245"/>
      <c r="Q483" s="245"/>
      <c r="R483" s="245"/>
      <c r="S483" s="245"/>
      <c r="T483" s="24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7" t="s">
        <v>175</v>
      </c>
      <c r="AU483" s="247" t="s">
        <v>83</v>
      </c>
      <c r="AV483" s="14" t="s">
        <v>83</v>
      </c>
      <c r="AW483" s="14" t="s">
        <v>33</v>
      </c>
      <c r="AX483" s="14" t="s">
        <v>74</v>
      </c>
      <c r="AY483" s="247" t="s">
        <v>165</v>
      </c>
    </row>
    <row r="484" s="14" customFormat="1">
      <c r="A484" s="14"/>
      <c r="B484" s="237"/>
      <c r="C484" s="238"/>
      <c r="D484" s="228" t="s">
        <v>175</v>
      </c>
      <c r="E484" s="239" t="s">
        <v>19</v>
      </c>
      <c r="F484" s="240" t="s">
        <v>587</v>
      </c>
      <c r="G484" s="238"/>
      <c r="H484" s="241">
        <v>1.2749999999999999</v>
      </c>
      <c r="I484" s="242"/>
      <c r="J484" s="238"/>
      <c r="K484" s="238"/>
      <c r="L484" s="243"/>
      <c r="M484" s="244"/>
      <c r="N484" s="245"/>
      <c r="O484" s="245"/>
      <c r="P484" s="245"/>
      <c r="Q484" s="245"/>
      <c r="R484" s="245"/>
      <c r="S484" s="245"/>
      <c r="T484" s="24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7" t="s">
        <v>175</v>
      </c>
      <c r="AU484" s="247" t="s">
        <v>83</v>
      </c>
      <c r="AV484" s="14" t="s">
        <v>83</v>
      </c>
      <c r="AW484" s="14" t="s">
        <v>33</v>
      </c>
      <c r="AX484" s="14" t="s">
        <v>74</v>
      </c>
      <c r="AY484" s="247" t="s">
        <v>165</v>
      </c>
    </row>
    <row r="485" s="14" customFormat="1">
      <c r="A485" s="14"/>
      <c r="B485" s="237"/>
      <c r="C485" s="238"/>
      <c r="D485" s="228" t="s">
        <v>175</v>
      </c>
      <c r="E485" s="239" t="s">
        <v>19</v>
      </c>
      <c r="F485" s="240" t="s">
        <v>588</v>
      </c>
      <c r="G485" s="238"/>
      <c r="H485" s="241">
        <v>0.67500000000000004</v>
      </c>
      <c r="I485" s="242"/>
      <c r="J485" s="238"/>
      <c r="K485" s="238"/>
      <c r="L485" s="243"/>
      <c r="M485" s="244"/>
      <c r="N485" s="245"/>
      <c r="O485" s="245"/>
      <c r="P485" s="245"/>
      <c r="Q485" s="245"/>
      <c r="R485" s="245"/>
      <c r="S485" s="245"/>
      <c r="T485" s="24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7" t="s">
        <v>175</v>
      </c>
      <c r="AU485" s="247" t="s">
        <v>83</v>
      </c>
      <c r="AV485" s="14" t="s">
        <v>83</v>
      </c>
      <c r="AW485" s="14" t="s">
        <v>33</v>
      </c>
      <c r="AX485" s="14" t="s">
        <v>74</v>
      </c>
      <c r="AY485" s="247" t="s">
        <v>165</v>
      </c>
    </row>
    <row r="486" s="14" customFormat="1">
      <c r="A486" s="14"/>
      <c r="B486" s="237"/>
      <c r="C486" s="238"/>
      <c r="D486" s="228" t="s">
        <v>175</v>
      </c>
      <c r="E486" s="239" t="s">
        <v>19</v>
      </c>
      <c r="F486" s="240" t="s">
        <v>587</v>
      </c>
      <c r="G486" s="238"/>
      <c r="H486" s="241">
        <v>1.2749999999999999</v>
      </c>
      <c r="I486" s="242"/>
      <c r="J486" s="238"/>
      <c r="K486" s="238"/>
      <c r="L486" s="243"/>
      <c r="M486" s="244"/>
      <c r="N486" s="245"/>
      <c r="O486" s="245"/>
      <c r="P486" s="245"/>
      <c r="Q486" s="245"/>
      <c r="R486" s="245"/>
      <c r="S486" s="245"/>
      <c r="T486" s="24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7" t="s">
        <v>175</v>
      </c>
      <c r="AU486" s="247" t="s">
        <v>83</v>
      </c>
      <c r="AV486" s="14" t="s">
        <v>83</v>
      </c>
      <c r="AW486" s="14" t="s">
        <v>33</v>
      </c>
      <c r="AX486" s="14" t="s">
        <v>74</v>
      </c>
      <c r="AY486" s="247" t="s">
        <v>165</v>
      </c>
    </row>
    <row r="487" s="14" customFormat="1">
      <c r="A487" s="14"/>
      <c r="B487" s="237"/>
      <c r="C487" s="238"/>
      <c r="D487" s="228" t="s">
        <v>175</v>
      </c>
      <c r="E487" s="239" t="s">
        <v>19</v>
      </c>
      <c r="F487" s="240" t="s">
        <v>589</v>
      </c>
      <c r="G487" s="238"/>
      <c r="H487" s="241">
        <v>3</v>
      </c>
      <c r="I487" s="242"/>
      <c r="J487" s="238"/>
      <c r="K487" s="238"/>
      <c r="L487" s="243"/>
      <c r="M487" s="244"/>
      <c r="N487" s="245"/>
      <c r="O487" s="245"/>
      <c r="P487" s="245"/>
      <c r="Q487" s="245"/>
      <c r="R487" s="245"/>
      <c r="S487" s="245"/>
      <c r="T487" s="24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7" t="s">
        <v>175</v>
      </c>
      <c r="AU487" s="247" t="s">
        <v>83</v>
      </c>
      <c r="AV487" s="14" t="s">
        <v>83</v>
      </c>
      <c r="AW487" s="14" t="s">
        <v>33</v>
      </c>
      <c r="AX487" s="14" t="s">
        <v>74</v>
      </c>
      <c r="AY487" s="247" t="s">
        <v>165</v>
      </c>
    </row>
    <row r="488" s="15" customFormat="1">
      <c r="A488" s="15"/>
      <c r="B488" s="253"/>
      <c r="C488" s="254"/>
      <c r="D488" s="228" t="s">
        <v>175</v>
      </c>
      <c r="E488" s="255" t="s">
        <v>19</v>
      </c>
      <c r="F488" s="256" t="s">
        <v>207</v>
      </c>
      <c r="G488" s="254"/>
      <c r="H488" s="257">
        <v>15.654</v>
      </c>
      <c r="I488" s="258"/>
      <c r="J488" s="254"/>
      <c r="K488" s="254"/>
      <c r="L488" s="259"/>
      <c r="M488" s="260"/>
      <c r="N488" s="261"/>
      <c r="O488" s="261"/>
      <c r="P488" s="261"/>
      <c r="Q488" s="261"/>
      <c r="R488" s="261"/>
      <c r="S488" s="261"/>
      <c r="T488" s="262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3" t="s">
        <v>175</v>
      </c>
      <c r="AU488" s="263" t="s">
        <v>83</v>
      </c>
      <c r="AV488" s="15" t="s">
        <v>173</v>
      </c>
      <c r="AW488" s="15" t="s">
        <v>33</v>
      </c>
      <c r="AX488" s="15" t="s">
        <v>81</v>
      </c>
      <c r="AY488" s="263" t="s">
        <v>165</v>
      </c>
    </row>
    <row r="489" s="14" customFormat="1">
      <c r="A489" s="14"/>
      <c r="B489" s="237"/>
      <c r="C489" s="238"/>
      <c r="D489" s="228" t="s">
        <v>175</v>
      </c>
      <c r="E489" s="238"/>
      <c r="F489" s="240" t="s">
        <v>590</v>
      </c>
      <c r="G489" s="238"/>
      <c r="H489" s="241">
        <v>15.967000000000001</v>
      </c>
      <c r="I489" s="242"/>
      <c r="J489" s="238"/>
      <c r="K489" s="238"/>
      <c r="L489" s="243"/>
      <c r="M489" s="244"/>
      <c r="N489" s="245"/>
      <c r="O489" s="245"/>
      <c r="P489" s="245"/>
      <c r="Q489" s="245"/>
      <c r="R489" s="245"/>
      <c r="S489" s="245"/>
      <c r="T489" s="24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7" t="s">
        <v>175</v>
      </c>
      <c r="AU489" s="247" t="s">
        <v>83</v>
      </c>
      <c r="AV489" s="14" t="s">
        <v>83</v>
      </c>
      <c r="AW489" s="14" t="s">
        <v>4</v>
      </c>
      <c r="AX489" s="14" t="s">
        <v>81</v>
      </c>
      <c r="AY489" s="247" t="s">
        <v>165</v>
      </c>
    </row>
    <row r="490" s="2" customFormat="1" ht="16.5" customHeight="1">
      <c r="A490" s="39"/>
      <c r="B490" s="40"/>
      <c r="C490" s="265" t="s">
        <v>591</v>
      </c>
      <c r="D490" s="265" t="s">
        <v>522</v>
      </c>
      <c r="E490" s="266" t="s">
        <v>592</v>
      </c>
      <c r="F490" s="267" t="s">
        <v>593</v>
      </c>
      <c r="G490" s="268" t="s">
        <v>194</v>
      </c>
      <c r="H490" s="269">
        <v>2.984</v>
      </c>
      <c r="I490" s="270"/>
      <c r="J490" s="271">
        <f>ROUND(I490*H490,2)</f>
        <v>0</v>
      </c>
      <c r="K490" s="267" t="s">
        <v>195</v>
      </c>
      <c r="L490" s="272"/>
      <c r="M490" s="273" t="s">
        <v>19</v>
      </c>
      <c r="N490" s="274" t="s">
        <v>45</v>
      </c>
      <c r="O490" s="85"/>
      <c r="P490" s="222">
        <f>O490*H490</f>
        <v>0</v>
      </c>
      <c r="Q490" s="222">
        <v>0</v>
      </c>
      <c r="R490" s="222">
        <f>Q490*H490</f>
        <v>0</v>
      </c>
      <c r="S490" s="222">
        <v>0</v>
      </c>
      <c r="T490" s="223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24" t="s">
        <v>525</v>
      </c>
      <c r="AT490" s="224" t="s">
        <v>522</v>
      </c>
      <c r="AU490" s="224" t="s">
        <v>83</v>
      </c>
      <c r="AY490" s="18" t="s">
        <v>165</v>
      </c>
      <c r="BE490" s="225">
        <f>IF(N490="základní",J490,0)</f>
        <v>0</v>
      </c>
      <c r="BF490" s="225">
        <f>IF(N490="snížená",J490,0)</f>
        <v>0</v>
      </c>
      <c r="BG490" s="225">
        <f>IF(N490="zákl. přenesená",J490,0)</f>
        <v>0</v>
      </c>
      <c r="BH490" s="225">
        <f>IF(N490="sníž. přenesená",J490,0)</f>
        <v>0</v>
      </c>
      <c r="BI490" s="225">
        <f>IF(N490="nulová",J490,0)</f>
        <v>0</v>
      </c>
      <c r="BJ490" s="18" t="s">
        <v>81</v>
      </c>
      <c r="BK490" s="225">
        <f>ROUND(I490*H490,2)</f>
        <v>0</v>
      </c>
      <c r="BL490" s="18" t="s">
        <v>173</v>
      </c>
      <c r="BM490" s="224" t="s">
        <v>594</v>
      </c>
    </row>
    <row r="491" s="13" customFormat="1">
      <c r="A491" s="13"/>
      <c r="B491" s="226"/>
      <c r="C491" s="227"/>
      <c r="D491" s="228" t="s">
        <v>175</v>
      </c>
      <c r="E491" s="229" t="s">
        <v>19</v>
      </c>
      <c r="F491" s="230" t="s">
        <v>560</v>
      </c>
      <c r="G491" s="227"/>
      <c r="H491" s="229" t="s">
        <v>19</v>
      </c>
      <c r="I491" s="231"/>
      <c r="J491" s="227"/>
      <c r="K491" s="227"/>
      <c r="L491" s="232"/>
      <c r="M491" s="233"/>
      <c r="N491" s="234"/>
      <c r="O491" s="234"/>
      <c r="P491" s="234"/>
      <c r="Q491" s="234"/>
      <c r="R491" s="234"/>
      <c r="S491" s="234"/>
      <c r="T491" s="23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6" t="s">
        <v>175</v>
      </c>
      <c r="AU491" s="236" t="s">
        <v>83</v>
      </c>
      <c r="AV491" s="13" t="s">
        <v>81</v>
      </c>
      <c r="AW491" s="13" t="s">
        <v>33</v>
      </c>
      <c r="AX491" s="13" t="s">
        <v>74</v>
      </c>
      <c r="AY491" s="236" t="s">
        <v>165</v>
      </c>
    </row>
    <row r="492" s="14" customFormat="1">
      <c r="A492" s="14"/>
      <c r="B492" s="237"/>
      <c r="C492" s="238"/>
      <c r="D492" s="228" t="s">
        <v>175</v>
      </c>
      <c r="E492" s="239" t="s">
        <v>19</v>
      </c>
      <c r="F492" s="240" t="s">
        <v>74</v>
      </c>
      <c r="G492" s="238"/>
      <c r="H492" s="241">
        <v>0</v>
      </c>
      <c r="I492" s="242"/>
      <c r="J492" s="238"/>
      <c r="K492" s="238"/>
      <c r="L492" s="243"/>
      <c r="M492" s="244"/>
      <c r="N492" s="245"/>
      <c r="O492" s="245"/>
      <c r="P492" s="245"/>
      <c r="Q492" s="245"/>
      <c r="R492" s="245"/>
      <c r="S492" s="245"/>
      <c r="T492" s="24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7" t="s">
        <v>175</v>
      </c>
      <c r="AU492" s="247" t="s">
        <v>83</v>
      </c>
      <c r="AV492" s="14" t="s">
        <v>83</v>
      </c>
      <c r="AW492" s="14" t="s">
        <v>33</v>
      </c>
      <c r="AX492" s="14" t="s">
        <v>74</v>
      </c>
      <c r="AY492" s="247" t="s">
        <v>165</v>
      </c>
    </row>
    <row r="493" s="14" customFormat="1">
      <c r="A493" s="14"/>
      <c r="B493" s="237"/>
      <c r="C493" s="238"/>
      <c r="D493" s="228" t="s">
        <v>175</v>
      </c>
      <c r="E493" s="239" t="s">
        <v>19</v>
      </c>
      <c r="F493" s="240" t="s">
        <v>595</v>
      </c>
      <c r="G493" s="238"/>
      <c r="H493" s="241">
        <v>0.52500000000000002</v>
      </c>
      <c r="I493" s="242"/>
      <c r="J493" s="238"/>
      <c r="K493" s="238"/>
      <c r="L493" s="243"/>
      <c r="M493" s="244"/>
      <c r="N493" s="245"/>
      <c r="O493" s="245"/>
      <c r="P493" s="245"/>
      <c r="Q493" s="245"/>
      <c r="R493" s="245"/>
      <c r="S493" s="245"/>
      <c r="T493" s="24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7" t="s">
        <v>175</v>
      </c>
      <c r="AU493" s="247" t="s">
        <v>83</v>
      </c>
      <c r="AV493" s="14" t="s">
        <v>83</v>
      </c>
      <c r="AW493" s="14" t="s">
        <v>33</v>
      </c>
      <c r="AX493" s="14" t="s">
        <v>74</v>
      </c>
      <c r="AY493" s="247" t="s">
        <v>165</v>
      </c>
    </row>
    <row r="494" s="14" customFormat="1">
      <c r="A494" s="14"/>
      <c r="B494" s="237"/>
      <c r="C494" s="238"/>
      <c r="D494" s="228" t="s">
        <v>175</v>
      </c>
      <c r="E494" s="239" t="s">
        <v>19</v>
      </c>
      <c r="F494" s="240" t="s">
        <v>74</v>
      </c>
      <c r="G494" s="238"/>
      <c r="H494" s="241">
        <v>0</v>
      </c>
      <c r="I494" s="242"/>
      <c r="J494" s="238"/>
      <c r="K494" s="238"/>
      <c r="L494" s="243"/>
      <c r="M494" s="244"/>
      <c r="N494" s="245"/>
      <c r="O494" s="245"/>
      <c r="P494" s="245"/>
      <c r="Q494" s="245"/>
      <c r="R494" s="245"/>
      <c r="S494" s="245"/>
      <c r="T494" s="24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7" t="s">
        <v>175</v>
      </c>
      <c r="AU494" s="247" t="s">
        <v>83</v>
      </c>
      <c r="AV494" s="14" t="s">
        <v>83</v>
      </c>
      <c r="AW494" s="14" t="s">
        <v>33</v>
      </c>
      <c r="AX494" s="14" t="s">
        <v>74</v>
      </c>
      <c r="AY494" s="247" t="s">
        <v>165</v>
      </c>
    </row>
    <row r="495" s="14" customFormat="1">
      <c r="A495" s="14"/>
      <c r="B495" s="237"/>
      <c r="C495" s="238"/>
      <c r="D495" s="228" t="s">
        <v>175</v>
      </c>
      <c r="E495" s="239" t="s">
        <v>19</v>
      </c>
      <c r="F495" s="240" t="s">
        <v>596</v>
      </c>
      <c r="G495" s="238"/>
      <c r="H495" s="241">
        <v>0.67500000000000004</v>
      </c>
      <c r="I495" s="242"/>
      <c r="J495" s="238"/>
      <c r="K495" s="238"/>
      <c r="L495" s="243"/>
      <c r="M495" s="244"/>
      <c r="N495" s="245"/>
      <c r="O495" s="245"/>
      <c r="P495" s="245"/>
      <c r="Q495" s="245"/>
      <c r="R495" s="245"/>
      <c r="S495" s="245"/>
      <c r="T495" s="24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7" t="s">
        <v>175</v>
      </c>
      <c r="AU495" s="247" t="s">
        <v>83</v>
      </c>
      <c r="AV495" s="14" t="s">
        <v>83</v>
      </c>
      <c r="AW495" s="14" t="s">
        <v>33</v>
      </c>
      <c r="AX495" s="14" t="s">
        <v>74</v>
      </c>
      <c r="AY495" s="247" t="s">
        <v>165</v>
      </c>
    </row>
    <row r="496" s="14" customFormat="1">
      <c r="A496" s="14"/>
      <c r="B496" s="237"/>
      <c r="C496" s="238"/>
      <c r="D496" s="228" t="s">
        <v>175</v>
      </c>
      <c r="E496" s="239" t="s">
        <v>19</v>
      </c>
      <c r="F496" s="240" t="s">
        <v>597</v>
      </c>
      <c r="G496" s="238"/>
      <c r="H496" s="241">
        <v>0.375</v>
      </c>
      <c r="I496" s="242"/>
      <c r="J496" s="238"/>
      <c r="K496" s="238"/>
      <c r="L496" s="243"/>
      <c r="M496" s="244"/>
      <c r="N496" s="245"/>
      <c r="O496" s="245"/>
      <c r="P496" s="245"/>
      <c r="Q496" s="245"/>
      <c r="R496" s="245"/>
      <c r="S496" s="245"/>
      <c r="T496" s="24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7" t="s">
        <v>175</v>
      </c>
      <c r="AU496" s="247" t="s">
        <v>83</v>
      </c>
      <c r="AV496" s="14" t="s">
        <v>83</v>
      </c>
      <c r="AW496" s="14" t="s">
        <v>33</v>
      </c>
      <c r="AX496" s="14" t="s">
        <v>74</v>
      </c>
      <c r="AY496" s="247" t="s">
        <v>165</v>
      </c>
    </row>
    <row r="497" s="14" customFormat="1">
      <c r="A497" s="14"/>
      <c r="B497" s="237"/>
      <c r="C497" s="238"/>
      <c r="D497" s="228" t="s">
        <v>175</v>
      </c>
      <c r="E497" s="239" t="s">
        <v>19</v>
      </c>
      <c r="F497" s="240" t="s">
        <v>74</v>
      </c>
      <c r="G497" s="238"/>
      <c r="H497" s="241">
        <v>0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175</v>
      </c>
      <c r="AU497" s="247" t="s">
        <v>83</v>
      </c>
      <c r="AV497" s="14" t="s">
        <v>83</v>
      </c>
      <c r="AW497" s="14" t="s">
        <v>33</v>
      </c>
      <c r="AX497" s="14" t="s">
        <v>74</v>
      </c>
      <c r="AY497" s="247" t="s">
        <v>165</v>
      </c>
    </row>
    <row r="498" s="14" customFormat="1">
      <c r="A498" s="14"/>
      <c r="B498" s="237"/>
      <c r="C498" s="238"/>
      <c r="D498" s="228" t="s">
        <v>175</v>
      </c>
      <c r="E498" s="239" t="s">
        <v>19</v>
      </c>
      <c r="F498" s="240" t="s">
        <v>598</v>
      </c>
      <c r="G498" s="238"/>
      <c r="H498" s="241">
        <v>0.22500000000000001</v>
      </c>
      <c r="I498" s="242"/>
      <c r="J498" s="238"/>
      <c r="K498" s="238"/>
      <c r="L498" s="243"/>
      <c r="M498" s="244"/>
      <c r="N498" s="245"/>
      <c r="O498" s="245"/>
      <c r="P498" s="245"/>
      <c r="Q498" s="245"/>
      <c r="R498" s="245"/>
      <c r="S498" s="245"/>
      <c r="T498" s="24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7" t="s">
        <v>175</v>
      </c>
      <c r="AU498" s="247" t="s">
        <v>83</v>
      </c>
      <c r="AV498" s="14" t="s">
        <v>83</v>
      </c>
      <c r="AW498" s="14" t="s">
        <v>33</v>
      </c>
      <c r="AX498" s="14" t="s">
        <v>74</v>
      </c>
      <c r="AY498" s="247" t="s">
        <v>165</v>
      </c>
    </row>
    <row r="499" s="14" customFormat="1">
      <c r="A499" s="14"/>
      <c r="B499" s="237"/>
      <c r="C499" s="238"/>
      <c r="D499" s="228" t="s">
        <v>175</v>
      </c>
      <c r="E499" s="239" t="s">
        <v>19</v>
      </c>
      <c r="F499" s="240" t="s">
        <v>597</v>
      </c>
      <c r="G499" s="238"/>
      <c r="H499" s="241">
        <v>0.375</v>
      </c>
      <c r="I499" s="242"/>
      <c r="J499" s="238"/>
      <c r="K499" s="238"/>
      <c r="L499" s="243"/>
      <c r="M499" s="244"/>
      <c r="N499" s="245"/>
      <c r="O499" s="245"/>
      <c r="P499" s="245"/>
      <c r="Q499" s="245"/>
      <c r="R499" s="245"/>
      <c r="S499" s="245"/>
      <c r="T499" s="24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7" t="s">
        <v>175</v>
      </c>
      <c r="AU499" s="247" t="s">
        <v>83</v>
      </c>
      <c r="AV499" s="14" t="s">
        <v>83</v>
      </c>
      <c r="AW499" s="14" t="s">
        <v>33</v>
      </c>
      <c r="AX499" s="14" t="s">
        <v>74</v>
      </c>
      <c r="AY499" s="247" t="s">
        <v>165</v>
      </c>
    </row>
    <row r="500" s="14" customFormat="1">
      <c r="A500" s="14"/>
      <c r="B500" s="237"/>
      <c r="C500" s="238"/>
      <c r="D500" s="228" t="s">
        <v>175</v>
      </c>
      <c r="E500" s="239" t="s">
        <v>19</v>
      </c>
      <c r="F500" s="240" t="s">
        <v>599</v>
      </c>
      <c r="G500" s="238"/>
      <c r="H500" s="241">
        <v>0.75</v>
      </c>
      <c r="I500" s="242"/>
      <c r="J500" s="238"/>
      <c r="K500" s="238"/>
      <c r="L500" s="243"/>
      <c r="M500" s="244"/>
      <c r="N500" s="245"/>
      <c r="O500" s="245"/>
      <c r="P500" s="245"/>
      <c r="Q500" s="245"/>
      <c r="R500" s="245"/>
      <c r="S500" s="245"/>
      <c r="T500" s="24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7" t="s">
        <v>175</v>
      </c>
      <c r="AU500" s="247" t="s">
        <v>83</v>
      </c>
      <c r="AV500" s="14" t="s">
        <v>83</v>
      </c>
      <c r="AW500" s="14" t="s">
        <v>33</v>
      </c>
      <c r="AX500" s="14" t="s">
        <v>74</v>
      </c>
      <c r="AY500" s="247" t="s">
        <v>165</v>
      </c>
    </row>
    <row r="501" s="15" customFormat="1">
      <c r="A501" s="15"/>
      <c r="B501" s="253"/>
      <c r="C501" s="254"/>
      <c r="D501" s="228" t="s">
        <v>175</v>
      </c>
      <c r="E501" s="255" t="s">
        <v>19</v>
      </c>
      <c r="F501" s="256" t="s">
        <v>207</v>
      </c>
      <c r="G501" s="254"/>
      <c r="H501" s="257">
        <v>2.9249999999999998</v>
      </c>
      <c r="I501" s="258"/>
      <c r="J501" s="254"/>
      <c r="K501" s="254"/>
      <c r="L501" s="259"/>
      <c r="M501" s="260"/>
      <c r="N501" s="261"/>
      <c r="O501" s="261"/>
      <c r="P501" s="261"/>
      <c r="Q501" s="261"/>
      <c r="R501" s="261"/>
      <c r="S501" s="261"/>
      <c r="T501" s="262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3" t="s">
        <v>175</v>
      </c>
      <c r="AU501" s="263" t="s">
        <v>83</v>
      </c>
      <c r="AV501" s="15" t="s">
        <v>173</v>
      </c>
      <c r="AW501" s="15" t="s">
        <v>33</v>
      </c>
      <c r="AX501" s="15" t="s">
        <v>81</v>
      </c>
      <c r="AY501" s="263" t="s">
        <v>165</v>
      </c>
    </row>
    <row r="502" s="14" customFormat="1">
      <c r="A502" s="14"/>
      <c r="B502" s="237"/>
      <c r="C502" s="238"/>
      <c r="D502" s="228" t="s">
        <v>175</v>
      </c>
      <c r="E502" s="238"/>
      <c r="F502" s="240" t="s">
        <v>600</v>
      </c>
      <c r="G502" s="238"/>
      <c r="H502" s="241">
        <v>2.984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7" t="s">
        <v>175</v>
      </c>
      <c r="AU502" s="247" t="s">
        <v>83</v>
      </c>
      <c r="AV502" s="14" t="s">
        <v>83</v>
      </c>
      <c r="AW502" s="14" t="s">
        <v>4</v>
      </c>
      <c r="AX502" s="14" t="s">
        <v>81</v>
      </c>
      <c r="AY502" s="247" t="s">
        <v>165</v>
      </c>
    </row>
    <row r="503" s="2" customFormat="1" ht="16.5" customHeight="1">
      <c r="A503" s="39"/>
      <c r="B503" s="40"/>
      <c r="C503" s="213" t="s">
        <v>601</v>
      </c>
      <c r="D503" s="213" t="s">
        <v>168</v>
      </c>
      <c r="E503" s="214" t="s">
        <v>602</v>
      </c>
      <c r="F503" s="215" t="s">
        <v>603</v>
      </c>
      <c r="G503" s="216" t="s">
        <v>194</v>
      </c>
      <c r="H503" s="217">
        <v>128.566</v>
      </c>
      <c r="I503" s="218"/>
      <c r="J503" s="219">
        <f>ROUND(I503*H503,2)</f>
        <v>0</v>
      </c>
      <c r="K503" s="215" t="s">
        <v>195</v>
      </c>
      <c r="L503" s="45"/>
      <c r="M503" s="220" t="s">
        <v>19</v>
      </c>
      <c r="N503" s="221" t="s">
        <v>45</v>
      </c>
      <c r="O503" s="85"/>
      <c r="P503" s="222">
        <f>O503*H503</f>
        <v>0</v>
      </c>
      <c r="Q503" s="222">
        <v>0</v>
      </c>
      <c r="R503" s="222">
        <f>Q503*H503</f>
        <v>0</v>
      </c>
      <c r="S503" s="222">
        <v>0</v>
      </c>
      <c r="T503" s="223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24" t="s">
        <v>173</v>
      </c>
      <c r="AT503" s="224" t="s">
        <v>168</v>
      </c>
      <c r="AU503" s="224" t="s">
        <v>83</v>
      </c>
      <c r="AY503" s="18" t="s">
        <v>165</v>
      </c>
      <c r="BE503" s="225">
        <f>IF(N503="základní",J503,0)</f>
        <v>0</v>
      </c>
      <c r="BF503" s="225">
        <f>IF(N503="snížená",J503,0)</f>
        <v>0</v>
      </c>
      <c r="BG503" s="225">
        <f>IF(N503="zákl. přenesená",J503,0)</f>
        <v>0</v>
      </c>
      <c r="BH503" s="225">
        <f>IF(N503="sníž. přenesená",J503,0)</f>
        <v>0</v>
      </c>
      <c r="BI503" s="225">
        <f>IF(N503="nulová",J503,0)</f>
        <v>0</v>
      </c>
      <c r="BJ503" s="18" t="s">
        <v>81</v>
      </c>
      <c r="BK503" s="225">
        <f>ROUND(I503*H503,2)</f>
        <v>0</v>
      </c>
      <c r="BL503" s="18" t="s">
        <v>173</v>
      </c>
      <c r="BM503" s="224" t="s">
        <v>604</v>
      </c>
    </row>
    <row r="504" s="2" customFormat="1">
      <c r="A504" s="39"/>
      <c r="B504" s="40"/>
      <c r="C504" s="41"/>
      <c r="D504" s="248" t="s">
        <v>197</v>
      </c>
      <c r="E504" s="41"/>
      <c r="F504" s="249" t="s">
        <v>605</v>
      </c>
      <c r="G504" s="41"/>
      <c r="H504" s="41"/>
      <c r="I504" s="250"/>
      <c r="J504" s="41"/>
      <c r="K504" s="41"/>
      <c r="L504" s="45"/>
      <c r="M504" s="251"/>
      <c r="N504" s="252"/>
      <c r="O504" s="85"/>
      <c r="P504" s="85"/>
      <c r="Q504" s="85"/>
      <c r="R504" s="85"/>
      <c r="S504" s="85"/>
      <c r="T504" s="86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197</v>
      </c>
      <c r="AU504" s="18" t="s">
        <v>83</v>
      </c>
    </row>
    <row r="505" s="14" customFormat="1">
      <c r="A505" s="14"/>
      <c r="B505" s="237"/>
      <c r="C505" s="238"/>
      <c r="D505" s="228" t="s">
        <v>175</v>
      </c>
      <c r="E505" s="239" t="s">
        <v>19</v>
      </c>
      <c r="F505" s="240" t="s">
        <v>606</v>
      </c>
      <c r="G505" s="238"/>
      <c r="H505" s="241">
        <v>110.643</v>
      </c>
      <c r="I505" s="242"/>
      <c r="J505" s="238"/>
      <c r="K505" s="238"/>
      <c r="L505" s="243"/>
      <c r="M505" s="244"/>
      <c r="N505" s="245"/>
      <c r="O505" s="245"/>
      <c r="P505" s="245"/>
      <c r="Q505" s="245"/>
      <c r="R505" s="245"/>
      <c r="S505" s="245"/>
      <c r="T505" s="24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7" t="s">
        <v>175</v>
      </c>
      <c r="AU505" s="247" t="s">
        <v>83</v>
      </c>
      <c r="AV505" s="14" t="s">
        <v>83</v>
      </c>
      <c r="AW505" s="14" t="s">
        <v>33</v>
      </c>
      <c r="AX505" s="14" t="s">
        <v>74</v>
      </c>
      <c r="AY505" s="247" t="s">
        <v>165</v>
      </c>
    </row>
    <row r="506" s="14" customFormat="1">
      <c r="A506" s="14"/>
      <c r="B506" s="237"/>
      <c r="C506" s="238"/>
      <c r="D506" s="228" t="s">
        <v>175</v>
      </c>
      <c r="E506" s="239" t="s">
        <v>19</v>
      </c>
      <c r="F506" s="240" t="s">
        <v>607</v>
      </c>
      <c r="G506" s="238"/>
      <c r="H506" s="241">
        <v>17.922999999999998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7" t="s">
        <v>175</v>
      </c>
      <c r="AU506" s="247" t="s">
        <v>83</v>
      </c>
      <c r="AV506" s="14" t="s">
        <v>83</v>
      </c>
      <c r="AW506" s="14" t="s">
        <v>33</v>
      </c>
      <c r="AX506" s="14" t="s">
        <v>74</v>
      </c>
      <c r="AY506" s="247" t="s">
        <v>165</v>
      </c>
    </row>
    <row r="507" s="15" customFormat="1">
      <c r="A507" s="15"/>
      <c r="B507" s="253"/>
      <c r="C507" s="254"/>
      <c r="D507" s="228" t="s">
        <v>175</v>
      </c>
      <c r="E507" s="255" t="s">
        <v>19</v>
      </c>
      <c r="F507" s="256" t="s">
        <v>207</v>
      </c>
      <c r="G507" s="254"/>
      <c r="H507" s="257">
        <v>128.566</v>
      </c>
      <c r="I507" s="258"/>
      <c r="J507" s="254"/>
      <c r="K507" s="254"/>
      <c r="L507" s="259"/>
      <c r="M507" s="260"/>
      <c r="N507" s="261"/>
      <c r="O507" s="261"/>
      <c r="P507" s="261"/>
      <c r="Q507" s="261"/>
      <c r="R507" s="261"/>
      <c r="S507" s="261"/>
      <c r="T507" s="262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3" t="s">
        <v>175</v>
      </c>
      <c r="AU507" s="263" t="s">
        <v>83</v>
      </c>
      <c r="AV507" s="15" t="s">
        <v>173</v>
      </c>
      <c r="AW507" s="15" t="s">
        <v>33</v>
      </c>
      <c r="AX507" s="15" t="s">
        <v>81</v>
      </c>
      <c r="AY507" s="263" t="s">
        <v>165</v>
      </c>
    </row>
    <row r="508" s="2" customFormat="1" ht="16.5" customHeight="1">
      <c r="A508" s="39"/>
      <c r="B508" s="40"/>
      <c r="C508" s="213" t="s">
        <v>608</v>
      </c>
      <c r="D508" s="213" t="s">
        <v>168</v>
      </c>
      <c r="E508" s="214" t="s">
        <v>609</v>
      </c>
      <c r="F508" s="215" t="s">
        <v>610</v>
      </c>
      <c r="G508" s="216" t="s">
        <v>194</v>
      </c>
      <c r="H508" s="217">
        <v>128.566</v>
      </c>
      <c r="I508" s="218"/>
      <c r="J508" s="219">
        <f>ROUND(I508*H508,2)</f>
        <v>0</v>
      </c>
      <c r="K508" s="215" t="s">
        <v>195</v>
      </c>
      <c r="L508" s="45"/>
      <c r="M508" s="220" t="s">
        <v>19</v>
      </c>
      <c r="N508" s="221" t="s">
        <v>45</v>
      </c>
      <c r="O508" s="85"/>
      <c r="P508" s="222">
        <f>O508*H508</f>
        <v>0</v>
      </c>
      <c r="Q508" s="222">
        <v>0</v>
      </c>
      <c r="R508" s="222">
        <f>Q508*H508</f>
        <v>0</v>
      </c>
      <c r="S508" s="222">
        <v>0</v>
      </c>
      <c r="T508" s="223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24" t="s">
        <v>173</v>
      </c>
      <c r="AT508" s="224" t="s">
        <v>168</v>
      </c>
      <c r="AU508" s="224" t="s">
        <v>83</v>
      </c>
      <c r="AY508" s="18" t="s">
        <v>165</v>
      </c>
      <c r="BE508" s="225">
        <f>IF(N508="základní",J508,0)</f>
        <v>0</v>
      </c>
      <c r="BF508" s="225">
        <f>IF(N508="snížená",J508,0)</f>
        <v>0</v>
      </c>
      <c r="BG508" s="225">
        <f>IF(N508="zákl. přenesená",J508,0)</f>
        <v>0</v>
      </c>
      <c r="BH508" s="225">
        <f>IF(N508="sníž. přenesená",J508,0)</f>
        <v>0</v>
      </c>
      <c r="BI508" s="225">
        <f>IF(N508="nulová",J508,0)</f>
        <v>0</v>
      </c>
      <c r="BJ508" s="18" t="s">
        <v>81</v>
      </c>
      <c r="BK508" s="225">
        <f>ROUND(I508*H508,2)</f>
        <v>0</v>
      </c>
      <c r="BL508" s="18" t="s">
        <v>173</v>
      </c>
      <c r="BM508" s="224" t="s">
        <v>611</v>
      </c>
    </row>
    <row r="509" s="2" customFormat="1">
      <c r="A509" s="39"/>
      <c r="B509" s="40"/>
      <c r="C509" s="41"/>
      <c r="D509" s="248" t="s">
        <v>197</v>
      </c>
      <c r="E509" s="41"/>
      <c r="F509" s="249" t="s">
        <v>612</v>
      </c>
      <c r="G509" s="41"/>
      <c r="H509" s="41"/>
      <c r="I509" s="250"/>
      <c r="J509" s="41"/>
      <c r="K509" s="41"/>
      <c r="L509" s="45"/>
      <c r="M509" s="251"/>
      <c r="N509" s="252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197</v>
      </c>
      <c r="AU509" s="18" t="s">
        <v>83</v>
      </c>
    </row>
    <row r="510" s="14" customFormat="1">
      <c r="A510" s="14"/>
      <c r="B510" s="237"/>
      <c r="C510" s="238"/>
      <c r="D510" s="228" t="s">
        <v>175</v>
      </c>
      <c r="E510" s="239" t="s">
        <v>19</v>
      </c>
      <c r="F510" s="240" t="s">
        <v>606</v>
      </c>
      <c r="G510" s="238"/>
      <c r="H510" s="241">
        <v>110.643</v>
      </c>
      <c r="I510" s="242"/>
      <c r="J510" s="238"/>
      <c r="K510" s="238"/>
      <c r="L510" s="243"/>
      <c r="M510" s="244"/>
      <c r="N510" s="245"/>
      <c r="O510" s="245"/>
      <c r="P510" s="245"/>
      <c r="Q510" s="245"/>
      <c r="R510" s="245"/>
      <c r="S510" s="245"/>
      <c r="T510" s="246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7" t="s">
        <v>175</v>
      </c>
      <c r="AU510" s="247" t="s">
        <v>83</v>
      </c>
      <c r="AV510" s="14" t="s">
        <v>83</v>
      </c>
      <c r="AW510" s="14" t="s">
        <v>33</v>
      </c>
      <c r="AX510" s="14" t="s">
        <v>74</v>
      </c>
      <c r="AY510" s="247" t="s">
        <v>165</v>
      </c>
    </row>
    <row r="511" s="14" customFormat="1">
      <c r="A511" s="14"/>
      <c r="B511" s="237"/>
      <c r="C511" s="238"/>
      <c r="D511" s="228" t="s">
        <v>175</v>
      </c>
      <c r="E511" s="239" t="s">
        <v>19</v>
      </c>
      <c r="F511" s="240" t="s">
        <v>607</v>
      </c>
      <c r="G511" s="238"/>
      <c r="H511" s="241">
        <v>17.922999999999998</v>
      </c>
      <c r="I511" s="242"/>
      <c r="J511" s="238"/>
      <c r="K511" s="238"/>
      <c r="L511" s="243"/>
      <c r="M511" s="244"/>
      <c r="N511" s="245"/>
      <c r="O511" s="245"/>
      <c r="P511" s="245"/>
      <c r="Q511" s="245"/>
      <c r="R511" s="245"/>
      <c r="S511" s="245"/>
      <c r="T511" s="24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7" t="s">
        <v>175</v>
      </c>
      <c r="AU511" s="247" t="s">
        <v>83</v>
      </c>
      <c r="AV511" s="14" t="s">
        <v>83</v>
      </c>
      <c r="AW511" s="14" t="s">
        <v>33</v>
      </c>
      <c r="AX511" s="14" t="s">
        <v>74</v>
      </c>
      <c r="AY511" s="247" t="s">
        <v>165</v>
      </c>
    </row>
    <row r="512" s="15" customFormat="1">
      <c r="A512" s="15"/>
      <c r="B512" s="253"/>
      <c r="C512" s="254"/>
      <c r="D512" s="228" t="s">
        <v>175</v>
      </c>
      <c r="E512" s="255" t="s">
        <v>19</v>
      </c>
      <c r="F512" s="256" t="s">
        <v>207</v>
      </c>
      <c r="G512" s="254"/>
      <c r="H512" s="257">
        <v>128.566</v>
      </c>
      <c r="I512" s="258"/>
      <c r="J512" s="254"/>
      <c r="K512" s="254"/>
      <c r="L512" s="259"/>
      <c r="M512" s="260"/>
      <c r="N512" s="261"/>
      <c r="O512" s="261"/>
      <c r="P512" s="261"/>
      <c r="Q512" s="261"/>
      <c r="R512" s="261"/>
      <c r="S512" s="261"/>
      <c r="T512" s="262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3" t="s">
        <v>175</v>
      </c>
      <c r="AU512" s="263" t="s">
        <v>83</v>
      </c>
      <c r="AV512" s="15" t="s">
        <v>173</v>
      </c>
      <c r="AW512" s="15" t="s">
        <v>33</v>
      </c>
      <c r="AX512" s="15" t="s">
        <v>81</v>
      </c>
      <c r="AY512" s="263" t="s">
        <v>165</v>
      </c>
    </row>
    <row r="513" s="2" customFormat="1" ht="21.75" customHeight="1">
      <c r="A513" s="39"/>
      <c r="B513" s="40"/>
      <c r="C513" s="213" t="s">
        <v>613</v>
      </c>
      <c r="D513" s="213" t="s">
        <v>168</v>
      </c>
      <c r="E513" s="214" t="s">
        <v>614</v>
      </c>
      <c r="F513" s="215" t="s">
        <v>615</v>
      </c>
      <c r="G513" s="216" t="s">
        <v>194</v>
      </c>
      <c r="H513" s="217">
        <v>17.922999999999998</v>
      </c>
      <c r="I513" s="218"/>
      <c r="J513" s="219">
        <f>ROUND(I513*H513,2)</f>
        <v>0</v>
      </c>
      <c r="K513" s="215" t="s">
        <v>195</v>
      </c>
      <c r="L513" s="45"/>
      <c r="M513" s="220" t="s">
        <v>19</v>
      </c>
      <c r="N513" s="221" t="s">
        <v>45</v>
      </c>
      <c r="O513" s="85"/>
      <c r="P513" s="222">
        <f>O513*H513</f>
        <v>0</v>
      </c>
      <c r="Q513" s="222">
        <v>0.0057000000000000002</v>
      </c>
      <c r="R513" s="222">
        <f>Q513*H513</f>
        <v>0.10216109999999999</v>
      </c>
      <c r="S513" s="222">
        <v>0</v>
      </c>
      <c r="T513" s="223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24" t="s">
        <v>173</v>
      </c>
      <c r="AT513" s="224" t="s">
        <v>168</v>
      </c>
      <c r="AU513" s="224" t="s">
        <v>83</v>
      </c>
      <c r="AY513" s="18" t="s">
        <v>165</v>
      </c>
      <c r="BE513" s="225">
        <f>IF(N513="základní",J513,0)</f>
        <v>0</v>
      </c>
      <c r="BF513" s="225">
        <f>IF(N513="snížená",J513,0)</f>
        <v>0</v>
      </c>
      <c r="BG513" s="225">
        <f>IF(N513="zákl. přenesená",J513,0)</f>
        <v>0</v>
      </c>
      <c r="BH513" s="225">
        <f>IF(N513="sníž. přenesená",J513,0)</f>
        <v>0</v>
      </c>
      <c r="BI513" s="225">
        <f>IF(N513="nulová",J513,0)</f>
        <v>0</v>
      </c>
      <c r="BJ513" s="18" t="s">
        <v>81</v>
      </c>
      <c r="BK513" s="225">
        <f>ROUND(I513*H513,2)</f>
        <v>0</v>
      </c>
      <c r="BL513" s="18" t="s">
        <v>173</v>
      </c>
      <c r="BM513" s="224" t="s">
        <v>616</v>
      </c>
    </row>
    <row r="514" s="2" customFormat="1">
      <c r="A514" s="39"/>
      <c r="B514" s="40"/>
      <c r="C514" s="41"/>
      <c r="D514" s="248" t="s">
        <v>197</v>
      </c>
      <c r="E514" s="41"/>
      <c r="F514" s="249" t="s">
        <v>617</v>
      </c>
      <c r="G514" s="41"/>
      <c r="H514" s="41"/>
      <c r="I514" s="250"/>
      <c r="J514" s="41"/>
      <c r="K514" s="41"/>
      <c r="L514" s="45"/>
      <c r="M514" s="251"/>
      <c r="N514" s="252"/>
      <c r="O514" s="85"/>
      <c r="P514" s="85"/>
      <c r="Q514" s="85"/>
      <c r="R514" s="85"/>
      <c r="S514" s="85"/>
      <c r="T514" s="86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197</v>
      </c>
      <c r="AU514" s="18" t="s">
        <v>83</v>
      </c>
    </row>
    <row r="515" s="13" customFormat="1">
      <c r="A515" s="13"/>
      <c r="B515" s="226"/>
      <c r="C515" s="227"/>
      <c r="D515" s="228" t="s">
        <v>175</v>
      </c>
      <c r="E515" s="229" t="s">
        <v>19</v>
      </c>
      <c r="F515" s="230" t="s">
        <v>618</v>
      </c>
      <c r="G515" s="227"/>
      <c r="H515" s="229" t="s">
        <v>19</v>
      </c>
      <c r="I515" s="231"/>
      <c r="J515" s="227"/>
      <c r="K515" s="227"/>
      <c r="L515" s="232"/>
      <c r="M515" s="233"/>
      <c r="N515" s="234"/>
      <c r="O515" s="234"/>
      <c r="P515" s="234"/>
      <c r="Q515" s="234"/>
      <c r="R515" s="234"/>
      <c r="S515" s="234"/>
      <c r="T515" s="23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6" t="s">
        <v>175</v>
      </c>
      <c r="AU515" s="236" t="s">
        <v>83</v>
      </c>
      <c r="AV515" s="13" t="s">
        <v>81</v>
      </c>
      <c r="AW515" s="13" t="s">
        <v>33</v>
      </c>
      <c r="AX515" s="13" t="s">
        <v>74</v>
      </c>
      <c r="AY515" s="236" t="s">
        <v>165</v>
      </c>
    </row>
    <row r="516" s="14" customFormat="1">
      <c r="A516" s="14"/>
      <c r="B516" s="237"/>
      <c r="C516" s="238"/>
      <c r="D516" s="228" t="s">
        <v>175</v>
      </c>
      <c r="E516" s="239" t="s">
        <v>19</v>
      </c>
      <c r="F516" s="240" t="s">
        <v>619</v>
      </c>
      <c r="G516" s="238"/>
      <c r="H516" s="241">
        <v>4.5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7" t="s">
        <v>175</v>
      </c>
      <c r="AU516" s="247" t="s">
        <v>83</v>
      </c>
      <c r="AV516" s="14" t="s">
        <v>83</v>
      </c>
      <c r="AW516" s="14" t="s">
        <v>33</v>
      </c>
      <c r="AX516" s="14" t="s">
        <v>74</v>
      </c>
      <c r="AY516" s="247" t="s">
        <v>165</v>
      </c>
    </row>
    <row r="517" s="14" customFormat="1">
      <c r="A517" s="14"/>
      <c r="B517" s="237"/>
      <c r="C517" s="238"/>
      <c r="D517" s="228" t="s">
        <v>175</v>
      </c>
      <c r="E517" s="239" t="s">
        <v>19</v>
      </c>
      <c r="F517" s="240" t="s">
        <v>620</v>
      </c>
      <c r="G517" s="238"/>
      <c r="H517" s="241">
        <v>2.75</v>
      </c>
      <c r="I517" s="242"/>
      <c r="J517" s="238"/>
      <c r="K517" s="238"/>
      <c r="L517" s="243"/>
      <c r="M517" s="244"/>
      <c r="N517" s="245"/>
      <c r="O517" s="245"/>
      <c r="P517" s="245"/>
      <c r="Q517" s="245"/>
      <c r="R517" s="245"/>
      <c r="S517" s="245"/>
      <c r="T517" s="246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7" t="s">
        <v>175</v>
      </c>
      <c r="AU517" s="247" t="s">
        <v>83</v>
      </c>
      <c r="AV517" s="14" t="s">
        <v>83</v>
      </c>
      <c r="AW517" s="14" t="s">
        <v>33</v>
      </c>
      <c r="AX517" s="14" t="s">
        <v>74</v>
      </c>
      <c r="AY517" s="247" t="s">
        <v>165</v>
      </c>
    </row>
    <row r="518" s="14" customFormat="1">
      <c r="A518" s="14"/>
      <c r="B518" s="237"/>
      <c r="C518" s="238"/>
      <c r="D518" s="228" t="s">
        <v>175</v>
      </c>
      <c r="E518" s="239" t="s">
        <v>19</v>
      </c>
      <c r="F518" s="240" t="s">
        <v>621</v>
      </c>
      <c r="G518" s="238"/>
      <c r="H518" s="241">
        <v>5.8499999999999996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7" t="s">
        <v>175</v>
      </c>
      <c r="AU518" s="247" t="s">
        <v>83</v>
      </c>
      <c r="AV518" s="14" t="s">
        <v>83</v>
      </c>
      <c r="AW518" s="14" t="s">
        <v>33</v>
      </c>
      <c r="AX518" s="14" t="s">
        <v>74</v>
      </c>
      <c r="AY518" s="247" t="s">
        <v>165</v>
      </c>
    </row>
    <row r="519" s="14" customFormat="1">
      <c r="A519" s="14"/>
      <c r="B519" s="237"/>
      <c r="C519" s="238"/>
      <c r="D519" s="228" t="s">
        <v>175</v>
      </c>
      <c r="E519" s="239" t="s">
        <v>19</v>
      </c>
      <c r="F519" s="240" t="s">
        <v>622</v>
      </c>
      <c r="G519" s="238"/>
      <c r="H519" s="241">
        <v>3.5750000000000002</v>
      </c>
      <c r="I519" s="242"/>
      <c r="J519" s="238"/>
      <c r="K519" s="238"/>
      <c r="L519" s="243"/>
      <c r="M519" s="244"/>
      <c r="N519" s="245"/>
      <c r="O519" s="245"/>
      <c r="P519" s="245"/>
      <c r="Q519" s="245"/>
      <c r="R519" s="245"/>
      <c r="S519" s="245"/>
      <c r="T519" s="246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7" t="s">
        <v>175</v>
      </c>
      <c r="AU519" s="247" t="s">
        <v>83</v>
      </c>
      <c r="AV519" s="14" t="s">
        <v>83</v>
      </c>
      <c r="AW519" s="14" t="s">
        <v>33</v>
      </c>
      <c r="AX519" s="14" t="s">
        <v>74</v>
      </c>
      <c r="AY519" s="247" t="s">
        <v>165</v>
      </c>
    </row>
    <row r="520" s="14" customFormat="1">
      <c r="A520" s="14"/>
      <c r="B520" s="237"/>
      <c r="C520" s="238"/>
      <c r="D520" s="228" t="s">
        <v>175</v>
      </c>
      <c r="E520" s="239" t="s">
        <v>19</v>
      </c>
      <c r="F520" s="240" t="s">
        <v>623</v>
      </c>
      <c r="G520" s="238"/>
      <c r="H520" s="241">
        <v>0.26000000000000001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7" t="s">
        <v>175</v>
      </c>
      <c r="AU520" s="247" t="s">
        <v>83</v>
      </c>
      <c r="AV520" s="14" t="s">
        <v>83</v>
      </c>
      <c r="AW520" s="14" t="s">
        <v>33</v>
      </c>
      <c r="AX520" s="14" t="s">
        <v>74</v>
      </c>
      <c r="AY520" s="247" t="s">
        <v>165</v>
      </c>
    </row>
    <row r="521" s="14" customFormat="1">
      <c r="A521" s="14"/>
      <c r="B521" s="237"/>
      <c r="C521" s="238"/>
      <c r="D521" s="228" t="s">
        <v>175</v>
      </c>
      <c r="E521" s="239" t="s">
        <v>19</v>
      </c>
      <c r="F521" s="240" t="s">
        <v>624</v>
      </c>
      <c r="G521" s="238"/>
      <c r="H521" s="241">
        <v>0.39400000000000002</v>
      </c>
      <c r="I521" s="242"/>
      <c r="J521" s="238"/>
      <c r="K521" s="238"/>
      <c r="L521" s="243"/>
      <c r="M521" s="244"/>
      <c r="N521" s="245"/>
      <c r="O521" s="245"/>
      <c r="P521" s="245"/>
      <c r="Q521" s="245"/>
      <c r="R521" s="245"/>
      <c r="S521" s="245"/>
      <c r="T521" s="246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7" t="s">
        <v>175</v>
      </c>
      <c r="AU521" s="247" t="s">
        <v>83</v>
      </c>
      <c r="AV521" s="14" t="s">
        <v>83</v>
      </c>
      <c r="AW521" s="14" t="s">
        <v>33</v>
      </c>
      <c r="AX521" s="14" t="s">
        <v>74</v>
      </c>
      <c r="AY521" s="247" t="s">
        <v>165</v>
      </c>
    </row>
    <row r="522" s="14" customFormat="1">
      <c r="A522" s="14"/>
      <c r="B522" s="237"/>
      <c r="C522" s="238"/>
      <c r="D522" s="228" t="s">
        <v>175</v>
      </c>
      <c r="E522" s="239" t="s">
        <v>19</v>
      </c>
      <c r="F522" s="240" t="s">
        <v>625</v>
      </c>
      <c r="G522" s="238"/>
      <c r="H522" s="241">
        <v>0.20000000000000001</v>
      </c>
      <c r="I522" s="242"/>
      <c r="J522" s="238"/>
      <c r="K522" s="238"/>
      <c r="L522" s="243"/>
      <c r="M522" s="244"/>
      <c r="N522" s="245"/>
      <c r="O522" s="245"/>
      <c r="P522" s="245"/>
      <c r="Q522" s="245"/>
      <c r="R522" s="245"/>
      <c r="S522" s="245"/>
      <c r="T522" s="246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7" t="s">
        <v>175</v>
      </c>
      <c r="AU522" s="247" t="s">
        <v>83</v>
      </c>
      <c r="AV522" s="14" t="s">
        <v>83</v>
      </c>
      <c r="AW522" s="14" t="s">
        <v>33</v>
      </c>
      <c r="AX522" s="14" t="s">
        <v>74</v>
      </c>
      <c r="AY522" s="247" t="s">
        <v>165</v>
      </c>
    </row>
    <row r="523" s="14" customFormat="1">
      <c r="A523" s="14"/>
      <c r="B523" s="237"/>
      <c r="C523" s="238"/>
      <c r="D523" s="228" t="s">
        <v>175</v>
      </c>
      <c r="E523" s="239" t="s">
        <v>19</v>
      </c>
      <c r="F523" s="240" t="s">
        <v>624</v>
      </c>
      <c r="G523" s="238"/>
      <c r="H523" s="241">
        <v>0.39400000000000002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7" t="s">
        <v>175</v>
      </c>
      <c r="AU523" s="247" t="s">
        <v>83</v>
      </c>
      <c r="AV523" s="14" t="s">
        <v>83</v>
      </c>
      <c r="AW523" s="14" t="s">
        <v>33</v>
      </c>
      <c r="AX523" s="14" t="s">
        <v>74</v>
      </c>
      <c r="AY523" s="247" t="s">
        <v>165</v>
      </c>
    </row>
    <row r="524" s="15" customFormat="1">
      <c r="A524" s="15"/>
      <c r="B524" s="253"/>
      <c r="C524" s="254"/>
      <c r="D524" s="228" t="s">
        <v>175</v>
      </c>
      <c r="E524" s="255" t="s">
        <v>19</v>
      </c>
      <c r="F524" s="256" t="s">
        <v>207</v>
      </c>
      <c r="G524" s="254"/>
      <c r="H524" s="257">
        <v>17.922999999999998</v>
      </c>
      <c r="I524" s="258"/>
      <c r="J524" s="254"/>
      <c r="K524" s="254"/>
      <c r="L524" s="259"/>
      <c r="M524" s="260"/>
      <c r="N524" s="261"/>
      <c r="O524" s="261"/>
      <c r="P524" s="261"/>
      <c r="Q524" s="261"/>
      <c r="R524" s="261"/>
      <c r="S524" s="261"/>
      <c r="T524" s="262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63" t="s">
        <v>175</v>
      </c>
      <c r="AU524" s="263" t="s">
        <v>83</v>
      </c>
      <c r="AV524" s="15" t="s">
        <v>173</v>
      </c>
      <c r="AW524" s="15" t="s">
        <v>33</v>
      </c>
      <c r="AX524" s="15" t="s">
        <v>81</v>
      </c>
      <c r="AY524" s="263" t="s">
        <v>165</v>
      </c>
    </row>
    <row r="525" s="2" customFormat="1" ht="24.15" customHeight="1">
      <c r="A525" s="39"/>
      <c r="B525" s="40"/>
      <c r="C525" s="213" t="s">
        <v>626</v>
      </c>
      <c r="D525" s="213" t="s">
        <v>168</v>
      </c>
      <c r="E525" s="214" t="s">
        <v>627</v>
      </c>
      <c r="F525" s="215" t="s">
        <v>628</v>
      </c>
      <c r="G525" s="216" t="s">
        <v>194</v>
      </c>
      <c r="H525" s="217">
        <v>110.643</v>
      </c>
      <c r="I525" s="218"/>
      <c r="J525" s="219">
        <f>ROUND(I525*H525,2)</f>
        <v>0</v>
      </c>
      <c r="K525" s="215" t="s">
        <v>195</v>
      </c>
      <c r="L525" s="45"/>
      <c r="M525" s="220" t="s">
        <v>19</v>
      </c>
      <c r="N525" s="221" t="s">
        <v>45</v>
      </c>
      <c r="O525" s="85"/>
      <c r="P525" s="222">
        <f>O525*H525</f>
        <v>0</v>
      </c>
      <c r="Q525" s="222">
        <v>0.0028500000000000001</v>
      </c>
      <c r="R525" s="222">
        <f>Q525*H525</f>
        <v>0.31533254999999999</v>
      </c>
      <c r="S525" s="222">
        <v>0</v>
      </c>
      <c r="T525" s="223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24" t="s">
        <v>173</v>
      </c>
      <c r="AT525" s="224" t="s">
        <v>168</v>
      </c>
      <c r="AU525" s="224" t="s">
        <v>83</v>
      </c>
      <c r="AY525" s="18" t="s">
        <v>165</v>
      </c>
      <c r="BE525" s="225">
        <f>IF(N525="základní",J525,0)</f>
        <v>0</v>
      </c>
      <c r="BF525" s="225">
        <f>IF(N525="snížená",J525,0)</f>
        <v>0</v>
      </c>
      <c r="BG525" s="225">
        <f>IF(N525="zákl. přenesená",J525,0)</f>
        <v>0</v>
      </c>
      <c r="BH525" s="225">
        <f>IF(N525="sníž. přenesená",J525,0)</f>
        <v>0</v>
      </c>
      <c r="BI525" s="225">
        <f>IF(N525="nulová",J525,0)</f>
        <v>0</v>
      </c>
      <c r="BJ525" s="18" t="s">
        <v>81</v>
      </c>
      <c r="BK525" s="225">
        <f>ROUND(I525*H525,2)</f>
        <v>0</v>
      </c>
      <c r="BL525" s="18" t="s">
        <v>173</v>
      </c>
      <c r="BM525" s="224" t="s">
        <v>629</v>
      </c>
    </row>
    <row r="526" s="2" customFormat="1">
      <c r="A526" s="39"/>
      <c r="B526" s="40"/>
      <c r="C526" s="41"/>
      <c r="D526" s="248" t="s">
        <v>197</v>
      </c>
      <c r="E526" s="41"/>
      <c r="F526" s="249" t="s">
        <v>630</v>
      </c>
      <c r="G526" s="41"/>
      <c r="H526" s="41"/>
      <c r="I526" s="250"/>
      <c r="J526" s="41"/>
      <c r="K526" s="41"/>
      <c r="L526" s="45"/>
      <c r="M526" s="251"/>
      <c r="N526" s="252"/>
      <c r="O526" s="85"/>
      <c r="P526" s="85"/>
      <c r="Q526" s="85"/>
      <c r="R526" s="85"/>
      <c r="S526" s="85"/>
      <c r="T526" s="86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197</v>
      </c>
      <c r="AU526" s="18" t="s">
        <v>83</v>
      </c>
    </row>
    <row r="527" s="14" customFormat="1">
      <c r="A527" s="14"/>
      <c r="B527" s="237"/>
      <c r="C527" s="238"/>
      <c r="D527" s="228" t="s">
        <v>175</v>
      </c>
      <c r="E527" s="239" t="s">
        <v>19</v>
      </c>
      <c r="F527" s="240" t="s">
        <v>558</v>
      </c>
      <c r="G527" s="238"/>
      <c r="H527" s="241">
        <v>138.46000000000001</v>
      </c>
      <c r="I527" s="242"/>
      <c r="J527" s="238"/>
      <c r="K527" s="238"/>
      <c r="L527" s="243"/>
      <c r="M527" s="244"/>
      <c r="N527" s="245"/>
      <c r="O527" s="245"/>
      <c r="P527" s="245"/>
      <c r="Q527" s="245"/>
      <c r="R527" s="245"/>
      <c r="S527" s="245"/>
      <c r="T527" s="24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7" t="s">
        <v>175</v>
      </c>
      <c r="AU527" s="247" t="s">
        <v>83</v>
      </c>
      <c r="AV527" s="14" t="s">
        <v>83</v>
      </c>
      <c r="AW527" s="14" t="s">
        <v>33</v>
      </c>
      <c r="AX527" s="14" t="s">
        <v>74</v>
      </c>
      <c r="AY527" s="247" t="s">
        <v>165</v>
      </c>
    </row>
    <row r="528" s="13" customFormat="1">
      <c r="A528" s="13"/>
      <c r="B528" s="226"/>
      <c r="C528" s="227"/>
      <c r="D528" s="228" t="s">
        <v>175</v>
      </c>
      <c r="E528" s="229" t="s">
        <v>19</v>
      </c>
      <c r="F528" s="230" t="s">
        <v>559</v>
      </c>
      <c r="G528" s="227"/>
      <c r="H528" s="229" t="s">
        <v>19</v>
      </c>
      <c r="I528" s="231"/>
      <c r="J528" s="227"/>
      <c r="K528" s="227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175</v>
      </c>
      <c r="AU528" s="236" t="s">
        <v>83</v>
      </c>
      <c r="AV528" s="13" t="s">
        <v>81</v>
      </c>
      <c r="AW528" s="13" t="s">
        <v>33</v>
      </c>
      <c r="AX528" s="13" t="s">
        <v>74</v>
      </c>
      <c r="AY528" s="236" t="s">
        <v>165</v>
      </c>
    </row>
    <row r="529" s="13" customFormat="1">
      <c r="A529" s="13"/>
      <c r="B529" s="226"/>
      <c r="C529" s="227"/>
      <c r="D529" s="228" t="s">
        <v>175</v>
      </c>
      <c r="E529" s="229" t="s">
        <v>19</v>
      </c>
      <c r="F529" s="230" t="s">
        <v>560</v>
      </c>
      <c r="G529" s="227"/>
      <c r="H529" s="229" t="s">
        <v>19</v>
      </c>
      <c r="I529" s="231"/>
      <c r="J529" s="227"/>
      <c r="K529" s="227"/>
      <c r="L529" s="232"/>
      <c r="M529" s="233"/>
      <c r="N529" s="234"/>
      <c r="O529" s="234"/>
      <c r="P529" s="234"/>
      <c r="Q529" s="234"/>
      <c r="R529" s="234"/>
      <c r="S529" s="234"/>
      <c r="T529" s="23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6" t="s">
        <v>175</v>
      </c>
      <c r="AU529" s="236" t="s">
        <v>83</v>
      </c>
      <c r="AV529" s="13" t="s">
        <v>81</v>
      </c>
      <c r="AW529" s="13" t="s">
        <v>33</v>
      </c>
      <c r="AX529" s="13" t="s">
        <v>74</v>
      </c>
      <c r="AY529" s="236" t="s">
        <v>165</v>
      </c>
    </row>
    <row r="530" s="14" customFormat="1">
      <c r="A530" s="14"/>
      <c r="B530" s="237"/>
      <c r="C530" s="238"/>
      <c r="D530" s="228" t="s">
        <v>175</v>
      </c>
      <c r="E530" s="239" t="s">
        <v>19</v>
      </c>
      <c r="F530" s="240" t="s">
        <v>369</v>
      </c>
      <c r="G530" s="238"/>
      <c r="H530" s="241">
        <v>-3.1629999999999998</v>
      </c>
      <c r="I530" s="242"/>
      <c r="J530" s="238"/>
      <c r="K530" s="238"/>
      <c r="L530" s="243"/>
      <c r="M530" s="244"/>
      <c r="N530" s="245"/>
      <c r="O530" s="245"/>
      <c r="P530" s="245"/>
      <c r="Q530" s="245"/>
      <c r="R530" s="245"/>
      <c r="S530" s="245"/>
      <c r="T530" s="24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7" t="s">
        <v>175</v>
      </c>
      <c r="AU530" s="247" t="s">
        <v>83</v>
      </c>
      <c r="AV530" s="14" t="s">
        <v>83</v>
      </c>
      <c r="AW530" s="14" t="s">
        <v>33</v>
      </c>
      <c r="AX530" s="14" t="s">
        <v>74</v>
      </c>
      <c r="AY530" s="247" t="s">
        <v>165</v>
      </c>
    </row>
    <row r="531" s="14" customFormat="1">
      <c r="A531" s="14"/>
      <c r="B531" s="237"/>
      <c r="C531" s="238"/>
      <c r="D531" s="228" t="s">
        <v>175</v>
      </c>
      <c r="E531" s="239" t="s">
        <v>19</v>
      </c>
      <c r="F531" s="240" t="s">
        <v>370</v>
      </c>
      <c r="G531" s="238"/>
      <c r="H531" s="241">
        <v>-4.4279999999999999</v>
      </c>
      <c r="I531" s="242"/>
      <c r="J531" s="238"/>
      <c r="K531" s="238"/>
      <c r="L531" s="243"/>
      <c r="M531" s="244"/>
      <c r="N531" s="245"/>
      <c r="O531" s="245"/>
      <c r="P531" s="245"/>
      <c r="Q531" s="245"/>
      <c r="R531" s="245"/>
      <c r="S531" s="245"/>
      <c r="T531" s="246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7" t="s">
        <v>175</v>
      </c>
      <c r="AU531" s="247" t="s">
        <v>83</v>
      </c>
      <c r="AV531" s="14" t="s">
        <v>83</v>
      </c>
      <c r="AW531" s="14" t="s">
        <v>33</v>
      </c>
      <c r="AX531" s="14" t="s">
        <v>74</v>
      </c>
      <c r="AY531" s="247" t="s">
        <v>165</v>
      </c>
    </row>
    <row r="532" s="14" customFormat="1">
      <c r="A532" s="14"/>
      <c r="B532" s="237"/>
      <c r="C532" s="238"/>
      <c r="D532" s="228" t="s">
        <v>175</v>
      </c>
      <c r="E532" s="239" t="s">
        <v>19</v>
      </c>
      <c r="F532" s="240" t="s">
        <v>371</v>
      </c>
      <c r="G532" s="238"/>
      <c r="H532" s="241">
        <v>-5.0629999999999997</v>
      </c>
      <c r="I532" s="242"/>
      <c r="J532" s="238"/>
      <c r="K532" s="238"/>
      <c r="L532" s="243"/>
      <c r="M532" s="244"/>
      <c r="N532" s="245"/>
      <c r="O532" s="245"/>
      <c r="P532" s="245"/>
      <c r="Q532" s="245"/>
      <c r="R532" s="245"/>
      <c r="S532" s="245"/>
      <c r="T532" s="246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47" t="s">
        <v>175</v>
      </c>
      <c r="AU532" s="247" t="s">
        <v>83</v>
      </c>
      <c r="AV532" s="14" t="s">
        <v>83</v>
      </c>
      <c r="AW532" s="14" t="s">
        <v>33</v>
      </c>
      <c r="AX532" s="14" t="s">
        <v>74</v>
      </c>
      <c r="AY532" s="247" t="s">
        <v>165</v>
      </c>
    </row>
    <row r="533" s="14" customFormat="1">
      <c r="A533" s="14"/>
      <c r="B533" s="237"/>
      <c r="C533" s="238"/>
      <c r="D533" s="228" t="s">
        <v>175</v>
      </c>
      <c r="E533" s="239" t="s">
        <v>19</v>
      </c>
      <c r="F533" s="240" t="s">
        <v>372</v>
      </c>
      <c r="G533" s="238"/>
      <c r="H533" s="241">
        <v>-3.375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7" t="s">
        <v>175</v>
      </c>
      <c r="AU533" s="247" t="s">
        <v>83</v>
      </c>
      <c r="AV533" s="14" t="s">
        <v>83</v>
      </c>
      <c r="AW533" s="14" t="s">
        <v>33</v>
      </c>
      <c r="AX533" s="14" t="s">
        <v>74</v>
      </c>
      <c r="AY533" s="247" t="s">
        <v>165</v>
      </c>
    </row>
    <row r="534" s="14" customFormat="1">
      <c r="A534" s="14"/>
      <c r="B534" s="237"/>
      <c r="C534" s="238"/>
      <c r="D534" s="228" t="s">
        <v>175</v>
      </c>
      <c r="E534" s="239" t="s">
        <v>19</v>
      </c>
      <c r="F534" s="240" t="s">
        <v>369</v>
      </c>
      <c r="G534" s="238"/>
      <c r="H534" s="241">
        <v>-3.1629999999999998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7" t="s">
        <v>175</v>
      </c>
      <c r="AU534" s="247" t="s">
        <v>83</v>
      </c>
      <c r="AV534" s="14" t="s">
        <v>83</v>
      </c>
      <c r="AW534" s="14" t="s">
        <v>33</v>
      </c>
      <c r="AX534" s="14" t="s">
        <v>74</v>
      </c>
      <c r="AY534" s="247" t="s">
        <v>165</v>
      </c>
    </row>
    <row r="535" s="14" customFormat="1">
      <c r="A535" s="14"/>
      <c r="B535" s="237"/>
      <c r="C535" s="238"/>
      <c r="D535" s="228" t="s">
        <v>175</v>
      </c>
      <c r="E535" s="239" t="s">
        <v>19</v>
      </c>
      <c r="F535" s="240" t="s">
        <v>373</v>
      </c>
      <c r="G535" s="238"/>
      <c r="H535" s="241">
        <v>-1.875</v>
      </c>
      <c r="I535" s="242"/>
      <c r="J535" s="238"/>
      <c r="K535" s="238"/>
      <c r="L535" s="243"/>
      <c r="M535" s="244"/>
      <c r="N535" s="245"/>
      <c r="O535" s="245"/>
      <c r="P535" s="245"/>
      <c r="Q535" s="245"/>
      <c r="R535" s="245"/>
      <c r="S535" s="245"/>
      <c r="T535" s="24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7" t="s">
        <v>175</v>
      </c>
      <c r="AU535" s="247" t="s">
        <v>83</v>
      </c>
      <c r="AV535" s="14" t="s">
        <v>83</v>
      </c>
      <c r="AW535" s="14" t="s">
        <v>33</v>
      </c>
      <c r="AX535" s="14" t="s">
        <v>74</v>
      </c>
      <c r="AY535" s="247" t="s">
        <v>165</v>
      </c>
    </row>
    <row r="536" s="14" customFormat="1">
      <c r="A536" s="14"/>
      <c r="B536" s="237"/>
      <c r="C536" s="238"/>
      <c r="D536" s="228" t="s">
        <v>175</v>
      </c>
      <c r="E536" s="239" t="s">
        <v>19</v>
      </c>
      <c r="F536" s="240" t="s">
        <v>374</v>
      </c>
      <c r="G536" s="238"/>
      <c r="H536" s="241">
        <v>-1.125</v>
      </c>
      <c r="I536" s="242"/>
      <c r="J536" s="238"/>
      <c r="K536" s="238"/>
      <c r="L536" s="243"/>
      <c r="M536" s="244"/>
      <c r="N536" s="245"/>
      <c r="O536" s="245"/>
      <c r="P536" s="245"/>
      <c r="Q536" s="245"/>
      <c r="R536" s="245"/>
      <c r="S536" s="245"/>
      <c r="T536" s="246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7" t="s">
        <v>175</v>
      </c>
      <c r="AU536" s="247" t="s">
        <v>83</v>
      </c>
      <c r="AV536" s="14" t="s">
        <v>83</v>
      </c>
      <c r="AW536" s="14" t="s">
        <v>33</v>
      </c>
      <c r="AX536" s="14" t="s">
        <v>74</v>
      </c>
      <c r="AY536" s="247" t="s">
        <v>165</v>
      </c>
    </row>
    <row r="537" s="14" customFormat="1">
      <c r="A537" s="14"/>
      <c r="B537" s="237"/>
      <c r="C537" s="238"/>
      <c r="D537" s="228" t="s">
        <v>175</v>
      </c>
      <c r="E537" s="239" t="s">
        <v>19</v>
      </c>
      <c r="F537" s="240" t="s">
        <v>375</v>
      </c>
      <c r="G537" s="238"/>
      <c r="H537" s="241">
        <v>-3.75</v>
      </c>
      <c r="I537" s="242"/>
      <c r="J537" s="238"/>
      <c r="K537" s="238"/>
      <c r="L537" s="243"/>
      <c r="M537" s="244"/>
      <c r="N537" s="245"/>
      <c r="O537" s="245"/>
      <c r="P537" s="245"/>
      <c r="Q537" s="245"/>
      <c r="R537" s="245"/>
      <c r="S537" s="245"/>
      <c r="T537" s="24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7" t="s">
        <v>175</v>
      </c>
      <c r="AU537" s="247" t="s">
        <v>83</v>
      </c>
      <c r="AV537" s="14" t="s">
        <v>83</v>
      </c>
      <c r="AW537" s="14" t="s">
        <v>33</v>
      </c>
      <c r="AX537" s="14" t="s">
        <v>74</v>
      </c>
      <c r="AY537" s="247" t="s">
        <v>165</v>
      </c>
    </row>
    <row r="538" s="14" customFormat="1">
      <c r="A538" s="14"/>
      <c r="B538" s="237"/>
      <c r="C538" s="238"/>
      <c r="D538" s="228" t="s">
        <v>175</v>
      </c>
      <c r="E538" s="239" t="s">
        <v>19</v>
      </c>
      <c r="F538" s="240" t="s">
        <v>376</v>
      </c>
      <c r="G538" s="238"/>
      <c r="H538" s="241">
        <v>-1.875</v>
      </c>
      <c r="I538" s="242"/>
      <c r="J538" s="238"/>
      <c r="K538" s="238"/>
      <c r="L538" s="243"/>
      <c r="M538" s="244"/>
      <c r="N538" s="245"/>
      <c r="O538" s="245"/>
      <c r="P538" s="245"/>
      <c r="Q538" s="245"/>
      <c r="R538" s="245"/>
      <c r="S538" s="245"/>
      <c r="T538" s="24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7" t="s">
        <v>175</v>
      </c>
      <c r="AU538" s="247" t="s">
        <v>83</v>
      </c>
      <c r="AV538" s="14" t="s">
        <v>83</v>
      </c>
      <c r="AW538" s="14" t="s">
        <v>33</v>
      </c>
      <c r="AX538" s="14" t="s">
        <v>74</v>
      </c>
      <c r="AY538" s="247" t="s">
        <v>165</v>
      </c>
    </row>
    <row r="539" s="15" customFormat="1">
      <c r="A539" s="15"/>
      <c r="B539" s="253"/>
      <c r="C539" s="254"/>
      <c r="D539" s="228" t="s">
        <v>175</v>
      </c>
      <c r="E539" s="255" t="s">
        <v>19</v>
      </c>
      <c r="F539" s="256" t="s">
        <v>207</v>
      </c>
      <c r="G539" s="254"/>
      <c r="H539" s="257">
        <v>110.643</v>
      </c>
      <c r="I539" s="258"/>
      <c r="J539" s="254"/>
      <c r="K539" s="254"/>
      <c r="L539" s="259"/>
      <c r="M539" s="260"/>
      <c r="N539" s="261"/>
      <c r="O539" s="261"/>
      <c r="P539" s="261"/>
      <c r="Q539" s="261"/>
      <c r="R539" s="261"/>
      <c r="S539" s="261"/>
      <c r="T539" s="262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3" t="s">
        <v>175</v>
      </c>
      <c r="AU539" s="263" t="s">
        <v>83</v>
      </c>
      <c r="AV539" s="15" t="s">
        <v>173</v>
      </c>
      <c r="AW539" s="15" t="s">
        <v>33</v>
      </c>
      <c r="AX539" s="15" t="s">
        <v>81</v>
      </c>
      <c r="AY539" s="263" t="s">
        <v>165</v>
      </c>
    </row>
    <row r="540" s="2" customFormat="1" ht="16.5" customHeight="1">
      <c r="A540" s="39"/>
      <c r="B540" s="40"/>
      <c r="C540" s="213" t="s">
        <v>631</v>
      </c>
      <c r="D540" s="213" t="s">
        <v>168</v>
      </c>
      <c r="E540" s="214" t="s">
        <v>632</v>
      </c>
      <c r="F540" s="215" t="s">
        <v>633</v>
      </c>
      <c r="G540" s="216" t="s">
        <v>194</v>
      </c>
      <c r="H540" s="217">
        <v>27.817</v>
      </c>
      <c r="I540" s="218"/>
      <c r="J540" s="219">
        <f>ROUND(I540*H540,2)</f>
        <v>0</v>
      </c>
      <c r="K540" s="215" t="s">
        <v>195</v>
      </c>
      <c r="L540" s="45"/>
      <c r="M540" s="220" t="s">
        <v>19</v>
      </c>
      <c r="N540" s="221" t="s">
        <v>45</v>
      </c>
      <c r="O540" s="85"/>
      <c r="P540" s="222">
        <f>O540*H540</f>
        <v>0</v>
      </c>
      <c r="Q540" s="222">
        <v>0</v>
      </c>
      <c r="R540" s="222">
        <f>Q540*H540</f>
        <v>0</v>
      </c>
      <c r="S540" s="222">
        <v>0</v>
      </c>
      <c r="T540" s="223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24" t="s">
        <v>173</v>
      </c>
      <c r="AT540" s="224" t="s">
        <v>168</v>
      </c>
      <c r="AU540" s="224" t="s">
        <v>83</v>
      </c>
      <c r="AY540" s="18" t="s">
        <v>165</v>
      </c>
      <c r="BE540" s="225">
        <f>IF(N540="základní",J540,0)</f>
        <v>0</v>
      </c>
      <c r="BF540" s="225">
        <f>IF(N540="snížená",J540,0)</f>
        <v>0</v>
      </c>
      <c r="BG540" s="225">
        <f>IF(N540="zákl. přenesená",J540,0)</f>
        <v>0</v>
      </c>
      <c r="BH540" s="225">
        <f>IF(N540="sníž. přenesená",J540,0)</f>
        <v>0</v>
      </c>
      <c r="BI540" s="225">
        <f>IF(N540="nulová",J540,0)</f>
        <v>0</v>
      </c>
      <c r="BJ540" s="18" t="s">
        <v>81</v>
      </c>
      <c r="BK540" s="225">
        <f>ROUND(I540*H540,2)</f>
        <v>0</v>
      </c>
      <c r="BL540" s="18" t="s">
        <v>173</v>
      </c>
      <c r="BM540" s="224" t="s">
        <v>634</v>
      </c>
    </row>
    <row r="541" s="2" customFormat="1">
      <c r="A541" s="39"/>
      <c r="B541" s="40"/>
      <c r="C541" s="41"/>
      <c r="D541" s="248" t="s">
        <v>197</v>
      </c>
      <c r="E541" s="41"/>
      <c r="F541" s="249" t="s">
        <v>635</v>
      </c>
      <c r="G541" s="41"/>
      <c r="H541" s="41"/>
      <c r="I541" s="250"/>
      <c r="J541" s="41"/>
      <c r="K541" s="41"/>
      <c r="L541" s="45"/>
      <c r="M541" s="251"/>
      <c r="N541" s="252"/>
      <c r="O541" s="85"/>
      <c r="P541" s="85"/>
      <c r="Q541" s="85"/>
      <c r="R541" s="85"/>
      <c r="S541" s="85"/>
      <c r="T541" s="86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197</v>
      </c>
      <c r="AU541" s="18" t="s">
        <v>83</v>
      </c>
    </row>
    <row r="542" s="13" customFormat="1">
      <c r="A542" s="13"/>
      <c r="B542" s="226"/>
      <c r="C542" s="227"/>
      <c r="D542" s="228" t="s">
        <v>175</v>
      </c>
      <c r="E542" s="229" t="s">
        <v>19</v>
      </c>
      <c r="F542" s="230" t="s">
        <v>560</v>
      </c>
      <c r="G542" s="227"/>
      <c r="H542" s="229" t="s">
        <v>19</v>
      </c>
      <c r="I542" s="231"/>
      <c r="J542" s="227"/>
      <c r="K542" s="227"/>
      <c r="L542" s="232"/>
      <c r="M542" s="233"/>
      <c r="N542" s="234"/>
      <c r="O542" s="234"/>
      <c r="P542" s="234"/>
      <c r="Q542" s="234"/>
      <c r="R542" s="234"/>
      <c r="S542" s="234"/>
      <c r="T542" s="23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6" t="s">
        <v>175</v>
      </c>
      <c r="AU542" s="236" t="s">
        <v>83</v>
      </c>
      <c r="AV542" s="13" t="s">
        <v>81</v>
      </c>
      <c r="AW542" s="13" t="s">
        <v>33</v>
      </c>
      <c r="AX542" s="13" t="s">
        <v>74</v>
      </c>
      <c r="AY542" s="236" t="s">
        <v>165</v>
      </c>
    </row>
    <row r="543" s="14" customFormat="1">
      <c r="A543" s="14"/>
      <c r="B543" s="237"/>
      <c r="C543" s="238"/>
      <c r="D543" s="228" t="s">
        <v>175</v>
      </c>
      <c r="E543" s="239" t="s">
        <v>19</v>
      </c>
      <c r="F543" s="240" t="s">
        <v>636</v>
      </c>
      <c r="G543" s="238"/>
      <c r="H543" s="241">
        <v>3.1629999999999998</v>
      </c>
      <c r="I543" s="242"/>
      <c r="J543" s="238"/>
      <c r="K543" s="238"/>
      <c r="L543" s="243"/>
      <c r="M543" s="244"/>
      <c r="N543" s="245"/>
      <c r="O543" s="245"/>
      <c r="P543" s="245"/>
      <c r="Q543" s="245"/>
      <c r="R543" s="245"/>
      <c r="S543" s="245"/>
      <c r="T543" s="24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7" t="s">
        <v>175</v>
      </c>
      <c r="AU543" s="247" t="s">
        <v>83</v>
      </c>
      <c r="AV543" s="14" t="s">
        <v>83</v>
      </c>
      <c r="AW543" s="14" t="s">
        <v>33</v>
      </c>
      <c r="AX543" s="14" t="s">
        <v>74</v>
      </c>
      <c r="AY543" s="247" t="s">
        <v>165</v>
      </c>
    </row>
    <row r="544" s="14" customFormat="1">
      <c r="A544" s="14"/>
      <c r="B544" s="237"/>
      <c r="C544" s="238"/>
      <c r="D544" s="228" t="s">
        <v>175</v>
      </c>
      <c r="E544" s="239" t="s">
        <v>19</v>
      </c>
      <c r="F544" s="240" t="s">
        <v>637</v>
      </c>
      <c r="G544" s="238"/>
      <c r="H544" s="241">
        <v>4.4279999999999999</v>
      </c>
      <c r="I544" s="242"/>
      <c r="J544" s="238"/>
      <c r="K544" s="238"/>
      <c r="L544" s="243"/>
      <c r="M544" s="244"/>
      <c r="N544" s="245"/>
      <c r="O544" s="245"/>
      <c r="P544" s="245"/>
      <c r="Q544" s="245"/>
      <c r="R544" s="245"/>
      <c r="S544" s="245"/>
      <c r="T544" s="24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7" t="s">
        <v>175</v>
      </c>
      <c r="AU544" s="247" t="s">
        <v>83</v>
      </c>
      <c r="AV544" s="14" t="s">
        <v>83</v>
      </c>
      <c r="AW544" s="14" t="s">
        <v>33</v>
      </c>
      <c r="AX544" s="14" t="s">
        <v>74</v>
      </c>
      <c r="AY544" s="247" t="s">
        <v>165</v>
      </c>
    </row>
    <row r="545" s="14" customFormat="1">
      <c r="A545" s="14"/>
      <c r="B545" s="237"/>
      <c r="C545" s="238"/>
      <c r="D545" s="228" t="s">
        <v>175</v>
      </c>
      <c r="E545" s="239" t="s">
        <v>19</v>
      </c>
      <c r="F545" s="240" t="s">
        <v>638</v>
      </c>
      <c r="G545" s="238"/>
      <c r="H545" s="241">
        <v>5.0629999999999997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7" t="s">
        <v>175</v>
      </c>
      <c r="AU545" s="247" t="s">
        <v>83</v>
      </c>
      <c r="AV545" s="14" t="s">
        <v>83</v>
      </c>
      <c r="AW545" s="14" t="s">
        <v>33</v>
      </c>
      <c r="AX545" s="14" t="s">
        <v>74</v>
      </c>
      <c r="AY545" s="247" t="s">
        <v>165</v>
      </c>
    </row>
    <row r="546" s="14" customFormat="1">
      <c r="A546" s="14"/>
      <c r="B546" s="237"/>
      <c r="C546" s="238"/>
      <c r="D546" s="228" t="s">
        <v>175</v>
      </c>
      <c r="E546" s="239" t="s">
        <v>19</v>
      </c>
      <c r="F546" s="240" t="s">
        <v>639</v>
      </c>
      <c r="G546" s="238"/>
      <c r="H546" s="241">
        <v>3.375</v>
      </c>
      <c r="I546" s="242"/>
      <c r="J546" s="238"/>
      <c r="K546" s="238"/>
      <c r="L546" s="243"/>
      <c r="M546" s="244"/>
      <c r="N546" s="245"/>
      <c r="O546" s="245"/>
      <c r="P546" s="245"/>
      <c r="Q546" s="245"/>
      <c r="R546" s="245"/>
      <c r="S546" s="245"/>
      <c r="T546" s="24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7" t="s">
        <v>175</v>
      </c>
      <c r="AU546" s="247" t="s">
        <v>83</v>
      </c>
      <c r="AV546" s="14" t="s">
        <v>83</v>
      </c>
      <c r="AW546" s="14" t="s">
        <v>33</v>
      </c>
      <c r="AX546" s="14" t="s">
        <v>74</v>
      </c>
      <c r="AY546" s="247" t="s">
        <v>165</v>
      </c>
    </row>
    <row r="547" s="14" customFormat="1">
      <c r="A547" s="14"/>
      <c r="B547" s="237"/>
      <c r="C547" s="238"/>
      <c r="D547" s="228" t="s">
        <v>175</v>
      </c>
      <c r="E547" s="239" t="s">
        <v>19</v>
      </c>
      <c r="F547" s="240" t="s">
        <v>636</v>
      </c>
      <c r="G547" s="238"/>
      <c r="H547" s="241">
        <v>3.1629999999999998</v>
      </c>
      <c r="I547" s="242"/>
      <c r="J547" s="238"/>
      <c r="K547" s="238"/>
      <c r="L547" s="243"/>
      <c r="M547" s="244"/>
      <c r="N547" s="245"/>
      <c r="O547" s="245"/>
      <c r="P547" s="245"/>
      <c r="Q547" s="245"/>
      <c r="R547" s="245"/>
      <c r="S547" s="245"/>
      <c r="T547" s="246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7" t="s">
        <v>175</v>
      </c>
      <c r="AU547" s="247" t="s">
        <v>83</v>
      </c>
      <c r="AV547" s="14" t="s">
        <v>83</v>
      </c>
      <c r="AW547" s="14" t="s">
        <v>33</v>
      </c>
      <c r="AX547" s="14" t="s">
        <v>74</v>
      </c>
      <c r="AY547" s="247" t="s">
        <v>165</v>
      </c>
    </row>
    <row r="548" s="14" customFormat="1">
      <c r="A548" s="14"/>
      <c r="B548" s="237"/>
      <c r="C548" s="238"/>
      <c r="D548" s="228" t="s">
        <v>175</v>
      </c>
      <c r="E548" s="239" t="s">
        <v>19</v>
      </c>
      <c r="F548" s="240" t="s">
        <v>640</v>
      </c>
      <c r="G548" s="238"/>
      <c r="H548" s="241">
        <v>1.875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7" t="s">
        <v>175</v>
      </c>
      <c r="AU548" s="247" t="s">
        <v>83</v>
      </c>
      <c r="AV548" s="14" t="s">
        <v>83</v>
      </c>
      <c r="AW548" s="14" t="s">
        <v>33</v>
      </c>
      <c r="AX548" s="14" t="s">
        <v>74</v>
      </c>
      <c r="AY548" s="247" t="s">
        <v>165</v>
      </c>
    </row>
    <row r="549" s="14" customFormat="1">
      <c r="A549" s="14"/>
      <c r="B549" s="237"/>
      <c r="C549" s="238"/>
      <c r="D549" s="228" t="s">
        <v>175</v>
      </c>
      <c r="E549" s="239" t="s">
        <v>19</v>
      </c>
      <c r="F549" s="240" t="s">
        <v>641</v>
      </c>
      <c r="G549" s="238"/>
      <c r="H549" s="241">
        <v>1.125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7" t="s">
        <v>175</v>
      </c>
      <c r="AU549" s="247" t="s">
        <v>83</v>
      </c>
      <c r="AV549" s="14" t="s">
        <v>83</v>
      </c>
      <c r="AW549" s="14" t="s">
        <v>33</v>
      </c>
      <c r="AX549" s="14" t="s">
        <v>74</v>
      </c>
      <c r="AY549" s="247" t="s">
        <v>165</v>
      </c>
    </row>
    <row r="550" s="14" customFormat="1">
      <c r="A550" s="14"/>
      <c r="B550" s="237"/>
      <c r="C550" s="238"/>
      <c r="D550" s="228" t="s">
        <v>175</v>
      </c>
      <c r="E550" s="239" t="s">
        <v>19</v>
      </c>
      <c r="F550" s="240" t="s">
        <v>642</v>
      </c>
      <c r="G550" s="238"/>
      <c r="H550" s="241">
        <v>3.75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7" t="s">
        <v>175</v>
      </c>
      <c r="AU550" s="247" t="s">
        <v>83</v>
      </c>
      <c r="AV550" s="14" t="s">
        <v>83</v>
      </c>
      <c r="AW550" s="14" t="s">
        <v>33</v>
      </c>
      <c r="AX550" s="14" t="s">
        <v>74</v>
      </c>
      <c r="AY550" s="247" t="s">
        <v>165</v>
      </c>
    </row>
    <row r="551" s="14" customFormat="1">
      <c r="A551" s="14"/>
      <c r="B551" s="237"/>
      <c r="C551" s="238"/>
      <c r="D551" s="228" t="s">
        <v>175</v>
      </c>
      <c r="E551" s="239" t="s">
        <v>19</v>
      </c>
      <c r="F551" s="240" t="s">
        <v>643</v>
      </c>
      <c r="G551" s="238"/>
      <c r="H551" s="241">
        <v>1.875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7" t="s">
        <v>175</v>
      </c>
      <c r="AU551" s="247" t="s">
        <v>83</v>
      </c>
      <c r="AV551" s="14" t="s">
        <v>83</v>
      </c>
      <c r="AW551" s="14" t="s">
        <v>33</v>
      </c>
      <c r="AX551" s="14" t="s">
        <v>74</v>
      </c>
      <c r="AY551" s="247" t="s">
        <v>165</v>
      </c>
    </row>
    <row r="552" s="15" customFormat="1">
      <c r="A552" s="15"/>
      <c r="B552" s="253"/>
      <c r="C552" s="254"/>
      <c r="D552" s="228" t="s">
        <v>175</v>
      </c>
      <c r="E552" s="255" t="s">
        <v>19</v>
      </c>
      <c r="F552" s="256" t="s">
        <v>207</v>
      </c>
      <c r="G552" s="254"/>
      <c r="H552" s="257">
        <v>27.817</v>
      </c>
      <c r="I552" s="258"/>
      <c r="J552" s="254"/>
      <c r="K552" s="254"/>
      <c r="L552" s="259"/>
      <c r="M552" s="260"/>
      <c r="N552" s="261"/>
      <c r="O552" s="261"/>
      <c r="P552" s="261"/>
      <c r="Q552" s="261"/>
      <c r="R552" s="261"/>
      <c r="S552" s="261"/>
      <c r="T552" s="262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3" t="s">
        <v>175</v>
      </c>
      <c r="AU552" s="263" t="s">
        <v>83</v>
      </c>
      <c r="AV552" s="15" t="s">
        <v>173</v>
      </c>
      <c r="AW552" s="15" t="s">
        <v>33</v>
      </c>
      <c r="AX552" s="15" t="s">
        <v>81</v>
      </c>
      <c r="AY552" s="263" t="s">
        <v>165</v>
      </c>
    </row>
    <row r="553" s="2" customFormat="1" ht="16.5" customHeight="1">
      <c r="A553" s="39"/>
      <c r="B553" s="40"/>
      <c r="C553" s="213" t="s">
        <v>644</v>
      </c>
      <c r="D553" s="213" t="s">
        <v>168</v>
      </c>
      <c r="E553" s="214" t="s">
        <v>645</v>
      </c>
      <c r="F553" s="215" t="s">
        <v>646</v>
      </c>
      <c r="G553" s="216" t="s">
        <v>194</v>
      </c>
      <c r="H553" s="217">
        <v>107.95999999999999</v>
      </c>
      <c r="I553" s="218"/>
      <c r="J553" s="219">
        <f>ROUND(I553*H553,2)</f>
        <v>0</v>
      </c>
      <c r="K553" s="215" t="s">
        <v>195</v>
      </c>
      <c r="L553" s="45"/>
      <c r="M553" s="220" t="s">
        <v>19</v>
      </c>
      <c r="N553" s="221" t="s">
        <v>45</v>
      </c>
      <c r="O553" s="85"/>
      <c r="P553" s="222">
        <f>O553*H553</f>
        <v>0</v>
      </c>
      <c r="Q553" s="222">
        <v>0.11</v>
      </c>
      <c r="R553" s="222">
        <f>Q553*H553</f>
        <v>11.875599999999999</v>
      </c>
      <c r="S553" s="222">
        <v>0</v>
      </c>
      <c r="T553" s="223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24" t="s">
        <v>173</v>
      </c>
      <c r="AT553" s="224" t="s">
        <v>168</v>
      </c>
      <c r="AU553" s="224" t="s">
        <v>83</v>
      </c>
      <c r="AY553" s="18" t="s">
        <v>165</v>
      </c>
      <c r="BE553" s="225">
        <f>IF(N553="základní",J553,0)</f>
        <v>0</v>
      </c>
      <c r="BF553" s="225">
        <f>IF(N553="snížená",J553,0)</f>
        <v>0</v>
      </c>
      <c r="BG553" s="225">
        <f>IF(N553="zákl. přenesená",J553,0)</f>
        <v>0</v>
      </c>
      <c r="BH553" s="225">
        <f>IF(N553="sníž. přenesená",J553,0)</f>
        <v>0</v>
      </c>
      <c r="BI553" s="225">
        <f>IF(N553="nulová",J553,0)</f>
        <v>0</v>
      </c>
      <c r="BJ553" s="18" t="s">
        <v>81</v>
      </c>
      <c r="BK553" s="225">
        <f>ROUND(I553*H553,2)</f>
        <v>0</v>
      </c>
      <c r="BL553" s="18" t="s">
        <v>173</v>
      </c>
      <c r="BM553" s="224" t="s">
        <v>647</v>
      </c>
    </row>
    <row r="554" s="2" customFormat="1">
      <c r="A554" s="39"/>
      <c r="B554" s="40"/>
      <c r="C554" s="41"/>
      <c r="D554" s="248" t="s">
        <v>197</v>
      </c>
      <c r="E554" s="41"/>
      <c r="F554" s="249" t="s">
        <v>648</v>
      </c>
      <c r="G554" s="41"/>
      <c r="H554" s="41"/>
      <c r="I554" s="250"/>
      <c r="J554" s="41"/>
      <c r="K554" s="41"/>
      <c r="L554" s="45"/>
      <c r="M554" s="251"/>
      <c r="N554" s="252"/>
      <c r="O554" s="85"/>
      <c r="P554" s="85"/>
      <c r="Q554" s="85"/>
      <c r="R554" s="85"/>
      <c r="S554" s="85"/>
      <c r="T554" s="86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18" t="s">
        <v>197</v>
      </c>
      <c r="AU554" s="18" t="s">
        <v>83</v>
      </c>
    </row>
    <row r="555" s="2" customFormat="1" ht="24.15" customHeight="1">
      <c r="A555" s="39"/>
      <c r="B555" s="40"/>
      <c r="C555" s="213" t="s">
        <v>649</v>
      </c>
      <c r="D555" s="213" t="s">
        <v>168</v>
      </c>
      <c r="E555" s="214" t="s">
        <v>650</v>
      </c>
      <c r="F555" s="215" t="s">
        <v>651</v>
      </c>
      <c r="G555" s="216" t="s">
        <v>194</v>
      </c>
      <c r="H555" s="217">
        <v>107.95999999999999</v>
      </c>
      <c r="I555" s="218"/>
      <c r="J555" s="219">
        <f>ROUND(I555*H555,2)</f>
        <v>0</v>
      </c>
      <c r="K555" s="215" t="s">
        <v>195</v>
      </c>
      <c r="L555" s="45"/>
      <c r="M555" s="220" t="s">
        <v>19</v>
      </c>
      <c r="N555" s="221" t="s">
        <v>45</v>
      </c>
      <c r="O555" s="85"/>
      <c r="P555" s="222">
        <f>O555*H555</f>
        <v>0</v>
      </c>
      <c r="Q555" s="222">
        <v>0.010999999999999999</v>
      </c>
      <c r="R555" s="222">
        <f>Q555*H555</f>
        <v>1.18756</v>
      </c>
      <c r="S555" s="222">
        <v>0</v>
      </c>
      <c r="T555" s="223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24" t="s">
        <v>173</v>
      </c>
      <c r="AT555" s="224" t="s">
        <v>168</v>
      </c>
      <c r="AU555" s="224" t="s">
        <v>83</v>
      </c>
      <c r="AY555" s="18" t="s">
        <v>165</v>
      </c>
      <c r="BE555" s="225">
        <f>IF(N555="základní",J555,0)</f>
        <v>0</v>
      </c>
      <c r="BF555" s="225">
        <f>IF(N555="snížená",J555,0)</f>
        <v>0</v>
      </c>
      <c r="BG555" s="225">
        <f>IF(N555="zákl. přenesená",J555,0)</f>
        <v>0</v>
      </c>
      <c r="BH555" s="225">
        <f>IF(N555="sníž. přenesená",J555,0)</f>
        <v>0</v>
      </c>
      <c r="BI555" s="225">
        <f>IF(N555="nulová",J555,0)</f>
        <v>0</v>
      </c>
      <c r="BJ555" s="18" t="s">
        <v>81</v>
      </c>
      <c r="BK555" s="225">
        <f>ROUND(I555*H555,2)</f>
        <v>0</v>
      </c>
      <c r="BL555" s="18" t="s">
        <v>173</v>
      </c>
      <c r="BM555" s="224" t="s">
        <v>652</v>
      </c>
    </row>
    <row r="556" s="2" customFormat="1">
      <c r="A556" s="39"/>
      <c r="B556" s="40"/>
      <c r="C556" s="41"/>
      <c r="D556" s="248" t="s">
        <v>197</v>
      </c>
      <c r="E556" s="41"/>
      <c r="F556" s="249" t="s">
        <v>653</v>
      </c>
      <c r="G556" s="41"/>
      <c r="H556" s="41"/>
      <c r="I556" s="250"/>
      <c r="J556" s="41"/>
      <c r="K556" s="41"/>
      <c r="L556" s="45"/>
      <c r="M556" s="251"/>
      <c r="N556" s="252"/>
      <c r="O556" s="85"/>
      <c r="P556" s="85"/>
      <c r="Q556" s="85"/>
      <c r="R556" s="85"/>
      <c r="S556" s="85"/>
      <c r="T556" s="86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197</v>
      </c>
      <c r="AU556" s="18" t="s">
        <v>83</v>
      </c>
    </row>
    <row r="557" s="2" customFormat="1" ht="16.5" customHeight="1">
      <c r="A557" s="39"/>
      <c r="B557" s="40"/>
      <c r="C557" s="213" t="s">
        <v>654</v>
      </c>
      <c r="D557" s="213" t="s">
        <v>168</v>
      </c>
      <c r="E557" s="214" t="s">
        <v>655</v>
      </c>
      <c r="F557" s="215" t="s">
        <v>656</v>
      </c>
      <c r="G557" s="216" t="s">
        <v>194</v>
      </c>
      <c r="H557" s="217">
        <v>107.95999999999999</v>
      </c>
      <c r="I557" s="218"/>
      <c r="J557" s="219">
        <f>ROUND(I557*H557,2)</f>
        <v>0</v>
      </c>
      <c r="K557" s="215" t="s">
        <v>195</v>
      </c>
      <c r="L557" s="45"/>
      <c r="M557" s="220" t="s">
        <v>19</v>
      </c>
      <c r="N557" s="221" t="s">
        <v>45</v>
      </c>
      <c r="O557" s="85"/>
      <c r="P557" s="222">
        <f>O557*H557</f>
        <v>0</v>
      </c>
      <c r="Q557" s="222">
        <v>0.00012999999999999999</v>
      </c>
      <c r="R557" s="222">
        <f>Q557*H557</f>
        <v>0.014034799999999998</v>
      </c>
      <c r="S557" s="222">
        <v>0</v>
      </c>
      <c r="T557" s="223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24" t="s">
        <v>173</v>
      </c>
      <c r="AT557" s="224" t="s">
        <v>168</v>
      </c>
      <c r="AU557" s="224" t="s">
        <v>83</v>
      </c>
      <c r="AY557" s="18" t="s">
        <v>165</v>
      </c>
      <c r="BE557" s="225">
        <f>IF(N557="základní",J557,0)</f>
        <v>0</v>
      </c>
      <c r="BF557" s="225">
        <f>IF(N557="snížená",J557,0)</f>
        <v>0</v>
      </c>
      <c r="BG557" s="225">
        <f>IF(N557="zákl. přenesená",J557,0)</f>
        <v>0</v>
      </c>
      <c r="BH557" s="225">
        <f>IF(N557="sníž. přenesená",J557,0)</f>
        <v>0</v>
      </c>
      <c r="BI557" s="225">
        <f>IF(N557="nulová",J557,0)</f>
        <v>0</v>
      </c>
      <c r="BJ557" s="18" t="s">
        <v>81</v>
      </c>
      <c r="BK557" s="225">
        <f>ROUND(I557*H557,2)</f>
        <v>0</v>
      </c>
      <c r="BL557" s="18" t="s">
        <v>173</v>
      </c>
      <c r="BM557" s="224" t="s">
        <v>657</v>
      </c>
    </row>
    <row r="558" s="2" customFormat="1">
      <c r="A558" s="39"/>
      <c r="B558" s="40"/>
      <c r="C558" s="41"/>
      <c r="D558" s="248" t="s">
        <v>197</v>
      </c>
      <c r="E558" s="41"/>
      <c r="F558" s="249" t="s">
        <v>658</v>
      </c>
      <c r="G558" s="41"/>
      <c r="H558" s="41"/>
      <c r="I558" s="250"/>
      <c r="J558" s="41"/>
      <c r="K558" s="41"/>
      <c r="L558" s="45"/>
      <c r="M558" s="251"/>
      <c r="N558" s="252"/>
      <c r="O558" s="85"/>
      <c r="P558" s="85"/>
      <c r="Q558" s="85"/>
      <c r="R558" s="85"/>
      <c r="S558" s="85"/>
      <c r="T558" s="86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197</v>
      </c>
      <c r="AU558" s="18" t="s">
        <v>83</v>
      </c>
    </row>
    <row r="559" s="12" customFormat="1" ht="22.8" customHeight="1">
      <c r="A559" s="12"/>
      <c r="B559" s="197"/>
      <c r="C559" s="198"/>
      <c r="D559" s="199" t="s">
        <v>73</v>
      </c>
      <c r="E559" s="211" t="s">
        <v>659</v>
      </c>
      <c r="F559" s="211" t="s">
        <v>660</v>
      </c>
      <c r="G559" s="198"/>
      <c r="H559" s="198"/>
      <c r="I559" s="201"/>
      <c r="J559" s="212">
        <f>BK559</f>
        <v>0</v>
      </c>
      <c r="K559" s="198"/>
      <c r="L559" s="203"/>
      <c r="M559" s="204"/>
      <c r="N559" s="205"/>
      <c r="O559" s="205"/>
      <c r="P559" s="206">
        <f>SUM(P560:P568)</f>
        <v>0</v>
      </c>
      <c r="Q559" s="205"/>
      <c r="R559" s="206">
        <f>SUM(R560:R568)</f>
        <v>0.021498799999999998</v>
      </c>
      <c r="S559" s="205"/>
      <c r="T559" s="207">
        <f>SUM(T560:T568)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208" t="s">
        <v>81</v>
      </c>
      <c r="AT559" s="209" t="s">
        <v>73</v>
      </c>
      <c r="AU559" s="209" t="s">
        <v>81</v>
      </c>
      <c r="AY559" s="208" t="s">
        <v>165</v>
      </c>
      <c r="BK559" s="210">
        <f>SUM(BK560:BK568)</f>
        <v>0</v>
      </c>
    </row>
    <row r="560" s="2" customFormat="1" ht="16.5" customHeight="1">
      <c r="A560" s="39"/>
      <c r="B560" s="40"/>
      <c r="C560" s="213" t="s">
        <v>661</v>
      </c>
      <c r="D560" s="213" t="s">
        <v>168</v>
      </c>
      <c r="E560" s="214" t="s">
        <v>662</v>
      </c>
      <c r="F560" s="215" t="s">
        <v>663</v>
      </c>
      <c r="G560" s="216" t="s">
        <v>171</v>
      </c>
      <c r="H560" s="217">
        <v>3</v>
      </c>
      <c r="I560" s="218"/>
      <c r="J560" s="219">
        <f>ROUND(I560*H560,2)</f>
        <v>0</v>
      </c>
      <c r="K560" s="215" t="s">
        <v>195</v>
      </c>
      <c r="L560" s="45"/>
      <c r="M560" s="220" t="s">
        <v>19</v>
      </c>
      <c r="N560" s="221" t="s">
        <v>45</v>
      </c>
      <c r="O560" s="85"/>
      <c r="P560" s="222">
        <f>O560*H560</f>
        <v>0</v>
      </c>
      <c r="Q560" s="222">
        <v>0</v>
      </c>
      <c r="R560" s="222">
        <f>Q560*H560</f>
        <v>0</v>
      </c>
      <c r="S560" s="222">
        <v>0</v>
      </c>
      <c r="T560" s="223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24" t="s">
        <v>173</v>
      </c>
      <c r="AT560" s="224" t="s">
        <v>168</v>
      </c>
      <c r="AU560" s="224" t="s">
        <v>83</v>
      </c>
      <c r="AY560" s="18" t="s">
        <v>165</v>
      </c>
      <c r="BE560" s="225">
        <f>IF(N560="základní",J560,0)</f>
        <v>0</v>
      </c>
      <c r="BF560" s="225">
        <f>IF(N560="snížená",J560,0)</f>
        <v>0</v>
      </c>
      <c r="BG560" s="225">
        <f>IF(N560="zákl. přenesená",J560,0)</f>
        <v>0</v>
      </c>
      <c r="BH560" s="225">
        <f>IF(N560="sníž. přenesená",J560,0)</f>
        <v>0</v>
      </c>
      <c r="BI560" s="225">
        <f>IF(N560="nulová",J560,0)</f>
        <v>0</v>
      </c>
      <c r="BJ560" s="18" t="s">
        <v>81</v>
      </c>
      <c r="BK560" s="225">
        <f>ROUND(I560*H560,2)</f>
        <v>0</v>
      </c>
      <c r="BL560" s="18" t="s">
        <v>173</v>
      </c>
      <c r="BM560" s="224" t="s">
        <v>664</v>
      </c>
    </row>
    <row r="561" s="2" customFormat="1">
      <c r="A561" s="39"/>
      <c r="B561" s="40"/>
      <c r="C561" s="41"/>
      <c r="D561" s="248" t="s">
        <v>197</v>
      </c>
      <c r="E561" s="41"/>
      <c r="F561" s="249" t="s">
        <v>665</v>
      </c>
      <c r="G561" s="41"/>
      <c r="H561" s="41"/>
      <c r="I561" s="250"/>
      <c r="J561" s="41"/>
      <c r="K561" s="41"/>
      <c r="L561" s="45"/>
      <c r="M561" s="251"/>
      <c r="N561" s="252"/>
      <c r="O561" s="85"/>
      <c r="P561" s="85"/>
      <c r="Q561" s="85"/>
      <c r="R561" s="85"/>
      <c r="S561" s="85"/>
      <c r="T561" s="86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197</v>
      </c>
      <c r="AU561" s="18" t="s">
        <v>83</v>
      </c>
    </row>
    <row r="562" s="2" customFormat="1" ht="24.15" customHeight="1">
      <c r="A562" s="39"/>
      <c r="B562" s="40"/>
      <c r="C562" s="213" t="s">
        <v>666</v>
      </c>
      <c r="D562" s="213" t="s">
        <v>168</v>
      </c>
      <c r="E562" s="214" t="s">
        <v>667</v>
      </c>
      <c r="F562" s="215" t="s">
        <v>668</v>
      </c>
      <c r="G562" s="216" t="s">
        <v>194</v>
      </c>
      <c r="H562" s="217">
        <v>107.97</v>
      </c>
      <c r="I562" s="218"/>
      <c r="J562" s="219">
        <f>ROUND(I562*H562,2)</f>
        <v>0</v>
      </c>
      <c r="K562" s="215" t="s">
        <v>195</v>
      </c>
      <c r="L562" s="45"/>
      <c r="M562" s="220" t="s">
        <v>19</v>
      </c>
      <c r="N562" s="221" t="s">
        <v>45</v>
      </c>
      <c r="O562" s="85"/>
      <c r="P562" s="222">
        <f>O562*H562</f>
        <v>0</v>
      </c>
      <c r="Q562" s="222">
        <v>4.0000000000000003E-05</v>
      </c>
      <c r="R562" s="222">
        <f>Q562*H562</f>
        <v>0.0043188000000000002</v>
      </c>
      <c r="S562" s="222">
        <v>0</v>
      </c>
      <c r="T562" s="223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24" t="s">
        <v>173</v>
      </c>
      <c r="AT562" s="224" t="s">
        <v>168</v>
      </c>
      <c r="AU562" s="224" t="s">
        <v>83</v>
      </c>
      <c r="AY562" s="18" t="s">
        <v>165</v>
      </c>
      <c r="BE562" s="225">
        <f>IF(N562="základní",J562,0)</f>
        <v>0</v>
      </c>
      <c r="BF562" s="225">
        <f>IF(N562="snížená",J562,0)</f>
        <v>0</v>
      </c>
      <c r="BG562" s="225">
        <f>IF(N562="zákl. přenesená",J562,0)</f>
        <v>0</v>
      </c>
      <c r="BH562" s="225">
        <f>IF(N562="sníž. přenesená",J562,0)</f>
        <v>0</v>
      </c>
      <c r="BI562" s="225">
        <f>IF(N562="nulová",J562,0)</f>
        <v>0</v>
      </c>
      <c r="BJ562" s="18" t="s">
        <v>81</v>
      </c>
      <c r="BK562" s="225">
        <f>ROUND(I562*H562,2)</f>
        <v>0</v>
      </c>
      <c r="BL562" s="18" t="s">
        <v>173</v>
      </c>
      <c r="BM562" s="224" t="s">
        <v>669</v>
      </c>
    </row>
    <row r="563" s="2" customFormat="1">
      <c r="A563" s="39"/>
      <c r="B563" s="40"/>
      <c r="C563" s="41"/>
      <c r="D563" s="248" t="s">
        <v>197</v>
      </c>
      <c r="E563" s="41"/>
      <c r="F563" s="249" t="s">
        <v>670</v>
      </c>
      <c r="G563" s="41"/>
      <c r="H563" s="41"/>
      <c r="I563" s="250"/>
      <c r="J563" s="41"/>
      <c r="K563" s="41"/>
      <c r="L563" s="45"/>
      <c r="M563" s="251"/>
      <c r="N563" s="252"/>
      <c r="O563" s="85"/>
      <c r="P563" s="85"/>
      <c r="Q563" s="85"/>
      <c r="R563" s="85"/>
      <c r="S563" s="85"/>
      <c r="T563" s="86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197</v>
      </c>
      <c r="AU563" s="18" t="s">
        <v>83</v>
      </c>
    </row>
    <row r="564" s="14" customFormat="1">
      <c r="A564" s="14"/>
      <c r="B564" s="237"/>
      <c r="C564" s="238"/>
      <c r="D564" s="228" t="s">
        <v>175</v>
      </c>
      <c r="E564" s="239" t="s">
        <v>19</v>
      </c>
      <c r="F564" s="240" t="s">
        <v>671</v>
      </c>
      <c r="G564" s="238"/>
      <c r="H564" s="241">
        <v>107.97</v>
      </c>
      <c r="I564" s="242"/>
      <c r="J564" s="238"/>
      <c r="K564" s="238"/>
      <c r="L564" s="243"/>
      <c r="M564" s="244"/>
      <c r="N564" s="245"/>
      <c r="O564" s="245"/>
      <c r="P564" s="245"/>
      <c r="Q564" s="245"/>
      <c r="R564" s="245"/>
      <c r="S564" s="245"/>
      <c r="T564" s="24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7" t="s">
        <v>175</v>
      </c>
      <c r="AU564" s="247" t="s">
        <v>83</v>
      </c>
      <c r="AV564" s="14" t="s">
        <v>83</v>
      </c>
      <c r="AW564" s="14" t="s">
        <v>33</v>
      </c>
      <c r="AX564" s="14" t="s">
        <v>81</v>
      </c>
      <c r="AY564" s="247" t="s">
        <v>165</v>
      </c>
    </row>
    <row r="565" s="2" customFormat="1" ht="16.5" customHeight="1">
      <c r="A565" s="39"/>
      <c r="B565" s="40"/>
      <c r="C565" s="213" t="s">
        <v>672</v>
      </c>
      <c r="D565" s="213" t="s">
        <v>168</v>
      </c>
      <c r="E565" s="214" t="s">
        <v>673</v>
      </c>
      <c r="F565" s="215" t="s">
        <v>674</v>
      </c>
      <c r="G565" s="216" t="s">
        <v>181</v>
      </c>
      <c r="H565" s="217">
        <v>1</v>
      </c>
      <c r="I565" s="218"/>
      <c r="J565" s="219">
        <f>ROUND(I565*H565,2)</f>
        <v>0</v>
      </c>
      <c r="K565" s="215" t="s">
        <v>195</v>
      </c>
      <c r="L565" s="45"/>
      <c r="M565" s="220" t="s">
        <v>19</v>
      </c>
      <c r="N565" s="221" t="s">
        <v>45</v>
      </c>
      <c r="O565" s="85"/>
      <c r="P565" s="222">
        <f>O565*H565</f>
        <v>0</v>
      </c>
      <c r="Q565" s="222">
        <v>0.00018000000000000001</v>
      </c>
      <c r="R565" s="222">
        <f>Q565*H565</f>
        <v>0.00018000000000000001</v>
      </c>
      <c r="S565" s="222">
        <v>0</v>
      </c>
      <c r="T565" s="223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24" t="s">
        <v>173</v>
      </c>
      <c r="AT565" s="224" t="s">
        <v>168</v>
      </c>
      <c r="AU565" s="224" t="s">
        <v>83</v>
      </c>
      <c r="AY565" s="18" t="s">
        <v>165</v>
      </c>
      <c r="BE565" s="225">
        <f>IF(N565="základní",J565,0)</f>
        <v>0</v>
      </c>
      <c r="BF565" s="225">
        <f>IF(N565="snížená",J565,0)</f>
        <v>0</v>
      </c>
      <c r="BG565" s="225">
        <f>IF(N565="zákl. přenesená",J565,0)</f>
        <v>0</v>
      </c>
      <c r="BH565" s="225">
        <f>IF(N565="sníž. přenesená",J565,0)</f>
        <v>0</v>
      </c>
      <c r="BI565" s="225">
        <f>IF(N565="nulová",J565,0)</f>
        <v>0</v>
      </c>
      <c r="BJ565" s="18" t="s">
        <v>81</v>
      </c>
      <c r="BK565" s="225">
        <f>ROUND(I565*H565,2)</f>
        <v>0</v>
      </c>
      <c r="BL565" s="18" t="s">
        <v>173</v>
      </c>
      <c r="BM565" s="224" t="s">
        <v>675</v>
      </c>
    </row>
    <row r="566" s="2" customFormat="1">
      <c r="A566" s="39"/>
      <c r="B566" s="40"/>
      <c r="C566" s="41"/>
      <c r="D566" s="248" t="s">
        <v>197</v>
      </c>
      <c r="E566" s="41"/>
      <c r="F566" s="249" t="s">
        <v>676</v>
      </c>
      <c r="G566" s="41"/>
      <c r="H566" s="41"/>
      <c r="I566" s="250"/>
      <c r="J566" s="41"/>
      <c r="K566" s="41"/>
      <c r="L566" s="45"/>
      <c r="M566" s="251"/>
      <c r="N566" s="252"/>
      <c r="O566" s="85"/>
      <c r="P566" s="85"/>
      <c r="Q566" s="85"/>
      <c r="R566" s="85"/>
      <c r="S566" s="85"/>
      <c r="T566" s="86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197</v>
      </c>
      <c r="AU566" s="18" t="s">
        <v>83</v>
      </c>
    </row>
    <row r="567" s="2" customFormat="1" ht="16.5" customHeight="1">
      <c r="A567" s="39"/>
      <c r="B567" s="40"/>
      <c r="C567" s="265" t="s">
        <v>677</v>
      </c>
      <c r="D567" s="265" t="s">
        <v>522</v>
      </c>
      <c r="E567" s="266" t="s">
        <v>678</v>
      </c>
      <c r="F567" s="267" t="s">
        <v>679</v>
      </c>
      <c r="G567" s="268" t="s">
        <v>181</v>
      </c>
      <c r="H567" s="269">
        <v>1</v>
      </c>
      <c r="I567" s="270"/>
      <c r="J567" s="271">
        <f>ROUND(I567*H567,2)</f>
        <v>0</v>
      </c>
      <c r="K567" s="267" t="s">
        <v>195</v>
      </c>
      <c r="L567" s="272"/>
      <c r="M567" s="273" t="s">
        <v>19</v>
      </c>
      <c r="N567" s="274" t="s">
        <v>45</v>
      </c>
      <c r="O567" s="85"/>
      <c r="P567" s="222">
        <f>O567*H567</f>
        <v>0</v>
      </c>
      <c r="Q567" s="222">
        <v>0.0050000000000000001</v>
      </c>
      <c r="R567" s="222">
        <f>Q567*H567</f>
        <v>0.0050000000000000001</v>
      </c>
      <c r="S567" s="222">
        <v>0</v>
      </c>
      <c r="T567" s="223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24" t="s">
        <v>525</v>
      </c>
      <c r="AT567" s="224" t="s">
        <v>522</v>
      </c>
      <c r="AU567" s="224" t="s">
        <v>83</v>
      </c>
      <c r="AY567" s="18" t="s">
        <v>165</v>
      </c>
      <c r="BE567" s="225">
        <f>IF(N567="základní",J567,0)</f>
        <v>0</v>
      </c>
      <c r="BF567" s="225">
        <f>IF(N567="snížená",J567,0)</f>
        <v>0</v>
      </c>
      <c r="BG567" s="225">
        <f>IF(N567="zákl. přenesená",J567,0)</f>
        <v>0</v>
      </c>
      <c r="BH567" s="225">
        <f>IF(N567="sníž. přenesená",J567,0)</f>
        <v>0</v>
      </c>
      <c r="BI567" s="225">
        <f>IF(N567="nulová",J567,0)</f>
        <v>0</v>
      </c>
      <c r="BJ567" s="18" t="s">
        <v>81</v>
      </c>
      <c r="BK567" s="225">
        <f>ROUND(I567*H567,2)</f>
        <v>0</v>
      </c>
      <c r="BL567" s="18" t="s">
        <v>173</v>
      </c>
      <c r="BM567" s="224" t="s">
        <v>680</v>
      </c>
    </row>
    <row r="568" s="2" customFormat="1" ht="16.5" customHeight="1">
      <c r="A568" s="39"/>
      <c r="B568" s="40"/>
      <c r="C568" s="265" t="s">
        <v>681</v>
      </c>
      <c r="D568" s="265" t="s">
        <v>522</v>
      </c>
      <c r="E568" s="266" t="s">
        <v>682</v>
      </c>
      <c r="F568" s="267" t="s">
        <v>683</v>
      </c>
      <c r="G568" s="268" t="s">
        <v>181</v>
      </c>
      <c r="H568" s="269">
        <v>1</v>
      </c>
      <c r="I568" s="270"/>
      <c r="J568" s="271">
        <f>ROUND(I568*H568,2)</f>
        <v>0</v>
      </c>
      <c r="K568" s="267" t="s">
        <v>195</v>
      </c>
      <c r="L568" s="272"/>
      <c r="M568" s="273" t="s">
        <v>19</v>
      </c>
      <c r="N568" s="274" t="s">
        <v>45</v>
      </c>
      <c r="O568" s="85"/>
      <c r="P568" s="222">
        <f>O568*H568</f>
        <v>0</v>
      </c>
      <c r="Q568" s="222">
        <v>0.012</v>
      </c>
      <c r="R568" s="222">
        <f>Q568*H568</f>
        <v>0.012</v>
      </c>
      <c r="S568" s="222">
        <v>0</v>
      </c>
      <c r="T568" s="223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24" t="s">
        <v>525</v>
      </c>
      <c r="AT568" s="224" t="s">
        <v>522</v>
      </c>
      <c r="AU568" s="224" t="s">
        <v>83</v>
      </c>
      <c r="AY568" s="18" t="s">
        <v>165</v>
      </c>
      <c r="BE568" s="225">
        <f>IF(N568="základní",J568,0)</f>
        <v>0</v>
      </c>
      <c r="BF568" s="225">
        <f>IF(N568="snížená",J568,0)</f>
        <v>0</v>
      </c>
      <c r="BG568" s="225">
        <f>IF(N568="zákl. přenesená",J568,0)</f>
        <v>0</v>
      </c>
      <c r="BH568" s="225">
        <f>IF(N568="sníž. přenesená",J568,0)</f>
        <v>0</v>
      </c>
      <c r="BI568" s="225">
        <f>IF(N568="nulová",J568,0)</f>
        <v>0</v>
      </c>
      <c r="BJ568" s="18" t="s">
        <v>81</v>
      </c>
      <c r="BK568" s="225">
        <f>ROUND(I568*H568,2)</f>
        <v>0</v>
      </c>
      <c r="BL568" s="18" t="s">
        <v>173</v>
      </c>
      <c r="BM568" s="224" t="s">
        <v>684</v>
      </c>
    </row>
    <row r="569" s="12" customFormat="1" ht="22.8" customHeight="1">
      <c r="A569" s="12"/>
      <c r="B569" s="197"/>
      <c r="C569" s="198"/>
      <c r="D569" s="199" t="s">
        <v>73</v>
      </c>
      <c r="E569" s="211" t="s">
        <v>685</v>
      </c>
      <c r="F569" s="211" t="s">
        <v>686</v>
      </c>
      <c r="G569" s="198"/>
      <c r="H569" s="198"/>
      <c r="I569" s="201"/>
      <c r="J569" s="212">
        <f>BK569</f>
        <v>0</v>
      </c>
      <c r="K569" s="198"/>
      <c r="L569" s="203"/>
      <c r="M569" s="204"/>
      <c r="N569" s="205"/>
      <c r="O569" s="205"/>
      <c r="P569" s="206">
        <f>P570</f>
        <v>0</v>
      </c>
      <c r="Q569" s="205"/>
      <c r="R569" s="206">
        <f>R570</f>
        <v>0</v>
      </c>
      <c r="S569" s="205"/>
      <c r="T569" s="207">
        <f>T570</f>
        <v>0</v>
      </c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R569" s="208" t="s">
        <v>81</v>
      </c>
      <c r="AT569" s="209" t="s">
        <v>73</v>
      </c>
      <c r="AU569" s="209" t="s">
        <v>81</v>
      </c>
      <c r="AY569" s="208" t="s">
        <v>165</v>
      </c>
      <c r="BK569" s="210">
        <f>BK570</f>
        <v>0</v>
      </c>
    </row>
    <row r="570" s="2" customFormat="1" ht="16.5" customHeight="1">
      <c r="A570" s="39"/>
      <c r="B570" s="40"/>
      <c r="C570" s="213" t="s">
        <v>687</v>
      </c>
      <c r="D570" s="213" t="s">
        <v>168</v>
      </c>
      <c r="E570" s="214" t="s">
        <v>688</v>
      </c>
      <c r="F570" s="215" t="s">
        <v>689</v>
      </c>
      <c r="G570" s="216" t="s">
        <v>690</v>
      </c>
      <c r="H570" s="217">
        <v>1</v>
      </c>
      <c r="I570" s="218"/>
      <c r="J570" s="219">
        <f>ROUND(I570*H570,2)</f>
        <v>0</v>
      </c>
      <c r="K570" s="215" t="s">
        <v>172</v>
      </c>
      <c r="L570" s="45"/>
      <c r="M570" s="220" t="s">
        <v>19</v>
      </c>
      <c r="N570" s="221" t="s">
        <v>45</v>
      </c>
      <c r="O570" s="85"/>
      <c r="P570" s="222">
        <f>O570*H570</f>
        <v>0</v>
      </c>
      <c r="Q570" s="222">
        <v>0</v>
      </c>
      <c r="R570" s="222">
        <f>Q570*H570</f>
        <v>0</v>
      </c>
      <c r="S570" s="222">
        <v>0</v>
      </c>
      <c r="T570" s="223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24" t="s">
        <v>173</v>
      </c>
      <c r="AT570" s="224" t="s">
        <v>168</v>
      </c>
      <c r="AU570" s="224" t="s">
        <v>83</v>
      </c>
      <c r="AY570" s="18" t="s">
        <v>165</v>
      </c>
      <c r="BE570" s="225">
        <f>IF(N570="základní",J570,0)</f>
        <v>0</v>
      </c>
      <c r="BF570" s="225">
        <f>IF(N570="snížená",J570,0)</f>
        <v>0</v>
      </c>
      <c r="BG570" s="225">
        <f>IF(N570="zákl. přenesená",J570,0)</f>
        <v>0</v>
      </c>
      <c r="BH570" s="225">
        <f>IF(N570="sníž. přenesená",J570,0)</f>
        <v>0</v>
      </c>
      <c r="BI570" s="225">
        <f>IF(N570="nulová",J570,0)</f>
        <v>0</v>
      </c>
      <c r="BJ570" s="18" t="s">
        <v>81</v>
      </c>
      <c r="BK570" s="225">
        <f>ROUND(I570*H570,2)</f>
        <v>0</v>
      </c>
      <c r="BL570" s="18" t="s">
        <v>173</v>
      </c>
      <c r="BM570" s="224" t="s">
        <v>691</v>
      </c>
    </row>
    <row r="571" s="12" customFormat="1" ht="22.8" customHeight="1">
      <c r="A571" s="12"/>
      <c r="B571" s="197"/>
      <c r="C571" s="198"/>
      <c r="D571" s="199" t="s">
        <v>73</v>
      </c>
      <c r="E571" s="211" t="s">
        <v>692</v>
      </c>
      <c r="F571" s="211" t="s">
        <v>693</v>
      </c>
      <c r="G571" s="198"/>
      <c r="H571" s="198"/>
      <c r="I571" s="201"/>
      <c r="J571" s="212">
        <f>BK571</f>
        <v>0</v>
      </c>
      <c r="K571" s="198"/>
      <c r="L571" s="203"/>
      <c r="M571" s="204"/>
      <c r="N571" s="205"/>
      <c r="O571" s="205"/>
      <c r="P571" s="206">
        <f>SUM(P572:P573)</f>
        <v>0</v>
      </c>
      <c r="Q571" s="205"/>
      <c r="R571" s="206">
        <f>SUM(R572:R573)</f>
        <v>0</v>
      </c>
      <c r="S571" s="205"/>
      <c r="T571" s="207">
        <f>SUM(T572:T573)</f>
        <v>0</v>
      </c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R571" s="208" t="s">
        <v>81</v>
      </c>
      <c r="AT571" s="209" t="s">
        <v>73</v>
      </c>
      <c r="AU571" s="209" t="s">
        <v>81</v>
      </c>
      <c r="AY571" s="208" t="s">
        <v>165</v>
      </c>
      <c r="BK571" s="210">
        <f>SUM(BK572:BK573)</f>
        <v>0</v>
      </c>
    </row>
    <row r="572" s="2" customFormat="1" ht="33" customHeight="1">
      <c r="A572" s="39"/>
      <c r="B572" s="40"/>
      <c r="C572" s="213" t="s">
        <v>694</v>
      </c>
      <c r="D572" s="213" t="s">
        <v>168</v>
      </c>
      <c r="E572" s="214" t="s">
        <v>695</v>
      </c>
      <c r="F572" s="215" t="s">
        <v>696</v>
      </c>
      <c r="G572" s="216" t="s">
        <v>252</v>
      </c>
      <c r="H572" s="217">
        <v>325.84100000000001</v>
      </c>
      <c r="I572" s="218"/>
      <c r="J572" s="219">
        <f>ROUND(I572*H572,2)</f>
        <v>0</v>
      </c>
      <c r="K572" s="215" t="s">
        <v>195</v>
      </c>
      <c r="L572" s="45"/>
      <c r="M572" s="220" t="s">
        <v>19</v>
      </c>
      <c r="N572" s="221" t="s">
        <v>45</v>
      </c>
      <c r="O572" s="85"/>
      <c r="P572" s="222">
        <f>O572*H572</f>
        <v>0</v>
      </c>
      <c r="Q572" s="222">
        <v>0</v>
      </c>
      <c r="R572" s="222">
        <f>Q572*H572</f>
        <v>0</v>
      </c>
      <c r="S572" s="222">
        <v>0</v>
      </c>
      <c r="T572" s="223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24" t="s">
        <v>173</v>
      </c>
      <c r="AT572" s="224" t="s">
        <v>168</v>
      </c>
      <c r="AU572" s="224" t="s">
        <v>83</v>
      </c>
      <c r="AY572" s="18" t="s">
        <v>165</v>
      </c>
      <c r="BE572" s="225">
        <f>IF(N572="základní",J572,0)</f>
        <v>0</v>
      </c>
      <c r="BF572" s="225">
        <f>IF(N572="snížená",J572,0)</f>
        <v>0</v>
      </c>
      <c r="BG572" s="225">
        <f>IF(N572="zákl. přenesená",J572,0)</f>
        <v>0</v>
      </c>
      <c r="BH572" s="225">
        <f>IF(N572="sníž. přenesená",J572,0)</f>
        <v>0</v>
      </c>
      <c r="BI572" s="225">
        <f>IF(N572="nulová",J572,0)</f>
        <v>0</v>
      </c>
      <c r="BJ572" s="18" t="s">
        <v>81</v>
      </c>
      <c r="BK572" s="225">
        <f>ROUND(I572*H572,2)</f>
        <v>0</v>
      </c>
      <c r="BL572" s="18" t="s">
        <v>173</v>
      </c>
      <c r="BM572" s="224" t="s">
        <v>697</v>
      </c>
    </row>
    <row r="573" s="2" customFormat="1">
      <c r="A573" s="39"/>
      <c r="B573" s="40"/>
      <c r="C573" s="41"/>
      <c r="D573" s="248" t="s">
        <v>197</v>
      </c>
      <c r="E573" s="41"/>
      <c r="F573" s="249" t="s">
        <v>698</v>
      </c>
      <c r="G573" s="41"/>
      <c r="H573" s="41"/>
      <c r="I573" s="250"/>
      <c r="J573" s="41"/>
      <c r="K573" s="41"/>
      <c r="L573" s="45"/>
      <c r="M573" s="251"/>
      <c r="N573" s="252"/>
      <c r="O573" s="85"/>
      <c r="P573" s="85"/>
      <c r="Q573" s="85"/>
      <c r="R573" s="85"/>
      <c r="S573" s="85"/>
      <c r="T573" s="86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T573" s="18" t="s">
        <v>197</v>
      </c>
      <c r="AU573" s="18" t="s">
        <v>83</v>
      </c>
    </row>
    <row r="574" s="12" customFormat="1" ht="25.92" customHeight="1">
      <c r="A574" s="12"/>
      <c r="B574" s="197"/>
      <c r="C574" s="198"/>
      <c r="D574" s="199" t="s">
        <v>73</v>
      </c>
      <c r="E574" s="200" t="s">
        <v>699</v>
      </c>
      <c r="F574" s="200" t="s">
        <v>700</v>
      </c>
      <c r="G574" s="198"/>
      <c r="H574" s="198"/>
      <c r="I574" s="201"/>
      <c r="J574" s="202">
        <f>BK574</f>
        <v>0</v>
      </c>
      <c r="K574" s="198"/>
      <c r="L574" s="203"/>
      <c r="M574" s="204"/>
      <c r="N574" s="205"/>
      <c r="O574" s="205"/>
      <c r="P574" s="206">
        <f>P575+P634+P713+P718+P737+P844+P888+P963+P980+P1003+P1062+P1071</f>
        <v>0</v>
      </c>
      <c r="Q574" s="205"/>
      <c r="R574" s="206">
        <f>R575+R634+R713+R718+R737+R844+R888+R963+R980+R1003+R1062+R1071</f>
        <v>7.3044023700000009</v>
      </c>
      <c r="S574" s="205"/>
      <c r="T574" s="207">
        <f>T575+T634+T713+T718+T737+T844+T888+T963+T980+T1003+T1062+T1071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08" t="s">
        <v>83</v>
      </c>
      <c r="AT574" s="209" t="s">
        <v>73</v>
      </c>
      <c r="AU574" s="209" t="s">
        <v>74</v>
      </c>
      <c r="AY574" s="208" t="s">
        <v>165</v>
      </c>
      <c r="BK574" s="210">
        <f>BK575+BK634+BK713+BK718+BK737+BK844+BK888+BK963+BK980+BK1003+BK1062+BK1071</f>
        <v>0</v>
      </c>
    </row>
    <row r="575" s="12" customFormat="1" ht="22.8" customHeight="1">
      <c r="A575" s="12"/>
      <c r="B575" s="197"/>
      <c r="C575" s="198"/>
      <c r="D575" s="199" t="s">
        <v>73</v>
      </c>
      <c r="E575" s="211" t="s">
        <v>701</v>
      </c>
      <c r="F575" s="211" t="s">
        <v>702</v>
      </c>
      <c r="G575" s="198"/>
      <c r="H575" s="198"/>
      <c r="I575" s="201"/>
      <c r="J575" s="212">
        <f>BK575</f>
        <v>0</v>
      </c>
      <c r="K575" s="198"/>
      <c r="L575" s="203"/>
      <c r="M575" s="204"/>
      <c r="N575" s="205"/>
      <c r="O575" s="205"/>
      <c r="P575" s="206">
        <f>SUM(P576:P633)</f>
        <v>0</v>
      </c>
      <c r="Q575" s="205"/>
      <c r="R575" s="206">
        <f>SUM(R576:R633)</f>
        <v>0.066000000000000003</v>
      </c>
      <c r="S575" s="205"/>
      <c r="T575" s="207">
        <f>SUM(T576:T633)</f>
        <v>0</v>
      </c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R575" s="208" t="s">
        <v>83</v>
      </c>
      <c r="AT575" s="209" t="s">
        <v>73</v>
      </c>
      <c r="AU575" s="209" t="s">
        <v>81</v>
      </c>
      <c r="AY575" s="208" t="s">
        <v>165</v>
      </c>
      <c r="BK575" s="210">
        <f>SUM(BK576:BK633)</f>
        <v>0</v>
      </c>
    </row>
    <row r="576" s="2" customFormat="1" ht="24.15" customHeight="1">
      <c r="A576" s="39"/>
      <c r="B576" s="40"/>
      <c r="C576" s="213" t="s">
        <v>703</v>
      </c>
      <c r="D576" s="213" t="s">
        <v>168</v>
      </c>
      <c r="E576" s="214" t="s">
        <v>704</v>
      </c>
      <c r="F576" s="215" t="s">
        <v>705</v>
      </c>
      <c r="G576" s="216" t="s">
        <v>194</v>
      </c>
      <c r="H576" s="217">
        <v>130</v>
      </c>
      <c r="I576" s="218"/>
      <c r="J576" s="219">
        <f>ROUND(I576*H576,2)</f>
        <v>0</v>
      </c>
      <c r="K576" s="215" t="s">
        <v>195</v>
      </c>
      <c r="L576" s="45"/>
      <c r="M576" s="220" t="s">
        <v>19</v>
      </c>
      <c r="N576" s="221" t="s">
        <v>45</v>
      </c>
      <c r="O576" s="85"/>
      <c r="P576" s="222">
        <f>O576*H576</f>
        <v>0</v>
      </c>
      <c r="Q576" s="222">
        <v>0</v>
      </c>
      <c r="R576" s="222">
        <f>Q576*H576</f>
        <v>0</v>
      </c>
      <c r="S576" s="222">
        <v>0</v>
      </c>
      <c r="T576" s="223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24" t="s">
        <v>706</v>
      </c>
      <c r="AT576" s="224" t="s">
        <v>168</v>
      </c>
      <c r="AU576" s="224" t="s">
        <v>83</v>
      </c>
      <c r="AY576" s="18" t="s">
        <v>165</v>
      </c>
      <c r="BE576" s="225">
        <f>IF(N576="základní",J576,0)</f>
        <v>0</v>
      </c>
      <c r="BF576" s="225">
        <f>IF(N576="snížená",J576,0)</f>
        <v>0</v>
      </c>
      <c r="BG576" s="225">
        <f>IF(N576="zákl. přenesená",J576,0)</f>
        <v>0</v>
      </c>
      <c r="BH576" s="225">
        <f>IF(N576="sníž. přenesená",J576,0)</f>
        <v>0</v>
      </c>
      <c r="BI576" s="225">
        <f>IF(N576="nulová",J576,0)</f>
        <v>0</v>
      </c>
      <c r="BJ576" s="18" t="s">
        <v>81</v>
      </c>
      <c r="BK576" s="225">
        <f>ROUND(I576*H576,2)</f>
        <v>0</v>
      </c>
      <c r="BL576" s="18" t="s">
        <v>706</v>
      </c>
      <c r="BM576" s="224" t="s">
        <v>707</v>
      </c>
    </row>
    <row r="577" s="2" customFormat="1">
      <c r="A577" s="39"/>
      <c r="B577" s="40"/>
      <c r="C577" s="41"/>
      <c r="D577" s="248" t="s">
        <v>197</v>
      </c>
      <c r="E577" s="41"/>
      <c r="F577" s="249" t="s">
        <v>708</v>
      </c>
      <c r="G577" s="41"/>
      <c r="H577" s="41"/>
      <c r="I577" s="250"/>
      <c r="J577" s="41"/>
      <c r="K577" s="41"/>
      <c r="L577" s="45"/>
      <c r="M577" s="251"/>
      <c r="N577" s="252"/>
      <c r="O577" s="85"/>
      <c r="P577" s="85"/>
      <c r="Q577" s="85"/>
      <c r="R577" s="85"/>
      <c r="S577" s="85"/>
      <c r="T577" s="86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T577" s="18" t="s">
        <v>197</v>
      </c>
      <c r="AU577" s="18" t="s">
        <v>83</v>
      </c>
    </row>
    <row r="578" s="14" customFormat="1">
      <c r="A578" s="14"/>
      <c r="B578" s="237"/>
      <c r="C578" s="238"/>
      <c r="D578" s="228" t="s">
        <v>175</v>
      </c>
      <c r="E578" s="239" t="s">
        <v>19</v>
      </c>
      <c r="F578" s="240" t="s">
        <v>709</v>
      </c>
      <c r="G578" s="238"/>
      <c r="H578" s="241">
        <v>130</v>
      </c>
      <c r="I578" s="242"/>
      <c r="J578" s="238"/>
      <c r="K578" s="238"/>
      <c r="L578" s="243"/>
      <c r="M578" s="244"/>
      <c r="N578" s="245"/>
      <c r="O578" s="245"/>
      <c r="P578" s="245"/>
      <c r="Q578" s="245"/>
      <c r="R578" s="245"/>
      <c r="S578" s="245"/>
      <c r="T578" s="246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7" t="s">
        <v>175</v>
      </c>
      <c r="AU578" s="247" t="s">
        <v>83</v>
      </c>
      <c r="AV578" s="14" t="s">
        <v>83</v>
      </c>
      <c r="AW578" s="14" t="s">
        <v>33</v>
      </c>
      <c r="AX578" s="14" t="s">
        <v>81</v>
      </c>
      <c r="AY578" s="247" t="s">
        <v>165</v>
      </c>
    </row>
    <row r="579" s="2" customFormat="1" ht="16.5" customHeight="1">
      <c r="A579" s="39"/>
      <c r="B579" s="40"/>
      <c r="C579" s="265" t="s">
        <v>710</v>
      </c>
      <c r="D579" s="265" t="s">
        <v>522</v>
      </c>
      <c r="E579" s="266" t="s">
        <v>711</v>
      </c>
      <c r="F579" s="267" t="s">
        <v>712</v>
      </c>
      <c r="G579" s="268" t="s">
        <v>252</v>
      </c>
      <c r="H579" s="269">
        <v>0.050999999999999997</v>
      </c>
      <c r="I579" s="270"/>
      <c r="J579" s="271">
        <f>ROUND(I579*H579,2)</f>
        <v>0</v>
      </c>
      <c r="K579" s="267" t="s">
        <v>195</v>
      </c>
      <c r="L579" s="272"/>
      <c r="M579" s="273" t="s">
        <v>19</v>
      </c>
      <c r="N579" s="274" t="s">
        <v>45</v>
      </c>
      <c r="O579" s="85"/>
      <c r="P579" s="222">
        <f>O579*H579</f>
        <v>0</v>
      </c>
      <c r="Q579" s="222">
        <v>1</v>
      </c>
      <c r="R579" s="222">
        <f>Q579*H579</f>
        <v>0.050999999999999997</v>
      </c>
      <c r="S579" s="222">
        <v>0</v>
      </c>
      <c r="T579" s="223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24" t="s">
        <v>713</v>
      </c>
      <c r="AT579" s="224" t="s">
        <v>522</v>
      </c>
      <c r="AU579" s="224" t="s">
        <v>83</v>
      </c>
      <c r="AY579" s="18" t="s">
        <v>165</v>
      </c>
      <c r="BE579" s="225">
        <f>IF(N579="základní",J579,0)</f>
        <v>0</v>
      </c>
      <c r="BF579" s="225">
        <f>IF(N579="snížená",J579,0)</f>
        <v>0</v>
      </c>
      <c r="BG579" s="225">
        <f>IF(N579="zákl. přenesená",J579,0)</f>
        <v>0</v>
      </c>
      <c r="BH579" s="225">
        <f>IF(N579="sníž. přenesená",J579,0)</f>
        <v>0</v>
      </c>
      <c r="BI579" s="225">
        <f>IF(N579="nulová",J579,0)</f>
        <v>0</v>
      </c>
      <c r="BJ579" s="18" t="s">
        <v>81</v>
      </c>
      <c r="BK579" s="225">
        <f>ROUND(I579*H579,2)</f>
        <v>0</v>
      </c>
      <c r="BL579" s="18" t="s">
        <v>706</v>
      </c>
      <c r="BM579" s="224" t="s">
        <v>714</v>
      </c>
    </row>
    <row r="580" s="2" customFormat="1">
      <c r="A580" s="39"/>
      <c r="B580" s="40"/>
      <c r="C580" s="41"/>
      <c r="D580" s="228" t="s">
        <v>235</v>
      </c>
      <c r="E580" s="41"/>
      <c r="F580" s="264" t="s">
        <v>715</v>
      </c>
      <c r="G580" s="41"/>
      <c r="H580" s="41"/>
      <c r="I580" s="250"/>
      <c r="J580" s="41"/>
      <c r="K580" s="41"/>
      <c r="L580" s="45"/>
      <c r="M580" s="251"/>
      <c r="N580" s="252"/>
      <c r="O580" s="85"/>
      <c r="P580" s="85"/>
      <c r="Q580" s="85"/>
      <c r="R580" s="85"/>
      <c r="S580" s="85"/>
      <c r="T580" s="86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18" t="s">
        <v>235</v>
      </c>
      <c r="AU580" s="18" t="s">
        <v>83</v>
      </c>
    </row>
    <row r="581" s="14" customFormat="1">
      <c r="A581" s="14"/>
      <c r="B581" s="237"/>
      <c r="C581" s="238"/>
      <c r="D581" s="228" t="s">
        <v>175</v>
      </c>
      <c r="E581" s="238"/>
      <c r="F581" s="240" t="s">
        <v>716</v>
      </c>
      <c r="G581" s="238"/>
      <c r="H581" s="241">
        <v>0.050999999999999997</v>
      </c>
      <c r="I581" s="242"/>
      <c r="J581" s="238"/>
      <c r="K581" s="238"/>
      <c r="L581" s="243"/>
      <c r="M581" s="244"/>
      <c r="N581" s="245"/>
      <c r="O581" s="245"/>
      <c r="P581" s="245"/>
      <c r="Q581" s="245"/>
      <c r="R581" s="245"/>
      <c r="S581" s="245"/>
      <c r="T581" s="246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7" t="s">
        <v>175</v>
      </c>
      <c r="AU581" s="247" t="s">
        <v>83</v>
      </c>
      <c r="AV581" s="14" t="s">
        <v>83</v>
      </c>
      <c r="AW581" s="14" t="s">
        <v>4</v>
      </c>
      <c r="AX581" s="14" t="s">
        <v>81</v>
      </c>
      <c r="AY581" s="247" t="s">
        <v>165</v>
      </c>
    </row>
    <row r="582" s="2" customFormat="1" ht="21.75" customHeight="1">
      <c r="A582" s="39"/>
      <c r="B582" s="40"/>
      <c r="C582" s="213" t="s">
        <v>717</v>
      </c>
      <c r="D582" s="213" t="s">
        <v>168</v>
      </c>
      <c r="E582" s="214" t="s">
        <v>718</v>
      </c>
      <c r="F582" s="215" t="s">
        <v>719</v>
      </c>
      <c r="G582" s="216" t="s">
        <v>194</v>
      </c>
      <c r="H582" s="217">
        <v>36.799999999999997</v>
      </c>
      <c r="I582" s="218"/>
      <c r="J582" s="219">
        <f>ROUND(I582*H582,2)</f>
        <v>0</v>
      </c>
      <c r="K582" s="215" t="s">
        <v>195</v>
      </c>
      <c r="L582" s="45"/>
      <c r="M582" s="220" t="s">
        <v>19</v>
      </c>
      <c r="N582" s="221" t="s">
        <v>45</v>
      </c>
      <c r="O582" s="85"/>
      <c r="P582" s="222">
        <f>O582*H582</f>
        <v>0</v>
      </c>
      <c r="Q582" s="222">
        <v>0</v>
      </c>
      <c r="R582" s="222">
        <f>Q582*H582</f>
        <v>0</v>
      </c>
      <c r="S582" s="222">
        <v>0</v>
      </c>
      <c r="T582" s="223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24" t="s">
        <v>706</v>
      </c>
      <c r="AT582" s="224" t="s">
        <v>168</v>
      </c>
      <c r="AU582" s="224" t="s">
        <v>83</v>
      </c>
      <c r="AY582" s="18" t="s">
        <v>165</v>
      </c>
      <c r="BE582" s="225">
        <f>IF(N582="základní",J582,0)</f>
        <v>0</v>
      </c>
      <c r="BF582" s="225">
        <f>IF(N582="snížená",J582,0)</f>
        <v>0</v>
      </c>
      <c r="BG582" s="225">
        <f>IF(N582="zákl. přenesená",J582,0)</f>
        <v>0</v>
      </c>
      <c r="BH582" s="225">
        <f>IF(N582="sníž. přenesená",J582,0)</f>
        <v>0</v>
      </c>
      <c r="BI582" s="225">
        <f>IF(N582="nulová",J582,0)</f>
        <v>0</v>
      </c>
      <c r="BJ582" s="18" t="s">
        <v>81</v>
      </c>
      <c r="BK582" s="225">
        <f>ROUND(I582*H582,2)</f>
        <v>0</v>
      </c>
      <c r="BL582" s="18" t="s">
        <v>706</v>
      </c>
      <c r="BM582" s="224" t="s">
        <v>720</v>
      </c>
    </row>
    <row r="583" s="2" customFormat="1">
      <c r="A583" s="39"/>
      <c r="B583" s="40"/>
      <c r="C583" s="41"/>
      <c r="D583" s="248" t="s">
        <v>197</v>
      </c>
      <c r="E583" s="41"/>
      <c r="F583" s="249" t="s">
        <v>721</v>
      </c>
      <c r="G583" s="41"/>
      <c r="H583" s="41"/>
      <c r="I583" s="250"/>
      <c r="J583" s="41"/>
      <c r="K583" s="41"/>
      <c r="L583" s="45"/>
      <c r="M583" s="251"/>
      <c r="N583" s="252"/>
      <c r="O583" s="85"/>
      <c r="P583" s="85"/>
      <c r="Q583" s="85"/>
      <c r="R583" s="85"/>
      <c r="S583" s="85"/>
      <c r="T583" s="86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197</v>
      </c>
      <c r="AU583" s="18" t="s">
        <v>83</v>
      </c>
    </row>
    <row r="584" s="14" customFormat="1">
      <c r="A584" s="14"/>
      <c r="B584" s="237"/>
      <c r="C584" s="238"/>
      <c r="D584" s="228" t="s">
        <v>175</v>
      </c>
      <c r="E584" s="239" t="s">
        <v>19</v>
      </c>
      <c r="F584" s="240" t="s">
        <v>722</v>
      </c>
      <c r="G584" s="238"/>
      <c r="H584" s="241">
        <v>36.799999999999997</v>
      </c>
      <c r="I584" s="242"/>
      <c r="J584" s="238"/>
      <c r="K584" s="238"/>
      <c r="L584" s="243"/>
      <c r="M584" s="244"/>
      <c r="N584" s="245"/>
      <c r="O584" s="245"/>
      <c r="P584" s="245"/>
      <c r="Q584" s="245"/>
      <c r="R584" s="245"/>
      <c r="S584" s="245"/>
      <c r="T584" s="246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7" t="s">
        <v>175</v>
      </c>
      <c r="AU584" s="247" t="s">
        <v>83</v>
      </c>
      <c r="AV584" s="14" t="s">
        <v>83</v>
      </c>
      <c r="AW584" s="14" t="s">
        <v>33</v>
      </c>
      <c r="AX584" s="14" t="s">
        <v>81</v>
      </c>
      <c r="AY584" s="247" t="s">
        <v>165</v>
      </c>
    </row>
    <row r="585" s="2" customFormat="1" ht="16.5" customHeight="1">
      <c r="A585" s="39"/>
      <c r="B585" s="40"/>
      <c r="C585" s="265" t="s">
        <v>723</v>
      </c>
      <c r="D585" s="265" t="s">
        <v>522</v>
      </c>
      <c r="E585" s="266" t="s">
        <v>711</v>
      </c>
      <c r="F585" s="267" t="s">
        <v>712</v>
      </c>
      <c r="G585" s="268" t="s">
        <v>252</v>
      </c>
      <c r="H585" s="269">
        <v>0.014999999999999999</v>
      </c>
      <c r="I585" s="270"/>
      <c r="J585" s="271">
        <f>ROUND(I585*H585,2)</f>
        <v>0</v>
      </c>
      <c r="K585" s="267" t="s">
        <v>195</v>
      </c>
      <c r="L585" s="272"/>
      <c r="M585" s="273" t="s">
        <v>19</v>
      </c>
      <c r="N585" s="274" t="s">
        <v>45</v>
      </c>
      <c r="O585" s="85"/>
      <c r="P585" s="222">
        <f>O585*H585</f>
        <v>0</v>
      </c>
      <c r="Q585" s="222">
        <v>1</v>
      </c>
      <c r="R585" s="222">
        <f>Q585*H585</f>
        <v>0.014999999999999999</v>
      </c>
      <c r="S585" s="222">
        <v>0</v>
      </c>
      <c r="T585" s="223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24" t="s">
        <v>713</v>
      </c>
      <c r="AT585" s="224" t="s">
        <v>522</v>
      </c>
      <c r="AU585" s="224" t="s">
        <v>83</v>
      </c>
      <c r="AY585" s="18" t="s">
        <v>165</v>
      </c>
      <c r="BE585" s="225">
        <f>IF(N585="základní",J585,0)</f>
        <v>0</v>
      </c>
      <c r="BF585" s="225">
        <f>IF(N585="snížená",J585,0)</f>
        <v>0</v>
      </c>
      <c r="BG585" s="225">
        <f>IF(N585="zákl. přenesená",J585,0)</f>
        <v>0</v>
      </c>
      <c r="BH585" s="225">
        <f>IF(N585="sníž. přenesená",J585,0)</f>
        <v>0</v>
      </c>
      <c r="BI585" s="225">
        <f>IF(N585="nulová",J585,0)</f>
        <v>0</v>
      </c>
      <c r="BJ585" s="18" t="s">
        <v>81</v>
      </c>
      <c r="BK585" s="225">
        <f>ROUND(I585*H585,2)</f>
        <v>0</v>
      </c>
      <c r="BL585" s="18" t="s">
        <v>706</v>
      </c>
      <c r="BM585" s="224" t="s">
        <v>724</v>
      </c>
    </row>
    <row r="586" s="2" customFormat="1">
      <c r="A586" s="39"/>
      <c r="B586" s="40"/>
      <c r="C586" s="41"/>
      <c r="D586" s="228" t="s">
        <v>235</v>
      </c>
      <c r="E586" s="41"/>
      <c r="F586" s="264" t="s">
        <v>715</v>
      </c>
      <c r="G586" s="41"/>
      <c r="H586" s="41"/>
      <c r="I586" s="250"/>
      <c r="J586" s="41"/>
      <c r="K586" s="41"/>
      <c r="L586" s="45"/>
      <c r="M586" s="251"/>
      <c r="N586" s="252"/>
      <c r="O586" s="85"/>
      <c r="P586" s="85"/>
      <c r="Q586" s="85"/>
      <c r="R586" s="85"/>
      <c r="S586" s="85"/>
      <c r="T586" s="86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T586" s="18" t="s">
        <v>235</v>
      </c>
      <c r="AU586" s="18" t="s">
        <v>83</v>
      </c>
    </row>
    <row r="587" s="14" customFormat="1">
      <c r="A587" s="14"/>
      <c r="B587" s="237"/>
      <c r="C587" s="238"/>
      <c r="D587" s="228" t="s">
        <v>175</v>
      </c>
      <c r="E587" s="238"/>
      <c r="F587" s="240" t="s">
        <v>725</v>
      </c>
      <c r="G587" s="238"/>
      <c r="H587" s="241">
        <v>0.014999999999999999</v>
      </c>
      <c r="I587" s="242"/>
      <c r="J587" s="238"/>
      <c r="K587" s="238"/>
      <c r="L587" s="243"/>
      <c r="M587" s="244"/>
      <c r="N587" s="245"/>
      <c r="O587" s="245"/>
      <c r="P587" s="245"/>
      <c r="Q587" s="245"/>
      <c r="R587" s="245"/>
      <c r="S587" s="245"/>
      <c r="T587" s="246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7" t="s">
        <v>175</v>
      </c>
      <c r="AU587" s="247" t="s">
        <v>83</v>
      </c>
      <c r="AV587" s="14" t="s">
        <v>83</v>
      </c>
      <c r="AW587" s="14" t="s">
        <v>4</v>
      </c>
      <c r="AX587" s="14" t="s">
        <v>81</v>
      </c>
      <c r="AY587" s="247" t="s">
        <v>165</v>
      </c>
    </row>
    <row r="588" s="2" customFormat="1" ht="16.5" customHeight="1">
      <c r="A588" s="39"/>
      <c r="B588" s="40"/>
      <c r="C588" s="213" t="s">
        <v>726</v>
      </c>
      <c r="D588" s="213" t="s">
        <v>168</v>
      </c>
      <c r="E588" s="214" t="s">
        <v>727</v>
      </c>
      <c r="F588" s="215" t="s">
        <v>728</v>
      </c>
      <c r="G588" s="216" t="s">
        <v>194</v>
      </c>
      <c r="H588" s="217">
        <v>130</v>
      </c>
      <c r="I588" s="218"/>
      <c r="J588" s="219">
        <f>ROUND(I588*H588,2)</f>
        <v>0</v>
      </c>
      <c r="K588" s="215" t="s">
        <v>195</v>
      </c>
      <c r="L588" s="45"/>
      <c r="M588" s="220" t="s">
        <v>19</v>
      </c>
      <c r="N588" s="221" t="s">
        <v>45</v>
      </c>
      <c r="O588" s="85"/>
      <c r="P588" s="222">
        <f>O588*H588</f>
        <v>0</v>
      </c>
      <c r="Q588" s="222">
        <v>0</v>
      </c>
      <c r="R588" s="222">
        <f>Q588*H588</f>
        <v>0</v>
      </c>
      <c r="S588" s="222">
        <v>0</v>
      </c>
      <c r="T588" s="223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24" t="s">
        <v>706</v>
      </c>
      <c r="AT588" s="224" t="s">
        <v>168</v>
      </c>
      <c r="AU588" s="224" t="s">
        <v>83</v>
      </c>
      <c r="AY588" s="18" t="s">
        <v>165</v>
      </c>
      <c r="BE588" s="225">
        <f>IF(N588="základní",J588,0)</f>
        <v>0</v>
      </c>
      <c r="BF588" s="225">
        <f>IF(N588="snížená",J588,0)</f>
        <v>0</v>
      </c>
      <c r="BG588" s="225">
        <f>IF(N588="zákl. přenesená",J588,0)</f>
        <v>0</v>
      </c>
      <c r="BH588" s="225">
        <f>IF(N588="sníž. přenesená",J588,0)</f>
        <v>0</v>
      </c>
      <c r="BI588" s="225">
        <f>IF(N588="nulová",J588,0)</f>
        <v>0</v>
      </c>
      <c r="BJ588" s="18" t="s">
        <v>81</v>
      </c>
      <c r="BK588" s="225">
        <f>ROUND(I588*H588,2)</f>
        <v>0</v>
      </c>
      <c r="BL588" s="18" t="s">
        <v>706</v>
      </c>
      <c r="BM588" s="224" t="s">
        <v>729</v>
      </c>
    </row>
    <row r="589" s="2" customFormat="1">
      <c r="A589" s="39"/>
      <c r="B589" s="40"/>
      <c r="C589" s="41"/>
      <c r="D589" s="248" t="s">
        <v>197</v>
      </c>
      <c r="E589" s="41"/>
      <c r="F589" s="249" t="s">
        <v>730</v>
      </c>
      <c r="G589" s="41"/>
      <c r="H589" s="41"/>
      <c r="I589" s="250"/>
      <c r="J589" s="41"/>
      <c r="K589" s="41"/>
      <c r="L589" s="45"/>
      <c r="M589" s="251"/>
      <c r="N589" s="252"/>
      <c r="O589" s="85"/>
      <c r="P589" s="85"/>
      <c r="Q589" s="85"/>
      <c r="R589" s="85"/>
      <c r="S589" s="85"/>
      <c r="T589" s="86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T589" s="18" t="s">
        <v>197</v>
      </c>
      <c r="AU589" s="18" t="s">
        <v>83</v>
      </c>
    </row>
    <row r="590" s="14" customFormat="1">
      <c r="A590" s="14"/>
      <c r="B590" s="237"/>
      <c r="C590" s="238"/>
      <c r="D590" s="228" t="s">
        <v>175</v>
      </c>
      <c r="E590" s="239" t="s">
        <v>19</v>
      </c>
      <c r="F590" s="240" t="s">
        <v>731</v>
      </c>
      <c r="G590" s="238"/>
      <c r="H590" s="241">
        <v>130</v>
      </c>
      <c r="I590" s="242"/>
      <c r="J590" s="238"/>
      <c r="K590" s="238"/>
      <c r="L590" s="243"/>
      <c r="M590" s="244"/>
      <c r="N590" s="245"/>
      <c r="O590" s="245"/>
      <c r="P590" s="245"/>
      <c r="Q590" s="245"/>
      <c r="R590" s="245"/>
      <c r="S590" s="245"/>
      <c r="T590" s="246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7" t="s">
        <v>175</v>
      </c>
      <c r="AU590" s="247" t="s">
        <v>83</v>
      </c>
      <c r="AV590" s="14" t="s">
        <v>83</v>
      </c>
      <c r="AW590" s="14" t="s">
        <v>33</v>
      </c>
      <c r="AX590" s="14" t="s">
        <v>81</v>
      </c>
      <c r="AY590" s="247" t="s">
        <v>165</v>
      </c>
    </row>
    <row r="591" s="2" customFormat="1" ht="24.15" customHeight="1">
      <c r="A591" s="39"/>
      <c r="B591" s="40"/>
      <c r="C591" s="265" t="s">
        <v>732</v>
      </c>
      <c r="D591" s="265" t="s">
        <v>522</v>
      </c>
      <c r="E591" s="266" t="s">
        <v>733</v>
      </c>
      <c r="F591" s="267" t="s">
        <v>734</v>
      </c>
      <c r="G591" s="268" t="s">
        <v>194</v>
      </c>
      <c r="H591" s="269">
        <v>151.51499999999999</v>
      </c>
      <c r="I591" s="270"/>
      <c r="J591" s="271">
        <f>ROUND(I591*H591,2)</f>
        <v>0</v>
      </c>
      <c r="K591" s="267" t="s">
        <v>172</v>
      </c>
      <c r="L591" s="272"/>
      <c r="M591" s="273" t="s">
        <v>19</v>
      </c>
      <c r="N591" s="274" t="s">
        <v>45</v>
      </c>
      <c r="O591" s="85"/>
      <c r="P591" s="222">
        <f>O591*H591</f>
        <v>0</v>
      </c>
      <c r="Q591" s="222">
        <v>0</v>
      </c>
      <c r="R591" s="222">
        <f>Q591*H591</f>
        <v>0</v>
      </c>
      <c r="S591" s="222">
        <v>0</v>
      </c>
      <c r="T591" s="223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24" t="s">
        <v>713</v>
      </c>
      <c r="AT591" s="224" t="s">
        <v>522</v>
      </c>
      <c r="AU591" s="224" t="s">
        <v>83</v>
      </c>
      <c r="AY591" s="18" t="s">
        <v>165</v>
      </c>
      <c r="BE591" s="225">
        <f>IF(N591="základní",J591,0)</f>
        <v>0</v>
      </c>
      <c r="BF591" s="225">
        <f>IF(N591="snížená",J591,0)</f>
        <v>0</v>
      </c>
      <c r="BG591" s="225">
        <f>IF(N591="zákl. přenesená",J591,0)</f>
        <v>0</v>
      </c>
      <c r="BH591" s="225">
        <f>IF(N591="sníž. přenesená",J591,0)</f>
        <v>0</v>
      </c>
      <c r="BI591" s="225">
        <f>IF(N591="nulová",J591,0)</f>
        <v>0</v>
      </c>
      <c r="BJ591" s="18" t="s">
        <v>81</v>
      </c>
      <c r="BK591" s="225">
        <f>ROUND(I591*H591,2)</f>
        <v>0</v>
      </c>
      <c r="BL591" s="18" t="s">
        <v>706</v>
      </c>
      <c r="BM591" s="224" t="s">
        <v>735</v>
      </c>
    </row>
    <row r="592" s="14" customFormat="1">
      <c r="A592" s="14"/>
      <c r="B592" s="237"/>
      <c r="C592" s="238"/>
      <c r="D592" s="228" t="s">
        <v>175</v>
      </c>
      <c r="E592" s="239" t="s">
        <v>19</v>
      </c>
      <c r="F592" s="240" t="s">
        <v>731</v>
      </c>
      <c r="G592" s="238"/>
      <c r="H592" s="241">
        <v>130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7" t="s">
        <v>175</v>
      </c>
      <c r="AU592" s="247" t="s">
        <v>83</v>
      </c>
      <c r="AV592" s="14" t="s">
        <v>83</v>
      </c>
      <c r="AW592" s="14" t="s">
        <v>33</v>
      </c>
      <c r="AX592" s="14" t="s">
        <v>81</v>
      </c>
      <c r="AY592" s="247" t="s">
        <v>165</v>
      </c>
    </row>
    <row r="593" s="14" customFormat="1">
      <c r="A593" s="14"/>
      <c r="B593" s="237"/>
      <c r="C593" s="238"/>
      <c r="D593" s="228" t="s">
        <v>175</v>
      </c>
      <c r="E593" s="238"/>
      <c r="F593" s="240" t="s">
        <v>736</v>
      </c>
      <c r="G593" s="238"/>
      <c r="H593" s="241">
        <v>151.51499999999999</v>
      </c>
      <c r="I593" s="242"/>
      <c r="J593" s="238"/>
      <c r="K593" s="238"/>
      <c r="L593" s="243"/>
      <c r="M593" s="244"/>
      <c r="N593" s="245"/>
      <c r="O593" s="245"/>
      <c r="P593" s="245"/>
      <c r="Q593" s="245"/>
      <c r="R593" s="245"/>
      <c r="S593" s="245"/>
      <c r="T593" s="246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7" t="s">
        <v>175</v>
      </c>
      <c r="AU593" s="247" t="s">
        <v>83</v>
      </c>
      <c r="AV593" s="14" t="s">
        <v>83</v>
      </c>
      <c r="AW593" s="14" t="s">
        <v>4</v>
      </c>
      <c r="AX593" s="14" t="s">
        <v>81</v>
      </c>
      <c r="AY593" s="247" t="s">
        <v>165</v>
      </c>
    </row>
    <row r="594" s="2" customFormat="1" ht="16.5" customHeight="1">
      <c r="A594" s="39"/>
      <c r="B594" s="40"/>
      <c r="C594" s="213" t="s">
        <v>737</v>
      </c>
      <c r="D594" s="213" t="s">
        <v>168</v>
      </c>
      <c r="E594" s="214" t="s">
        <v>738</v>
      </c>
      <c r="F594" s="215" t="s">
        <v>739</v>
      </c>
      <c r="G594" s="216" t="s">
        <v>194</v>
      </c>
      <c r="H594" s="217">
        <v>50.600000000000001</v>
      </c>
      <c r="I594" s="218"/>
      <c r="J594" s="219">
        <f>ROUND(I594*H594,2)</f>
        <v>0</v>
      </c>
      <c r="K594" s="215" t="s">
        <v>195</v>
      </c>
      <c r="L594" s="45"/>
      <c r="M594" s="220" t="s">
        <v>19</v>
      </c>
      <c r="N594" s="221" t="s">
        <v>45</v>
      </c>
      <c r="O594" s="85"/>
      <c r="P594" s="222">
        <f>O594*H594</f>
        <v>0</v>
      </c>
      <c r="Q594" s="222">
        <v>0</v>
      </c>
      <c r="R594" s="222">
        <f>Q594*H594</f>
        <v>0</v>
      </c>
      <c r="S594" s="222">
        <v>0</v>
      </c>
      <c r="T594" s="223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24" t="s">
        <v>706</v>
      </c>
      <c r="AT594" s="224" t="s">
        <v>168</v>
      </c>
      <c r="AU594" s="224" t="s">
        <v>83</v>
      </c>
      <c r="AY594" s="18" t="s">
        <v>165</v>
      </c>
      <c r="BE594" s="225">
        <f>IF(N594="základní",J594,0)</f>
        <v>0</v>
      </c>
      <c r="BF594" s="225">
        <f>IF(N594="snížená",J594,0)</f>
        <v>0</v>
      </c>
      <c r="BG594" s="225">
        <f>IF(N594="zákl. přenesená",J594,0)</f>
        <v>0</v>
      </c>
      <c r="BH594" s="225">
        <f>IF(N594="sníž. přenesená",J594,0)</f>
        <v>0</v>
      </c>
      <c r="BI594" s="225">
        <f>IF(N594="nulová",J594,0)</f>
        <v>0</v>
      </c>
      <c r="BJ594" s="18" t="s">
        <v>81</v>
      </c>
      <c r="BK594" s="225">
        <f>ROUND(I594*H594,2)</f>
        <v>0</v>
      </c>
      <c r="BL594" s="18" t="s">
        <v>706</v>
      </c>
      <c r="BM594" s="224" t="s">
        <v>740</v>
      </c>
    </row>
    <row r="595" s="2" customFormat="1">
      <c r="A595" s="39"/>
      <c r="B595" s="40"/>
      <c r="C595" s="41"/>
      <c r="D595" s="248" t="s">
        <v>197</v>
      </c>
      <c r="E595" s="41"/>
      <c r="F595" s="249" t="s">
        <v>741</v>
      </c>
      <c r="G595" s="41"/>
      <c r="H595" s="41"/>
      <c r="I595" s="250"/>
      <c r="J595" s="41"/>
      <c r="K595" s="41"/>
      <c r="L595" s="45"/>
      <c r="M595" s="251"/>
      <c r="N595" s="252"/>
      <c r="O595" s="85"/>
      <c r="P595" s="85"/>
      <c r="Q595" s="85"/>
      <c r="R595" s="85"/>
      <c r="S595" s="85"/>
      <c r="T595" s="86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197</v>
      </c>
      <c r="AU595" s="18" t="s">
        <v>83</v>
      </c>
    </row>
    <row r="596" s="14" customFormat="1">
      <c r="A596" s="14"/>
      <c r="B596" s="237"/>
      <c r="C596" s="238"/>
      <c r="D596" s="228" t="s">
        <v>175</v>
      </c>
      <c r="E596" s="239" t="s">
        <v>19</v>
      </c>
      <c r="F596" s="240" t="s">
        <v>742</v>
      </c>
      <c r="G596" s="238"/>
      <c r="H596" s="241">
        <v>50.600000000000001</v>
      </c>
      <c r="I596" s="242"/>
      <c r="J596" s="238"/>
      <c r="K596" s="238"/>
      <c r="L596" s="243"/>
      <c r="M596" s="244"/>
      <c r="N596" s="245"/>
      <c r="O596" s="245"/>
      <c r="P596" s="245"/>
      <c r="Q596" s="245"/>
      <c r="R596" s="245"/>
      <c r="S596" s="245"/>
      <c r="T596" s="24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7" t="s">
        <v>175</v>
      </c>
      <c r="AU596" s="247" t="s">
        <v>83</v>
      </c>
      <c r="AV596" s="14" t="s">
        <v>83</v>
      </c>
      <c r="AW596" s="14" t="s">
        <v>33</v>
      </c>
      <c r="AX596" s="14" t="s">
        <v>81</v>
      </c>
      <c r="AY596" s="247" t="s">
        <v>165</v>
      </c>
    </row>
    <row r="597" s="2" customFormat="1" ht="24.15" customHeight="1">
      <c r="A597" s="39"/>
      <c r="B597" s="40"/>
      <c r="C597" s="265" t="s">
        <v>743</v>
      </c>
      <c r="D597" s="265" t="s">
        <v>522</v>
      </c>
      <c r="E597" s="266" t="s">
        <v>733</v>
      </c>
      <c r="F597" s="267" t="s">
        <v>734</v>
      </c>
      <c r="G597" s="268" t="s">
        <v>194</v>
      </c>
      <c r="H597" s="269">
        <v>58.973999999999997</v>
      </c>
      <c r="I597" s="270"/>
      <c r="J597" s="271">
        <f>ROUND(I597*H597,2)</f>
        <v>0</v>
      </c>
      <c r="K597" s="267" t="s">
        <v>172</v>
      </c>
      <c r="L597" s="272"/>
      <c r="M597" s="273" t="s">
        <v>19</v>
      </c>
      <c r="N597" s="274" t="s">
        <v>45</v>
      </c>
      <c r="O597" s="85"/>
      <c r="P597" s="222">
        <f>O597*H597</f>
        <v>0</v>
      </c>
      <c r="Q597" s="222">
        <v>0</v>
      </c>
      <c r="R597" s="222">
        <f>Q597*H597</f>
        <v>0</v>
      </c>
      <c r="S597" s="222">
        <v>0</v>
      </c>
      <c r="T597" s="223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24" t="s">
        <v>713</v>
      </c>
      <c r="AT597" s="224" t="s">
        <v>522</v>
      </c>
      <c r="AU597" s="224" t="s">
        <v>83</v>
      </c>
      <c r="AY597" s="18" t="s">
        <v>165</v>
      </c>
      <c r="BE597" s="225">
        <f>IF(N597="základní",J597,0)</f>
        <v>0</v>
      </c>
      <c r="BF597" s="225">
        <f>IF(N597="snížená",J597,0)</f>
        <v>0</v>
      </c>
      <c r="BG597" s="225">
        <f>IF(N597="zákl. přenesená",J597,0)</f>
        <v>0</v>
      </c>
      <c r="BH597" s="225">
        <f>IF(N597="sníž. přenesená",J597,0)</f>
        <v>0</v>
      </c>
      <c r="BI597" s="225">
        <f>IF(N597="nulová",J597,0)</f>
        <v>0</v>
      </c>
      <c r="BJ597" s="18" t="s">
        <v>81</v>
      </c>
      <c r="BK597" s="225">
        <f>ROUND(I597*H597,2)</f>
        <v>0</v>
      </c>
      <c r="BL597" s="18" t="s">
        <v>706</v>
      </c>
      <c r="BM597" s="224" t="s">
        <v>744</v>
      </c>
    </row>
    <row r="598" s="14" customFormat="1">
      <c r="A598" s="14"/>
      <c r="B598" s="237"/>
      <c r="C598" s="238"/>
      <c r="D598" s="228" t="s">
        <v>175</v>
      </c>
      <c r="E598" s="239" t="s">
        <v>19</v>
      </c>
      <c r="F598" s="240" t="s">
        <v>742</v>
      </c>
      <c r="G598" s="238"/>
      <c r="H598" s="241">
        <v>50.600000000000001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7" t="s">
        <v>175</v>
      </c>
      <c r="AU598" s="247" t="s">
        <v>83</v>
      </c>
      <c r="AV598" s="14" t="s">
        <v>83</v>
      </c>
      <c r="AW598" s="14" t="s">
        <v>33</v>
      </c>
      <c r="AX598" s="14" t="s">
        <v>81</v>
      </c>
      <c r="AY598" s="247" t="s">
        <v>165</v>
      </c>
    </row>
    <row r="599" s="14" customFormat="1">
      <c r="A599" s="14"/>
      <c r="B599" s="237"/>
      <c r="C599" s="238"/>
      <c r="D599" s="228" t="s">
        <v>175</v>
      </c>
      <c r="E599" s="238"/>
      <c r="F599" s="240" t="s">
        <v>745</v>
      </c>
      <c r="G599" s="238"/>
      <c r="H599" s="241">
        <v>58.973999999999997</v>
      </c>
      <c r="I599" s="242"/>
      <c r="J599" s="238"/>
      <c r="K599" s="238"/>
      <c r="L599" s="243"/>
      <c r="M599" s="244"/>
      <c r="N599" s="245"/>
      <c r="O599" s="245"/>
      <c r="P599" s="245"/>
      <c r="Q599" s="245"/>
      <c r="R599" s="245"/>
      <c r="S599" s="245"/>
      <c r="T599" s="246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7" t="s">
        <v>175</v>
      </c>
      <c r="AU599" s="247" t="s">
        <v>83</v>
      </c>
      <c r="AV599" s="14" t="s">
        <v>83</v>
      </c>
      <c r="AW599" s="14" t="s">
        <v>4</v>
      </c>
      <c r="AX599" s="14" t="s">
        <v>81</v>
      </c>
      <c r="AY599" s="247" t="s">
        <v>165</v>
      </c>
    </row>
    <row r="600" s="2" customFormat="1" ht="16.5" customHeight="1">
      <c r="A600" s="39"/>
      <c r="B600" s="40"/>
      <c r="C600" s="213" t="s">
        <v>746</v>
      </c>
      <c r="D600" s="213" t="s">
        <v>168</v>
      </c>
      <c r="E600" s="214" t="s">
        <v>747</v>
      </c>
      <c r="F600" s="215" t="s">
        <v>748</v>
      </c>
      <c r="G600" s="216" t="s">
        <v>194</v>
      </c>
      <c r="H600" s="217">
        <v>32.200000000000003</v>
      </c>
      <c r="I600" s="218"/>
      <c r="J600" s="219">
        <f>ROUND(I600*H600,2)</f>
        <v>0</v>
      </c>
      <c r="K600" s="215" t="s">
        <v>195</v>
      </c>
      <c r="L600" s="45"/>
      <c r="M600" s="220" t="s">
        <v>19</v>
      </c>
      <c r="N600" s="221" t="s">
        <v>45</v>
      </c>
      <c r="O600" s="85"/>
      <c r="P600" s="222">
        <f>O600*H600</f>
        <v>0</v>
      </c>
      <c r="Q600" s="222">
        <v>0</v>
      </c>
      <c r="R600" s="222">
        <f>Q600*H600</f>
        <v>0</v>
      </c>
      <c r="S600" s="222">
        <v>0</v>
      </c>
      <c r="T600" s="223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24" t="s">
        <v>706</v>
      </c>
      <c r="AT600" s="224" t="s">
        <v>168</v>
      </c>
      <c r="AU600" s="224" t="s">
        <v>83</v>
      </c>
      <c r="AY600" s="18" t="s">
        <v>165</v>
      </c>
      <c r="BE600" s="225">
        <f>IF(N600="základní",J600,0)</f>
        <v>0</v>
      </c>
      <c r="BF600" s="225">
        <f>IF(N600="snížená",J600,0)</f>
        <v>0</v>
      </c>
      <c r="BG600" s="225">
        <f>IF(N600="zákl. přenesená",J600,0)</f>
        <v>0</v>
      </c>
      <c r="BH600" s="225">
        <f>IF(N600="sníž. přenesená",J600,0)</f>
        <v>0</v>
      </c>
      <c r="BI600" s="225">
        <f>IF(N600="nulová",J600,0)</f>
        <v>0</v>
      </c>
      <c r="BJ600" s="18" t="s">
        <v>81</v>
      </c>
      <c r="BK600" s="225">
        <f>ROUND(I600*H600,2)</f>
        <v>0</v>
      </c>
      <c r="BL600" s="18" t="s">
        <v>706</v>
      </c>
      <c r="BM600" s="224" t="s">
        <v>749</v>
      </c>
    </row>
    <row r="601" s="2" customFormat="1">
      <c r="A601" s="39"/>
      <c r="B601" s="40"/>
      <c r="C601" s="41"/>
      <c r="D601" s="248" t="s">
        <v>197</v>
      </c>
      <c r="E601" s="41"/>
      <c r="F601" s="249" t="s">
        <v>750</v>
      </c>
      <c r="G601" s="41"/>
      <c r="H601" s="41"/>
      <c r="I601" s="250"/>
      <c r="J601" s="41"/>
      <c r="K601" s="41"/>
      <c r="L601" s="45"/>
      <c r="M601" s="251"/>
      <c r="N601" s="252"/>
      <c r="O601" s="85"/>
      <c r="P601" s="85"/>
      <c r="Q601" s="85"/>
      <c r="R601" s="85"/>
      <c r="S601" s="85"/>
      <c r="T601" s="86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197</v>
      </c>
      <c r="AU601" s="18" t="s">
        <v>83</v>
      </c>
    </row>
    <row r="602" s="14" customFormat="1">
      <c r="A602" s="14"/>
      <c r="B602" s="237"/>
      <c r="C602" s="238"/>
      <c r="D602" s="228" t="s">
        <v>175</v>
      </c>
      <c r="E602" s="239" t="s">
        <v>19</v>
      </c>
      <c r="F602" s="240" t="s">
        <v>751</v>
      </c>
      <c r="G602" s="238"/>
      <c r="H602" s="241">
        <v>32.200000000000003</v>
      </c>
      <c r="I602" s="242"/>
      <c r="J602" s="238"/>
      <c r="K602" s="238"/>
      <c r="L602" s="243"/>
      <c r="M602" s="244"/>
      <c r="N602" s="245"/>
      <c r="O602" s="245"/>
      <c r="P602" s="245"/>
      <c r="Q602" s="245"/>
      <c r="R602" s="245"/>
      <c r="S602" s="245"/>
      <c r="T602" s="246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7" t="s">
        <v>175</v>
      </c>
      <c r="AU602" s="247" t="s">
        <v>83</v>
      </c>
      <c r="AV602" s="14" t="s">
        <v>83</v>
      </c>
      <c r="AW602" s="14" t="s">
        <v>33</v>
      </c>
      <c r="AX602" s="14" t="s">
        <v>81</v>
      </c>
      <c r="AY602" s="247" t="s">
        <v>165</v>
      </c>
    </row>
    <row r="603" s="2" customFormat="1" ht="16.5" customHeight="1">
      <c r="A603" s="39"/>
      <c r="B603" s="40"/>
      <c r="C603" s="213" t="s">
        <v>752</v>
      </c>
      <c r="D603" s="213" t="s">
        <v>168</v>
      </c>
      <c r="E603" s="214" t="s">
        <v>753</v>
      </c>
      <c r="F603" s="215" t="s">
        <v>754</v>
      </c>
      <c r="G603" s="216" t="s">
        <v>171</v>
      </c>
      <c r="H603" s="217">
        <v>46</v>
      </c>
      <c r="I603" s="218"/>
      <c r="J603" s="219">
        <f>ROUND(I603*H603,2)</f>
        <v>0</v>
      </c>
      <c r="K603" s="215" t="s">
        <v>195</v>
      </c>
      <c r="L603" s="45"/>
      <c r="M603" s="220" t="s">
        <v>19</v>
      </c>
      <c r="N603" s="221" t="s">
        <v>45</v>
      </c>
      <c r="O603" s="85"/>
      <c r="P603" s="222">
        <f>O603*H603</f>
        <v>0</v>
      </c>
      <c r="Q603" s="222">
        <v>0</v>
      </c>
      <c r="R603" s="222">
        <f>Q603*H603</f>
        <v>0</v>
      </c>
      <c r="S603" s="222">
        <v>0</v>
      </c>
      <c r="T603" s="223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24" t="s">
        <v>706</v>
      </c>
      <c r="AT603" s="224" t="s">
        <v>168</v>
      </c>
      <c r="AU603" s="224" t="s">
        <v>83</v>
      </c>
      <c r="AY603" s="18" t="s">
        <v>165</v>
      </c>
      <c r="BE603" s="225">
        <f>IF(N603="základní",J603,0)</f>
        <v>0</v>
      </c>
      <c r="BF603" s="225">
        <f>IF(N603="snížená",J603,0)</f>
        <v>0</v>
      </c>
      <c r="BG603" s="225">
        <f>IF(N603="zákl. přenesená",J603,0)</f>
        <v>0</v>
      </c>
      <c r="BH603" s="225">
        <f>IF(N603="sníž. přenesená",J603,0)</f>
        <v>0</v>
      </c>
      <c r="BI603" s="225">
        <f>IF(N603="nulová",J603,0)</f>
        <v>0</v>
      </c>
      <c r="BJ603" s="18" t="s">
        <v>81</v>
      </c>
      <c r="BK603" s="225">
        <f>ROUND(I603*H603,2)</f>
        <v>0</v>
      </c>
      <c r="BL603" s="18" t="s">
        <v>706</v>
      </c>
      <c r="BM603" s="224" t="s">
        <v>755</v>
      </c>
    </row>
    <row r="604" s="2" customFormat="1">
      <c r="A604" s="39"/>
      <c r="B604" s="40"/>
      <c r="C604" s="41"/>
      <c r="D604" s="248" t="s">
        <v>197</v>
      </c>
      <c r="E604" s="41"/>
      <c r="F604" s="249" t="s">
        <v>756</v>
      </c>
      <c r="G604" s="41"/>
      <c r="H604" s="41"/>
      <c r="I604" s="250"/>
      <c r="J604" s="41"/>
      <c r="K604" s="41"/>
      <c r="L604" s="45"/>
      <c r="M604" s="251"/>
      <c r="N604" s="252"/>
      <c r="O604" s="85"/>
      <c r="P604" s="85"/>
      <c r="Q604" s="85"/>
      <c r="R604" s="85"/>
      <c r="S604" s="85"/>
      <c r="T604" s="86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197</v>
      </c>
      <c r="AU604" s="18" t="s">
        <v>83</v>
      </c>
    </row>
    <row r="605" s="14" customFormat="1">
      <c r="A605" s="14"/>
      <c r="B605" s="237"/>
      <c r="C605" s="238"/>
      <c r="D605" s="228" t="s">
        <v>175</v>
      </c>
      <c r="E605" s="239" t="s">
        <v>19</v>
      </c>
      <c r="F605" s="240" t="s">
        <v>461</v>
      </c>
      <c r="G605" s="238"/>
      <c r="H605" s="241">
        <v>46</v>
      </c>
      <c r="I605" s="242"/>
      <c r="J605" s="238"/>
      <c r="K605" s="238"/>
      <c r="L605" s="243"/>
      <c r="M605" s="244"/>
      <c r="N605" s="245"/>
      <c r="O605" s="245"/>
      <c r="P605" s="245"/>
      <c r="Q605" s="245"/>
      <c r="R605" s="245"/>
      <c r="S605" s="245"/>
      <c r="T605" s="24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7" t="s">
        <v>175</v>
      </c>
      <c r="AU605" s="247" t="s">
        <v>83</v>
      </c>
      <c r="AV605" s="14" t="s">
        <v>83</v>
      </c>
      <c r="AW605" s="14" t="s">
        <v>33</v>
      </c>
      <c r="AX605" s="14" t="s">
        <v>81</v>
      </c>
      <c r="AY605" s="247" t="s">
        <v>165</v>
      </c>
    </row>
    <row r="606" s="2" customFormat="1" ht="16.5" customHeight="1">
      <c r="A606" s="39"/>
      <c r="B606" s="40"/>
      <c r="C606" s="213" t="s">
        <v>757</v>
      </c>
      <c r="D606" s="213" t="s">
        <v>168</v>
      </c>
      <c r="E606" s="214" t="s">
        <v>758</v>
      </c>
      <c r="F606" s="215" t="s">
        <v>759</v>
      </c>
      <c r="G606" s="216" t="s">
        <v>194</v>
      </c>
      <c r="H606" s="217">
        <v>110.661</v>
      </c>
      <c r="I606" s="218"/>
      <c r="J606" s="219">
        <f>ROUND(I606*H606,2)</f>
        <v>0</v>
      </c>
      <c r="K606" s="215" t="s">
        <v>195</v>
      </c>
      <c r="L606" s="45"/>
      <c r="M606" s="220" t="s">
        <v>19</v>
      </c>
      <c r="N606" s="221" t="s">
        <v>45</v>
      </c>
      <c r="O606" s="85"/>
      <c r="P606" s="222">
        <f>O606*H606</f>
        <v>0</v>
      </c>
      <c r="Q606" s="222">
        <v>0</v>
      </c>
      <c r="R606" s="222">
        <f>Q606*H606</f>
        <v>0</v>
      </c>
      <c r="S606" s="222">
        <v>0</v>
      </c>
      <c r="T606" s="223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24" t="s">
        <v>706</v>
      </c>
      <c r="AT606" s="224" t="s">
        <v>168</v>
      </c>
      <c r="AU606" s="224" t="s">
        <v>83</v>
      </c>
      <c r="AY606" s="18" t="s">
        <v>165</v>
      </c>
      <c r="BE606" s="225">
        <f>IF(N606="základní",J606,0)</f>
        <v>0</v>
      </c>
      <c r="BF606" s="225">
        <f>IF(N606="snížená",J606,0)</f>
        <v>0</v>
      </c>
      <c r="BG606" s="225">
        <f>IF(N606="zákl. přenesená",J606,0)</f>
        <v>0</v>
      </c>
      <c r="BH606" s="225">
        <f>IF(N606="sníž. přenesená",J606,0)</f>
        <v>0</v>
      </c>
      <c r="BI606" s="225">
        <f>IF(N606="nulová",J606,0)</f>
        <v>0</v>
      </c>
      <c r="BJ606" s="18" t="s">
        <v>81</v>
      </c>
      <c r="BK606" s="225">
        <f>ROUND(I606*H606,2)</f>
        <v>0</v>
      </c>
      <c r="BL606" s="18" t="s">
        <v>706</v>
      </c>
      <c r="BM606" s="224" t="s">
        <v>760</v>
      </c>
    </row>
    <row r="607" s="2" customFormat="1">
      <c r="A607" s="39"/>
      <c r="B607" s="40"/>
      <c r="C607" s="41"/>
      <c r="D607" s="248" t="s">
        <v>197</v>
      </c>
      <c r="E607" s="41"/>
      <c r="F607" s="249" t="s">
        <v>761</v>
      </c>
      <c r="G607" s="41"/>
      <c r="H607" s="41"/>
      <c r="I607" s="250"/>
      <c r="J607" s="41"/>
      <c r="K607" s="41"/>
      <c r="L607" s="45"/>
      <c r="M607" s="251"/>
      <c r="N607" s="252"/>
      <c r="O607" s="85"/>
      <c r="P607" s="85"/>
      <c r="Q607" s="85"/>
      <c r="R607" s="85"/>
      <c r="S607" s="85"/>
      <c r="T607" s="86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T607" s="18" t="s">
        <v>197</v>
      </c>
      <c r="AU607" s="18" t="s">
        <v>83</v>
      </c>
    </row>
    <row r="608" s="2" customFormat="1">
      <c r="A608" s="39"/>
      <c r="B608" s="40"/>
      <c r="C608" s="41"/>
      <c r="D608" s="228" t="s">
        <v>235</v>
      </c>
      <c r="E608" s="41"/>
      <c r="F608" s="264" t="s">
        <v>762</v>
      </c>
      <c r="G608" s="41"/>
      <c r="H608" s="41"/>
      <c r="I608" s="250"/>
      <c r="J608" s="41"/>
      <c r="K608" s="41"/>
      <c r="L608" s="45"/>
      <c r="M608" s="251"/>
      <c r="N608" s="252"/>
      <c r="O608" s="85"/>
      <c r="P608" s="85"/>
      <c r="Q608" s="85"/>
      <c r="R608" s="85"/>
      <c r="S608" s="85"/>
      <c r="T608" s="86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T608" s="18" t="s">
        <v>235</v>
      </c>
      <c r="AU608" s="18" t="s">
        <v>83</v>
      </c>
    </row>
    <row r="609" s="14" customFormat="1">
      <c r="A609" s="14"/>
      <c r="B609" s="237"/>
      <c r="C609" s="238"/>
      <c r="D609" s="228" t="s">
        <v>175</v>
      </c>
      <c r="E609" s="239" t="s">
        <v>19</v>
      </c>
      <c r="F609" s="240" t="s">
        <v>763</v>
      </c>
      <c r="G609" s="238"/>
      <c r="H609" s="241">
        <v>3.2850000000000001</v>
      </c>
      <c r="I609" s="242"/>
      <c r="J609" s="238"/>
      <c r="K609" s="238"/>
      <c r="L609" s="243"/>
      <c r="M609" s="244"/>
      <c r="N609" s="245"/>
      <c r="O609" s="245"/>
      <c r="P609" s="245"/>
      <c r="Q609" s="245"/>
      <c r="R609" s="245"/>
      <c r="S609" s="245"/>
      <c r="T609" s="246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7" t="s">
        <v>175</v>
      </c>
      <c r="AU609" s="247" t="s">
        <v>83</v>
      </c>
      <c r="AV609" s="14" t="s">
        <v>83</v>
      </c>
      <c r="AW609" s="14" t="s">
        <v>33</v>
      </c>
      <c r="AX609" s="14" t="s">
        <v>74</v>
      </c>
      <c r="AY609" s="247" t="s">
        <v>165</v>
      </c>
    </row>
    <row r="610" s="14" customFormat="1">
      <c r="A610" s="14"/>
      <c r="B610" s="237"/>
      <c r="C610" s="238"/>
      <c r="D610" s="228" t="s">
        <v>175</v>
      </c>
      <c r="E610" s="239" t="s">
        <v>19</v>
      </c>
      <c r="F610" s="240" t="s">
        <v>764</v>
      </c>
      <c r="G610" s="238"/>
      <c r="H610" s="241">
        <v>30.600000000000001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7" t="s">
        <v>175</v>
      </c>
      <c r="AU610" s="247" t="s">
        <v>83</v>
      </c>
      <c r="AV610" s="14" t="s">
        <v>83</v>
      </c>
      <c r="AW610" s="14" t="s">
        <v>33</v>
      </c>
      <c r="AX610" s="14" t="s">
        <v>74</v>
      </c>
      <c r="AY610" s="247" t="s">
        <v>165</v>
      </c>
    </row>
    <row r="611" s="14" customFormat="1">
      <c r="A611" s="14"/>
      <c r="B611" s="237"/>
      <c r="C611" s="238"/>
      <c r="D611" s="228" t="s">
        <v>175</v>
      </c>
      <c r="E611" s="239" t="s">
        <v>19</v>
      </c>
      <c r="F611" s="240" t="s">
        <v>488</v>
      </c>
      <c r="G611" s="238"/>
      <c r="H611" s="241">
        <v>-1.9290000000000001</v>
      </c>
      <c r="I611" s="242"/>
      <c r="J611" s="238"/>
      <c r="K611" s="238"/>
      <c r="L611" s="243"/>
      <c r="M611" s="244"/>
      <c r="N611" s="245"/>
      <c r="O611" s="245"/>
      <c r="P611" s="245"/>
      <c r="Q611" s="245"/>
      <c r="R611" s="245"/>
      <c r="S611" s="245"/>
      <c r="T611" s="246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7" t="s">
        <v>175</v>
      </c>
      <c r="AU611" s="247" t="s">
        <v>83</v>
      </c>
      <c r="AV611" s="14" t="s">
        <v>83</v>
      </c>
      <c r="AW611" s="14" t="s">
        <v>33</v>
      </c>
      <c r="AX611" s="14" t="s">
        <v>74</v>
      </c>
      <c r="AY611" s="247" t="s">
        <v>165</v>
      </c>
    </row>
    <row r="612" s="14" customFormat="1">
      <c r="A612" s="14"/>
      <c r="B612" s="237"/>
      <c r="C612" s="238"/>
      <c r="D612" s="228" t="s">
        <v>175</v>
      </c>
      <c r="E612" s="239" t="s">
        <v>19</v>
      </c>
      <c r="F612" s="240" t="s">
        <v>436</v>
      </c>
      <c r="G612" s="238"/>
      <c r="H612" s="241">
        <v>-1.379</v>
      </c>
      <c r="I612" s="242"/>
      <c r="J612" s="238"/>
      <c r="K612" s="238"/>
      <c r="L612" s="243"/>
      <c r="M612" s="244"/>
      <c r="N612" s="245"/>
      <c r="O612" s="245"/>
      <c r="P612" s="245"/>
      <c r="Q612" s="245"/>
      <c r="R612" s="245"/>
      <c r="S612" s="245"/>
      <c r="T612" s="24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7" t="s">
        <v>175</v>
      </c>
      <c r="AU612" s="247" t="s">
        <v>83</v>
      </c>
      <c r="AV612" s="14" t="s">
        <v>83</v>
      </c>
      <c r="AW612" s="14" t="s">
        <v>33</v>
      </c>
      <c r="AX612" s="14" t="s">
        <v>74</v>
      </c>
      <c r="AY612" s="247" t="s">
        <v>165</v>
      </c>
    </row>
    <row r="613" s="14" customFormat="1">
      <c r="A613" s="14"/>
      <c r="B613" s="237"/>
      <c r="C613" s="238"/>
      <c r="D613" s="228" t="s">
        <v>175</v>
      </c>
      <c r="E613" s="239" t="s">
        <v>19</v>
      </c>
      <c r="F613" s="240" t="s">
        <v>765</v>
      </c>
      <c r="G613" s="238"/>
      <c r="H613" s="241">
        <v>-1.2130000000000001</v>
      </c>
      <c r="I613" s="242"/>
      <c r="J613" s="238"/>
      <c r="K613" s="238"/>
      <c r="L613" s="243"/>
      <c r="M613" s="244"/>
      <c r="N613" s="245"/>
      <c r="O613" s="245"/>
      <c r="P613" s="245"/>
      <c r="Q613" s="245"/>
      <c r="R613" s="245"/>
      <c r="S613" s="245"/>
      <c r="T613" s="24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7" t="s">
        <v>175</v>
      </c>
      <c r="AU613" s="247" t="s">
        <v>83</v>
      </c>
      <c r="AV613" s="14" t="s">
        <v>83</v>
      </c>
      <c r="AW613" s="14" t="s">
        <v>33</v>
      </c>
      <c r="AX613" s="14" t="s">
        <v>74</v>
      </c>
      <c r="AY613" s="247" t="s">
        <v>165</v>
      </c>
    </row>
    <row r="614" s="14" customFormat="1">
      <c r="A614" s="14"/>
      <c r="B614" s="237"/>
      <c r="C614" s="238"/>
      <c r="D614" s="228" t="s">
        <v>175</v>
      </c>
      <c r="E614" s="239" t="s">
        <v>19</v>
      </c>
      <c r="F614" s="240" t="s">
        <v>766</v>
      </c>
      <c r="G614" s="238"/>
      <c r="H614" s="241">
        <v>10.800000000000001</v>
      </c>
      <c r="I614" s="242"/>
      <c r="J614" s="238"/>
      <c r="K614" s="238"/>
      <c r="L614" s="243"/>
      <c r="M614" s="244"/>
      <c r="N614" s="245"/>
      <c r="O614" s="245"/>
      <c r="P614" s="245"/>
      <c r="Q614" s="245"/>
      <c r="R614" s="245"/>
      <c r="S614" s="245"/>
      <c r="T614" s="24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7" t="s">
        <v>175</v>
      </c>
      <c r="AU614" s="247" t="s">
        <v>83</v>
      </c>
      <c r="AV614" s="14" t="s">
        <v>83</v>
      </c>
      <c r="AW614" s="14" t="s">
        <v>33</v>
      </c>
      <c r="AX614" s="14" t="s">
        <v>74</v>
      </c>
      <c r="AY614" s="247" t="s">
        <v>165</v>
      </c>
    </row>
    <row r="615" s="14" customFormat="1">
      <c r="A615" s="14"/>
      <c r="B615" s="237"/>
      <c r="C615" s="238"/>
      <c r="D615" s="228" t="s">
        <v>175</v>
      </c>
      <c r="E615" s="239" t="s">
        <v>19</v>
      </c>
      <c r="F615" s="240" t="s">
        <v>767</v>
      </c>
      <c r="G615" s="238"/>
      <c r="H615" s="241">
        <v>-1.379</v>
      </c>
      <c r="I615" s="242"/>
      <c r="J615" s="238"/>
      <c r="K615" s="238"/>
      <c r="L615" s="243"/>
      <c r="M615" s="244"/>
      <c r="N615" s="245"/>
      <c r="O615" s="245"/>
      <c r="P615" s="245"/>
      <c r="Q615" s="245"/>
      <c r="R615" s="245"/>
      <c r="S615" s="245"/>
      <c r="T615" s="246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7" t="s">
        <v>175</v>
      </c>
      <c r="AU615" s="247" t="s">
        <v>83</v>
      </c>
      <c r="AV615" s="14" t="s">
        <v>83</v>
      </c>
      <c r="AW615" s="14" t="s">
        <v>33</v>
      </c>
      <c r="AX615" s="14" t="s">
        <v>74</v>
      </c>
      <c r="AY615" s="247" t="s">
        <v>165</v>
      </c>
    </row>
    <row r="616" s="14" customFormat="1">
      <c r="A616" s="14"/>
      <c r="B616" s="237"/>
      <c r="C616" s="238"/>
      <c r="D616" s="228" t="s">
        <v>175</v>
      </c>
      <c r="E616" s="239" t="s">
        <v>19</v>
      </c>
      <c r="F616" s="240" t="s">
        <v>768</v>
      </c>
      <c r="G616" s="238"/>
      <c r="H616" s="241">
        <v>-0.11</v>
      </c>
      <c r="I616" s="242"/>
      <c r="J616" s="238"/>
      <c r="K616" s="238"/>
      <c r="L616" s="243"/>
      <c r="M616" s="244"/>
      <c r="N616" s="245"/>
      <c r="O616" s="245"/>
      <c r="P616" s="245"/>
      <c r="Q616" s="245"/>
      <c r="R616" s="245"/>
      <c r="S616" s="245"/>
      <c r="T616" s="24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7" t="s">
        <v>175</v>
      </c>
      <c r="AU616" s="247" t="s">
        <v>83</v>
      </c>
      <c r="AV616" s="14" t="s">
        <v>83</v>
      </c>
      <c r="AW616" s="14" t="s">
        <v>33</v>
      </c>
      <c r="AX616" s="14" t="s">
        <v>74</v>
      </c>
      <c r="AY616" s="247" t="s">
        <v>165</v>
      </c>
    </row>
    <row r="617" s="14" customFormat="1">
      <c r="A617" s="14"/>
      <c r="B617" s="237"/>
      <c r="C617" s="238"/>
      <c r="D617" s="228" t="s">
        <v>175</v>
      </c>
      <c r="E617" s="239" t="s">
        <v>19</v>
      </c>
      <c r="F617" s="240" t="s">
        <v>769</v>
      </c>
      <c r="G617" s="238"/>
      <c r="H617" s="241">
        <v>17</v>
      </c>
      <c r="I617" s="242"/>
      <c r="J617" s="238"/>
      <c r="K617" s="238"/>
      <c r="L617" s="243"/>
      <c r="M617" s="244"/>
      <c r="N617" s="245"/>
      <c r="O617" s="245"/>
      <c r="P617" s="245"/>
      <c r="Q617" s="245"/>
      <c r="R617" s="245"/>
      <c r="S617" s="245"/>
      <c r="T617" s="246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7" t="s">
        <v>175</v>
      </c>
      <c r="AU617" s="247" t="s">
        <v>83</v>
      </c>
      <c r="AV617" s="14" t="s">
        <v>83</v>
      </c>
      <c r="AW617" s="14" t="s">
        <v>33</v>
      </c>
      <c r="AX617" s="14" t="s">
        <v>74</v>
      </c>
      <c r="AY617" s="247" t="s">
        <v>165</v>
      </c>
    </row>
    <row r="618" s="14" customFormat="1">
      <c r="A618" s="14"/>
      <c r="B618" s="237"/>
      <c r="C618" s="238"/>
      <c r="D618" s="228" t="s">
        <v>175</v>
      </c>
      <c r="E618" s="239" t="s">
        <v>19</v>
      </c>
      <c r="F618" s="240" t="s">
        <v>436</v>
      </c>
      <c r="G618" s="238"/>
      <c r="H618" s="241">
        <v>-1.379</v>
      </c>
      <c r="I618" s="242"/>
      <c r="J618" s="238"/>
      <c r="K618" s="238"/>
      <c r="L618" s="243"/>
      <c r="M618" s="244"/>
      <c r="N618" s="245"/>
      <c r="O618" s="245"/>
      <c r="P618" s="245"/>
      <c r="Q618" s="245"/>
      <c r="R618" s="245"/>
      <c r="S618" s="245"/>
      <c r="T618" s="246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7" t="s">
        <v>175</v>
      </c>
      <c r="AU618" s="247" t="s">
        <v>83</v>
      </c>
      <c r="AV618" s="14" t="s">
        <v>83</v>
      </c>
      <c r="AW618" s="14" t="s">
        <v>33</v>
      </c>
      <c r="AX618" s="14" t="s">
        <v>74</v>
      </c>
      <c r="AY618" s="247" t="s">
        <v>165</v>
      </c>
    </row>
    <row r="619" s="14" customFormat="1">
      <c r="A619" s="14"/>
      <c r="B619" s="237"/>
      <c r="C619" s="238"/>
      <c r="D619" s="228" t="s">
        <v>175</v>
      </c>
      <c r="E619" s="239" t="s">
        <v>19</v>
      </c>
      <c r="F619" s="240" t="s">
        <v>770</v>
      </c>
      <c r="G619" s="238"/>
      <c r="H619" s="241">
        <v>-0.16500000000000001</v>
      </c>
      <c r="I619" s="242"/>
      <c r="J619" s="238"/>
      <c r="K619" s="238"/>
      <c r="L619" s="243"/>
      <c r="M619" s="244"/>
      <c r="N619" s="245"/>
      <c r="O619" s="245"/>
      <c r="P619" s="245"/>
      <c r="Q619" s="245"/>
      <c r="R619" s="245"/>
      <c r="S619" s="245"/>
      <c r="T619" s="246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7" t="s">
        <v>175</v>
      </c>
      <c r="AU619" s="247" t="s">
        <v>83</v>
      </c>
      <c r="AV619" s="14" t="s">
        <v>83</v>
      </c>
      <c r="AW619" s="14" t="s">
        <v>33</v>
      </c>
      <c r="AX619" s="14" t="s">
        <v>74</v>
      </c>
      <c r="AY619" s="247" t="s">
        <v>165</v>
      </c>
    </row>
    <row r="620" s="14" customFormat="1">
      <c r="A620" s="14"/>
      <c r="B620" s="237"/>
      <c r="C620" s="238"/>
      <c r="D620" s="228" t="s">
        <v>175</v>
      </c>
      <c r="E620" s="239" t="s">
        <v>19</v>
      </c>
      <c r="F620" s="240" t="s">
        <v>771</v>
      </c>
      <c r="G620" s="238"/>
      <c r="H620" s="241">
        <v>17.879999999999999</v>
      </c>
      <c r="I620" s="242"/>
      <c r="J620" s="238"/>
      <c r="K620" s="238"/>
      <c r="L620" s="243"/>
      <c r="M620" s="244"/>
      <c r="N620" s="245"/>
      <c r="O620" s="245"/>
      <c r="P620" s="245"/>
      <c r="Q620" s="245"/>
      <c r="R620" s="245"/>
      <c r="S620" s="245"/>
      <c r="T620" s="246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47" t="s">
        <v>175</v>
      </c>
      <c r="AU620" s="247" t="s">
        <v>83</v>
      </c>
      <c r="AV620" s="14" t="s">
        <v>83</v>
      </c>
      <c r="AW620" s="14" t="s">
        <v>33</v>
      </c>
      <c r="AX620" s="14" t="s">
        <v>74</v>
      </c>
      <c r="AY620" s="247" t="s">
        <v>165</v>
      </c>
    </row>
    <row r="621" s="14" customFormat="1">
      <c r="A621" s="14"/>
      <c r="B621" s="237"/>
      <c r="C621" s="238"/>
      <c r="D621" s="228" t="s">
        <v>175</v>
      </c>
      <c r="E621" s="239" t="s">
        <v>19</v>
      </c>
      <c r="F621" s="240" t="s">
        <v>436</v>
      </c>
      <c r="G621" s="238"/>
      <c r="H621" s="241">
        <v>-1.379</v>
      </c>
      <c r="I621" s="242"/>
      <c r="J621" s="238"/>
      <c r="K621" s="238"/>
      <c r="L621" s="243"/>
      <c r="M621" s="244"/>
      <c r="N621" s="245"/>
      <c r="O621" s="245"/>
      <c r="P621" s="245"/>
      <c r="Q621" s="245"/>
      <c r="R621" s="245"/>
      <c r="S621" s="245"/>
      <c r="T621" s="24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7" t="s">
        <v>175</v>
      </c>
      <c r="AU621" s="247" t="s">
        <v>83</v>
      </c>
      <c r="AV621" s="14" t="s">
        <v>83</v>
      </c>
      <c r="AW621" s="14" t="s">
        <v>33</v>
      </c>
      <c r="AX621" s="14" t="s">
        <v>74</v>
      </c>
      <c r="AY621" s="247" t="s">
        <v>165</v>
      </c>
    </row>
    <row r="622" s="14" customFormat="1">
      <c r="A622" s="14"/>
      <c r="B622" s="237"/>
      <c r="C622" s="238"/>
      <c r="D622" s="228" t="s">
        <v>175</v>
      </c>
      <c r="E622" s="239" t="s">
        <v>19</v>
      </c>
      <c r="F622" s="240" t="s">
        <v>772</v>
      </c>
      <c r="G622" s="238"/>
      <c r="H622" s="241">
        <v>-0.22</v>
      </c>
      <c r="I622" s="242"/>
      <c r="J622" s="238"/>
      <c r="K622" s="238"/>
      <c r="L622" s="243"/>
      <c r="M622" s="244"/>
      <c r="N622" s="245"/>
      <c r="O622" s="245"/>
      <c r="P622" s="245"/>
      <c r="Q622" s="245"/>
      <c r="R622" s="245"/>
      <c r="S622" s="245"/>
      <c r="T622" s="246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7" t="s">
        <v>175</v>
      </c>
      <c r="AU622" s="247" t="s">
        <v>83</v>
      </c>
      <c r="AV622" s="14" t="s">
        <v>83</v>
      </c>
      <c r="AW622" s="14" t="s">
        <v>33</v>
      </c>
      <c r="AX622" s="14" t="s">
        <v>74</v>
      </c>
      <c r="AY622" s="247" t="s">
        <v>165</v>
      </c>
    </row>
    <row r="623" s="14" customFormat="1">
      <c r="A623" s="14"/>
      <c r="B623" s="237"/>
      <c r="C623" s="238"/>
      <c r="D623" s="228" t="s">
        <v>175</v>
      </c>
      <c r="E623" s="239" t="s">
        <v>19</v>
      </c>
      <c r="F623" s="240" t="s">
        <v>773</v>
      </c>
      <c r="G623" s="238"/>
      <c r="H623" s="241">
        <v>18.719999999999999</v>
      </c>
      <c r="I623" s="242"/>
      <c r="J623" s="238"/>
      <c r="K623" s="238"/>
      <c r="L623" s="243"/>
      <c r="M623" s="244"/>
      <c r="N623" s="245"/>
      <c r="O623" s="245"/>
      <c r="P623" s="245"/>
      <c r="Q623" s="245"/>
      <c r="R623" s="245"/>
      <c r="S623" s="245"/>
      <c r="T623" s="246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7" t="s">
        <v>175</v>
      </c>
      <c r="AU623" s="247" t="s">
        <v>83</v>
      </c>
      <c r="AV623" s="14" t="s">
        <v>83</v>
      </c>
      <c r="AW623" s="14" t="s">
        <v>33</v>
      </c>
      <c r="AX623" s="14" t="s">
        <v>74</v>
      </c>
      <c r="AY623" s="247" t="s">
        <v>165</v>
      </c>
    </row>
    <row r="624" s="14" customFormat="1">
      <c r="A624" s="14"/>
      <c r="B624" s="237"/>
      <c r="C624" s="238"/>
      <c r="D624" s="228" t="s">
        <v>175</v>
      </c>
      <c r="E624" s="239" t="s">
        <v>19</v>
      </c>
      <c r="F624" s="240" t="s">
        <v>436</v>
      </c>
      <c r="G624" s="238"/>
      <c r="H624" s="241">
        <v>-1.379</v>
      </c>
      <c r="I624" s="242"/>
      <c r="J624" s="238"/>
      <c r="K624" s="238"/>
      <c r="L624" s="243"/>
      <c r="M624" s="244"/>
      <c r="N624" s="245"/>
      <c r="O624" s="245"/>
      <c r="P624" s="245"/>
      <c r="Q624" s="245"/>
      <c r="R624" s="245"/>
      <c r="S624" s="245"/>
      <c r="T624" s="24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7" t="s">
        <v>175</v>
      </c>
      <c r="AU624" s="247" t="s">
        <v>83</v>
      </c>
      <c r="AV624" s="14" t="s">
        <v>83</v>
      </c>
      <c r="AW624" s="14" t="s">
        <v>33</v>
      </c>
      <c r="AX624" s="14" t="s">
        <v>74</v>
      </c>
      <c r="AY624" s="247" t="s">
        <v>165</v>
      </c>
    </row>
    <row r="625" s="14" customFormat="1">
      <c r="A625" s="14"/>
      <c r="B625" s="237"/>
      <c r="C625" s="238"/>
      <c r="D625" s="228" t="s">
        <v>175</v>
      </c>
      <c r="E625" s="239" t="s">
        <v>19</v>
      </c>
      <c r="F625" s="240" t="s">
        <v>774</v>
      </c>
      <c r="G625" s="238"/>
      <c r="H625" s="241">
        <v>-0.11</v>
      </c>
      <c r="I625" s="242"/>
      <c r="J625" s="238"/>
      <c r="K625" s="238"/>
      <c r="L625" s="243"/>
      <c r="M625" s="244"/>
      <c r="N625" s="245"/>
      <c r="O625" s="245"/>
      <c r="P625" s="245"/>
      <c r="Q625" s="245"/>
      <c r="R625" s="245"/>
      <c r="S625" s="245"/>
      <c r="T625" s="246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7" t="s">
        <v>175</v>
      </c>
      <c r="AU625" s="247" t="s">
        <v>83</v>
      </c>
      <c r="AV625" s="14" t="s">
        <v>83</v>
      </c>
      <c r="AW625" s="14" t="s">
        <v>33</v>
      </c>
      <c r="AX625" s="14" t="s">
        <v>74</v>
      </c>
      <c r="AY625" s="247" t="s">
        <v>165</v>
      </c>
    </row>
    <row r="626" s="14" customFormat="1">
      <c r="A626" s="14"/>
      <c r="B626" s="237"/>
      <c r="C626" s="238"/>
      <c r="D626" s="228" t="s">
        <v>175</v>
      </c>
      <c r="E626" s="239" t="s">
        <v>19</v>
      </c>
      <c r="F626" s="240" t="s">
        <v>775</v>
      </c>
      <c r="G626" s="238"/>
      <c r="H626" s="241">
        <v>10.48</v>
      </c>
      <c r="I626" s="242"/>
      <c r="J626" s="238"/>
      <c r="K626" s="238"/>
      <c r="L626" s="243"/>
      <c r="M626" s="244"/>
      <c r="N626" s="245"/>
      <c r="O626" s="245"/>
      <c r="P626" s="245"/>
      <c r="Q626" s="245"/>
      <c r="R626" s="245"/>
      <c r="S626" s="245"/>
      <c r="T626" s="24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7" t="s">
        <v>175</v>
      </c>
      <c r="AU626" s="247" t="s">
        <v>83</v>
      </c>
      <c r="AV626" s="14" t="s">
        <v>83</v>
      </c>
      <c r="AW626" s="14" t="s">
        <v>33</v>
      </c>
      <c r="AX626" s="14" t="s">
        <v>74</v>
      </c>
      <c r="AY626" s="247" t="s">
        <v>165</v>
      </c>
    </row>
    <row r="627" s="14" customFormat="1">
      <c r="A627" s="14"/>
      <c r="B627" s="237"/>
      <c r="C627" s="238"/>
      <c r="D627" s="228" t="s">
        <v>175</v>
      </c>
      <c r="E627" s="239" t="s">
        <v>19</v>
      </c>
      <c r="F627" s="240" t="s">
        <v>436</v>
      </c>
      <c r="G627" s="238"/>
      <c r="H627" s="241">
        <v>-1.379</v>
      </c>
      <c r="I627" s="242"/>
      <c r="J627" s="238"/>
      <c r="K627" s="238"/>
      <c r="L627" s="243"/>
      <c r="M627" s="244"/>
      <c r="N627" s="245"/>
      <c r="O627" s="245"/>
      <c r="P627" s="245"/>
      <c r="Q627" s="245"/>
      <c r="R627" s="245"/>
      <c r="S627" s="245"/>
      <c r="T627" s="24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7" t="s">
        <v>175</v>
      </c>
      <c r="AU627" s="247" t="s">
        <v>83</v>
      </c>
      <c r="AV627" s="14" t="s">
        <v>83</v>
      </c>
      <c r="AW627" s="14" t="s">
        <v>33</v>
      </c>
      <c r="AX627" s="14" t="s">
        <v>74</v>
      </c>
      <c r="AY627" s="247" t="s">
        <v>165</v>
      </c>
    </row>
    <row r="628" s="14" customFormat="1">
      <c r="A628" s="14"/>
      <c r="B628" s="237"/>
      <c r="C628" s="238"/>
      <c r="D628" s="228" t="s">
        <v>175</v>
      </c>
      <c r="E628" s="239" t="s">
        <v>19</v>
      </c>
      <c r="F628" s="240" t="s">
        <v>776</v>
      </c>
      <c r="G628" s="238"/>
      <c r="H628" s="241">
        <v>15.800000000000001</v>
      </c>
      <c r="I628" s="242"/>
      <c r="J628" s="238"/>
      <c r="K628" s="238"/>
      <c r="L628" s="243"/>
      <c r="M628" s="244"/>
      <c r="N628" s="245"/>
      <c r="O628" s="245"/>
      <c r="P628" s="245"/>
      <c r="Q628" s="245"/>
      <c r="R628" s="245"/>
      <c r="S628" s="245"/>
      <c r="T628" s="24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7" t="s">
        <v>175</v>
      </c>
      <c r="AU628" s="247" t="s">
        <v>83</v>
      </c>
      <c r="AV628" s="14" t="s">
        <v>83</v>
      </c>
      <c r="AW628" s="14" t="s">
        <v>33</v>
      </c>
      <c r="AX628" s="14" t="s">
        <v>74</v>
      </c>
      <c r="AY628" s="247" t="s">
        <v>165</v>
      </c>
    </row>
    <row r="629" s="14" customFormat="1">
      <c r="A629" s="14"/>
      <c r="B629" s="237"/>
      <c r="C629" s="238"/>
      <c r="D629" s="228" t="s">
        <v>175</v>
      </c>
      <c r="E629" s="239" t="s">
        <v>19</v>
      </c>
      <c r="F629" s="240" t="s">
        <v>428</v>
      </c>
      <c r="G629" s="238"/>
      <c r="H629" s="241">
        <v>-1.7729999999999999</v>
      </c>
      <c r="I629" s="242"/>
      <c r="J629" s="238"/>
      <c r="K629" s="238"/>
      <c r="L629" s="243"/>
      <c r="M629" s="244"/>
      <c r="N629" s="245"/>
      <c r="O629" s="245"/>
      <c r="P629" s="245"/>
      <c r="Q629" s="245"/>
      <c r="R629" s="245"/>
      <c r="S629" s="245"/>
      <c r="T629" s="246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7" t="s">
        <v>175</v>
      </c>
      <c r="AU629" s="247" t="s">
        <v>83</v>
      </c>
      <c r="AV629" s="14" t="s">
        <v>83</v>
      </c>
      <c r="AW629" s="14" t="s">
        <v>33</v>
      </c>
      <c r="AX629" s="14" t="s">
        <v>74</v>
      </c>
      <c r="AY629" s="247" t="s">
        <v>165</v>
      </c>
    </row>
    <row r="630" s="14" customFormat="1">
      <c r="A630" s="14"/>
      <c r="B630" s="237"/>
      <c r="C630" s="238"/>
      <c r="D630" s="228" t="s">
        <v>175</v>
      </c>
      <c r="E630" s="239" t="s">
        <v>19</v>
      </c>
      <c r="F630" s="240" t="s">
        <v>768</v>
      </c>
      <c r="G630" s="238"/>
      <c r="H630" s="241">
        <v>-0.11</v>
      </c>
      <c r="I630" s="242"/>
      <c r="J630" s="238"/>
      <c r="K630" s="238"/>
      <c r="L630" s="243"/>
      <c r="M630" s="244"/>
      <c r="N630" s="245"/>
      <c r="O630" s="245"/>
      <c r="P630" s="245"/>
      <c r="Q630" s="245"/>
      <c r="R630" s="245"/>
      <c r="S630" s="245"/>
      <c r="T630" s="24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7" t="s">
        <v>175</v>
      </c>
      <c r="AU630" s="247" t="s">
        <v>83</v>
      </c>
      <c r="AV630" s="14" t="s">
        <v>83</v>
      </c>
      <c r="AW630" s="14" t="s">
        <v>33</v>
      </c>
      <c r="AX630" s="14" t="s">
        <v>74</v>
      </c>
      <c r="AY630" s="247" t="s">
        <v>165</v>
      </c>
    </row>
    <row r="631" s="15" customFormat="1">
      <c r="A631" s="15"/>
      <c r="B631" s="253"/>
      <c r="C631" s="254"/>
      <c r="D631" s="228" t="s">
        <v>175</v>
      </c>
      <c r="E631" s="255" t="s">
        <v>19</v>
      </c>
      <c r="F631" s="256" t="s">
        <v>207</v>
      </c>
      <c r="G631" s="254"/>
      <c r="H631" s="257">
        <v>110.661</v>
      </c>
      <c r="I631" s="258"/>
      <c r="J631" s="254"/>
      <c r="K631" s="254"/>
      <c r="L631" s="259"/>
      <c r="M631" s="260"/>
      <c r="N631" s="261"/>
      <c r="O631" s="261"/>
      <c r="P631" s="261"/>
      <c r="Q631" s="261"/>
      <c r="R631" s="261"/>
      <c r="S631" s="261"/>
      <c r="T631" s="262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3" t="s">
        <v>175</v>
      </c>
      <c r="AU631" s="263" t="s">
        <v>83</v>
      </c>
      <c r="AV631" s="15" t="s">
        <v>173</v>
      </c>
      <c r="AW631" s="15" t="s">
        <v>33</v>
      </c>
      <c r="AX631" s="15" t="s">
        <v>81</v>
      </c>
      <c r="AY631" s="263" t="s">
        <v>165</v>
      </c>
    </row>
    <row r="632" s="2" customFormat="1" ht="16.5" customHeight="1">
      <c r="A632" s="39"/>
      <c r="B632" s="40"/>
      <c r="C632" s="213" t="s">
        <v>777</v>
      </c>
      <c r="D632" s="213" t="s">
        <v>168</v>
      </c>
      <c r="E632" s="214" t="s">
        <v>778</v>
      </c>
      <c r="F632" s="215" t="s">
        <v>779</v>
      </c>
      <c r="G632" s="216" t="s">
        <v>780</v>
      </c>
      <c r="H632" s="275"/>
      <c r="I632" s="218"/>
      <c r="J632" s="219">
        <f>ROUND(I632*H632,2)</f>
        <v>0</v>
      </c>
      <c r="K632" s="215" t="s">
        <v>195</v>
      </c>
      <c r="L632" s="45"/>
      <c r="M632" s="220" t="s">
        <v>19</v>
      </c>
      <c r="N632" s="221" t="s">
        <v>45</v>
      </c>
      <c r="O632" s="85"/>
      <c r="P632" s="222">
        <f>O632*H632</f>
        <v>0</v>
      </c>
      <c r="Q632" s="222">
        <v>0</v>
      </c>
      <c r="R632" s="222">
        <f>Q632*H632</f>
        <v>0</v>
      </c>
      <c r="S632" s="222">
        <v>0</v>
      </c>
      <c r="T632" s="223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24" t="s">
        <v>706</v>
      </c>
      <c r="AT632" s="224" t="s">
        <v>168</v>
      </c>
      <c r="AU632" s="224" t="s">
        <v>83</v>
      </c>
      <c r="AY632" s="18" t="s">
        <v>165</v>
      </c>
      <c r="BE632" s="225">
        <f>IF(N632="základní",J632,0)</f>
        <v>0</v>
      </c>
      <c r="BF632" s="225">
        <f>IF(N632="snížená",J632,0)</f>
        <v>0</v>
      </c>
      <c r="BG632" s="225">
        <f>IF(N632="zákl. přenesená",J632,0)</f>
        <v>0</v>
      </c>
      <c r="BH632" s="225">
        <f>IF(N632="sníž. přenesená",J632,0)</f>
        <v>0</v>
      </c>
      <c r="BI632" s="225">
        <f>IF(N632="nulová",J632,0)</f>
        <v>0</v>
      </c>
      <c r="BJ632" s="18" t="s">
        <v>81</v>
      </c>
      <c r="BK632" s="225">
        <f>ROUND(I632*H632,2)</f>
        <v>0</v>
      </c>
      <c r="BL632" s="18" t="s">
        <v>706</v>
      </c>
      <c r="BM632" s="224" t="s">
        <v>781</v>
      </c>
    </row>
    <row r="633" s="2" customFormat="1">
      <c r="A633" s="39"/>
      <c r="B633" s="40"/>
      <c r="C633" s="41"/>
      <c r="D633" s="248" t="s">
        <v>197</v>
      </c>
      <c r="E633" s="41"/>
      <c r="F633" s="249" t="s">
        <v>782</v>
      </c>
      <c r="G633" s="41"/>
      <c r="H633" s="41"/>
      <c r="I633" s="250"/>
      <c r="J633" s="41"/>
      <c r="K633" s="41"/>
      <c r="L633" s="45"/>
      <c r="M633" s="251"/>
      <c r="N633" s="252"/>
      <c r="O633" s="85"/>
      <c r="P633" s="85"/>
      <c r="Q633" s="85"/>
      <c r="R633" s="85"/>
      <c r="S633" s="85"/>
      <c r="T633" s="86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197</v>
      </c>
      <c r="AU633" s="18" t="s">
        <v>83</v>
      </c>
    </row>
    <row r="634" s="12" customFormat="1" ht="22.8" customHeight="1">
      <c r="A634" s="12"/>
      <c r="B634" s="197"/>
      <c r="C634" s="198"/>
      <c r="D634" s="199" t="s">
        <v>73</v>
      </c>
      <c r="E634" s="211" t="s">
        <v>783</v>
      </c>
      <c r="F634" s="211" t="s">
        <v>784</v>
      </c>
      <c r="G634" s="198"/>
      <c r="H634" s="198"/>
      <c r="I634" s="201"/>
      <c r="J634" s="212">
        <f>BK634</f>
        <v>0</v>
      </c>
      <c r="K634" s="198"/>
      <c r="L634" s="203"/>
      <c r="M634" s="204"/>
      <c r="N634" s="205"/>
      <c r="O634" s="205"/>
      <c r="P634" s="206">
        <f>SUM(P635:P712)</f>
        <v>0</v>
      </c>
      <c r="Q634" s="205"/>
      <c r="R634" s="206">
        <f>SUM(R635:R712)</f>
        <v>1.8425844000000002</v>
      </c>
      <c r="S634" s="205"/>
      <c r="T634" s="207">
        <f>SUM(T635:T712)</f>
        <v>0</v>
      </c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R634" s="208" t="s">
        <v>83</v>
      </c>
      <c r="AT634" s="209" t="s">
        <v>73</v>
      </c>
      <c r="AU634" s="209" t="s">
        <v>81</v>
      </c>
      <c r="AY634" s="208" t="s">
        <v>165</v>
      </c>
      <c r="BK634" s="210">
        <f>SUM(BK635:BK712)</f>
        <v>0</v>
      </c>
    </row>
    <row r="635" s="2" customFormat="1" ht="24.15" customHeight="1">
      <c r="A635" s="39"/>
      <c r="B635" s="40"/>
      <c r="C635" s="213" t="s">
        <v>785</v>
      </c>
      <c r="D635" s="213" t="s">
        <v>168</v>
      </c>
      <c r="E635" s="214" t="s">
        <v>786</v>
      </c>
      <c r="F635" s="215" t="s">
        <v>787</v>
      </c>
      <c r="G635" s="216" t="s">
        <v>194</v>
      </c>
      <c r="H635" s="217">
        <v>107.95999999999999</v>
      </c>
      <c r="I635" s="218"/>
      <c r="J635" s="219">
        <f>ROUND(I635*H635,2)</f>
        <v>0</v>
      </c>
      <c r="K635" s="215" t="s">
        <v>195</v>
      </c>
      <c r="L635" s="45"/>
      <c r="M635" s="220" t="s">
        <v>19</v>
      </c>
      <c r="N635" s="221" t="s">
        <v>45</v>
      </c>
      <c r="O635" s="85"/>
      <c r="P635" s="222">
        <f>O635*H635</f>
        <v>0</v>
      </c>
      <c r="Q635" s="222">
        <v>0.00029999999999999997</v>
      </c>
      <c r="R635" s="222">
        <f>Q635*H635</f>
        <v>0.032387999999999993</v>
      </c>
      <c r="S635" s="222">
        <v>0</v>
      </c>
      <c r="T635" s="223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24" t="s">
        <v>706</v>
      </c>
      <c r="AT635" s="224" t="s">
        <v>168</v>
      </c>
      <c r="AU635" s="224" t="s">
        <v>83</v>
      </c>
      <c r="AY635" s="18" t="s">
        <v>165</v>
      </c>
      <c r="BE635" s="225">
        <f>IF(N635="základní",J635,0)</f>
        <v>0</v>
      </c>
      <c r="BF635" s="225">
        <f>IF(N635="snížená",J635,0)</f>
        <v>0</v>
      </c>
      <c r="BG635" s="225">
        <f>IF(N635="zákl. přenesená",J635,0)</f>
        <v>0</v>
      </c>
      <c r="BH635" s="225">
        <f>IF(N635="sníž. přenesená",J635,0)</f>
        <v>0</v>
      </c>
      <c r="BI635" s="225">
        <f>IF(N635="nulová",J635,0)</f>
        <v>0</v>
      </c>
      <c r="BJ635" s="18" t="s">
        <v>81</v>
      </c>
      <c r="BK635" s="225">
        <f>ROUND(I635*H635,2)</f>
        <v>0</v>
      </c>
      <c r="BL635" s="18" t="s">
        <v>706</v>
      </c>
      <c r="BM635" s="224" t="s">
        <v>788</v>
      </c>
    </row>
    <row r="636" s="2" customFormat="1">
      <c r="A636" s="39"/>
      <c r="B636" s="40"/>
      <c r="C636" s="41"/>
      <c r="D636" s="248" t="s">
        <v>197</v>
      </c>
      <c r="E636" s="41"/>
      <c r="F636" s="249" t="s">
        <v>789</v>
      </c>
      <c r="G636" s="41"/>
      <c r="H636" s="41"/>
      <c r="I636" s="250"/>
      <c r="J636" s="41"/>
      <c r="K636" s="41"/>
      <c r="L636" s="45"/>
      <c r="M636" s="251"/>
      <c r="N636" s="252"/>
      <c r="O636" s="85"/>
      <c r="P636" s="85"/>
      <c r="Q636" s="85"/>
      <c r="R636" s="85"/>
      <c r="S636" s="85"/>
      <c r="T636" s="86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197</v>
      </c>
      <c r="AU636" s="18" t="s">
        <v>83</v>
      </c>
    </row>
    <row r="637" s="14" customFormat="1">
      <c r="A637" s="14"/>
      <c r="B637" s="237"/>
      <c r="C637" s="238"/>
      <c r="D637" s="228" t="s">
        <v>175</v>
      </c>
      <c r="E637" s="239" t="s">
        <v>19</v>
      </c>
      <c r="F637" s="240" t="s">
        <v>790</v>
      </c>
      <c r="G637" s="238"/>
      <c r="H637" s="241">
        <v>44.240000000000002</v>
      </c>
      <c r="I637" s="242"/>
      <c r="J637" s="238"/>
      <c r="K637" s="238"/>
      <c r="L637" s="243"/>
      <c r="M637" s="244"/>
      <c r="N637" s="245"/>
      <c r="O637" s="245"/>
      <c r="P637" s="245"/>
      <c r="Q637" s="245"/>
      <c r="R637" s="245"/>
      <c r="S637" s="245"/>
      <c r="T637" s="246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7" t="s">
        <v>175</v>
      </c>
      <c r="AU637" s="247" t="s">
        <v>83</v>
      </c>
      <c r="AV637" s="14" t="s">
        <v>83</v>
      </c>
      <c r="AW637" s="14" t="s">
        <v>33</v>
      </c>
      <c r="AX637" s="14" t="s">
        <v>74</v>
      </c>
      <c r="AY637" s="247" t="s">
        <v>165</v>
      </c>
    </row>
    <row r="638" s="14" customFormat="1">
      <c r="A638" s="14"/>
      <c r="B638" s="237"/>
      <c r="C638" s="238"/>
      <c r="D638" s="228" t="s">
        <v>175</v>
      </c>
      <c r="E638" s="239" t="s">
        <v>19</v>
      </c>
      <c r="F638" s="240" t="s">
        <v>791</v>
      </c>
      <c r="G638" s="238"/>
      <c r="H638" s="241">
        <v>11.539999999999999</v>
      </c>
      <c r="I638" s="242"/>
      <c r="J638" s="238"/>
      <c r="K638" s="238"/>
      <c r="L638" s="243"/>
      <c r="M638" s="244"/>
      <c r="N638" s="245"/>
      <c r="O638" s="245"/>
      <c r="P638" s="245"/>
      <c r="Q638" s="245"/>
      <c r="R638" s="245"/>
      <c r="S638" s="245"/>
      <c r="T638" s="246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7" t="s">
        <v>175</v>
      </c>
      <c r="AU638" s="247" t="s">
        <v>83</v>
      </c>
      <c r="AV638" s="14" t="s">
        <v>83</v>
      </c>
      <c r="AW638" s="14" t="s">
        <v>33</v>
      </c>
      <c r="AX638" s="14" t="s">
        <v>74</v>
      </c>
      <c r="AY638" s="247" t="s">
        <v>165</v>
      </c>
    </row>
    <row r="639" s="14" customFormat="1">
      <c r="A639" s="14"/>
      <c r="B639" s="237"/>
      <c r="C639" s="238"/>
      <c r="D639" s="228" t="s">
        <v>175</v>
      </c>
      <c r="E639" s="239" t="s">
        <v>19</v>
      </c>
      <c r="F639" s="240" t="s">
        <v>792</v>
      </c>
      <c r="G639" s="238"/>
      <c r="H639" s="241">
        <v>14.550000000000001</v>
      </c>
      <c r="I639" s="242"/>
      <c r="J639" s="238"/>
      <c r="K639" s="238"/>
      <c r="L639" s="243"/>
      <c r="M639" s="244"/>
      <c r="N639" s="245"/>
      <c r="O639" s="245"/>
      <c r="P639" s="245"/>
      <c r="Q639" s="245"/>
      <c r="R639" s="245"/>
      <c r="S639" s="245"/>
      <c r="T639" s="24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7" t="s">
        <v>175</v>
      </c>
      <c r="AU639" s="247" t="s">
        <v>83</v>
      </c>
      <c r="AV639" s="14" t="s">
        <v>83</v>
      </c>
      <c r="AW639" s="14" t="s">
        <v>33</v>
      </c>
      <c r="AX639" s="14" t="s">
        <v>74</v>
      </c>
      <c r="AY639" s="247" t="s">
        <v>165</v>
      </c>
    </row>
    <row r="640" s="14" customFormat="1">
      <c r="A640" s="14"/>
      <c r="B640" s="237"/>
      <c r="C640" s="238"/>
      <c r="D640" s="228" t="s">
        <v>175</v>
      </c>
      <c r="E640" s="239" t="s">
        <v>19</v>
      </c>
      <c r="F640" s="240" t="s">
        <v>793</v>
      </c>
      <c r="G640" s="238"/>
      <c r="H640" s="241">
        <v>6.8700000000000001</v>
      </c>
      <c r="I640" s="242"/>
      <c r="J640" s="238"/>
      <c r="K640" s="238"/>
      <c r="L640" s="243"/>
      <c r="M640" s="244"/>
      <c r="N640" s="245"/>
      <c r="O640" s="245"/>
      <c r="P640" s="245"/>
      <c r="Q640" s="245"/>
      <c r="R640" s="245"/>
      <c r="S640" s="245"/>
      <c r="T640" s="24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7" t="s">
        <v>175</v>
      </c>
      <c r="AU640" s="247" t="s">
        <v>83</v>
      </c>
      <c r="AV640" s="14" t="s">
        <v>83</v>
      </c>
      <c r="AW640" s="14" t="s">
        <v>33</v>
      </c>
      <c r="AX640" s="14" t="s">
        <v>74</v>
      </c>
      <c r="AY640" s="247" t="s">
        <v>165</v>
      </c>
    </row>
    <row r="641" s="14" customFormat="1">
      <c r="A641" s="14"/>
      <c r="B641" s="237"/>
      <c r="C641" s="238"/>
      <c r="D641" s="228" t="s">
        <v>175</v>
      </c>
      <c r="E641" s="239" t="s">
        <v>19</v>
      </c>
      <c r="F641" s="240" t="s">
        <v>794</v>
      </c>
      <c r="G641" s="238"/>
      <c r="H641" s="241">
        <v>1.7</v>
      </c>
      <c r="I641" s="242"/>
      <c r="J641" s="238"/>
      <c r="K641" s="238"/>
      <c r="L641" s="243"/>
      <c r="M641" s="244"/>
      <c r="N641" s="245"/>
      <c r="O641" s="245"/>
      <c r="P641" s="245"/>
      <c r="Q641" s="245"/>
      <c r="R641" s="245"/>
      <c r="S641" s="245"/>
      <c r="T641" s="246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7" t="s">
        <v>175</v>
      </c>
      <c r="AU641" s="247" t="s">
        <v>83</v>
      </c>
      <c r="AV641" s="14" t="s">
        <v>83</v>
      </c>
      <c r="AW641" s="14" t="s">
        <v>33</v>
      </c>
      <c r="AX641" s="14" t="s">
        <v>74</v>
      </c>
      <c r="AY641" s="247" t="s">
        <v>165</v>
      </c>
    </row>
    <row r="642" s="14" customFormat="1">
      <c r="A642" s="14"/>
      <c r="B642" s="237"/>
      <c r="C642" s="238"/>
      <c r="D642" s="228" t="s">
        <v>175</v>
      </c>
      <c r="E642" s="239" t="s">
        <v>19</v>
      </c>
      <c r="F642" s="240" t="s">
        <v>795</v>
      </c>
      <c r="G642" s="238"/>
      <c r="H642" s="241">
        <v>1.78</v>
      </c>
      <c r="I642" s="242"/>
      <c r="J642" s="238"/>
      <c r="K642" s="238"/>
      <c r="L642" s="243"/>
      <c r="M642" s="244"/>
      <c r="N642" s="245"/>
      <c r="O642" s="245"/>
      <c r="P642" s="245"/>
      <c r="Q642" s="245"/>
      <c r="R642" s="245"/>
      <c r="S642" s="245"/>
      <c r="T642" s="246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7" t="s">
        <v>175</v>
      </c>
      <c r="AU642" s="247" t="s">
        <v>83</v>
      </c>
      <c r="AV642" s="14" t="s">
        <v>83</v>
      </c>
      <c r="AW642" s="14" t="s">
        <v>33</v>
      </c>
      <c r="AX642" s="14" t="s">
        <v>74</v>
      </c>
      <c r="AY642" s="247" t="s">
        <v>165</v>
      </c>
    </row>
    <row r="643" s="14" customFormat="1">
      <c r="A643" s="14"/>
      <c r="B643" s="237"/>
      <c r="C643" s="238"/>
      <c r="D643" s="228" t="s">
        <v>175</v>
      </c>
      <c r="E643" s="239" t="s">
        <v>19</v>
      </c>
      <c r="F643" s="240" t="s">
        <v>796</v>
      </c>
      <c r="G643" s="238"/>
      <c r="H643" s="241">
        <v>4.46</v>
      </c>
      <c r="I643" s="242"/>
      <c r="J643" s="238"/>
      <c r="K643" s="238"/>
      <c r="L643" s="243"/>
      <c r="M643" s="244"/>
      <c r="N643" s="245"/>
      <c r="O643" s="245"/>
      <c r="P643" s="245"/>
      <c r="Q643" s="245"/>
      <c r="R643" s="245"/>
      <c r="S643" s="245"/>
      <c r="T643" s="246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7" t="s">
        <v>175</v>
      </c>
      <c r="AU643" s="247" t="s">
        <v>83</v>
      </c>
      <c r="AV643" s="14" t="s">
        <v>83</v>
      </c>
      <c r="AW643" s="14" t="s">
        <v>33</v>
      </c>
      <c r="AX643" s="14" t="s">
        <v>74</v>
      </c>
      <c r="AY643" s="247" t="s">
        <v>165</v>
      </c>
    </row>
    <row r="644" s="14" customFormat="1">
      <c r="A644" s="14"/>
      <c r="B644" s="237"/>
      <c r="C644" s="238"/>
      <c r="D644" s="228" t="s">
        <v>175</v>
      </c>
      <c r="E644" s="239" t="s">
        <v>19</v>
      </c>
      <c r="F644" s="240" t="s">
        <v>797</v>
      </c>
      <c r="G644" s="238"/>
      <c r="H644" s="241">
        <v>4.9000000000000004</v>
      </c>
      <c r="I644" s="242"/>
      <c r="J644" s="238"/>
      <c r="K644" s="238"/>
      <c r="L644" s="243"/>
      <c r="M644" s="244"/>
      <c r="N644" s="245"/>
      <c r="O644" s="245"/>
      <c r="P644" s="245"/>
      <c r="Q644" s="245"/>
      <c r="R644" s="245"/>
      <c r="S644" s="245"/>
      <c r="T644" s="246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7" t="s">
        <v>175</v>
      </c>
      <c r="AU644" s="247" t="s">
        <v>83</v>
      </c>
      <c r="AV644" s="14" t="s">
        <v>83</v>
      </c>
      <c r="AW644" s="14" t="s">
        <v>33</v>
      </c>
      <c r="AX644" s="14" t="s">
        <v>74</v>
      </c>
      <c r="AY644" s="247" t="s">
        <v>165</v>
      </c>
    </row>
    <row r="645" s="14" customFormat="1">
      <c r="A645" s="14"/>
      <c r="B645" s="237"/>
      <c r="C645" s="238"/>
      <c r="D645" s="228" t="s">
        <v>175</v>
      </c>
      <c r="E645" s="239" t="s">
        <v>19</v>
      </c>
      <c r="F645" s="240" t="s">
        <v>798</v>
      </c>
      <c r="G645" s="238"/>
      <c r="H645" s="241">
        <v>5.04</v>
      </c>
      <c r="I645" s="242"/>
      <c r="J645" s="238"/>
      <c r="K645" s="238"/>
      <c r="L645" s="243"/>
      <c r="M645" s="244"/>
      <c r="N645" s="245"/>
      <c r="O645" s="245"/>
      <c r="P645" s="245"/>
      <c r="Q645" s="245"/>
      <c r="R645" s="245"/>
      <c r="S645" s="245"/>
      <c r="T645" s="246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7" t="s">
        <v>175</v>
      </c>
      <c r="AU645" s="247" t="s">
        <v>83</v>
      </c>
      <c r="AV645" s="14" t="s">
        <v>83</v>
      </c>
      <c r="AW645" s="14" t="s">
        <v>33</v>
      </c>
      <c r="AX645" s="14" t="s">
        <v>74</v>
      </c>
      <c r="AY645" s="247" t="s">
        <v>165</v>
      </c>
    </row>
    <row r="646" s="14" customFormat="1">
      <c r="A646" s="14"/>
      <c r="B646" s="237"/>
      <c r="C646" s="238"/>
      <c r="D646" s="228" t="s">
        <v>175</v>
      </c>
      <c r="E646" s="239" t="s">
        <v>19</v>
      </c>
      <c r="F646" s="240" t="s">
        <v>799</v>
      </c>
      <c r="G646" s="238"/>
      <c r="H646" s="241">
        <v>1.5600000000000001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6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7" t="s">
        <v>175</v>
      </c>
      <c r="AU646" s="247" t="s">
        <v>83</v>
      </c>
      <c r="AV646" s="14" t="s">
        <v>83</v>
      </c>
      <c r="AW646" s="14" t="s">
        <v>33</v>
      </c>
      <c r="AX646" s="14" t="s">
        <v>74</v>
      </c>
      <c r="AY646" s="247" t="s">
        <v>165</v>
      </c>
    </row>
    <row r="647" s="14" customFormat="1">
      <c r="A647" s="14"/>
      <c r="B647" s="237"/>
      <c r="C647" s="238"/>
      <c r="D647" s="228" t="s">
        <v>175</v>
      </c>
      <c r="E647" s="239" t="s">
        <v>19</v>
      </c>
      <c r="F647" s="240" t="s">
        <v>800</v>
      </c>
      <c r="G647" s="238"/>
      <c r="H647" s="241">
        <v>1.53</v>
      </c>
      <c r="I647" s="242"/>
      <c r="J647" s="238"/>
      <c r="K647" s="238"/>
      <c r="L647" s="243"/>
      <c r="M647" s="244"/>
      <c r="N647" s="245"/>
      <c r="O647" s="245"/>
      <c r="P647" s="245"/>
      <c r="Q647" s="245"/>
      <c r="R647" s="245"/>
      <c r="S647" s="245"/>
      <c r="T647" s="246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7" t="s">
        <v>175</v>
      </c>
      <c r="AU647" s="247" t="s">
        <v>83</v>
      </c>
      <c r="AV647" s="14" t="s">
        <v>83</v>
      </c>
      <c r="AW647" s="14" t="s">
        <v>33</v>
      </c>
      <c r="AX647" s="14" t="s">
        <v>74</v>
      </c>
      <c r="AY647" s="247" t="s">
        <v>165</v>
      </c>
    </row>
    <row r="648" s="14" customFormat="1">
      <c r="A648" s="14"/>
      <c r="B648" s="237"/>
      <c r="C648" s="238"/>
      <c r="D648" s="228" t="s">
        <v>175</v>
      </c>
      <c r="E648" s="239" t="s">
        <v>19</v>
      </c>
      <c r="F648" s="240" t="s">
        <v>801</v>
      </c>
      <c r="G648" s="238"/>
      <c r="H648" s="241">
        <v>3.8700000000000001</v>
      </c>
      <c r="I648" s="242"/>
      <c r="J648" s="238"/>
      <c r="K648" s="238"/>
      <c r="L648" s="243"/>
      <c r="M648" s="244"/>
      <c r="N648" s="245"/>
      <c r="O648" s="245"/>
      <c r="P648" s="245"/>
      <c r="Q648" s="245"/>
      <c r="R648" s="245"/>
      <c r="S648" s="245"/>
      <c r="T648" s="246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7" t="s">
        <v>175</v>
      </c>
      <c r="AU648" s="247" t="s">
        <v>83</v>
      </c>
      <c r="AV648" s="14" t="s">
        <v>83</v>
      </c>
      <c r="AW648" s="14" t="s">
        <v>33</v>
      </c>
      <c r="AX648" s="14" t="s">
        <v>74</v>
      </c>
      <c r="AY648" s="247" t="s">
        <v>165</v>
      </c>
    </row>
    <row r="649" s="14" customFormat="1">
      <c r="A649" s="14"/>
      <c r="B649" s="237"/>
      <c r="C649" s="238"/>
      <c r="D649" s="228" t="s">
        <v>175</v>
      </c>
      <c r="E649" s="239" t="s">
        <v>19</v>
      </c>
      <c r="F649" s="240" t="s">
        <v>802</v>
      </c>
      <c r="G649" s="238"/>
      <c r="H649" s="241">
        <v>5.9199999999999999</v>
      </c>
      <c r="I649" s="242"/>
      <c r="J649" s="238"/>
      <c r="K649" s="238"/>
      <c r="L649" s="243"/>
      <c r="M649" s="244"/>
      <c r="N649" s="245"/>
      <c r="O649" s="245"/>
      <c r="P649" s="245"/>
      <c r="Q649" s="245"/>
      <c r="R649" s="245"/>
      <c r="S649" s="245"/>
      <c r="T649" s="24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7" t="s">
        <v>175</v>
      </c>
      <c r="AU649" s="247" t="s">
        <v>83</v>
      </c>
      <c r="AV649" s="14" t="s">
        <v>83</v>
      </c>
      <c r="AW649" s="14" t="s">
        <v>33</v>
      </c>
      <c r="AX649" s="14" t="s">
        <v>74</v>
      </c>
      <c r="AY649" s="247" t="s">
        <v>165</v>
      </c>
    </row>
    <row r="650" s="15" customFormat="1">
      <c r="A650" s="15"/>
      <c r="B650" s="253"/>
      <c r="C650" s="254"/>
      <c r="D650" s="228" t="s">
        <v>175</v>
      </c>
      <c r="E650" s="255" t="s">
        <v>19</v>
      </c>
      <c r="F650" s="256" t="s">
        <v>207</v>
      </c>
      <c r="G650" s="254"/>
      <c r="H650" s="257">
        <v>107.95999999999999</v>
      </c>
      <c r="I650" s="258"/>
      <c r="J650" s="254"/>
      <c r="K650" s="254"/>
      <c r="L650" s="259"/>
      <c r="M650" s="260"/>
      <c r="N650" s="261"/>
      <c r="O650" s="261"/>
      <c r="P650" s="261"/>
      <c r="Q650" s="261"/>
      <c r="R650" s="261"/>
      <c r="S650" s="261"/>
      <c r="T650" s="262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63" t="s">
        <v>175</v>
      </c>
      <c r="AU650" s="263" t="s">
        <v>83</v>
      </c>
      <c r="AV650" s="15" t="s">
        <v>173</v>
      </c>
      <c r="AW650" s="15" t="s">
        <v>33</v>
      </c>
      <c r="AX650" s="15" t="s">
        <v>81</v>
      </c>
      <c r="AY650" s="263" t="s">
        <v>165</v>
      </c>
    </row>
    <row r="651" s="2" customFormat="1" ht="16.5" customHeight="1">
      <c r="A651" s="39"/>
      <c r="B651" s="40"/>
      <c r="C651" s="265" t="s">
        <v>803</v>
      </c>
      <c r="D651" s="265" t="s">
        <v>522</v>
      </c>
      <c r="E651" s="266" t="s">
        <v>804</v>
      </c>
      <c r="F651" s="267" t="s">
        <v>805</v>
      </c>
      <c r="G651" s="268" t="s">
        <v>194</v>
      </c>
      <c r="H651" s="269">
        <v>226.71600000000001</v>
      </c>
      <c r="I651" s="270"/>
      <c r="J651" s="271">
        <f>ROUND(I651*H651,2)</f>
        <v>0</v>
      </c>
      <c r="K651" s="267" t="s">
        <v>195</v>
      </c>
      <c r="L651" s="272"/>
      <c r="M651" s="273" t="s">
        <v>19</v>
      </c>
      <c r="N651" s="274" t="s">
        <v>45</v>
      </c>
      <c r="O651" s="85"/>
      <c r="P651" s="222">
        <f>O651*H651</f>
        <v>0</v>
      </c>
      <c r="Q651" s="222">
        <v>0.0060000000000000001</v>
      </c>
      <c r="R651" s="222">
        <f>Q651*H651</f>
        <v>1.3602960000000002</v>
      </c>
      <c r="S651" s="222">
        <v>0</v>
      </c>
      <c r="T651" s="223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24" t="s">
        <v>713</v>
      </c>
      <c r="AT651" s="224" t="s">
        <v>522</v>
      </c>
      <c r="AU651" s="224" t="s">
        <v>83</v>
      </c>
      <c r="AY651" s="18" t="s">
        <v>165</v>
      </c>
      <c r="BE651" s="225">
        <f>IF(N651="základní",J651,0)</f>
        <v>0</v>
      </c>
      <c r="BF651" s="225">
        <f>IF(N651="snížená",J651,0)</f>
        <v>0</v>
      </c>
      <c r="BG651" s="225">
        <f>IF(N651="zákl. přenesená",J651,0)</f>
        <v>0</v>
      </c>
      <c r="BH651" s="225">
        <f>IF(N651="sníž. přenesená",J651,0)</f>
        <v>0</v>
      </c>
      <c r="BI651" s="225">
        <f>IF(N651="nulová",J651,0)</f>
        <v>0</v>
      </c>
      <c r="BJ651" s="18" t="s">
        <v>81</v>
      </c>
      <c r="BK651" s="225">
        <f>ROUND(I651*H651,2)</f>
        <v>0</v>
      </c>
      <c r="BL651" s="18" t="s">
        <v>706</v>
      </c>
      <c r="BM651" s="224" t="s">
        <v>806</v>
      </c>
    </row>
    <row r="652" s="14" customFormat="1">
      <c r="A652" s="14"/>
      <c r="B652" s="237"/>
      <c r="C652" s="238"/>
      <c r="D652" s="228" t="s">
        <v>175</v>
      </c>
      <c r="E652" s="239" t="s">
        <v>19</v>
      </c>
      <c r="F652" s="240" t="s">
        <v>807</v>
      </c>
      <c r="G652" s="238"/>
      <c r="H652" s="241">
        <v>88.480000000000004</v>
      </c>
      <c r="I652" s="242"/>
      <c r="J652" s="238"/>
      <c r="K652" s="238"/>
      <c r="L652" s="243"/>
      <c r="M652" s="244"/>
      <c r="N652" s="245"/>
      <c r="O652" s="245"/>
      <c r="P652" s="245"/>
      <c r="Q652" s="245"/>
      <c r="R652" s="245"/>
      <c r="S652" s="245"/>
      <c r="T652" s="246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7" t="s">
        <v>175</v>
      </c>
      <c r="AU652" s="247" t="s">
        <v>83</v>
      </c>
      <c r="AV652" s="14" t="s">
        <v>83</v>
      </c>
      <c r="AW652" s="14" t="s">
        <v>33</v>
      </c>
      <c r="AX652" s="14" t="s">
        <v>74</v>
      </c>
      <c r="AY652" s="247" t="s">
        <v>165</v>
      </c>
    </row>
    <row r="653" s="14" customFormat="1">
      <c r="A653" s="14"/>
      <c r="B653" s="237"/>
      <c r="C653" s="238"/>
      <c r="D653" s="228" t="s">
        <v>175</v>
      </c>
      <c r="E653" s="239" t="s">
        <v>19</v>
      </c>
      <c r="F653" s="240" t="s">
        <v>808</v>
      </c>
      <c r="G653" s="238"/>
      <c r="H653" s="241">
        <v>23.079999999999998</v>
      </c>
      <c r="I653" s="242"/>
      <c r="J653" s="238"/>
      <c r="K653" s="238"/>
      <c r="L653" s="243"/>
      <c r="M653" s="244"/>
      <c r="N653" s="245"/>
      <c r="O653" s="245"/>
      <c r="P653" s="245"/>
      <c r="Q653" s="245"/>
      <c r="R653" s="245"/>
      <c r="S653" s="245"/>
      <c r="T653" s="246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7" t="s">
        <v>175</v>
      </c>
      <c r="AU653" s="247" t="s">
        <v>83</v>
      </c>
      <c r="AV653" s="14" t="s">
        <v>83</v>
      </c>
      <c r="AW653" s="14" t="s">
        <v>33</v>
      </c>
      <c r="AX653" s="14" t="s">
        <v>74</v>
      </c>
      <c r="AY653" s="247" t="s">
        <v>165</v>
      </c>
    </row>
    <row r="654" s="14" customFormat="1">
      <c r="A654" s="14"/>
      <c r="B654" s="237"/>
      <c r="C654" s="238"/>
      <c r="D654" s="228" t="s">
        <v>175</v>
      </c>
      <c r="E654" s="239" t="s">
        <v>19</v>
      </c>
      <c r="F654" s="240" t="s">
        <v>809</v>
      </c>
      <c r="G654" s="238"/>
      <c r="H654" s="241">
        <v>29.100000000000001</v>
      </c>
      <c r="I654" s="242"/>
      <c r="J654" s="238"/>
      <c r="K654" s="238"/>
      <c r="L654" s="243"/>
      <c r="M654" s="244"/>
      <c r="N654" s="245"/>
      <c r="O654" s="245"/>
      <c r="P654" s="245"/>
      <c r="Q654" s="245"/>
      <c r="R654" s="245"/>
      <c r="S654" s="245"/>
      <c r="T654" s="246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7" t="s">
        <v>175</v>
      </c>
      <c r="AU654" s="247" t="s">
        <v>83</v>
      </c>
      <c r="AV654" s="14" t="s">
        <v>83</v>
      </c>
      <c r="AW654" s="14" t="s">
        <v>33</v>
      </c>
      <c r="AX654" s="14" t="s">
        <v>74</v>
      </c>
      <c r="AY654" s="247" t="s">
        <v>165</v>
      </c>
    </row>
    <row r="655" s="14" customFormat="1">
      <c r="A655" s="14"/>
      <c r="B655" s="237"/>
      <c r="C655" s="238"/>
      <c r="D655" s="228" t="s">
        <v>175</v>
      </c>
      <c r="E655" s="239" t="s">
        <v>19</v>
      </c>
      <c r="F655" s="240" t="s">
        <v>810</v>
      </c>
      <c r="G655" s="238"/>
      <c r="H655" s="241">
        <v>13.74</v>
      </c>
      <c r="I655" s="242"/>
      <c r="J655" s="238"/>
      <c r="K655" s="238"/>
      <c r="L655" s="243"/>
      <c r="M655" s="244"/>
      <c r="N655" s="245"/>
      <c r="O655" s="245"/>
      <c r="P655" s="245"/>
      <c r="Q655" s="245"/>
      <c r="R655" s="245"/>
      <c r="S655" s="245"/>
      <c r="T655" s="24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7" t="s">
        <v>175</v>
      </c>
      <c r="AU655" s="247" t="s">
        <v>83</v>
      </c>
      <c r="AV655" s="14" t="s">
        <v>83</v>
      </c>
      <c r="AW655" s="14" t="s">
        <v>33</v>
      </c>
      <c r="AX655" s="14" t="s">
        <v>74</v>
      </c>
      <c r="AY655" s="247" t="s">
        <v>165</v>
      </c>
    </row>
    <row r="656" s="14" customFormat="1">
      <c r="A656" s="14"/>
      <c r="B656" s="237"/>
      <c r="C656" s="238"/>
      <c r="D656" s="228" t="s">
        <v>175</v>
      </c>
      <c r="E656" s="239" t="s">
        <v>19</v>
      </c>
      <c r="F656" s="240" t="s">
        <v>811</v>
      </c>
      <c r="G656" s="238"/>
      <c r="H656" s="241">
        <v>3.3999999999999999</v>
      </c>
      <c r="I656" s="242"/>
      <c r="J656" s="238"/>
      <c r="K656" s="238"/>
      <c r="L656" s="243"/>
      <c r="M656" s="244"/>
      <c r="N656" s="245"/>
      <c r="O656" s="245"/>
      <c r="P656" s="245"/>
      <c r="Q656" s="245"/>
      <c r="R656" s="245"/>
      <c r="S656" s="245"/>
      <c r="T656" s="246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7" t="s">
        <v>175</v>
      </c>
      <c r="AU656" s="247" t="s">
        <v>83</v>
      </c>
      <c r="AV656" s="14" t="s">
        <v>83</v>
      </c>
      <c r="AW656" s="14" t="s">
        <v>33</v>
      </c>
      <c r="AX656" s="14" t="s">
        <v>74</v>
      </c>
      <c r="AY656" s="247" t="s">
        <v>165</v>
      </c>
    </row>
    <row r="657" s="14" customFormat="1">
      <c r="A657" s="14"/>
      <c r="B657" s="237"/>
      <c r="C657" s="238"/>
      <c r="D657" s="228" t="s">
        <v>175</v>
      </c>
      <c r="E657" s="239" t="s">
        <v>19</v>
      </c>
      <c r="F657" s="240" t="s">
        <v>812</v>
      </c>
      <c r="G657" s="238"/>
      <c r="H657" s="241">
        <v>3.5600000000000001</v>
      </c>
      <c r="I657" s="242"/>
      <c r="J657" s="238"/>
      <c r="K657" s="238"/>
      <c r="L657" s="243"/>
      <c r="M657" s="244"/>
      <c r="N657" s="245"/>
      <c r="O657" s="245"/>
      <c r="P657" s="245"/>
      <c r="Q657" s="245"/>
      <c r="R657" s="245"/>
      <c r="S657" s="245"/>
      <c r="T657" s="246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7" t="s">
        <v>175</v>
      </c>
      <c r="AU657" s="247" t="s">
        <v>83</v>
      </c>
      <c r="AV657" s="14" t="s">
        <v>83</v>
      </c>
      <c r="AW657" s="14" t="s">
        <v>33</v>
      </c>
      <c r="AX657" s="14" t="s">
        <v>74</v>
      </c>
      <c r="AY657" s="247" t="s">
        <v>165</v>
      </c>
    </row>
    <row r="658" s="14" customFormat="1">
      <c r="A658" s="14"/>
      <c r="B658" s="237"/>
      <c r="C658" s="238"/>
      <c r="D658" s="228" t="s">
        <v>175</v>
      </c>
      <c r="E658" s="239" t="s">
        <v>19</v>
      </c>
      <c r="F658" s="240" t="s">
        <v>813</v>
      </c>
      <c r="G658" s="238"/>
      <c r="H658" s="241">
        <v>8.9199999999999999</v>
      </c>
      <c r="I658" s="242"/>
      <c r="J658" s="238"/>
      <c r="K658" s="238"/>
      <c r="L658" s="243"/>
      <c r="M658" s="244"/>
      <c r="N658" s="245"/>
      <c r="O658" s="245"/>
      <c r="P658" s="245"/>
      <c r="Q658" s="245"/>
      <c r="R658" s="245"/>
      <c r="S658" s="245"/>
      <c r="T658" s="246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7" t="s">
        <v>175</v>
      </c>
      <c r="AU658" s="247" t="s">
        <v>83</v>
      </c>
      <c r="AV658" s="14" t="s">
        <v>83</v>
      </c>
      <c r="AW658" s="14" t="s">
        <v>33</v>
      </c>
      <c r="AX658" s="14" t="s">
        <v>74</v>
      </c>
      <c r="AY658" s="247" t="s">
        <v>165</v>
      </c>
    </row>
    <row r="659" s="14" customFormat="1">
      <c r="A659" s="14"/>
      <c r="B659" s="237"/>
      <c r="C659" s="238"/>
      <c r="D659" s="228" t="s">
        <v>175</v>
      </c>
      <c r="E659" s="239" t="s">
        <v>19</v>
      </c>
      <c r="F659" s="240" t="s">
        <v>814</v>
      </c>
      <c r="G659" s="238"/>
      <c r="H659" s="241">
        <v>9.8000000000000007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7" t="s">
        <v>175</v>
      </c>
      <c r="AU659" s="247" t="s">
        <v>83</v>
      </c>
      <c r="AV659" s="14" t="s">
        <v>83</v>
      </c>
      <c r="AW659" s="14" t="s">
        <v>33</v>
      </c>
      <c r="AX659" s="14" t="s">
        <v>74</v>
      </c>
      <c r="AY659" s="247" t="s">
        <v>165</v>
      </c>
    </row>
    <row r="660" s="14" customFormat="1">
      <c r="A660" s="14"/>
      <c r="B660" s="237"/>
      <c r="C660" s="238"/>
      <c r="D660" s="228" t="s">
        <v>175</v>
      </c>
      <c r="E660" s="239" t="s">
        <v>19</v>
      </c>
      <c r="F660" s="240" t="s">
        <v>815</v>
      </c>
      <c r="G660" s="238"/>
      <c r="H660" s="241">
        <v>10.08</v>
      </c>
      <c r="I660" s="242"/>
      <c r="J660" s="238"/>
      <c r="K660" s="238"/>
      <c r="L660" s="243"/>
      <c r="M660" s="244"/>
      <c r="N660" s="245"/>
      <c r="O660" s="245"/>
      <c r="P660" s="245"/>
      <c r="Q660" s="245"/>
      <c r="R660" s="245"/>
      <c r="S660" s="245"/>
      <c r="T660" s="246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7" t="s">
        <v>175</v>
      </c>
      <c r="AU660" s="247" t="s">
        <v>83</v>
      </c>
      <c r="AV660" s="14" t="s">
        <v>83</v>
      </c>
      <c r="AW660" s="14" t="s">
        <v>33</v>
      </c>
      <c r="AX660" s="14" t="s">
        <v>74</v>
      </c>
      <c r="AY660" s="247" t="s">
        <v>165</v>
      </c>
    </row>
    <row r="661" s="14" customFormat="1">
      <c r="A661" s="14"/>
      <c r="B661" s="237"/>
      <c r="C661" s="238"/>
      <c r="D661" s="228" t="s">
        <v>175</v>
      </c>
      <c r="E661" s="239" t="s">
        <v>19</v>
      </c>
      <c r="F661" s="240" t="s">
        <v>816</v>
      </c>
      <c r="G661" s="238"/>
      <c r="H661" s="241">
        <v>3.1200000000000001</v>
      </c>
      <c r="I661" s="242"/>
      <c r="J661" s="238"/>
      <c r="K661" s="238"/>
      <c r="L661" s="243"/>
      <c r="M661" s="244"/>
      <c r="N661" s="245"/>
      <c r="O661" s="245"/>
      <c r="P661" s="245"/>
      <c r="Q661" s="245"/>
      <c r="R661" s="245"/>
      <c r="S661" s="245"/>
      <c r="T661" s="24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7" t="s">
        <v>175</v>
      </c>
      <c r="AU661" s="247" t="s">
        <v>83</v>
      </c>
      <c r="AV661" s="14" t="s">
        <v>83</v>
      </c>
      <c r="AW661" s="14" t="s">
        <v>33</v>
      </c>
      <c r="AX661" s="14" t="s">
        <v>74</v>
      </c>
      <c r="AY661" s="247" t="s">
        <v>165</v>
      </c>
    </row>
    <row r="662" s="14" customFormat="1">
      <c r="A662" s="14"/>
      <c r="B662" s="237"/>
      <c r="C662" s="238"/>
      <c r="D662" s="228" t="s">
        <v>175</v>
      </c>
      <c r="E662" s="239" t="s">
        <v>19</v>
      </c>
      <c r="F662" s="240" t="s">
        <v>817</v>
      </c>
      <c r="G662" s="238"/>
      <c r="H662" s="241">
        <v>3.0600000000000001</v>
      </c>
      <c r="I662" s="242"/>
      <c r="J662" s="238"/>
      <c r="K662" s="238"/>
      <c r="L662" s="243"/>
      <c r="M662" s="244"/>
      <c r="N662" s="245"/>
      <c r="O662" s="245"/>
      <c r="P662" s="245"/>
      <c r="Q662" s="245"/>
      <c r="R662" s="245"/>
      <c r="S662" s="245"/>
      <c r="T662" s="246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7" t="s">
        <v>175</v>
      </c>
      <c r="AU662" s="247" t="s">
        <v>83</v>
      </c>
      <c r="AV662" s="14" t="s">
        <v>83</v>
      </c>
      <c r="AW662" s="14" t="s">
        <v>33</v>
      </c>
      <c r="AX662" s="14" t="s">
        <v>74</v>
      </c>
      <c r="AY662" s="247" t="s">
        <v>165</v>
      </c>
    </row>
    <row r="663" s="14" customFormat="1">
      <c r="A663" s="14"/>
      <c r="B663" s="237"/>
      <c r="C663" s="238"/>
      <c r="D663" s="228" t="s">
        <v>175</v>
      </c>
      <c r="E663" s="239" t="s">
        <v>19</v>
      </c>
      <c r="F663" s="240" t="s">
        <v>818</v>
      </c>
      <c r="G663" s="238"/>
      <c r="H663" s="241">
        <v>7.7400000000000002</v>
      </c>
      <c r="I663" s="242"/>
      <c r="J663" s="238"/>
      <c r="K663" s="238"/>
      <c r="L663" s="243"/>
      <c r="M663" s="244"/>
      <c r="N663" s="245"/>
      <c r="O663" s="245"/>
      <c r="P663" s="245"/>
      <c r="Q663" s="245"/>
      <c r="R663" s="245"/>
      <c r="S663" s="245"/>
      <c r="T663" s="246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7" t="s">
        <v>175</v>
      </c>
      <c r="AU663" s="247" t="s">
        <v>83</v>
      </c>
      <c r="AV663" s="14" t="s">
        <v>83</v>
      </c>
      <c r="AW663" s="14" t="s">
        <v>33</v>
      </c>
      <c r="AX663" s="14" t="s">
        <v>74</v>
      </c>
      <c r="AY663" s="247" t="s">
        <v>165</v>
      </c>
    </row>
    <row r="664" s="14" customFormat="1">
      <c r="A664" s="14"/>
      <c r="B664" s="237"/>
      <c r="C664" s="238"/>
      <c r="D664" s="228" t="s">
        <v>175</v>
      </c>
      <c r="E664" s="239" t="s">
        <v>19</v>
      </c>
      <c r="F664" s="240" t="s">
        <v>819</v>
      </c>
      <c r="G664" s="238"/>
      <c r="H664" s="241">
        <v>11.84</v>
      </c>
      <c r="I664" s="242"/>
      <c r="J664" s="238"/>
      <c r="K664" s="238"/>
      <c r="L664" s="243"/>
      <c r="M664" s="244"/>
      <c r="N664" s="245"/>
      <c r="O664" s="245"/>
      <c r="P664" s="245"/>
      <c r="Q664" s="245"/>
      <c r="R664" s="245"/>
      <c r="S664" s="245"/>
      <c r="T664" s="24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7" t="s">
        <v>175</v>
      </c>
      <c r="AU664" s="247" t="s">
        <v>83</v>
      </c>
      <c r="AV664" s="14" t="s">
        <v>83</v>
      </c>
      <c r="AW664" s="14" t="s">
        <v>33</v>
      </c>
      <c r="AX664" s="14" t="s">
        <v>74</v>
      </c>
      <c r="AY664" s="247" t="s">
        <v>165</v>
      </c>
    </row>
    <row r="665" s="15" customFormat="1">
      <c r="A665" s="15"/>
      <c r="B665" s="253"/>
      <c r="C665" s="254"/>
      <c r="D665" s="228" t="s">
        <v>175</v>
      </c>
      <c r="E665" s="255" t="s">
        <v>19</v>
      </c>
      <c r="F665" s="256" t="s">
        <v>207</v>
      </c>
      <c r="G665" s="254"/>
      <c r="H665" s="257">
        <v>215.91999999999999</v>
      </c>
      <c r="I665" s="258"/>
      <c r="J665" s="254"/>
      <c r="K665" s="254"/>
      <c r="L665" s="259"/>
      <c r="M665" s="260"/>
      <c r="N665" s="261"/>
      <c r="O665" s="261"/>
      <c r="P665" s="261"/>
      <c r="Q665" s="261"/>
      <c r="R665" s="261"/>
      <c r="S665" s="261"/>
      <c r="T665" s="262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3" t="s">
        <v>175</v>
      </c>
      <c r="AU665" s="263" t="s">
        <v>83</v>
      </c>
      <c r="AV665" s="15" t="s">
        <v>173</v>
      </c>
      <c r="AW665" s="15" t="s">
        <v>33</v>
      </c>
      <c r="AX665" s="15" t="s">
        <v>81</v>
      </c>
      <c r="AY665" s="263" t="s">
        <v>165</v>
      </c>
    </row>
    <row r="666" s="14" customFormat="1">
      <c r="A666" s="14"/>
      <c r="B666" s="237"/>
      <c r="C666" s="238"/>
      <c r="D666" s="228" t="s">
        <v>175</v>
      </c>
      <c r="E666" s="238"/>
      <c r="F666" s="240" t="s">
        <v>820</v>
      </c>
      <c r="G666" s="238"/>
      <c r="H666" s="241">
        <v>226.71600000000001</v>
      </c>
      <c r="I666" s="242"/>
      <c r="J666" s="238"/>
      <c r="K666" s="238"/>
      <c r="L666" s="243"/>
      <c r="M666" s="244"/>
      <c r="N666" s="245"/>
      <c r="O666" s="245"/>
      <c r="P666" s="245"/>
      <c r="Q666" s="245"/>
      <c r="R666" s="245"/>
      <c r="S666" s="245"/>
      <c r="T666" s="246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7" t="s">
        <v>175</v>
      </c>
      <c r="AU666" s="247" t="s">
        <v>83</v>
      </c>
      <c r="AV666" s="14" t="s">
        <v>83</v>
      </c>
      <c r="AW666" s="14" t="s">
        <v>4</v>
      </c>
      <c r="AX666" s="14" t="s">
        <v>81</v>
      </c>
      <c r="AY666" s="247" t="s">
        <v>165</v>
      </c>
    </row>
    <row r="667" s="2" customFormat="1" ht="16.5" customHeight="1">
      <c r="A667" s="39"/>
      <c r="B667" s="40"/>
      <c r="C667" s="213" t="s">
        <v>821</v>
      </c>
      <c r="D667" s="213" t="s">
        <v>168</v>
      </c>
      <c r="E667" s="214" t="s">
        <v>822</v>
      </c>
      <c r="F667" s="215" t="s">
        <v>823</v>
      </c>
      <c r="G667" s="216" t="s">
        <v>194</v>
      </c>
      <c r="H667" s="217">
        <v>107.95999999999999</v>
      </c>
      <c r="I667" s="218"/>
      <c r="J667" s="219">
        <f>ROUND(I667*H667,2)</f>
        <v>0</v>
      </c>
      <c r="K667" s="215" t="s">
        <v>195</v>
      </c>
      <c r="L667" s="45"/>
      <c r="M667" s="220" t="s">
        <v>19</v>
      </c>
      <c r="N667" s="221" t="s">
        <v>45</v>
      </c>
      <c r="O667" s="85"/>
      <c r="P667" s="222">
        <f>O667*H667</f>
        <v>0</v>
      </c>
      <c r="Q667" s="222">
        <v>0</v>
      </c>
      <c r="R667" s="222">
        <f>Q667*H667</f>
        <v>0</v>
      </c>
      <c r="S667" s="222">
        <v>0</v>
      </c>
      <c r="T667" s="223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24" t="s">
        <v>706</v>
      </c>
      <c r="AT667" s="224" t="s">
        <v>168</v>
      </c>
      <c r="AU667" s="224" t="s">
        <v>83</v>
      </c>
      <c r="AY667" s="18" t="s">
        <v>165</v>
      </c>
      <c r="BE667" s="225">
        <f>IF(N667="základní",J667,0)</f>
        <v>0</v>
      </c>
      <c r="BF667" s="225">
        <f>IF(N667="snížená",J667,0)</f>
        <v>0</v>
      </c>
      <c r="BG667" s="225">
        <f>IF(N667="zákl. přenesená",J667,0)</f>
        <v>0</v>
      </c>
      <c r="BH667" s="225">
        <f>IF(N667="sníž. přenesená",J667,0)</f>
        <v>0</v>
      </c>
      <c r="BI667" s="225">
        <f>IF(N667="nulová",J667,0)</f>
        <v>0</v>
      </c>
      <c r="BJ667" s="18" t="s">
        <v>81</v>
      </c>
      <c r="BK667" s="225">
        <f>ROUND(I667*H667,2)</f>
        <v>0</v>
      </c>
      <c r="BL667" s="18" t="s">
        <v>706</v>
      </c>
      <c r="BM667" s="224" t="s">
        <v>824</v>
      </c>
    </row>
    <row r="668" s="2" customFormat="1">
      <c r="A668" s="39"/>
      <c r="B668" s="40"/>
      <c r="C668" s="41"/>
      <c r="D668" s="248" t="s">
        <v>197</v>
      </c>
      <c r="E668" s="41"/>
      <c r="F668" s="249" t="s">
        <v>825</v>
      </c>
      <c r="G668" s="41"/>
      <c r="H668" s="41"/>
      <c r="I668" s="250"/>
      <c r="J668" s="41"/>
      <c r="K668" s="41"/>
      <c r="L668" s="45"/>
      <c r="M668" s="251"/>
      <c r="N668" s="252"/>
      <c r="O668" s="85"/>
      <c r="P668" s="85"/>
      <c r="Q668" s="85"/>
      <c r="R668" s="85"/>
      <c r="S668" s="85"/>
      <c r="T668" s="86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T668" s="18" t="s">
        <v>197</v>
      </c>
      <c r="AU668" s="18" t="s">
        <v>83</v>
      </c>
    </row>
    <row r="669" s="14" customFormat="1">
      <c r="A669" s="14"/>
      <c r="B669" s="237"/>
      <c r="C669" s="238"/>
      <c r="D669" s="228" t="s">
        <v>175</v>
      </c>
      <c r="E669" s="239" t="s">
        <v>19</v>
      </c>
      <c r="F669" s="240" t="s">
        <v>790</v>
      </c>
      <c r="G669" s="238"/>
      <c r="H669" s="241">
        <v>44.240000000000002</v>
      </c>
      <c r="I669" s="242"/>
      <c r="J669" s="238"/>
      <c r="K669" s="238"/>
      <c r="L669" s="243"/>
      <c r="M669" s="244"/>
      <c r="N669" s="245"/>
      <c r="O669" s="245"/>
      <c r="P669" s="245"/>
      <c r="Q669" s="245"/>
      <c r="R669" s="245"/>
      <c r="S669" s="245"/>
      <c r="T669" s="246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7" t="s">
        <v>175</v>
      </c>
      <c r="AU669" s="247" t="s">
        <v>83</v>
      </c>
      <c r="AV669" s="14" t="s">
        <v>83</v>
      </c>
      <c r="AW669" s="14" t="s">
        <v>33</v>
      </c>
      <c r="AX669" s="14" t="s">
        <v>74</v>
      </c>
      <c r="AY669" s="247" t="s">
        <v>165</v>
      </c>
    </row>
    <row r="670" s="14" customFormat="1">
      <c r="A670" s="14"/>
      <c r="B670" s="237"/>
      <c r="C670" s="238"/>
      <c r="D670" s="228" t="s">
        <v>175</v>
      </c>
      <c r="E670" s="239" t="s">
        <v>19</v>
      </c>
      <c r="F670" s="240" t="s">
        <v>791</v>
      </c>
      <c r="G670" s="238"/>
      <c r="H670" s="241">
        <v>11.539999999999999</v>
      </c>
      <c r="I670" s="242"/>
      <c r="J670" s="238"/>
      <c r="K670" s="238"/>
      <c r="L670" s="243"/>
      <c r="M670" s="244"/>
      <c r="N670" s="245"/>
      <c r="O670" s="245"/>
      <c r="P670" s="245"/>
      <c r="Q670" s="245"/>
      <c r="R670" s="245"/>
      <c r="S670" s="245"/>
      <c r="T670" s="246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7" t="s">
        <v>175</v>
      </c>
      <c r="AU670" s="247" t="s">
        <v>83</v>
      </c>
      <c r="AV670" s="14" t="s">
        <v>83</v>
      </c>
      <c r="AW670" s="14" t="s">
        <v>33</v>
      </c>
      <c r="AX670" s="14" t="s">
        <v>74</v>
      </c>
      <c r="AY670" s="247" t="s">
        <v>165</v>
      </c>
    </row>
    <row r="671" s="14" customFormat="1">
      <c r="A671" s="14"/>
      <c r="B671" s="237"/>
      <c r="C671" s="238"/>
      <c r="D671" s="228" t="s">
        <v>175</v>
      </c>
      <c r="E671" s="239" t="s">
        <v>19</v>
      </c>
      <c r="F671" s="240" t="s">
        <v>792</v>
      </c>
      <c r="G671" s="238"/>
      <c r="H671" s="241">
        <v>14.550000000000001</v>
      </c>
      <c r="I671" s="242"/>
      <c r="J671" s="238"/>
      <c r="K671" s="238"/>
      <c r="L671" s="243"/>
      <c r="M671" s="244"/>
      <c r="N671" s="245"/>
      <c r="O671" s="245"/>
      <c r="P671" s="245"/>
      <c r="Q671" s="245"/>
      <c r="R671" s="245"/>
      <c r="S671" s="245"/>
      <c r="T671" s="24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7" t="s">
        <v>175</v>
      </c>
      <c r="AU671" s="247" t="s">
        <v>83</v>
      </c>
      <c r="AV671" s="14" t="s">
        <v>83</v>
      </c>
      <c r="AW671" s="14" t="s">
        <v>33</v>
      </c>
      <c r="AX671" s="14" t="s">
        <v>74</v>
      </c>
      <c r="AY671" s="247" t="s">
        <v>165</v>
      </c>
    </row>
    <row r="672" s="14" customFormat="1">
      <c r="A672" s="14"/>
      <c r="B672" s="237"/>
      <c r="C672" s="238"/>
      <c r="D672" s="228" t="s">
        <v>175</v>
      </c>
      <c r="E672" s="239" t="s">
        <v>19</v>
      </c>
      <c r="F672" s="240" t="s">
        <v>793</v>
      </c>
      <c r="G672" s="238"/>
      <c r="H672" s="241">
        <v>6.8700000000000001</v>
      </c>
      <c r="I672" s="242"/>
      <c r="J672" s="238"/>
      <c r="K672" s="238"/>
      <c r="L672" s="243"/>
      <c r="M672" s="244"/>
      <c r="N672" s="245"/>
      <c r="O672" s="245"/>
      <c r="P672" s="245"/>
      <c r="Q672" s="245"/>
      <c r="R672" s="245"/>
      <c r="S672" s="245"/>
      <c r="T672" s="246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7" t="s">
        <v>175</v>
      </c>
      <c r="AU672" s="247" t="s">
        <v>83</v>
      </c>
      <c r="AV672" s="14" t="s">
        <v>83</v>
      </c>
      <c r="AW672" s="14" t="s">
        <v>33</v>
      </c>
      <c r="AX672" s="14" t="s">
        <v>74</v>
      </c>
      <c r="AY672" s="247" t="s">
        <v>165</v>
      </c>
    </row>
    <row r="673" s="14" customFormat="1">
      <c r="A673" s="14"/>
      <c r="B673" s="237"/>
      <c r="C673" s="238"/>
      <c r="D673" s="228" t="s">
        <v>175</v>
      </c>
      <c r="E673" s="239" t="s">
        <v>19</v>
      </c>
      <c r="F673" s="240" t="s">
        <v>794</v>
      </c>
      <c r="G673" s="238"/>
      <c r="H673" s="241">
        <v>1.7</v>
      </c>
      <c r="I673" s="242"/>
      <c r="J673" s="238"/>
      <c r="K673" s="238"/>
      <c r="L673" s="243"/>
      <c r="M673" s="244"/>
      <c r="N673" s="245"/>
      <c r="O673" s="245"/>
      <c r="P673" s="245"/>
      <c r="Q673" s="245"/>
      <c r="R673" s="245"/>
      <c r="S673" s="245"/>
      <c r="T673" s="24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7" t="s">
        <v>175</v>
      </c>
      <c r="AU673" s="247" t="s">
        <v>83</v>
      </c>
      <c r="AV673" s="14" t="s">
        <v>83</v>
      </c>
      <c r="AW673" s="14" t="s">
        <v>33</v>
      </c>
      <c r="AX673" s="14" t="s">
        <v>74</v>
      </c>
      <c r="AY673" s="247" t="s">
        <v>165</v>
      </c>
    </row>
    <row r="674" s="14" customFormat="1">
      <c r="A674" s="14"/>
      <c r="B674" s="237"/>
      <c r="C674" s="238"/>
      <c r="D674" s="228" t="s">
        <v>175</v>
      </c>
      <c r="E674" s="239" t="s">
        <v>19</v>
      </c>
      <c r="F674" s="240" t="s">
        <v>795</v>
      </c>
      <c r="G674" s="238"/>
      <c r="H674" s="241">
        <v>1.78</v>
      </c>
      <c r="I674" s="242"/>
      <c r="J674" s="238"/>
      <c r="K674" s="238"/>
      <c r="L674" s="243"/>
      <c r="M674" s="244"/>
      <c r="N674" s="245"/>
      <c r="O674" s="245"/>
      <c r="P674" s="245"/>
      <c r="Q674" s="245"/>
      <c r="R674" s="245"/>
      <c r="S674" s="245"/>
      <c r="T674" s="246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47" t="s">
        <v>175</v>
      </c>
      <c r="AU674" s="247" t="s">
        <v>83</v>
      </c>
      <c r="AV674" s="14" t="s">
        <v>83</v>
      </c>
      <c r="AW674" s="14" t="s">
        <v>33</v>
      </c>
      <c r="AX674" s="14" t="s">
        <v>74</v>
      </c>
      <c r="AY674" s="247" t="s">
        <v>165</v>
      </c>
    </row>
    <row r="675" s="14" customFormat="1">
      <c r="A675" s="14"/>
      <c r="B675" s="237"/>
      <c r="C675" s="238"/>
      <c r="D675" s="228" t="s">
        <v>175</v>
      </c>
      <c r="E675" s="239" t="s">
        <v>19</v>
      </c>
      <c r="F675" s="240" t="s">
        <v>796</v>
      </c>
      <c r="G675" s="238"/>
      <c r="H675" s="241">
        <v>4.46</v>
      </c>
      <c r="I675" s="242"/>
      <c r="J675" s="238"/>
      <c r="K675" s="238"/>
      <c r="L675" s="243"/>
      <c r="M675" s="244"/>
      <c r="N675" s="245"/>
      <c r="O675" s="245"/>
      <c r="P675" s="245"/>
      <c r="Q675" s="245"/>
      <c r="R675" s="245"/>
      <c r="S675" s="245"/>
      <c r="T675" s="246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7" t="s">
        <v>175</v>
      </c>
      <c r="AU675" s="247" t="s">
        <v>83</v>
      </c>
      <c r="AV675" s="14" t="s">
        <v>83</v>
      </c>
      <c r="AW675" s="14" t="s">
        <v>33</v>
      </c>
      <c r="AX675" s="14" t="s">
        <v>74</v>
      </c>
      <c r="AY675" s="247" t="s">
        <v>165</v>
      </c>
    </row>
    <row r="676" s="14" customFormat="1">
      <c r="A676" s="14"/>
      <c r="B676" s="237"/>
      <c r="C676" s="238"/>
      <c r="D676" s="228" t="s">
        <v>175</v>
      </c>
      <c r="E676" s="239" t="s">
        <v>19</v>
      </c>
      <c r="F676" s="240" t="s">
        <v>797</v>
      </c>
      <c r="G676" s="238"/>
      <c r="H676" s="241">
        <v>4.9000000000000004</v>
      </c>
      <c r="I676" s="242"/>
      <c r="J676" s="238"/>
      <c r="K676" s="238"/>
      <c r="L676" s="243"/>
      <c r="M676" s="244"/>
      <c r="N676" s="245"/>
      <c r="O676" s="245"/>
      <c r="P676" s="245"/>
      <c r="Q676" s="245"/>
      <c r="R676" s="245"/>
      <c r="S676" s="245"/>
      <c r="T676" s="246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7" t="s">
        <v>175</v>
      </c>
      <c r="AU676" s="247" t="s">
        <v>83</v>
      </c>
      <c r="AV676" s="14" t="s">
        <v>83</v>
      </c>
      <c r="AW676" s="14" t="s">
        <v>33</v>
      </c>
      <c r="AX676" s="14" t="s">
        <v>74</v>
      </c>
      <c r="AY676" s="247" t="s">
        <v>165</v>
      </c>
    </row>
    <row r="677" s="14" customFormat="1">
      <c r="A677" s="14"/>
      <c r="B677" s="237"/>
      <c r="C677" s="238"/>
      <c r="D677" s="228" t="s">
        <v>175</v>
      </c>
      <c r="E677" s="239" t="s">
        <v>19</v>
      </c>
      <c r="F677" s="240" t="s">
        <v>798</v>
      </c>
      <c r="G677" s="238"/>
      <c r="H677" s="241">
        <v>5.04</v>
      </c>
      <c r="I677" s="242"/>
      <c r="J677" s="238"/>
      <c r="K677" s="238"/>
      <c r="L677" s="243"/>
      <c r="M677" s="244"/>
      <c r="N677" s="245"/>
      <c r="O677" s="245"/>
      <c r="P677" s="245"/>
      <c r="Q677" s="245"/>
      <c r="R677" s="245"/>
      <c r="S677" s="245"/>
      <c r="T677" s="24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7" t="s">
        <v>175</v>
      </c>
      <c r="AU677" s="247" t="s">
        <v>83</v>
      </c>
      <c r="AV677" s="14" t="s">
        <v>83</v>
      </c>
      <c r="AW677" s="14" t="s">
        <v>33</v>
      </c>
      <c r="AX677" s="14" t="s">
        <v>74</v>
      </c>
      <c r="AY677" s="247" t="s">
        <v>165</v>
      </c>
    </row>
    <row r="678" s="14" customFormat="1">
      <c r="A678" s="14"/>
      <c r="B678" s="237"/>
      <c r="C678" s="238"/>
      <c r="D678" s="228" t="s">
        <v>175</v>
      </c>
      <c r="E678" s="239" t="s">
        <v>19</v>
      </c>
      <c r="F678" s="240" t="s">
        <v>799</v>
      </c>
      <c r="G678" s="238"/>
      <c r="H678" s="241">
        <v>1.5600000000000001</v>
      </c>
      <c r="I678" s="242"/>
      <c r="J678" s="238"/>
      <c r="K678" s="238"/>
      <c r="L678" s="243"/>
      <c r="M678" s="244"/>
      <c r="N678" s="245"/>
      <c r="O678" s="245"/>
      <c r="P678" s="245"/>
      <c r="Q678" s="245"/>
      <c r="R678" s="245"/>
      <c r="S678" s="245"/>
      <c r="T678" s="246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47" t="s">
        <v>175</v>
      </c>
      <c r="AU678" s="247" t="s">
        <v>83</v>
      </c>
      <c r="AV678" s="14" t="s">
        <v>83</v>
      </c>
      <c r="AW678" s="14" t="s">
        <v>33</v>
      </c>
      <c r="AX678" s="14" t="s">
        <v>74</v>
      </c>
      <c r="AY678" s="247" t="s">
        <v>165</v>
      </c>
    </row>
    <row r="679" s="14" customFormat="1">
      <c r="A679" s="14"/>
      <c r="B679" s="237"/>
      <c r="C679" s="238"/>
      <c r="D679" s="228" t="s">
        <v>175</v>
      </c>
      <c r="E679" s="239" t="s">
        <v>19</v>
      </c>
      <c r="F679" s="240" t="s">
        <v>800</v>
      </c>
      <c r="G679" s="238"/>
      <c r="H679" s="241">
        <v>1.53</v>
      </c>
      <c r="I679" s="242"/>
      <c r="J679" s="238"/>
      <c r="K679" s="238"/>
      <c r="L679" s="243"/>
      <c r="M679" s="244"/>
      <c r="N679" s="245"/>
      <c r="O679" s="245"/>
      <c r="P679" s="245"/>
      <c r="Q679" s="245"/>
      <c r="R679" s="245"/>
      <c r="S679" s="245"/>
      <c r="T679" s="24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7" t="s">
        <v>175</v>
      </c>
      <c r="AU679" s="247" t="s">
        <v>83</v>
      </c>
      <c r="AV679" s="14" t="s">
        <v>83</v>
      </c>
      <c r="AW679" s="14" t="s">
        <v>33</v>
      </c>
      <c r="AX679" s="14" t="s">
        <v>74</v>
      </c>
      <c r="AY679" s="247" t="s">
        <v>165</v>
      </c>
    </row>
    <row r="680" s="14" customFormat="1">
      <c r="A680" s="14"/>
      <c r="B680" s="237"/>
      <c r="C680" s="238"/>
      <c r="D680" s="228" t="s">
        <v>175</v>
      </c>
      <c r="E680" s="239" t="s">
        <v>19</v>
      </c>
      <c r="F680" s="240" t="s">
        <v>801</v>
      </c>
      <c r="G680" s="238"/>
      <c r="H680" s="241">
        <v>3.8700000000000001</v>
      </c>
      <c r="I680" s="242"/>
      <c r="J680" s="238"/>
      <c r="K680" s="238"/>
      <c r="L680" s="243"/>
      <c r="M680" s="244"/>
      <c r="N680" s="245"/>
      <c r="O680" s="245"/>
      <c r="P680" s="245"/>
      <c r="Q680" s="245"/>
      <c r="R680" s="245"/>
      <c r="S680" s="245"/>
      <c r="T680" s="246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7" t="s">
        <v>175</v>
      </c>
      <c r="AU680" s="247" t="s">
        <v>83</v>
      </c>
      <c r="AV680" s="14" t="s">
        <v>83</v>
      </c>
      <c r="AW680" s="14" t="s">
        <v>33</v>
      </c>
      <c r="AX680" s="14" t="s">
        <v>74</v>
      </c>
      <c r="AY680" s="247" t="s">
        <v>165</v>
      </c>
    </row>
    <row r="681" s="14" customFormat="1">
      <c r="A681" s="14"/>
      <c r="B681" s="237"/>
      <c r="C681" s="238"/>
      <c r="D681" s="228" t="s">
        <v>175</v>
      </c>
      <c r="E681" s="239" t="s">
        <v>19</v>
      </c>
      <c r="F681" s="240" t="s">
        <v>802</v>
      </c>
      <c r="G681" s="238"/>
      <c r="H681" s="241">
        <v>5.9199999999999999</v>
      </c>
      <c r="I681" s="242"/>
      <c r="J681" s="238"/>
      <c r="K681" s="238"/>
      <c r="L681" s="243"/>
      <c r="M681" s="244"/>
      <c r="N681" s="245"/>
      <c r="O681" s="245"/>
      <c r="P681" s="245"/>
      <c r="Q681" s="245"/>
      <c r="R681" s="245"/>
      <c r="S681" s="245"/>
      <c r="T681" s="246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7" t="s">
        <v>175</v>
      </c>
      <c r="AU681" s="247" t="s">
        <v>83</v>
      </c>
      <c r="AV681" s="14" t="s">
        <v>83</v>
      </c>
      <c r="AW681" s="14" t="s">
        <v>33</v>
      </c>
      <c r="AX681" s="14" t="s">
        <v>74</v>
      </c>
      <c r="AY681" s="247" t="s">
        <v>165</v>
      </c>
    </row>
    <row r="682" s="15" customFormat="1">
      <c r="A682" s="15"/>
      <c r="B682" s="253"/>
      <c r="C682" s="254"/>
      <c r="D682" s="228" t="s">
        <v>175</v>
      </c>
      <c r="E682" s="255" t="s">
        <v>19</v>
      </c>
      <c r="F682" s="256" t="s">
        <v>207</v>
      </c>
      <c r="G682" s="254"/>
      <c r="H682" s="257">
        <v>107.95999999999999</v>
      </c>
      <c r="I682" s="258"/>
      <c r="J682" s="254"/>
      <c r="K682" s="254"/>
      <c r="L682" s="259"/>
      <c r="M682" s="260"/>
      <c r="N682" s="261"/>
      <c r="O682" s="261"/>
      <c r="P682" s="261"/>
      <c r="Q682" s="261"/>
      <c r="R682" s="261"/>
      <c r="S682" s="261"/>
      <c r="T682" s="262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63" t="s">
        <v>175</v>
      </c>
      <c r="AU682" s="263" t="s">
        <v>83</v>
      </c>
      <c r="AV682" s="15" t="s">
        <v>173</v>
      </c>
      <c r="AW682" s="15" t="s">
        <v>33</v>
      </c>
      <c r="AX682" s="15" t="s">
        <v>81</v>
      </c>
      <c r="AY682" s="263" t="s">
        <v>165</v>
      </c>
    </row>
    <row r="683" s="2" customFormat="1" ht="16.5" customHeight="1">
      <c r="A683" s="39"/>
      <c r="B683" s="40"/>
      <c r="C683" s="265" t="s">
        <v>826</v>
      </c>
      <c r="D683" s="265" t="s">
        <v>522</v>
      </c>
      <c r="E683" s="266" t="s">
        <v>827</v>
      </c>
      <c r="F683" s="267" t="s">
        <v>828</v>
      </c>
      <c r="G683" s="268" t="s">
        <v>194</v>
      </c>
      <c r="H683" s="269">
        <v>107.95999999999999</v>
      </c>
      <c r="I683" s="270"/>
      <c r="J683" s="271">
        <f>ROUND(I683*H683,2)</f>
        <v>0</v>
      </c>
      <c r="K683" s="267" t="s">
        <v>195</v>
      </c>
      <c r="L683" s="272"/>
      <c r="M683" s="273" t="s">
        <v>19</v>
      </c>
      <c r="N683" s="274" t="s">
        <v>45</v>
      </c>
      <c r="O683" s="85"/>
      <c r="P683" s="222">
        <f>O683*H683</f>
        <v>0</v>
      </c>
      <c r="Q683" s="222">
        <v>0</v>
      </c>
      <c r="R683" s="222">
        <f>Q683*H683</f>
        <v>0</v>
      </c>
      <c r="S683" s="222">
        <v>0</v>
      </c>
      <c r="T683" s="223">
        <f>S683*H683</f>
        <v>0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24" t="s">
        <v>713</v>
      </c>
      <c r="AT683" s="224" t="s">
        <v>522</v>
      </c>
      <c r="AU683" s="224" t="s">
        <v>83</v>
      </c>
      <c r="AY683" s="18" t="s">
        <v>165</v>
      </c>
      <c r="BE683" s="225">
        <f>IF(N683="základní",J683,0)</f>
        <v>0</v>
      </c>
      <c r="BF683" s="225">
        <f>IF(N683="snížená",J683,0)</f>
        <v>0</v>
      </c>
      <c r="BG683" s="225">
        <f>IF(N683="zákl. přenesená",J683,0)</f>
        <v>0</v>
      </c>
      <c r="BH683" s="225">
        <f>IF(N683="sníž. přenesená",J683,0)</f>
        <v>0</v>
      </c>
      <c r="BI683" s="225">
        <f>IF(N683="nulová",J683,0)</f>
        <v>0</v>
      </c>
      <c r="BJ683" s="18" t="s">
        <v>81</v>
      </c>
      <c r="BK683" s="225">
        <f>ROUND(I683*H683,2)</f>
        <v>0</v>
      </c>
      <c r="BL683" s="18" t="s">
        <v>706</v>
      </c>
      <c r="BM683" s="224" t="s">
        <v>829</v>
      </c>
    </row>
    <row r="684" s="2" customFormat="1" ht="16.5" customHeight="1">
      <c r="A684" s="39"/>
      <c r="B684" s="40"/>
      <c r="C684" s="265" t="s">
        <v>830</v>
      </c>
      <c r="D684" s="265" t="s">
        <v>522</v>
      </c>
      <c r="E684" s="266" t="s">
        <v>831</v>
      </c>
      <c r="F684" s="267" t="s">
        <v>832</v>
      </c>
      <c r="G684" s="268" t="s">
        <v>194</v>
      </c>
      <c r="H684" s="269">
        <v>107.95999999999999</v>
      </c>
      <c r="I684" s="270"/>
      <c r="J684" s="271">
        <f>ROUND(I684*H684,2)</f>
        <v>0</v>
      </c>
      <c r="K684" s="267" t="s">
        <v>195</v>
      </c>
      <c r="L684" s="272"/>
      <c r="M684" s="273" t="s">
        <v>19</v>
      </c>
      <c r="N684" s="274" t="s">
        <v>45</v>
      </c>
      <c r="O684" s="85"/>
      <c r="P684" s="222">
        <f>O684*H684</f>
        <v>0</v>
      </c>
      <c r="Q684" s="222">
        <v>0.0015</v>
      </c>
      <c r="R684" s="222">
        <f>Q684*H684</f>
        <v>0.16194</v>
      </c>
      <c r="S684" s="222">
        <v>0</v>
      </c>
      <c r="T684" s="223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24" t="s">
        <v>713</v>
      </c>
      <c r="AT684" s="224" t="s">
        <v>522</v>
      </c>
      <c r="AU684" s="224" t="s">
        <v>83</v>
      </c>
      <c r="AY684" s="18" t="s">
        <v>165</v>
      </c>
      <c r="BE684" s="225">
        <f>IF(N684="základní",J684,0)</f>
        <v>0</v>
      </c>
      <c r="BF684" s="225">
        <f>IF(N684="snížená",J684,0)</f>
        <v>0</v>
      </c>
      <c r="BG684" s="225">
        <f>IF(N684="zákl. přenesená",J684,0)</f>
        <v>0</v>
      </c>
      <c r="BH684" s="225">
        <f>IF(N684="sníž. přenesená",J684,0)</f>
        <v>0</v>
      </c>
      <c r="BI684" s="225">
        <f>IF(N684="nulová",J684,0)</f>
        <v>0</v>
      </c>
      <c r="BJ684" s="18" t="s">
        <v>81</v>
      </c>
      <c r="BK684" s="225">
        <f>ROUND(I684*H684,2)</f>
        <v>0</v>
      </c>
      <c r="BL684" s="18" t="s">
        <v>706</v>
      </c>
      <c r="BM684" s="224" t="s">
        <v>833</v>
      </c>
    </row>
    <row r="685" s="2" customFormat="1" ht="16.5" customHeight="1">
      <c r="A685" s="39"/>
      <c r="B685" s="40"/>
      <c r="C685" s="213" t="s">
        <v>834</v>
      </c>
      <c r="D685" s="213" t="s">
        <v>168</v>
      </c>
      <c r="E685" s="214" t="s">
        <v>835</v>
      </c>
      <c r="F685" s="215" t="s">
        <v>836</v>
      </c>
      <c r="G685" s="216" t="s">
        <v>194</v>
      </c>
      <c r="H685" s="217">
        <v>52.280000000000001</v>
      </c>
      <c r="I685" s="218"/>
      <c r="J685" s="219">
        <f>ROUND(I685*H685,2)</f>
        <v>0</v>
      </c>
      <c r="K685" s="215" t="s">
        <v>195</v>
      </c>
      <c r="L685" s="45"/>
      <c r="M685" s="220" t="s">
        <v>19</v>
      </c>
      <c r="N685" s="221" t="s">
        <v>45</v>
      </c>
      <c r="O685" s="85"/>
      <c r="P685" s="222">
        <f>O685*H685</f>
        <v>0</v>
      </c>
      <c r="Q685" s="222">
        <v>0</v>
      </c>
      <c r="R685" s="222">
        <f>Q685*H685</f>
        <v>0</v>
      </c>
      <c r="S685" s="222">
        <v>0</v>
      </c>
      <c r="T685" s="223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24" t="s">
        <v>706</v>
      </c>
      <c r="AT685" s="224" t="s">
        <v>168</v>
      </c>
      <c r="AU685" s="224" t="s">
        <v>83</v>
      </c>
      <c r="AY685" s="18" t="s">
        <v>165</v>
      </c>
      <c r="BE685" s="225">
        <f>IF(N685="základní",J685,0)</f>
        <v>0</v>
      </c>
      <c r="BF685" s="225">
        <f>IF(N685="snížená",J685,0)</f>
        <v>0</v>
      </c>
      <c r="BG685" s="225">
        <f>IF(N685="zákl. přenesená",J685,0)</f>
        <v>0</v>
      </c>
      <c r="BH685" s="225">
        <f>IF(N685="sníž. přenesená",J685,0)</f>
        <v>0</v>
      </c>
      <c r="BI685" s="225">
        <f>IF(N685="nulová",J685,0)</f>
        <v>0</v>
      </c>
      <c r="BJ685" s="18" t="s">
        <v>81</v>
      </c>
      <c r="BK685" s="225">
        <f>ROUND(I685*H685,2)</f>
        <v>0</v>
      </c>
      <c r="BL685" s="18" t="s">
        <v>706</v>
      </c>
      <c r="BM685" s="224" t="s">
        <v>837</v>
      </c>
    </row>
    <row r="686" s="2" customFormat="1">
      <c r="A686" s="39"/>
      <c r="B686" s="40"/>
      <c r="C686" s="41"/>
      <c r="D686" s="248" t="s">
        <v>197</v>
      </c>
      <c r="E686" s="41"/>
      <c r="F686" s="249" t="s">
        <v>838</v>
      </c>
      <c r="G686" s="41"/>
      <c r="H686" s="41"/>
      <c r="I686" s="250"/>
      <c r="J686" s="41"/>
      <c r="K686" s="41"/>
      <c r="L686" s="45"/>
      <c r="M686" s="251"/>
      <c r="N686" s="252"/>
      <c r="O686" s="85"/>
      <c r="P686" s="85"/>
      <c r="Q686" s="85"/>
      <c r="R686" s="85"/>
      <c r="S686" s="85"/>
      <c r="T686" s="86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T686" s="18" t="s">
        <v>197</v>
      </c>
      <c r="AU686" s="18" t="s">
        <v>83</v>
      </c>
    </row>
    <row r="687" s="13" customFormat="1">
      <c r="A687" s="13"/>
      <c r="B687" s="226"/>
      <c r="C687" s="227"/>
      <c r="D687" s="228" t="s">
        <v>175</v>
      </c>
      <c r="E687" s="229" t="s">
        <v>19</v>
      </c>
      <c r="F687" s="230" t="s">
        <v>337</v>
      </c>
      <c r="G687" s="227"/>
      <c r="H687" s="229" t="s">
        <v>19</v>
      </c>
      <c r="I687" s="231"/>
      <c r="J687" s="227"/>
      <c r="K687" s="227"/>
      <c r="L687" s="232"/>
      <c r="M687" s="233"/>
      <c r="N687" s="234"/>
      <c r="O687" s="234"/>
      <c r="P687" s="234"/>
      <c r="Q687" s="234"/>
      <c r="R687" s="234"/>
      <c r="S687" s="234"/>
      <c r="T687" s="23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6" t="s">
        <v>175</v>
      </c>
      <c r="AU687" s="236" t="s">
        <v>83</v>
      </c>
      <c r="AV687" s="13" t="s">
        <v>81</v>
      </c>
      <c r="AW687" s="13" t="s">
        <v>33</v>
      </c>
      <c r="AX687" s="13" t="s">
        <v>74</v>
      </c>
      <c r="AY687" s="236" t="s">
        <v>165</v>
      </c>
    </row>
    <row r="688" s="14" customFormat="1">
      <c r="A688" s="14"/>
      <c r="B688" s="237"/>
      <c r="C688" s="238"/>
      <c r="D688" s="228" t="s">
        <v>175</v>
      </c>
      <c r="E688" s="239" t="s">
        <v>19</v>
      </c>
      <c r="F688" s="240" t="s">
        <v>338</v>
      </c>
      <c r="G688" s="238"/>
      <c r="H688" s="241">
        <v>5.3360000000000003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6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7" t="s">
        <v>175</v>
      </c>
      <c r="AU688" s="247" t="s">
        <v>83</v>
      </c>
      <c r="AV688" s="14" t="s">
        <v>83</v>
      </c>
      <c r="AW688" s="14" t="s">
        <v>33</v>
      </c>
      <c r="AX688" s="14" t="s">
        <v>74</v>
      </c>
      <c r="AY688" s="247" t="s">
        <v>165</v>
      </c>
    </row>
    <row r="689" s="14" customFormat="1">
      <c r="A689" s="14"/>
      <c r="B689" s="237"/>
      <c r="C689" s="238"/>
      <c r="D689" s="228" t="s">
        <v>175</v>
      </c>
      <c r="E689" s="239" t="s">
        <v>19</v>
      </c>
      <c r="F689" s="240" t="s">
        <v>339</v>
      </c>
      <c r="G689" s="238"/>
      <c r="H689" s="241">
        <v>2.1499999999999999</v>
      </c>
      <c r="I689" s="242"/>
      <c r="J689" s="238"/>
      <c r="K689" s="238"/>
      <c r="L689" s="243"/>
      <c r="M689" s="244"/>
      <c r="N689" s="245"/>
      <c r="O689" s="245"/>
      <c r="P689" s="245"/>
      <c r="Q689" s="245"/>
      <c r="R689" s="245"/>
      <c r="S689" s="245"/>
      <c r="T689" s="24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7" t="s">
        <v>175</v>
      </c>
      <c r="AU689" s="247" t="s">
        <v>83</v>
      </c>
      <c r="AV689" s="14" t="s">
        <v>83</v>
      </c>
      <c r="AW689" s="14" t="s">
        <v>33</v>
      </c>
      <c r="AX689" s="14" t="s">
        <v>74</v>
      </c>
      <c r="AY689" s="247" t="s">
        <v>165</v>
      </c>
    </row>
    <row r="690" s="14" customFormat="1">
      <c r="A690" s="14"/>
      <c r="B690" s="237"/>
      <c r="C690" s="238"/>
      <c r="D690" s="228" t="s">
        <v>175</v>
      </c>
      <c r="E690" s="239" t="s">
        <v>19</v>
      </c>
      <c r="F690" s="240" t="s">
        <v>340</v>
      </c>
      <c r="G690" s="238"/>
      <c r="H690" s="241">
        <v>1.7789999999999999</v>
      </c>
      <c r="I690" s="242"/>
      <c r="J690" s="238"/>
      <c r="K690" s="238"/>
      <c r="L690" s="243"/>
      <c r="M690" s="244"/>
      <c r="N690" s="245"/>
      <c r="O690" s="245"/>
      <c r="P690" s="245"/>
      <c r="Q690" s="245"/>
      <c r="R690" s="245"/>
      <c r="S690" s="245"/>
      <c r="T690" s="246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7" t="s">
        <v>175</v>
      </c>
      <c r="AU690" s="247" t="s">
        <v>83</v>
      </c>
      <c r="AV690" s="14" t="s">
        <v>83</v>
      </c>
      <c r="AW690" s="14" t="s">
        <v>33</v>
      </c>
      <c r="AX690" s="14" t="s">
        <v>74</v>
      </c>
      <c r="AY690" s="247" t="s">
        <v>165</v>
      </c>
    </row>
    <row r="691" s="14" customFormat="1">
      <c r="A691" s="14"/>
      <c r="B691" s="237"/>
      <c r="C691" s="238"/>
      <c r="D691" s="228" t="s">
        <v>175</v>
      </c>
      <c r="E691" s="239" t="s">
        <v>19</v>
      </c>
      <c r="F691" s="240" t="s">
        <v>839</v>
      </c>
      <c r="G691" s="238"/>
      <c r="H691" s="241">
        <v>1.655</v>
      </c>
      <c r="I691" s="242"/>
      <c r="J691" s="238"/>
      <c r="K691" s="238"/>
      <c r="L691" s="243"/>
      <c r="M691" s="244"/>
      <c r="N691" s="245"/>
      <c r="O691" s="245"/>
      <c r="P691" s="245"/>
      <c r="Q691" s="245"/>
      <c r="R691" s="245"/>
      <c r="S691" s="245"/>
      <c r="T691" s="24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7" t="s">
        <v>175</v>
      </c>
      <c r="AU691" s="247" t="s">
        <v>83</v>
      </c>
      <c r="AV691" s="14" t="s">
        <v>83</v>
      </c>
      <c r="AW691" s="14" t="s">
        <v>33</v>
      </c>
      <c r="AX691" s="14" t="s">
        <v>74</v>
      </c>
      <c r="AY691" s="247" t="s">
        <v>165</v>
      </c>
    </row>
    <row r="692" s="14" customFormat="1">
      <c r="A692" s="14"/>
      <c r="B692" s="237"/>
      <c r="C692" s="238"/>
      <c r="D692" s="228" t="s">
        <v>175</v>
      </c>
      <c r="E692" s="239" t="s">
        <v>19</v>
      </c>
      <c r="F692" s="240" t="s">
        <v>840</v>
      </c>
      <c r="G692" s="238"/>
      <c r="H692" s="241">
        <v>3.3100000000000001</v>
      </c>
      <c r="I692" s="242"/>
      <c r="J692" s="238"/>
      <c r="K692" s="238"/>
      <c r="L692" s="243"/>
      <c r="M692" s="244"/>
      <c r="N692" s="245"/>
      <c r="O692" s="245"/>
      <c r="P692" s="245"/>
      <c r="Q692" s="245"/>
      <c r="R692" s="245"/>
      <c r="S692" s="245"/>
      <c r="T692" s="24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7" t="s">
        <v>175</v>
      </c>
      <c r="AU692" s="247" t="s">
        <v>83</v>
      </c>
      <c r="AV692" s="14" t="s">
        <v>83</v>
      </c>
      <c r="AW692" s="14" t="s">
        <v>33</v>
      </c>
      <c r="AX692" s="14" t="s">
        <v>74</v>
      </c>
      <c r="AY692" s="247" t="s">
        <v>165</v>
      </c>
    </row>
    <row r="693" s="14" customFormat="1">
      <c r="A693" s="14"/>
      <c r="B693" s="237"/>
      <c r="C693" s="238"/>
      <c r="D693" s="228" t="s">
        <v>175</v>
      </c>
      <c r="E693" s="239" t="s">
        <v>19</v>
      </c>
      <c r="F693" s="240" t="s">
        <v>344</v>
      </c>
      <c r="G693" s="238"/>
      <c r="H693" s="241">
        <v>9.5939999999999994</v>
      </c>
      <c r="I693" s="242"/>
      <c r="J693" s="238"/>
      <c r="K693" s="238"/>
      <c r="L693" s="243"/>
      <c r="M693" s="244"/>
      <c r="N693" s="245"/>
      <c r="O693" s="245"/>
      <c r="P693" s="245"/>
      <c r="Q693" s="245"/>
      <c r="R693" s="245"/>
      <c r="S693" s="245"/>
      <c r="T693" s="24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7" t="s">
        <v>175</v>
      </c>
      <c r="AU693" s="247" t="s">
        <v>83</v>
      </c>
      <c r="AV693" s="14" t="s">
        <v>83</v>
      </c>
      <c r="AW693" s="14" t="s">
        <v>33</v>
      </c>
      <c r="AX693" s="14" t="s">
        <v>74</v>
      </c>
      <c r="AY693" s="247" t="s">
        <v>165</v>
      </c>
    </row>
    <row r="694" s="14" customFormat="1">
      <c r="A694" s="14"/>
      <c r="B694" s="237"/>
      <c r="C694" s="238"/>
      <c r="D694" s="228" t="s">
        <v>175</v>
      </c>
      <c r="E694" s="239" t="s">
        <v>19</v>
      </c>
      <c r="F694" s="240" t="s">
        <v>345</v>
      </c>
      <c r="G694" s="238"/>
      <c r="H694" s="241">
        <v>4.2999999999999998</v>
      </c>
      <c r="I694" s="242"/>
      <c r="J694" s="238"/>
      <c r="K694" s="238"/>
      <c r="L694" s="243"/>
      <c r="M694" s="244"/>
      <c r="N694" s="245"/>
      <c r="O694" s="245"/>
      <c r="P694" s="245"/>
      <c r="Q694" s="245"/>
      <c r="R694" s="245"/>
      <c r="S694" s="245"/>
      <c r="T694" s="246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7" t="s">
        <v>175</v>
      </c>
      <c r="AU694" s="247" t="s">
        <v>83</v>
      </c>
      <c r="AV694" s="14" t="s">
        <v>83</v>
      </c>
      <c r="AW694" s="14" t="s">
        <v>33</v>
      </c>
      <c r="AX694" s="14" t="s">
        <v>74</v>
      </c>
      <c r="AY694" s="247" t="s">
        <v>165</v>
      </c>
    </row>
    <row r="695" s="14" customFormat="1">
      <c r="A695" s="14"/>
      <c r="B695" s="237"/>
      <c r="C695" s="238"/>
      <c r="D695" s="228" t="s">
        <v>175</v>
      </c>
      <c r="E695" s="239" t="s">
        <v>19</v>
      </c>
      <c r="F695" s="240" t="s">
        <v>346</v>
      </c>
      <c r="G695" s="238"/>
      <c r="H695" s="241">
        <v>5.7560000000000002</v>
      </c>
      <c r="I695" s="242"/>
      <c r="J695" s="238"/>
      <c r="K695" s="238"/>
      <c r="L695" s="243"/>
      <c r="M695" s="244"/>
      <c r="N695" s="245"/>
      <c r="O695" s="245"/>
      <c r="P695" s="245"/>
      <c r="Q695" s="245"/>
      <c r="R695" s="245"/>
      <c r="S695" s="245"/>
      <c r="T695" s="246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7" t="s">
        <v>175</v>
      </c>
      <c r="AU695" s="247" t="s">
        <v>83</v>
      </c>
      <c r="AV695" s="14" t="s">
        <v>83</v>
      </c>
      <c r="AW695" s="14" t="s">
        <v>33</v>
      </c>
      <c r="AX695" s="14" t="s">
        <v>74</v>
      </c>
      <c r="AY695" s="247" t="s">
        <v>165</v>
      </c>
    </row>
    <row r="696" s="14" customFormat="1">
      <c r="A696" s="14"/>
      <c r="B696" s="237"/>
      <c r="C696" s="238"/>
      <c r="D696" s="228" t="s">
        <v>175</v>
      </c>
      <c r="E696" s="239" t="s">
        <v>19</v>
      </c>
      <c r="F696" s="240" t="s">
        <v>841</v>
      </c>
      <c r="G696" s="238"/>
      <c r="H696" s="241">
        <v>18.399999999999999</v>
      </c>
      <c r="I696" s="242"/>
      <c r="J696" s="238"/>
      <c r="K696" s="238"/>
      <c r="L696" s="243"/>
      <c r="M696" s="244"/>
      <c r="N696" s="245"/>
      <c r="O696" s="245"/>
      <c r="P696" s="245"/>
      <c r="Q696" s="245"/>
      <c r="R696" s="245"/>
      <c r="S696" s="245"/>
      <c r="T696" s="246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7" t="s">
        <v>175</v>
      </c>
      <c r="AU696" s="247" t="s">
        <v>83</v>
      </c>
      <c r="AV696" s="14" t="s">
        <v>83</v>
      </c>
      <c r="AW696" s="14" t="s">
        <v>33</v>
      </c>
      <c r="AX696" s="14" t="s">
        <v>74</v>
      </c>
      <c r="AY696" s="247" t="s">
        <v>165</v>
      </c>
    </row>
    <row r="697" s="15" customFormat="1">
      <c r="A697" s="15"/>
      <c r="B697" s="253"/>
      <c r="C697" s="254"/>
      <c r="D697" s="228" t="s">
        <v>175</v>
      </c>
      <c r="E697" s="255" t="s">
        <v>19</v>
      </c>
      <c r="F697" s="256" t="s">
        <v>207</v>
      </c>
      <c r="G697" s="254"/>
      <c r="H697" s="257">
        <v>52.280000000000001</v>
      </c>
      <c r="I697" s="258"/>
      <c r="J697" s="254"/>
      <c r="K697" s="254"/>
      <c r="L697" s="259"/>
      <c r="M697" s="260"/>
      <c r="N697" s="261"/>
      <c r="O697" s="261"/>
      <c r="P697" s="261"/>
      <c r="Q697" s="261"/>
      <c r="R697" s="261"/>
      <c r="S697" s="261"/>
      <c r="T697" s="262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3" t="s">
        <v>175</v>
      </c>
      <c r="AU697" s="263" t="s">
        <v>83</v>
      </c>
      <c r="AV697" s="15" t="s">
        <v>173</v>
      </c>
      <c r="AW697" s="15" t="s">
        <v>33</v>
      </c>
      <c r="AX697" s="15" t="s">
        <v>81</v>
      </c>
      <c r="AY697" s="263" t="s">
        <v>165</v>
      </c>
    </row>
    <row r="698" s="2" customFormat="1" ht="16.5" customHeight="1">
      <c r="A698" s="39"/>
      <c r="B698" s="40"/>
      <c r="C698" s="265" t="s">
        <v>842</v>
      </c>
      <c r="D698" s="265" t="s">
        <v>522</v>
      </c>
      <c r="E698" s="266" t="s">
        <v>843</v>
      </c>
      <c r="F698" s="267" t="s">
        <v>844</v>
      </c>
      <c r="G698" s="268" t="s">
        <v>194</v>
      </c>
      <c r="H698" s="269">
        <v>53.326000000000001</v>
      </c>
      <c r="I698" s="270"/>
      <c r="J698" s="271">
        <f>ROUND(I698*H698,2)</f>
        <v>0</v>
      </c>
      <c r="K698" s="267" t="s">
        <v>195</v>
      </c>
      <c r="L698" s="272"/>
      <c r="M698" s="273" t="s">
        <v>19</v>
      </c>
      <c r="N698" s="274" t="s">
        <v>45</v>
      </c>
      <c r="O698" s="85"/>
      <c r="P698" s="222">
        <f>O698*H698</f>
        <v>0</v>
      </c>
      <c r="Q698" s="222">
        <v>0.0054000000000000003</v>
      </c>
      <c r="R698" s="222">
        <f>Q698*H698</f>
        <v>0.28796040000000001</v>
      </c>
      <c r="S698" s="222">
        <v>0</v>
      </c>
      <c r="T698" s="223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24" t="s">
        <v>713</v>
      </c>
      <c r="AT698" s="224" t="s">
        <v>522</v>
      </c>
      <c r="AU698" s="224" t="s">
        <v>83</v>
      </c>
      <c r="AY698" s="18" t="s">
        <v>165</v>
      </c>
      <c r="BE698" s="225">
        <f>IF(N698="základní",J698,0)</f>
        <v>0</v>
      </c>
      <c r="BF698" s="225">
        <f>IF(N698="snížená",J698,0)</f>
        <v>0</v>
      </c>
      <c r="BG698" s="225">
        <f>IF(N698="zákl. přenesená",J698,0)</f>
        <v>0</v>
      </c>
      <c r="BH698" s="225">
        <f>IF(N698="sníž. přenesená",J698,0)</f>
        <v>0</v>
      </c>
      <c r="BI698" s="225">
        <f>IF(N698="nulová",J698,0)</f>
        <v>0</v>
      </c>
      <c r="BJ698" s="18" t="s">
        <v>81</v>
      </c>
      <c r="BK698" s="225">
        <f>ROUND(I698*H698,2)</f>
        <v>0</v>
      </c>
      <c r="BL698" s="18" t="s">
        <v>706</v>
      </c>
      <c r="BM698" s="224" t="s">
        <v>845</v>
      </c>
    </row>
    <row r="699" s="13" customFormat="1">
      <c r="A699" s="13"/>
      <c r="B699" s="226"/>
      <c r="C699" s="227"/>
      <c r="D699" s="228" t="s">
        <v>175</v>
      </c>
      <c r="E699" s="229" t="s">
        <v>19</v>
      </c>
      <c r="F699" s="230" t="s">
        <v>337</v>
      </c>
      <c r="G699" s="227"/>
      <c r="H699" s="229" t="s">
        <v>19</v>
      </c>
      <c r="I699" s="231"/>
      <c r="J699" s="227"/>
      <c r="K699" s="227"/>
      <c r="L699" s="232"/>
      <c r="M699" s="233"/>
      <c r="N699" s="234"/>
      <c r="O699" s="234"/>
      <c r="P699" s="234"/>
      <c r="Q699" s="234"/>
      <c r="R699" s="234"/>
      <c r="S699" s="234"/>
      <c r="T699" s="235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6" t="s">
        <v>175</v>
      </c>
      <c r="AU699" s="236" t="s">
        <v>83</v>
      </c>
      <c r="AV699" s="13" t="s">
        <v>81</v>
      </c>
      <c r="AW699" s="13" t="s">
        <v>33</v>
      </c>
      <c r="AX699" s="13" t="s">
        <v>74</v>
      </c>
      <c r="AY699" s="236" t="s">
        <v>165</v>
      </c>
    </row>
    <row r="700" s="14" customFormat="1">
      <c r="A700" s="14"/>
      <c r="B700" s="237"/>
      <c r="C700" s="238"/>
      <c r="D700" s="228" t="s">
        <v>175</v>
      </c>
      <c r="E700" s="239" t="s">
        <v>19</v>
      </c>
      <c r="F700" s="240" t="s">
        <v>338</v>
      </c>
      <c r="G700" s="238"/>
      <c r="H700" s="241">
        <v>5.3360000000000003</v>
      </c>
      <c r="I700" s="242"/>
      <c r="J700" s="238"/>
      <c r="K700" s="238"/>
      <c r="L700" s="243"/>
      <c r="M700" s="244"/>
      <c r="N700" s="245"/>
      <c r="O700" s="245"/>
      <c r="P700" s="245"/>
      <c r="Q700" s="245"/>
      <c r="R700" s="245"/>
      <c r="S700" s="245"/>
      <c r="T700" s="24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7" t="s">
        <v>175</v>
      </c>
      <c r="AU700" s="247" t="s">
        <v>83</v>
      </c>
      <c r="AV700" s="14" t="s">
        <v>83</v>
      </c>
      <c r="AW700" s="14" t="s">
        <v>33</v>
      </c>
      <c r="AX700" s="14" t="s">
        <v>74</v>
      </c>
      <c r="AY700" s="247" t="s">
        <v>165</v>
      </c>
    </row>
    <row r="701" s="14" customFormat="1">
      <c r="A701" s="14"/>
      <c r="B701" s="237"/>
      <c r="C701" s="238"/>
      <c r="D701" s="228" t="s">
        <v>175</v>
      </c>
      <c r="E701" s="239" t="s">
        <v>19</v>
      </c>
      <c r="F701" s="240" t="s">
        <v>339</v>
      </c>
      <c r="G701" s="238"/>
      <c r="H701" s="241">
        <v>2.1499999999999999</v>
      </c>
      <c r="I701" s="242"/>
      <c r="J701" s="238"/>
      <c r="K701" s="238"/>
      <c r="L701" s="243"/>
      <c r="M701" s="244"/>
      <c r="N701" s="245"/>
      <c r="O701" s="245"/>
      <c r="P701" s="245"/>
      <c r="Q701" s="245"/>
      <c r="R701" s="245"/>
      <c r="S701" s="245"/>
      <c r="T701" s="246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7" t="s">
        <v>175</v>
      </c>
      <c r="AU701" s="247" t="s">
        <v>83</v>
      </c>
      <c r="AV701" s="14" t="s">
        <v>83</v>
      </c>
      <c r="AW701" s="14" t="s">
        <v>33</v>
      </c>
      <c r="AX701" s="14" t="s">
        <v>74</v>
      </c>
      <c r="AY701" s="247" t="s">
        <v>165</v>
      </c>
    </row>
    <row r="702" s="14" customFormat="1">
      <c r="A702" s="14"/>
      <c r="B702" s="237"/>
      <c r="C702" s="238"/>
      <c r="D702" s="228" t="s">
        <v>175</v>
      </c>
      <c r="E702" s="239" t="s">
        <v>19</v>
      </c>
      <c r="F702" s="240" t="s">
        <v>340</v>
      </c>
      <c r="G702" s="238"/>
      <c r="H702" s="241">
        <v>1.7789999999999999</v>
      </c>
      <c r="I702" s="242"/>
      <c r="J702" s="238"/>
      <c r="K702" s="238"/>
      <c r="L702" s="243"/>
      <c r="M702" s="244"/>
      <c r="N702" s="245"/>
      <c r="O702" s="245"/>
      <c r="P702" s="245"/>
      <c r="Q702" s="245"/>
      <c r="R702" s="245"/>
      <c r="S702" s="245"/>
      <c r="T702" s="246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47" t="s">
        <v>175</v>
      </c>
      <c r="AU702" s="247" t="s">
        <v>83</v>
      </c>
      <c r="AV702" s="14" t="s">
        <v>83</v>
      </c>
      <c r="AW702" s="14" t="s">
        <v>33</v>
      </c>
      <c r="AX702" s="14" t="s">
        <v>74</v>
      </c>
      <c r="AY702" s="247" t="s">
        <v>165</v>
      </c>
    </row>
    <row r="703" s="14" customFormat="1">
      <c r="A703" s="14"/>
      <c r="B703" s="237"/>
      <c r="C703" s="238"/>
      <c r="D703" s="228" t="s">
        <v>175</v>
      </c>
      <c r="E703" s="239" t="s">
        <v>19</v>
      </c>
      <c r="F703" s="240" t="s">
        <v>839</v>
      </c>
      <c r="G703" s="238"/>
      <c r="H703" s="241">
        <v>1.655</v>
      </c>
      <c r="I703" s="242"/>
      <c r="J703" s="238"/>
      <c r="K703" s="238"/>
      <c r="L703" s="243"/>
      <c r="M703" s="244"/>
      <c r="N703" s="245"/>
      <c r="O703" s="245"/>
      <c r="P703" s="245"/>
      <c r="Q703" s="245"/>
      <c r="R703" s="245"/>
      <c r="S703" s="245"/>
      <c r="T703" s="24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7" t="s">
        <v>175</v>
      </c>
      <c r="AU703" s="247" t="s">
        <v>83</v>
      </c>
      <c r="AV703" s="14" t="s">
        <v>83</v>
      </c>
      <c r="AW703" s="14" t="s">
        <v>33</v>
      </c>
      <c r="AX703" s="14" t="s">
        <v>74</v>
      </c>
      <c r="AY703" s="247" t="s">
        <v>165</v>
      </c>
    </row>
    <row r="704" s="14" customFormat="1">
      <c r="A704" s="14"/>
      <c r="B704" s="237"/>
      <c r="C704" s="238"/>
      <c r="D704" s="228" t="s">
        <v>175</v>
      </c>
      <c r="E704" s="239" t="s">
        <v>19</v>
      </c>
      <c r="F704" s="240" t="s">
        <v>840</v>
      </c>
      <c r="G704" s="238"/>
      <c r="H704" s="241">
        <v>3.3100000000000001</v>
      </c>
      <c r="I704" s="242"/>
      <c r="J704" s="238"/>
      <c r="K704" s="238"/>
      <c r="L704" s="243"/>
      <c r="M704" s="244"/>
      <c r="N704" s="245"/>
      <c r="O704" s="245"/>
      <c r="P704" s="245"/>
      <c r="Q704" s="245"/>
      <c r="R704" s="245"/>
      <c r="S704" s="245"/>
      <c r="T704" s="246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7" t="s">
        <v>175</v>
      </c>
      <c r="AU704" s="247" t="s">
        <v>83</v>
      </c>
      <c r="AV704" s="14" t="s">
        <v>83</v>
      </c>
      <c r="AW704" s="14" t="s">
        <v>33</v>
      </c>
      <c r="AX704" s="14" t="s">
        <v>74</v>
      </c>
      <c r="AY704" s="247" t="s">
        <v>165</v>
      </c>
    </row>
    <row r="705" s="14" customFormat="1">
      <c r="A705" s="14"/>
      <c r="B705" s="237"/>
      <c r="C705" s="238"/>
      <c r="D705" s="228" t="s">
        <v>175</v>
      </c>
      <c r="E705" s="239" t="s">
        <v>19</v>
      </c>
      <c r="F705" s="240" t="s">
        <v>344</v>
      </c>
      <c r="G705" s="238"/>
      <c r="H705" s="241">
        <v>9.5939999999999994</v>
      </c>
      <c r="I705" s="242"/>
      <c r="J705" s="238"/>
      <c r="K705" s="238"/>
      <c r="L705" s="243"/>
      <c r="M705" s="244"/>
      <c r="N705" s="245"/>
      <c r="O705" s="245"/>
      <c r="P705" s="245"/>
      <c r="Q705" s="245"/>
      <c r="R705" s="245"/>
      <c r="S705" s="245"/>
      <c r="T705" s="24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7" t="s">
        <v>175</v>
      </c>
      <c r="AU705" s="247" t="s">
        <v>83</v>
      </c>
      <c r="AV705" s="14" t="s">
        <v>83</v>
      </c>
      <c r="AW705" s="14" t="s">
        <v>33</v>
      </c>
      <c r="AX705" s="14" t="s">
        <v>74</v>
      </c>
      <c r="AY705" s="247" t="s">
        <v>165</v>
      </c>
    </row>
    <row r="706" s="14" customFormat="1">
      <c r="A706" s="14"/>
      <c r="B706" s="237"/>
      <c r="C706" s="238"/>
      <c r="D706" s="228" t="s">
        <v>175</v>
      </c>
      <c r="E706" s="239" t="s">
        <v>19</v>
      </c>
      <c r="F706" s="240" t="s">
        <v>345</v>
      </c>
      <c r="G706" s="238"/>
      <c r="H706" s="241">
        <v>4.2999999999999998</v>
      </c>
      <c r="I706" s="242"/>
      <c r="J706" s="238"/>
      <c r="K706" s="238"/>
      <c r="L706" s="243"/>
      <c r="M706" s="244"/>
      <c r="N706" s="245"/>
      <c r="O706" s="245"/>
      <c r="P706" s="245"/>
      <c r="Q706" s="245"/>
      <c r="R706" s="245"/>
      <c r="S706" s="245"/>
      <c r="T706" s="246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7" t="s">
        <v>175</v>
      </c>
      <c r="AU706" s="247" t="s">
        <v>83</v>
      </c>
      <c r="AV706" s="14" t="s">
        <v>83</v>
      </c>
      <c r="AW706" s="14" t="s">
        <v>33</v>
      </c>
      <c r="AX706" s="14" t="s">
        <v>74</v>
      </c>
      <c r="AY706" s="247" t="s">
        <v>165</v>
      </c>
    </row>
    <row r="707" s="14" customFormat="1">
      <c r="A707" s="14"/>
      <c r="B707" s="237"/>
      <c r="C707" s="238"/>
      <c r="D707" s="228" t="s">
        <v>175</v>
      </c>
      <c r="E707" s="239" t="s">
        <v>19</v>
      </c>
      <c r="F707" s="240" t="s">
        <v>346</v>
      </c>
      <c r="G707" s="238"/>
      <c r="H707" s="241">
        <v>5.7560000000000002</v>
      </c>
      <c r="I707" s="242"/>
      <c r="J707" s="238"/>
      <c r="K707" s="238"/>
      <c r="L707" s="243"/>
      <c r="M707" s="244"/>
      <c r="N707" s="245"/>
      <c r="O707" s="245"/>
      <c r="P707" s="245"/>
      <c r="Q707" s="245"/>
      <c r="R707" s="245"/>
      <c r="S707" s="245"/>
      <c r="T707" s="24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7" t="s">
        <v>175</v>
      </c>
      <c r="AU707" s="247" t="s">
        <v>83</v>
      </c>
      <c r="AV707" s="14" t="s">
        <v>83</v>
      </c>
      <c r="AW707" s="14" t="s">
        <v>33</v>
      </c>
      <c r="AX707" s="14" t="s">
        <v>74</v>
      </c>
      <c r="AY707" s="247" t="s">
        <v>165</v>
      </c>
    </row>
    <row r="708" s="14" customFormat="1">
      <c r="A708" s="14"/>
      <c r="B708" s="237"/>
      <c r="C708" s="238"/>
      <c r="D708" s="228" t="s">
        <v>175</v>
      </c>
      <c r="E708" s="239" t="s">
        <v>19</v>
      </c>
      <c r="F708" s="240" t="s">
        <v>841</v>
      </c>
      <c r="G708" s="238"/>
      <c r="H708" s="241">
        <v>18.399999999999999</v>
      </c>
      <c r="I708" s="242"/>
      <c r="J708" s="238"/>
      <c r="K708" s="238"/>
      <c r="L708" s="243"/>
      <c r="M708" s="244"/>
      <c r="N708" s="245"/>
      <c r="O708" s="245"/>
      <c r="P708" s="245"/>
      <c r="Q708" s="245"/>
      <c r="R708" s="245"/>
      <c r="S708" s="245"/>
      <c r="T708" s="246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7" t="s">
        <v>175</v>
      </c>
      <c r="AU708" s="247" t="s">
        <v>83</v>
      </c>
      <c r="AV708" s="14" t="s">
        <v>83</v>
      </c>
      <c r="AW708" s="14" t="s">
        <v>33</v>
      </c>
      <c r="AX708" s="14" t="s">
        <v>74</v>
      </c>
      <c r="AY708" s="247" t="s">
        <v>165</v>
      </c>
    </row>
    <row r="709" s="15" customFormat="1">
      <c r="A709" s="15"/>
      <c r="B709" s="253"/>
      <c r="C709" s="254"/>
      <c r="D709" s="228" t="s">
        <v>175</v>
      </c>
      <c r="E709" s="255" t="s">
        <v>19</v>
      </c>
      <c r="F709" s="256" t="s">
        <v>207</v>
      </c>
      <c r="G709" s="254"/>
      <c r="H709" s="257">
        <v>52.280000000000001</v>
      </c>
      <c r="I709" s="258"/>
      <c r="J709" s="254"/>
      <c r="K709" s="254"/>
      <c r="L709" s="259"/>
      <c r="M709" s="260"/>
      <c r="N709" s="261"/>
      <c r="O709" s="261"/>
      <c r="P709" s="261"/>
      <c r="Q709" s="261"/>
      <c r="R709" s="261"/>
      <c r="S709" s="261"/>
      <c r="T709" s="262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63" t="s">
        <v>175</v>
      </c>
      <c r="AU709" s="263" t="s">
        <v>83</v>
      </c>
      <c r="AV709" s="15" t="s">
        <v>173</v>
      </c>
      <c r="AW709" s="15" t="s">
        <v>33</v>
      </c>
      <c r="AX709" s="15" t="s">
        <v>81</v>
      </c>
      <c r="AY709" s="263" t="s">
        <v>165</v>
      </c>
    </row>
    <row r="710" s="14" customFormat="1">
      <c r="A710" s="14"/>
      <c r="B710" s="237"/>
      <c r="C710" s="238"/>
      <c r="D710" s="228" t="s">
        <v>175</v>
      </c>
      <c r="E710" s="238"/>
      <c r="F710" s="240" t="s">
        <v>846</v>
      </c>
      <c r="G710" s="238"/>
      <c r="H710" s="241">
        <v>53.326000000000001</v>
      </c>
      <c r="I710" s="242"/>
      <c r="J710" s="238"/>
      <c r="K710" s="238"/>
      <c r="L710" s="243"/>
      <c r="M710" s="244"/>
      <c r="N710" s="245"/>
      <c r="O710" s="245"/>
      <c r="P710" s="245"/>
      <c r="Q710" s="245"/>
      <c r="R710" s="245"/>
      <c r="S710" s="245"/>
      <c r="T710" s="246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7" t="s">
        <v>175</v>
      </c>
      <c r="AU710" s="247" t="s">
        <v>83</v>
      </c>
      <c r="AV710" s="14" t="s">
        <v>83</v>
      </c>
      <c r="AW710" s="14" t="s">
        <v>4</v>
      </c>
      <c r="AX710" s="14" t="s">
        <v>81</v>
      </c>
      <c r="AY710" s="247" t="s">
        <v>165</v>
      </c>
    </row>
    <row r="711" s="2" customFormat="1" ht="16.5" customHeight="1">
      <c r="A711" s="39"/>
      <c r="B711" s="40"/>
      <c r="C711" s="213" t="s">
        <v>847</v>
      </c>
      <c r="D711" s="213" t="s">
        <v>168</v>
      </c>
      <c r="E711" s="214" t="s">
        <v>848</v>
      </c>
      <c r="F711" s="215" t="s">
        <v>849</v>
      </c>
      <c r="G711" s="216" t="s">
        <v>780</v>
      </c>
      <c r="H711" s="275"/>
      <c r="I711" s="218"/>
      <c r="J711" s="219">
        <f>ROUND(I711*H711,2)</f>
        <v>0</v>
      </c>
      <c r="K711" s="215" t="s">
        <v>195</v>
      </c>
      <c r="L711" s="45"/>
      <c r="M711" s="220" t="s">
        <v>19</v>
      </c>
      <c r="N711" s="221" t="s">
        <v>45</v>
      </c>
      <c r="O711" s="85"/>
      <c r="P711" s="222">
        <f>O711*H711</f>
        <v>0</v>
      </c>
      <c r="Q711" s="222">
        <v>0</v>
      </c>
      <c r="R711" s="222">
        <f>Q711*H711</f>
        <v>0</v>
      </c>
      <c r="S711" s="222">
        <v>0</v>
      </c>
      <c r="T711" s="223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24" t="s">
        <v>706</v>
      </c>
      <c r="AT711" s="224" t="s">
        <v>168</v>
      </c>
      <c r="AU711" s="224" t="s">
        <v>83</v>
      </c>
      <c r="AY711" s="18" t="s">
        <v>165</v>
      </c>
      <c r="BE711" s="225">
        <f>IF(N711="základní",J711,0)</f>
        <v>0</v>
      </c>
      <c r="BF711" s="225">
        <f>IF(N711="snížená",J711,0)</f>
        <v>0</v>
      </c>
      <c r="BG711" s="225">
        <f>IF(N711="zákl. přenesená",J711,0)</f>
        <v>0</v>
      </c>
      <c r="BH711" s="225">
        <f>IF(N711="sníž. přenesená",J711,0)</f>
        <v>0</v>
      </c>
      <c r="BI711" s="225">
        <f>IF(N711="nulová",J711,0)</f>
        <v>0</v>
      </c>
      <c r="BJ711" s="18" t="s">
        <v>81</v>
      </c>
      <c r="BK711" s="225">
        <f>ROUND(I711*H711,2)</f>
        <v>0</v>
      </c>
      <c r="BL711" s="18" t="s">
        <v>706</v>
      </c>
      <c r="BM711" s="224" t="s">
        <v>850</v>
      </c>
    </row>
    <row r="712" s="2" customFormat="1">
      <c r="A712" s="39"/>
      <c r="B712" s="40"/>
      <c r="C712" s="41"/>
      <c r="D712" s="248" t="s">
        <v>197</v>
      </c>
      <c r="E712" s="41"/>
      <c r="F712" s="249" t="s">
        <v>851</v>
      </c>
      <c r="G712" s="41"/>
      <c r="H712" s="41"/>
      <c r="I712" s="250"/>
      <c r="J712" s="41"/>
      <c r="K712" s="41"/>
      <c r="L712" s="45"/>
      <c r="M712" s="251"/>
      <c r="N712" s="252"/>
      <c r="O712" s="85"/>
      <c r="P712" s="85"/>
      <c r="Q712" s="85"/>
      <c r="R712" s="85"/>
      <c r="S712" s="85"/>
      <c r="T712" s="86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197</v>
      </c>
      <c r="AU712" s="18" t="s">
        <v>83</v>
      </c>
    </row>
    <row r="713" s="12" customFormat="1" ht="22.8" customHeight="1">
      <c r="A713" s="12"/>
      <c r="B713" s="197"/>
      <c r="C713" s="198"/>
      <c r="D713" s="199" t="s">
        <v>73</v>
      </c>
      <c r="E713" s="211" t="s">
        <v>852</v>
      </c>
      <c r="F713" s="211" t="s">
        <v>853</v>
      </c>
      <c r="G713" s="198"/>
      <c r="H713" s="198"/>
      <c r="I713" s="201"/>
      <c r="J713" s="212">
        <f>BK713</f>
        <v>0</v>
      </c>
      <c r="K713" s="198"/>
      <c r="L713" s="203"/>
      <c r="M713" s="204"/>
      <c r="N713" s="205"/>
      <c r="O713" s="205"/>
      <c r="P713" s="206">
        <f>SUM(P714:P717)</f>
        <v>0</v>
      </c>
      <c r="Q713" s="205"/>
      <c r="R713" s="206">
        <f>SUM(R714:R717)</f>
        <v>0</v>
      </c>
      <c r="S713" s="205"/>
      <c r="T713" s="207">
        <f>SUM(T714:T717)</f>
        <v>0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R713" s="208" t="s">
        <v>83</v>
      </c>
      <c r="AT713" s="209" t="s">
        <v>73</v>
      </c>
      <c r="AU713" s="209" t="s">
        <v>81</v>
      </c>
      <c r="AY713" s="208" t="s">
        <v>165</v>
      </c>
      <c r="BK713" s="210">
        <f>SUM(BK714:BK717)</f>
        <v>0</v>
      </c>
    </row>
    <row r="714" s="2" customFormat="1" ht="16.5" customHeight="1">
      <c r="A714" s="39"/>
      <c r="B714" s="40"/>
      <c r="C714" s="213" t="s">
        <v>854</v>
      </c>
      <c r="D714" s="213" t="s">
        <v>168</v>
      </c>
      <c r="E714" s="214" t="s">
        <v>855</v>
      </c>
      <c r="F714" s="215" t="s">
        <v>856</v>
      </c>
      <c r="G714" s="216" t="s">
        <v>181</v>
      </c>
      <c r="H714" s="217">
        <v>1</v>
      </c>
      <c r="I714" s="218"/>
      <c r="J714" s="219">
        <f>ROUND(I714*H714,2)</f>
        <v>0</v>
      </c>
      <c r="K714" s="215" t="s">
        <v>172</v>
      </c>
      <c r="L714" s="45"/>
      <c r="M714" s="220" t="s">
        <v>19</v>
      </c>
      <c r="N714" s="221" t="s">
        <v>45</v>
      </c>
      <c r="O714" s="85"/>
      <c r="P714" s="222">
        <f>O714*H714</f>
        <v>0</v>
      </c>
      <c r="Q714" s="222">
        <v>0</v>
      </c>
      <c r="R714" s="222">
        <f>Q714*H714</f>
        <v>0</v>
      </c>
      <c r="S714" s="222">
        <v>0</v>
      </c>
      <c r="T714" s="223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24" t="s">
        <v>706</v>
      </c>
      <c r="AT714" s="224" t="s">
        <v>168</v>
      </c>
      <c r="AU714" s="224" t="s">
        <v>83</v>
      </c>
      <c r="AY714" s="18" t="s">
        <v>165</v>
      </c>
      <c r="BE714" s="225">
        <f>IF(N714="základní",J714,0)</f>
        <v>0</v>
      </c>
      <c r="BF714" s="225">
        <f>IF(N714="snížená",J714,0)</f>
        <v>0</v>
      </c>
      <c r="BG714" s="225">
        <f>IF(N714="zákl. přenesená",J714,0)</f>
        <v>0</v>
      </c>
      <c r="BH714" s="225">
        <f>IF(N714="sníž. přenesená",J714,0)</f>
        <v>0</v>
      </c>
      <c r="BI714" s="225">
        <f>IF(N714="nulová",J714,0)</f>
        <v>0</v>
      </c>
      <c r="BJ714" s="18" t="s">
        <v>81</v>
      </c>
      <c r="BK714" s="225">
        <f>ROUND(I714*H714,2)</f>
        <v>0</v>
      </c>
      <c r="BL714" s="18" t="s">
        <v>706</v>
      </c>
      <c r="BM714" s="224" t="s">
        <v>857</v>
      </c>
    </row>
    <row r="715" s="2" customFormat="1" ht="16.5" customHeight="1">
      <c r="A715" s="39"/>
      <c r="B715" s="40"/>
      <c r="C715" s="213" t="s">
        <v>858</v>
      </c>
      <c r="D715" s="213" t="s">
        <v>168</v>
      </c>
      <c r="E715" s="214" t="s">
        <v>859</v>
      </c>
      <c r="F715" s="215" t="s">
        <v>860</v>
      </c>
      <c r="G715" s="216" t="s">
        <v>181</v>
      </c>
      <c r="H715" s="217">
        <v>4</v>
      </c>
      <c r="I715" s="218"/>
      <c r="J715" s="219">
        <f>ROUND(I715*H715,2)</f>
        <v>0</v>
      </c>
      <c r="K715" s="215" t="s">
        <v>172</v>
      </c>
      <c r="L715" s="45"/>
      <c r="M715" s="220" t="s">
        <v>19</v>
      </c>
      <c r="N715" s="221" t="s">
        <v>45</v>
      </c>
      <c r="O715" s="85"/>
      <c r="P715" s="222">
        <f>O715*H715</f>
        <v>0</v>
      </c>
      <c r="Q715" s="222">
        <v>0</v>
      </c>
      <c r="R715" s="222">
        <f>Q715*H715</f>
        <v>0</v>
      </c>
      <c r="S715" s="222">
        <v>0</v>
      </c>
      <c r="T715" s="223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24" t="s">
        <v>706</v>
      </c>
      <c r="AT715" s="224" t="s">
        <v>168</v>
      </c>
      <c r="AU715" s="224" t="s">
        <v>83</v>
      </c>
      <c r="AY715" s="18" t="s">
        <v>165</v>
      </c>
      <c r="BE715" s="225">
        <f>IF(N715="základní",J715,0)</f>
        <v>0</v>
      </c>
      <c r="BF715" s="225">
        <f>IF(N715="snížená",J715,0)</f>
        <v>0</v>
      </c>
      <c r="BG715" s="225">
        <f>IF(N715="zákl. přenesená",J715,0)</f>
        <v>0</v>
      </c>
      <c r="BH715" s="225">
        <f>IF(N715="sníž. přenesená",J715,0)</f>
        <v>0</v>
      </c>
      <c r="BI715" s="225">
        <f>IF(N715="nulová",J715,0)</f>
        <v>0</v>
      </c>
      <c r="BJ715" s="18" t="s">
        <v>81</v>
      </c>
      <c r="BK715" s="225">
        <f>ROUND(I715*H715,2)</f>
        <v>0</v>
      </c>
      <c r="BL715" s="18" t="s">
        <v>706</v>
      </c>
      <c r="BM715" s="224" t="s">
        <v>861</v>
      </c>
    </row>
    <row r="716" s="2" customFormat="1" ht="24.15" customHeight="1">
      <c r="A716" s="39"/>
      <c r="B716" s="40"/>
      <c r="C716" s="213" t="s">
        <v>862</v>
      </c>
      <c r="D716" s="213" t="s">
        <v>168</v>
      </c>
      <c r="E716" s="214" t="s">
        <v>863</v>
      </c>
      <c r="F716" s="215" t="s">
        <v>864</v>
      </c>
      <c r="G716" s="216" t="s">
        <v>780</v>
      </c>
      <c r="H716" s="275"/>
      <c r="I716" s="218"/>
      <c r="J716" s="219">
        <f>ROUND(I716*H716,2)</f>
        <v>0</v>
      </c>
      <c r="K716" s="215" t="s">
        <v>195</v>
      </c>
      <c r="L716" s="45"/>
      <c r="M716" s="220" t="s">
        <v>19</v>
      </c>
      <c r="N716" s="221" t="s">
        <v>45</v>
      </c>
      <c r="O716" s="85"/>
      <c r="P716" s="222">
        <f>O716*H716</f>
        <v>0</v>
      </c>
      <c r="Q716" s="222">
        <v>0</v>
      </c>
      <c r="R716" s="222">
        <f>Q716*H716</f>
        <v>0</v>
      </c>
      <c r="S716" s="222">
        <v>0</v>
      </c>
      <c r="T716" s="223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24" t="s">
        <v>706</v>
      </c>
      <c r="AT716" s="224" t="s">
        <v>168</v>
      </c>
      <c r="AU716" s="224" t="s">
        <v>83</v>
      </c>
      <c r="AY716" s="18" t="s">
        <v>165</v>
      </c>
      <c r="BE716" s="225">
        <f>IF(N716="základní",J716,0)</f>
        <v>0</v>
      </c>
      <c r="BF716" s="225">
        <f>IF(N716="snížená",J716,0)</f>
        <v>0</v>
      </c>
      <c r="BG716" s="225">
        <f>IF(N716="zákl. přenesená",J716,0)</f>
        <v>0</v>
      </c>
      <c r="BH716" s="225">
        <f>IF(N716="sníž. přenesená",J716,0)</f>
        <v>0</v>
      </c>
      <c r="BI716" s="225">
        <f>IF(N716="nulová",J716,0)</f>
        <v>0</v>
      </c>
      <c r="BJ716" s="18" t="s">
        <v>81</v>
      </c>
      <c r="BK716" s="225">
        <f>ROUND(I716*H716,2)</f>
        <v>0</v>
      </c>
      <c r="BL716" s="18" t="s">
        <v>706</v>
      </c>
      <c r="BM716" s="224" t="s">
        <v>865</v>
      </c>
    </row>
    <row r="717" s="2" customFormat="1">
      <c r="A717" s="39"/>
      <c r="B717" s="40"/>
      <c r="C717" s="41"/>
      <c r="D717" s="248" t="s">
        <v>197</v>
      </c>
      <c r="E717" s="41"/>
      <c r="F717" s="249" t="s">
        <v>866</v>
      </c>
      <c r="G717" s="41"/>
      <c r="H717" s="41"/>
      <c r="I717" s="250"/>
      <c r="J717" s="41"/>
      <c r="K717" s="41"/>
      <c r="L717" s="45"/>
      <c r="M717" s="251"/>
      <c r="N717" s="252"/>
      <c r="O717" s="85"/>
      <c r="P717" s="85"/>
      <c r="Q717" s="85"/>
      <c r="R717" s="85"/>
      <c r="S717" s="85"/>
      <c r="T717" s="86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197</v>
      </c>
      <c r="AU717" s="18" t="s">
        <v>83</v>
      </c>
    </row>
    <row r="718" s="12" customFormat="1" ht="22.8" customHeight="1">
      <c r="A718" s="12"/>
      <c r="B718" s="197"/>
      <c r="C718" s="198"/>
      <c r="D718" s="199" t="s">
        <v>73</v>
      </c>
      <c r="E718" s="211" t="s">
        <v>867</v>
      </c>
      <c r="F718" s="211" t="s">
        <v>868</v>
      </c>
      <c r="G718" s="198"/>
      <c r="H718" s="198"/>
      <c r="I718" s="201"/>
      <c r="J718" s="212">
        <f>BK718</f>
        <v>0</v>
      </c>
      <c r="K718" s="198"/>
      <c r="L718" s="203"/>
      <c r="M718" s="204"/>
      <c r="N718" s="205"/>
      <c r="O718" s="205"/>
      <c r="P718" s="206">
        <f>SUM(P719:P736)</f>
        <v>0</v>
      </c>
      <c r="Q718" s="205"/>
      <c r="R718" s="206">
        <f>SUM(R719:R736)</f>
        <v>0.48892704000000003</v>
      </c>
      <c r="S718" s="205"/>
      <c r="T718" s="207">
        <f>SUM(T719:T736)</f>
        <v>0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R718" s="208" t="s">
        <v>83</v>
      </c>
      <c r="AT718" s="209" t="s">
        <v>73</v>
      </c>
      <c r="AU718" s="209" t="s">
        <v>81</v>
      </c>
      <c r="AY718" s="208" t="s">
        <v>165</v>
      </c>
      <c r="BK718" s="210">
        <f>SUM(BK719:BK736)</f>
        <v>0</v>
      </c>
    </row>
    <row r="719" s="2" customFormat="1" ht="16.5" customHeight="1">
      <c r="A719" s="39"/>
      <c r="B719" s="40"/>
      <c r="C719" s="213" t="s">
        <v>869</v>
      </c>
      <c r="D719" s="213" t="s">
        <v>168</v>
      </c>
      <c r="E719" s="214" t="s">
        <v>870</v>
      </c>
      <c r="F719" s="215" t="s">
        <v>871</v>
      </c>
      <c r="G719" s="216" t="s">
        <v>872</v>
      </c>
      <c r="H719" s="217">
        <v>1</v>
      </c>
      <c r="I719" s="218"/>
      <c r="J719" s="219">
        <f>ROUND(I719*H719,2)</f>
        <v>0</v>
      </c>
      <c r="K719" s="215" t="s">
        <v>172</v>
      </c>
      <c r="L719" s="45"/>
      <c r="M719" s="220" t="s">
        <v>19</v>
      </c>
      <c r="N719" s="221" t="s">
        <v>45</v>
      </c>
      <c r="O719" s="85"/>
      <c r="P719" s="222">
        <f>O719*H719</f>
        <v>0</v>
      </c>
      <c r="Q719" s="222">
        <v>0</v>
      </c>
      <c r="R719" s="222">
        <f>Q719*H719</f>
        <v>0</v>
      </c>
      <c r="S719" s="222">
        <v>0</v>
      </c>
      <c r="T719" s="223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24" t="s">
        <v>706</v>
      </c>
      <c r="AT719" s="224" t="s">
        <v>168</v>
      </c>
      <c r="AU719" s="224" t="s">
        <v>83</v>
      </c>
      <c r="AY719" s="18" t="s">
        <v>165</v>
      </c>
      <c r="BE719" s="225">
        <f>IF(N719="základní",J719,0)</f>
        <v>0</v>
      </c>
      <c r="BF719" s="225">
        <f>IF(N719="snížená",J719,0)</f>
        <v>0</v>
      </c>
      <c r="BG719" s="225">
        <f>IF(N719="zákl. přenesená",J719,0)</f>
        <v>0</v>
      </c>
      <c r="BH719" s="225">
        <f>IF(N719="sníž. přenesená",J719,0)</f>
        <v>0</v>
      </c>
      <c r="BI719" s="225">
        <f>IF(N719="nulová",J719,0)</f>
        <v>0</v>
      </c>
      <c r="BJ719" s="18" t="s">
        <v>81</v>
      </c>
      <c r="BK719" s="225">
        <f>ROUND(I719*H719,2)</f>
        <v>0</v>
      </c>
      <c r="BL719" s="18" t="s">
        <v>706</v>
      </c>
      <c r="BM719" s="224" t="s">
        <v>873</v>
      </c>
    </row>
    <row r="720" s="2" customFormat="1" ht="16.5" customHeight="1">
      <c r="A720" s="39"/>
      <c r="B720" s="40"/>
      <c r="C720" s="213" t="s">
        <v>874</v>
      </c>
      <c r="D720" s="213" t="s">
        <v>168</v>
      </c>
      <c r="E720" s="214" t="s">
        <v>875</v>
      </c>
      <c r="F720" s="215" t="s">
        <v>876</v>
      </c>
      <c r="G720" s="216" t="s">
        <v>872</v>
      </c>
      <c r="H720" s="217">
        <v>1</v>
      </c>
      <c r="I720" s="218"/>
      <c r="J720" s="219">
        <f>ROUND(I720*H720,2)</f>
        <v>0</v>
      </c>
      <c r="K720" s="215" t="s">
        <v>172</v>
      </c>
      <c r="L720" s="45"/>
      <c r="M720" s="220" t="s">
        <v>19</v>
      </c>
      <c r="N720" s="221" t="s">
        <v>45</v>
      </c>
      <c r="O720" s="85"/>
      <c r="P720" s="222">
        <f>O720*H720</f>
        <v>0</v>
      </c>
      <c r="Q720" s="222">
        <v>0</v>
      </c>
      <c r="R720" s="222">
        <f>Q720*H720</f>
        <v>0</v>
      </c>
      <c r="S720" s="222">
        <v>0</v>
      </c>
      <c r="T720" s="223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224" t="s">
        <v>706</v>
      </c>
      <c r="AT720" s="224" t="s">
        <v>168</v>
      </c>
      <c r="AU720" s="224" t="s">
        <v>83</v>
      </c>
      <c r="AY720" s="18" t="s">
        <v>165</v>
      </c>
      <c r="BE720" s="225">
        <f>IF(N720="základní",J720,0)</f>
        <v>0</v>
      </c>
      <c r="BF720" s="225">
        <f>IF(N720="snížená",J720,0)</f>
        <v>0</v>
      </c>
      <c r="BG720" s="225">
        <f>IF(N720="zákl. přenesená",J720,0)</f>
        <v>0</v>
      </c>
      <c r="BH720" s="225">
        <f>IF(N720="sníž. přenesená",J720,0)</f>
        <v>0</v>
      </c>
      <c r="BI720" s="225">
        <f>IF(N720="nulová",J720,0)</f>
        <v>0</v>
      </c>
      <c r="BJ720" s="18" t="s">
        <v>81</v>
      </c>
      <c r="BK720" s="225">
        <f>ROUND(I720*H720,2)</f>
        <v>0</v>
      </c>
      <c r="BL720" s="18" t="s">
        <v>706</v>
      </c>
      <c r="BM720" s="224" t="s">
        <v>877</v>
      </c>
    </row>
    <row r="721" s="2" customFormat="1" ht="16.5" customHeight="1">
      <c r="A721" s="39"/>
      <c r="B721" s="40"/>
      <c r="C721" s="213" t="s">
        <v>878</v>
      </c>
      <c r="D721" s="213" t="s">
        <v>168</v>
      </c>
      <c r="E721" s="214" t="s">
        <v>879</v>
      </c>
      <c r="F721" s="215" t="s">
        <v>880</v>
      </c>
      <c r="G721" s="216" t="s">
        <v>223</v>
      </c>
      <c r="H721" s="217">
        <v>0.86799999999999999</v>
      </c>
      <c r="I721" s="218"/>
      <c r="J721" s="219">
        <f>ROUND(I721*H721,2)</f>
        <v>0</v>
      </c>
      <c r="K721" s="215" t="s">
        <v>195</v>
      </c>
      <c r="L721" s="45"/>
      <c r="M721" s="220" t="s">
        <v>19</v>
      </c>
      <c r="N721" s="221" t="s">
        <v>45</v>
      </c>
      <c r="O721" s="85"/>
      <c r="P721" s="222">
        <f>O721*H721</f>
        <v>0</v>
      </c>
      <c r="Q721" s="222">
        <v>0.01328</v>
      </c>
      <c r="R721" s="222">
        <f>Q721*H721</f>
        <v>0.011527040000000001</v>
      </c>
      <c r="S721" s="222">
        <v>0</v>
      </c>
      <c r="T721" s="223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24" t="s">
        <v>706</v>
      </c>
      <c r="AT721" s="224" t="s">
        <v>168</v>
      </c>
      <c r="AU721" s="224" t="s">
        <v>83</v>
      </c>
      <c r="AY721" s="18" t="s">
        <v>165</v>
      </c>
      <c r="BE721" s="225">
        <f>IF(N721="základní",J721,0)</f>
        <v>0</v>
      </c>
      <c r="BF721" s="225">
        <f>IF(N721="snížená",J721,0)</f>
        <v>0</v>
      </c>
      <c r="BG721" s="225">
        <f>IF(N721="zákl. přenesená",J721,0)</f>
        <v>0</v>
      </c>
      <c r="BH721" s="225">
        <f>IF(N721="sníž. přenesená",J721,0)</f>
        <v>0</v>
      </c>
      <c r="BI721" s="225">
        <f>IF(N721="nulová",J721,0)</f>
        <v>0</v>
      </c>
      <c r="BJ721" s="18" t="s">
        <v>81</v>
      </c>
      <c r="BK721" s="225">
        <f>ROUND(I721*H721,2)</f>
        <v>0</v>
      </c>
      <c r="BL721" s="18" t="s">
        <v>706</v>
      </c>
      <c r="BM721" s="224" t="s">
        <v>881</v>
      </c>
    </row>
    <row r="722" s="2" customFormat="1">
      <c r="A722" s="39"/>
      <c r="B722" s="40"/>
      <c r="C722" s="41"/>
      <c r="D722" s="248" t="s">
        <v>197</v>
      </c>
      <c r="E722" s="41"/>
      <c r="F722" s="249" t="s">
        <v>882</v>
      </c>
      <c r="G722" s="41"/>
      <c r="H722" s="41"/>
      <c r="I722" s="250"/>
      <c r="J722" s="41"/>
      <c r="K722" s="41"/>
      <c r="L722" s="45"/>
      <c r="M722" s="251"/>
      <c r="N722" s="252"/>
      <c r="O722" s="85"/>
      <c r="P722" s="85"/>
      <c r="Q722" s="85"/>
      <c r="R722" s="85"/>
      <c r="S722" s="85"/>
      <c r="T722" s="86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T722" s="18" t="s">
        <v>197</v>
      </c>
      <c r="AU722" s="18" t="s">
        <v>83</v>
      </c>
    </row>
    <row r="723" s="14" customFormat="1">
      <c r="A723" s="14"/>
      <c r="B723" s="237"/>
      <c r="C723" s="238"/>
      <c r="D723" s="228" t="s">
        <v>175</v>
      </c>
      <c r="E723" s="239" t="s">
        <v>19</v>
      </c>
      <c r="F723" s="240" t="s">
        <v>883</v>
      </c>
      <c r="G723" s="238"/>
      <c r="H723" s="241">
        <v>0.86799999999999999</v>
      </c>
      <c r="I723" s="242"/>
      <c r="J723" s="238"/>
      <c r="K723" s="238"/>
      <c r="L723" s="243"/>
      <c r="M723" s="244"/>
      <c r="N723" s="245"/>
      <c r="O723" s="245"/>
      <c r="P723" s="245"/>
      <c r="Q723" s="245"/>
      <c r="R723" s="245"/>
      <c r="S723" s="245"/>
      <c r="T723" s="246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7" t="s">
        <v>175</v>
      </c>
      <c r="AU723" s="247" t="s">
        <v>83</v>
      </c>
      <c r="AV723" s="14" t="s">
        <v>83</v>
      </c>
      <c r="AW723" s="14" t="s">
        <v>33</v>
      </c>
      <c r="AX723" s="14" t="s">
        <v>81</v>
      </c>
      <c r="AY723" s="247" t="s">
        <v>165</v>
      </c>
    </row>
    <row r="724" s="2" customFormat="1" ht="16.5" customHeight="1">
      <c r="A724" s="39"/>
      <c r="B724" s="40"/>
      <c r="C724" s="213" t="s">
        <v>884</v>
      </c>
      <c r="D724" s="213" t="s">
        <v>168</v>
      </c>
      <c r="E724" s="214" t="s">
        <v>885</v>
      </c>
      <c r="F724" s="215" t="s">
        <v>886</v>
      </c>
      <c r="G724" s="216" t="s">
        <v>872</v>
      </c>
      <c r="H724" s="217">
        <v>1</v>
      </c>
      <c r="I724" s="218"/>
      <c r="J724" s="219">
        <f>ROUND(I724*H724,2)</f>
        <v>0</v>
      </c>
      <c r="K724" s="215" t="s">
        <v>172</v>
      </c>
      <c r="L724" s="45"/>
      <c r="M724" s="220" t="s">
        <v>19</v>
      </c>
      <c r="N724" s="221" t="s">
        <v>45</v>
      </c>
      <c r="O724" s="85"/>
      <c r="P724" s="222">
        <f>O724*H724</f>
        <v>0</v>
      </c>
      <c r="Q724" s="222">
        <v>0</v>
      </c>
      <c r="R724" s="222">
        <f>Q724*H724</f>
        <v>0</v>
      </c>
      <c r="S724" s="222">
        <v>0</v>
      </c>
      <c r="T724" s="223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24" t="s">
        <v>706</v>
      </c>
      <c r="AT724" s="224" t="s">
        <v>168</v>
      </c>
      <c r="AU724" s="224" t="s">
        <v>83</v>
      </c>
      <c r="AY724" s="18" t="s">
        <v>165</v>
      </c>
      <c r="BE724" s="225">
        <f>IF(N724="základní",J724,0)</f>
        <v>0</v>
      </c>
      <c r="BF724" s="225">
        <f>IF(N724="snížená",J724,0)</f>
        <v>0</v>
      </c>
      <c r="BG724" s="225">
        <f>IF(N724="zákl. přenesená",J724,0)</f>
        <v>0</v>
      </c>
      <c r="BH724" s="225">
        <f>IF(N724="sníž. přenesená",J724,0)</f>
        <v>0</v>
      </c>
      <c r="BI724" s="225">
        <f>IF(N724="nulová",J724,0)</f>
        <v>0</v>
      </c>
      <c r="BJ724" s="18" t="s">
        <v>81</v>
      </c>
      <c r="BK724" s="225">
        <f>ROUND(I724*H724,2)</f>
        <v>0</v>
      </c>
      <c r="BL724" s="18" t="s">
        <v>706</v>
      </c>
      <c r="BM724" s="224" t="s">
        <v>887</v>
      </c>
    </row>
    <row r="725" s="2" customFormat="1" ht="16.5" customHeight="1">
      <c r="A725" s="39"/>
      <c r="B725" s="40"/>
      <c r="C725" s="213" t="s">
        <v>888</v>
      </c>
      <c r="D725" s="213" t="s">
        <v>168</v>
      </c>
      <c r="E725" s="214" t="s">
        <v>889</v>
      </c>
      <c r="F725" s="215" t="s">
        <v>890</v>
      </c>
      <c r="G725" s="216" t="s">
        <v>690</v>
      </c>
      <c r="H725" s="217">
        <v>1</v>
      </c>
      <c r="I725" s="218"/>
      <c r="J725" s="219">
        <f>ROUND(I725*H725,2)</f>
        <v>0</v>
      </c>
      <c r="K725" s="215" t="s">
        <v>172</v>
      </c>
      <c r="L725" s="45"/>
      <c r="M725" s="220" t="s">
        <v>19</v>
      </c>
      <c r="N725" s="221" t="s">
        <v>45</v>
      </c>
      <c r="O725" s="85"/>
      <c r="P725" s="222">
        <f>O725*H725</f>
        <v>0</v>
      </c>
      <c r="Q725" s="222">
        <v>0</v>
      </c>
      <c r="R725" s="222">
        <f>Q725*H725</f>
        <v>0</v>
      </c>
      <c r="S725" s="222">
        <v>0</v>
      </c>
      <c r="T725" s="223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24" t="s">
        <v>706</v>
      </c>
      <c r="AT725" s="224" t="s">
        <v>168</v>
      </c>
      <c r="AU725" s="224" t="s">
        <v>83</v>
      </c>
      <c r="AY725" s="18" t="s">
        <v>165</v>
      </c>
      <c r="BE725" s="225">
        <f>IF(N725="základní",J725,0)</f>
        <v>0</v>
      </c>
      <c r="BF725" s="225">
        <f>IF(N725="snížená",J725,0)</f>
        <v>0</v>
      </c>
      <c r="BG725" s="225">
        <f>IF(N725="zákl. přenesená",J725,0)</f>
        <v>0</v>
      </c>
      <c r="BH725" s="225">
        <f>IF(N725="sníž. přenesená",J725,0)</f>
        <v>0</v>
      </c>
      <c r="BI725" s="225">
        <f>IF(N725="nulová",J725,0)</f>
        <v>0</v>
      </c>
      <c r="BJ725" s="18" t="s">
        <v>81</v>
      </c>
      <c r="BK725" s="225">
        <f>ROUND(I725*H725,2)</f>
        <v>0</v>
      </c>
      <c r="BL725" s="18" t="s">
        <v>706</v>
      </c>
      <c r="BM725" s="224" t="s">
        <v>891</v>
      </c>
    </row>
    <row r="726" s="2" customFormat="1" ht="16.5" customHeight="1">
      <c r="A726" s="39"/>
      <c r="B726" s="40"/>
      <c r="C726" s="213" t="s">
        <v>892</v>
      </c>
      <c r="D726" s="213" t="s">
        <v>168</v>
      </c>
      <c r="E726" s="214" t="s">
        <v>893</v>
      </c>
      <c r="F726" s="215" t="s">
        <v>894</v>
      </c>
      <c r="G726" s="216" t="s">
        <v>194</v>
      </c>
      <c r="H726" s="217">
        <v>34.719999999999999</v>
      </c>
      <c r="I726" s="218"/>
      <c r="J726" s="219">
        <f>ROUND(I726*H726,2)</f>
        <v>0</v>
      </c>
      <c r="K726" s="215" t="s">
        <v>195</v>
      </c>
      <c r="L726" s="45"/>
      <c r="M726" s="220" t="s">
        <v>19</v>
      </c>
      <c r="N726" s="221" t="s">
        <v>45</v>
      </c>
      <c r="O726" s="85"/>
      <c r="P726" s="222">
        <f>O726*H726</f>
        <v>0</v>
      </c>
      <c r="Q726" s="222">
        <v>0</v>
      </c>
      <c r="R726" s="222">
        <f>Q726*H726</f>
        <v>0</v>
      </c>
      <c r="S726" s="222">
        <v>0</v>
      </c>
      <c r="T726" s="223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24" t="s">
        <v>706</v>
      </c>
      <c r="AT726" s="224" t="s">
        <v>168</v>
      </c>
      <c r="AU726" s="224" t="s">
        <v>83</v>
      </c>
      <c r="AY726" s="18" t="s">
        <v>165</v>
      </c>
      <c r="BE726" s="225">
        <f>IF(N726="základní",J726,0)</f>
        <v>0</v>
      </c>
      <c r="BF726" s="225">
        <f>IF(N726="snížená",J726,0)</f>
        <v>0</v>
      </c>
      <c r="BG726" s="225">
        <f>IF(N726="zákl. přenesená",J726,0)</f>
        <v>0</v>
      </c>
      <c r="BH726" s="225">
        <f>IF(N726="sníž. přenesená",J726,0)</f>
        <v>0</v>
      </c>
      <c r="BI726" s="225">
        <f>IF(N726="nulová",J726,0)</f>
        <v>0</v>
      </c>
      <c r="BJ726" s="18" t="s">
        <v>81</v>
      </c>
      <c r="BK726" s="225">
        <f>ROUND(I726*H726,2)</f>
        <v>0</v>
      </c>
      <c r="BL726" s="18" t="s">
        <v>706</v>
      </c>
      <c r="BM726" s="224" t="s">
        <v>895</v>
      </c>
    </row>
    <row r="727" s="2" customFormat="1">
      <c r="A727" s="39"/>
      <c r="B727" s="40"/>
      <c r="C727" s="41"/>
      <c r="D727" s="248" t="s">
        <v>197</v>
      </c>
      <c r="E727" s="41"/>
      <c r="F727" s="249" t="s">
        <v>896</v>
      </c>
      <c r="G727" s="41"/>
      <c r="H727" s="41"/>
      <c r="I727" s="250"/>
      <c r="J727" s="41"/>
      <c r="K727" s="41"/>
      <c r="L727" s="45"/>
      <c r="M727" s="251"/>
      <c r="N727" s="252"/>
      <c r="O727" s="85"/>
      <c r="P727" s="85"/>
      <c r="Q727" s="85"/>
      <c r="R727" s="85"/>
      <c r="S727" s="85"/>
      <c r="T727" s="86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197</v>
      </c>
      <c r="AU727" s="18" t="s">
        <v>83</v>
      </c>
    </row>
    <row r="728" s="13" customFormat="1">
      <c r="A728" s="13"/>
      <c r="B728" s="226"/>
      <c r="C728" s="227"/>
      <c r="D728" s="228" t="s">
        <v>175</v>
      </c>
      <c r="E728" s="229" t="s">
        <v>19</v>
      </c>
      <c r="F728" s="230" t="s">
        <v>897</v>
      </c>
      <c r="G728" s="227"/>
      <c r="H728" s="229" t="s">
        <v>19</v>
      </c>
      <c r="I728" s="231"/>
      <c r="J728" s="227"/>
      <c r="K728" s="227"/>
      <c r="L728" s="232"/>
      <c r="M728" s="233"/>
      <c r="N728" s="234"/>
      <c r="O728" s="234"/>
      <c r="P728" s="234"/>
      <c r="Q728" s="234"/>
      <c r="R728" s="234"/>
      <c r="S728" s="234"/>
      <c r="T728" s="23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6" t="s">
        <v>175</v>
      </c>
      <c r="AU728" s="236" t="s">
        <v>83</v>
      </c>
      <c r="AV728" s="13" t="s">
        <v>81</v>
      </c>
      <c r="AW728" s="13" t="s">
        <v>33</v>
      </c>
      <c r="AX728" s="13" t="s">
        <v>74</v>
      </c>
      <c r="AY728" s="236" t="s">
        <v>165</v>
      </c>
    </row>
    <row r="729" s="14" customFormat="1">
      <c r="A729" s="14"/>
      <c r="B729" s="237"/>
      <c r="C729" s="238"/>
      <c r="D729" s="228" t="s">
        <v>175</v>
      </c>
      <c r="E729" s="239" t="s">
        <v>19</v>
      </c>
      <c r="F729" s="240" t="s">
        <v>898</v>
      </c>
      <c r="G729" s="238"/>
      <c r="H729" s="241">
        <v>20.16</v>
      </c>
      <c r="I729" s="242"/>
      <c r="J729" s="238"/>
      <c r="K729" s="238"/>
      <c r="L729" s="243"/>
      <c r="M729" s="244"/>
      <c r="N729" s="245"/>
      <c r="O729" s="245"/>
      <c r="P729" s="245"/>
      <c r="Q729" s="245"/>
      <c r="R729" s="245"/>
      <c r="S729" s="245"/>
      <c r="T729" s="24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7" t="s">
        <v>175</v>
      </c>
      <c r="AU729" s="247" t="s">
        <v>83</v>
      </c>
      <c r="AV729" s="14" t="s">
        <v>83</v>
      </c>
      <c r="AW729" s="14" t="s">
        <v>33</v>
      </c>
      <c r="AX729" s="14" t="s">
        <v>74</v>
      </c>
      <c r="AY729" s="247" t="s">
        <v>165</v>
      </c>
    </row>
    <row r="730" s="14" customFormat="1">
      <c r="A730" s="14"/>
      <c r="B730" s="237"/>
      <c r="C730" s="238"/>
      <c r="D730" s="228" t="s">
        <v>175</v>
      </c>
      <c r="E730" s="239" t="s">
        <v>19</v>
      </c>
      <c r="F730" s="240" t="s">
        <v>899</v>
      </c>
      <c r="G730" s="238"/>
      <c r="H730" s="241">
        <v>14.560000000000001</v>
      </c>
      <c r="I730" s="242"/>
      <c r="J730" s="238"/>
      <c r="K730" s="238"/>
      <c r="L730" s="243"/>
      <c r="M730" s="244"/>
      <c r="N730" s="245"/>
      <c r="O730" s="245"/>
      <c r="P730" s="245"/>
      <c r="Q730" s="245"/>
      <c r="R730" s="245"/>
      <c r="S730" s="245"/>
      <c r="T730" s="246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7" t="s">
        <v>175</v>
      </c>
      <c r="AU730" s="247" t="s">
        <v>83</v>
      </c>
      <c r="AV730" s="14" t="s">
        <v>83</v>
      </c>
      <c r="AW730" s="14" t="s">
        <v>33</v>
      </c>
      <c r="AX730" s="14" t="s">
        <v>74</v>
      </c>
      <c r="AY730" s="247" t="s">
        <v>165</v>
      </c>
    </row>
    <row r="731" s="15" customFormat="1">
      <c r="A731" s="15"/>
      <c r="B731" s="253"/>
      <c r="C731" s="254"/>
      <c r="D731" s="228" t="s">
        <v>175</v>
      </c>
      <c r="E731" s="255" t="s">
        <v>19</v>
      </c>
      <c r="F731" s="256" t="s">
        <v>207</v>
      </c>
      <c r="G731" s="254"/>
      <c r="H731" s="257">
        <v>34.719999999999999</v>
      </c>
      <c r="I731" s="258"/>
      <c r="J731" s="254"/>
      <c r="K731" s="254"/>
      <c r="L731" s="259"/>
      <c r="M731" s="260"/>
      <c r="N731" s="261"/>
      <c r="O731" s="261"/>
      <c r="P731" s="261"/>
      <c r="Q731" s="261"/>
      <c r="R731" s="261"/>
      <c r="S731" s="261"/>
      <c r="T731" s="262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63" t="s">
        <v>175</v>
      </c>
      <c r="AU731" s="263" t="s">
        <v>83</v>
      </c>
      <c r="AV731" s="15" t="s">
        <v>173</v>
      </c>
      <c r="AW731" s="15" t="s">
        <v>33</v>
      </c>
      <c r="AX731" s="15" t="s">
        <v>81</v>
      </c>
      <c r="AY731" s="263" t="s">
        <v>165</v>
      </c>
    </row>
    <row r="732" s="2" customFormat="1" ht="16.5" customHeight="1">
      <c r="A732" s="39"/>
      <c r="B732" s="40"/>
      <c r="C732" s="265" t="s">
        <v>900</v>
      </c>
      <c r="D732" s="265" t="s">
        <v>522</v>
      </c>
      <c r="E732" s="266" t="s">
        <v>901</v>
      </c>
      <c r="F732" s="267" t="s">
        <v>902</v>
      </c>
      <c r="G732" s="268" t="s">
        <v>223</v>
      </c>
      <c r="H732" s="269">
        <v>0.86799999999999999</v>
      </c>
      <c r="I732" s="270"/>
      <c r="J732" s="271">
        <f>ROUND(I732*H732,2)</f>
        <v>0</v>
      </c>
      <c r="K732" s="267" t="s">
        <v>195</v>
      </c>
      <c r="L732" s="272"/>
      <c r="M732" s="273" t="s">
        <v>19</v>
      </c>
      <c r="N732" s="274" t="s">
        <v>45</v>
      </c>
      <c r="O732" s="85"/>
      <c r="P732" s="222">
        <f>O732*H732</f>
        <v>0</v>
      </c>
      <c r="Q732" s="222">
        <v>0.55000000000000004</v>
      </c>
      <c r="R732" s="222">
        <f>Q732*H732</f>
        <v>0.47740000000000005</v>
      </c>
      <c r="S732" s="222">
        <v>0</v>
      </c>
      <c r="T732" s="223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24" t="s">
        <v>713</v>
      </c>
      <c r="AT732" s="224" t="s">
        <v>522</v>
      </c>
      <c r="AU732" s="224" t="s">
        <v>83</v>
      </c>
      <c r="AY732" s="18" t="s">
        <v>165</v>
      </c>
      <c r="BE732" s="225">
        <f>IF(N732="základní",J732,0)</f>
        <v>0</v>
      </c>
      <c r="BF732" s="225">
        <f>IF(N732="snížená",J732,0)</f>
        <v>0</v>
      </c>
      <c r="BG732" s="225">
        <f>IF(N732="zákl. přenesená",J732,0)</f>
        <v>0</v>
      </c>
      <c r="BH732" s="225">
        <f>IF(N732="sníž. přenesená",J732,0)</f>
        <v>0</v>
      </c>
      <c r="BI732" s="225">
        <f>IF(N732="nulová",J732,0)</f>
        <v>0</v>
      </c>
      <c r="BJ732" s="18" t="s">
        <v>81</v>
      </c>
      <c r="BK732" s="225">
        <f>ROUND(I732*H732,2)</f>
        <v>0</v>
      </c>
      <c r="BL732" s="18" t="s">
        <v>706</v>
      </c>
      <c r="BM732" s="224" t="s">
        <v>903</v>
      </c>
    </row>
    <row r="733" s="14" customFormat="1">
      <c r="A733" s="14"/>
      <c r="B733" s="237"/>
      <c r="C733" s="238"/>
      <c r="D733" s="228" t="s">
        <v>175</v>
      </c>
      <c r="E733" s="239" t="s">
        <v>19</v>
      </c>
      <c r="F733" s="240" t="s">
        <v>883</v>
      </c>
      <c r="G733" s="238"/>
      <c r="H733" s="241">
        <v>0.86799999999999999</v>
      </c>
      <c r="I733" s="242"/>
      <c r="J733" s="238"/>
      <c r="K733" s="238"/>
      <c r="L733" s="243"/>
      <c r="M733" s="244"/>
      <c r="N733" s="245"/>
      <c r="O733" s="245"/>
      <c r="P733" s="245"/>
      <c r="Q733" s="245"/>
      <c r="R733" s="245"/>
      <c r="S733" s="245"/>
      <c r="T733" s="246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7" t="s">
        <v>175</v>
      </c>
      <c r="AU733" s="247" t="s">
        <v>83</v>
      </c>
      <c r="AV733" s="14" t="s">
        <v>83</v>
      </c>
      <c r="AW733" s="14" t="s">
        <v>33</v>
      </c>
      <c r="AX733" s="14" t="s">
        <v>81</v>
      </c>
      <c r="AY733" s="247" t="s">
        <v>165</v>
      </c>
    </row>
    <row r="734" s="2" customFormat="1" ht="16.5" customHeight="1">
      <c r="A734" s="39"/>
      <c r="B734" s="40"/>
      <c r="C734" s="213" t="s">
        <v>904</v>
      </c>
      <c r="D734" s="213" t="s">
        <v>168</v>
      </c>
      <c r="E734" s="214" t="s">
        <v>905</v>
      </c>
      <c r="F734" s="215" t="s">
        <v>906</v>
      </c>
      <c r="G734" s="216" t="s">
        <v>872</v>
      </c>
      <c r="H734" s="217">
        <v>1</v>
      </c>
      <c r="I734" s="218"/>
      <c r="J734" s="219">
        <f>ROUND(I734*H734,2)</f>
        <v>0</v>
      </c>
      <c r="K734" s="215" t="s">
        <v>172</v>
      </c>
      <c r="L734" s="45"/>
      <c r="M734" s="220" t="s">
        <v>19</v>
      </c>
      <c r="N734" s="221" t="s">
        <v>45</v>
      </c>
      <c r="O734" s="85"/>
      <c r="P734" s="222">
        <f>O734*H734</f>
        <v>0</v>
      </c>
      <c r="Q734" s="222">
        <v>0</v>
      </c>
      <c r="R734" s="222">
        <f>Q734*H734</f>
        <v>0</v>
      </c>
      <c r="S734" s="222">
        <v>0</v>
      </c>
      <c r="T734" s="223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24" t="s">
        <v>706</v>
      </c>
      <c r="AT734" s="224" t="s">
        <v>168</v>
      </c>
      <c r="AU734" s="224" t="s">
        <v>83</v>
      </c>
      <c r="AY734" s="18" t="s">
        <v>165</v>
      </c>
      <c r="BE734" s="225">
        <f>IF(N734="základní",J734,0)</f>
        <v>0</v>
      </c>
      <c r="BF734" s="225">
        <f>IF(N734="snížená",J734,0)</f>
        <v>0</v>
      </c>
      <c r="BG734" s="225">
        <f>IF(N734="zákl. přenesená",J734,0)</f>
        <v>0</v>
      </c>
      <c r="BH734" s="225">
        <f>IF(N734="sníž. přenesená",J734,0)</f>
        <v>0</v>
      </c>
      <c r="BI734" s="225">
        <f>IF(N734="nulová",J734,0)</f>
        <v>0</v>
      </c>
      <c r="BJ734" s="18" t="s">
        <v>81</v>
      </c>
      <c r="BK734" s="225">
        <f>ROUND(I734*H734,2)</f>
        <v>0</v>
      </c>
      <c r="BL734" s="18" t="s">
        <v>706</v>
      </c>
      <c r="BM734" s="224" t="s">
        <v>907</v>
      </c>
    </row>
    <row r="735" s="2" customFormat="1" ht="24.15" customHeight="1">
      <c r="A735" s="39"/>
      <c r="B735" s="40"/>
      <c r="C735" s="213" t="s">
        <v>908</v>
      </c>
      <c r="D735" s="213" t="s">
        <v>168</v>
      </c>
      <c r="E735" s="214" t="s">
        <v>909</v>
      </c>
      <c r="F735" s="215" t="s">
        <v>910</v>
      </c>
      <c r="G735" s="216" t="s">
        <v>780</v>
      </c>
      <c r="H735" s="275"/>
      <c r="I735" s="218"/>
      <c r="J735" s="219">
        <f>ROUND(I735*H735,2)</f>
        <v>0</v>
      </c>
      <c r="K735" s="215" t="s">
        <v>195</v>
      </c>
      <c r="L735" s="45"/>
      <c r="M735" s="220" t="s">
        <v>19</v>
      </c>
      <c r="N735" s="221" t="s">
        <v>45</v>
      </c>
      <c r="O735" s="85"/>
      <c r="P735" s="222">
        <f>O735*H735</f>
        <v>0</v>
      </c>
      <c r="Q735" s="222">
        <v>0</v>
      </c>
      <c r="R735" s="222">
        <f>Q735*H735</f>
        <v>0</v>
      </c>
      <c r="S735" s="222">
        <v>0</v>
      </c>
      <c r="T735" s="223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24" t="s">
        <v>706</v>
      </c>
      <c r="AT735" s="224" t="s">
        <v>168</v>
      </c>
      <c r="AU735" s="224" t="s">
        <v>83</v>
      </c>
      <c r="AY735" s="18" t="s">
        <v>165</v>
      </c>
      <c r="BE735" s="225">
        <f>IF(N735="základní",J735,0)</f>
        <v>0</v>
      </c>
      <c r="BF735" s="225">
        <f>IF(N735="snížená",J735,0)</f>
        <v>0</v>
      </c>
      <c r="BG735" s="225">
        <f>IF(N735="zákl. přenesená",J735,0)</f>
        <v>0</v>
      </c>
      <c r="BH735" s="225">
        <f>IF(N735="sníž. přenesená",J735,0)</f>
        <v>0</v>
      </c>
      <c r="BI735" s="225">
        <f>IF(N735="nulová",J735,0)</f>
        <v>0</v>
      </c>
      <c r="BJ735" s="18" t="s">
        <v>81</v>
      </c>
      <c r="BK735" s="225">
        <f>ROUND(I735*H735,2)</f>
        <v>0</v>
      </c>
      <c r="BL735" s="18" t="s">
        <v>706</v>
      </c>
      <c r="BM735" s="224" t="s">
        <v>911</v>
      </c>
    </row>
    <row r="736" s="2" customFormat="1">
      <c r="A736" s="39"/>
      <c r="B736" s="40"/>
      <c r="C736" s="41"/>
      <c r="D736" s="248" t="s">
        <v>197</v>
      </c>
      <c r="E736" s="41"/>
      <c r="F736" s="249" t="s">
        <v>912</v>
      </c>
      <c r="G736" s="41"/>
      <c r="H736" s="41"/>
      <c r="I736" s="250"/>
      <c r="J736" s="41"/>
      <c r="K736" s="41"/>
      <c r="L736" s="45"/>
      <c r="M736" s="251"/>
      <c r="N736" s="252"/>
      <c r="O736" s="85"/>
      <c r="P736" s="85"/>
      <c r="Q736" s="85"/>
      <c r="R736" s="85"/>
      <c r="S736" s="85"/>
      <c r="T736" s="86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T736" s="18" t="s">
        <v>197</v>
      </c>
      <c r="AU736" s="18" t="s">
        <v>83</v>
      </c>
    </row>
    <row r="737" s="12" customFormat="1" ht="22.8" customHeight="1">
      <c r="A737" s="12"/>
      <c r="B737" s="197"/>
      <c r="C737" s="198"/>
      <c r="D737" s="199" t="s">
        <v>73</v>
      </c>
      <c r="E737" s="211" t="s">
        <v>913</v>
      </c>
      <c r="F737" s="211" t="s">
        <v>914</v>
      </c>
      <c r="G737" s="198"/>
      <c r="H737" s="198"/>
      <c r="I737" s="201"/>
      <c r="J737" s="212">
        <f>BK737</f>
        <v>0</v>
      </c>
      <c r="K737" s="198"/>
      <c r="L737" s="203"/>
      <c r="M737" s="204"/>
      <c r="N737" s="205"/>
      <c r="O737" s="205"/>
      <c r="P737" s="206">
        <f>SUM(P738:P843)</f>
        <v>0</v>
      </c>
      <c r="Q737" s="205"/>
      <c r="R737" s="206">
        <f>SUM(R738:R843)</f>
        <v>3.8472651199999999</v>
      </c>
      <c r="S737" s="205"/>
      <c r="T737" s="207">
        <f>SUM(T738:T843)</f>
        <v>0</v>
      </c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R737" s="208" t="s">
        <v>83</v>
      </c>
      <c r="AT737" s="209" t="s">
        <v>73</v>
      </c>
      <c r="AU737" s="209" t="s">
        <v>81</v>
      </c>
      <c r="AY737" s="208" t="s">
        <v>165</v>
      </c>
      <c r="BK737" s="210">
        <f>SUM(BK738:BK843)</f>
        <v>0</v>
      </c>
    </row>
    <row r="738" s="2" customFormat="1" ht="24.15" customHeight="1">
      <c r="A738" s="39"/>
      <c r="B738" s="40"/>
      <c r="C738" s="213" t="s">
        <v>915</v>
      </c>
      <c r="D738" s="213" t="s">
        <v>168</v>
      </c>
      <c r="E738" s="214" t="s">
        <v>916</v>
      </c>
      <c r="F738" s="215" t="s">
        <v>917</v>
      </c>
      <c r="G738" s="216" t="s">
        <v>194</v>
      </c>
      <c r="H738" s="217">
        <v>23.324999999999999</v>
      </c>
      <c r="I738" s="218"/>
      <c r="J738" s="219">
        <f>ROUND(I738*H738,2)</f>
        <v>0</v>
      </c>
      <c r="K738" s="215" t="s">
        <v>195</v>
      </c>
      <c r="L738" s="45"/>
      <c r="M738" s="220" t="s">
        <v>19</v>
      </c>
      <c r="N738" s="221" t="s">
        <v>45</v>
      </c>
      <c r="O738" s="85"/>
      <c r="P738" s="222">
        <f>O738*H738</f>
        <v>0</v>
      </c>
      <c r="Q738" s="222">
        <v>0.00069999999999999999</v>
      </c>
      <c r="R738" s="222">
        <f>Q738*H738</f>
        <v>0.016327499999999998</v>
      </c>
      <c r="S738" s="222">
        <v>0</v>
      </c>
      <c r="T738" s="223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24" t="s">
        <v>706</v>
      </c>
      <c r="AT738" s="224" t="s">
        <v>168</v>
      </c>
      <c r="AU738" s="224" t="s">
        <v>83</v>
      </c>
      <c r="AY738" s="18" t="s">
        <v>165</v>
      </c>
      <c r="BE738" s="225">
        <f>IF(N738="základní",J738,0)</f>
        <v>0</v>
      </c>
      <c r="BF738" s="225">
        <f>IF(N738="snížená",J738,0)</f>
        <v>0</v>
      </c>
      <c r="BG738" s="225">
        <f>IF(N738="zákl. přenesená",J738,0)</f>
        <v>0</v>
      </c>
      <c r="BH738" s="225">
        <f>IF(N738="sníž. přenesená",J738,0)</f>
        <v>0</v>
      </c>
      <c r="BI738" s="225">
        <f>IF(N738="nulová",J738,0)</f>
        <v>0</v>
      </c>
      <c r="BJ738" s="18" t="s">
        <v>81</v>
      </c>
      <c r="BK738" s="225">
        <f>ROUND(I738*H738,2)</f>
        <v>0</v>
      </c>
      <c r="BL738" s="18" t="s">
        <v>706</v>
      </c>
      <c r="BM738" s="224" t="s">
        <v>918</v>
      </c>
    </row>
    <row r="739" s="2" customFormat="1">
      <c r="A739" s="39"/>
      <c r="B739" s="40"/>
      <c r="C739" s="41"/>
      <c r="D739" s="248" t="s">
        <v>197</v>
      </c>
      <c r="E739" s="41"/>
      <c r="F739" s="249" t="s">
        <v>919</v>
      </c>
      <c r="G739" s="41"/>
      <c r="H739" s="41"/>
      <c r="I739" s="250"/>
      <c r="J739" s="41"/>
      <c r="K739" s="41"/>
      <c r="L739" s="45"/>
      <c r="M739" s="251"/>
      <c r="N739" s="252"/>
      <c r="O739" s="85"/>
      <c r="P739" s="85"/>
      <c r="Q739" s="85"/>
      <c r="R739" s="85"/>
      <c r="S739" s="85"/>
      <c r="T739" s="86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197</v>
      </c>
      <c r="AU739" s="18" t="s">
        <v>83</v>
      </c>
    </row>
    <row r="740" s="14" customFormat="1">
      <c r="A740" s="14"/>
      <c r="B740" s="237"/>
      <c r="C740" s="238"/>
      <c r="D740" s="228" t="s">
        <v>175</v>
      </c>
      <c r="E740" s="239" t="s">
        <v>19</v>
      </c>
      <c r="F740" s="240" t="s">
        <v>920</v>
      </c>
      <c r="G740" s="238"/>
      <c r="H740" s="241">
        <v>1.7250000000000001</v>
      </c>
      <c r="I740" s="242"/>
      <c r="J740" s="238"/>
      <c r="K740" s="238"/>
      <c r="L740" s="243"/>
      <c r="M740" s="244"/>
      <c r="N740" s="245"/>
      <c r="O740" s="245"/>
      <c r="P740" s="245"/>
      <c r="Q740" s="245"/>
      <c r="R740" s="245"/>
      <c r="S740" s="245"/>
      <c r="T740" s="246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47" t="s">
        <v>175</v>
      </c>
      <c r="AU740" s="247" t="s">
        <v>83</v>
      </c>
      <c r="AV740" s="14" t="s">
        <v>83</v>
      </c>
      <c r="AW740" s="14" t="s">
        <v>33</v>
      </c>
      <c r="AX740" s="14" t="s">
        <v>74</v>
      </c>
      <c r="AY740" s="247" t="s">
        <v>165</v>
      </c>
    </row>
    <row r="741" s="14" customFormat="1">
      <c r="A741" s="14"/>
      <c r="B741" s="237"/>
      <c r="C741" s="238"/>
      <c r="D741" s="228" t="s">
        <v>175</v>
      </c>
      <c r="E741" s="239" t="s">
        <v>19</v>
      </c>
      <c r="F741" s="240" t="s">
        <v>921</v>
      </c>
      <c r="G741" s="238"/>
      <c r="H741" s="241">
        <v>1.6499999999999999</v>
      </c>
      <c r="I741" s="242"/>
      <c r="J741" s="238"/>
      <c r="K741" s="238"/>
      <c r="L741" s="243"/>
      <c r="M741" s="244"/>
      <c r="N741" s="245"/>
      <c r="O741" s="245"/>
      <c r="P741" s="245"/>
      <c r="Q741" s="245"/>
      <c r="R741" s="245"/>
      <c r="S741" s="245"/>
      <c r="T741" s="246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7" t="s">
        <v>175</v>
      </c>
      <c r="AU741" s="247" t="s">
        <v>83</v>
      </c>
      <c r="AV741" s="14" t="s">
        <v>83</v>
      </c>
      <c r="AW741" s="14" t="s">
        <v>33</v>
      </c>
      <c r="AX741" s="14" t="s">
        <v>74</v>
      </c>
      <c r="AY741" s="247" t="s">
        <v>165</v>
      </c>
    </row>
    <row r="742" s="14" customFormat="1">
      <c r="A742" s="14"/>
      <c r="B742" s="237"/>
      <c r="C742" s="238"/>
      <c r="D742" s="228" t="s">
        <v>175</v>
      </c>
      <c r="E742" s="239" t="s">
        <v>19</v>
      </c>
      <c r="F742" s="240" t="s">
        <v>922</v>
      </c>
      <c r="G742" s="238"/>
      <c r="H742" s="241">
        <v>1.6499999999999999</v>
      </c>
      <c r="I742" s="242"/>
      <c r="J742" s="238"/>
      <c r="K742" s="238"/>
      <c r="L742" s="243"/>
      <c r="M742" s="244"/>
      <c r="N742" s="245"/>
      <c r="O742" s="245"/>
      <c r="P742" s="245"/>
      <c r="Q742" s="245"/>
      <c r="R742" s="245"/>
      <c r="S742" s="245"/>
      <c r="T742" s="246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7" t="s">
        <v>175</v>
      </c>
      <c r="AU742" s="247" t="s">
        <v>83</v>
      </c>
      <c r="AV742" s="14" t="s">
        <v>83</v>
      </c>
      <c r="AW742" s="14" t="s">
        <v>33</v>
      </c>
      <c r="AX742" s="14" t="s">
        <v>74</v>
      </c>
      <c r="AY742" s="247" t="s">
        <v>165</v>
      </c>
    </row>
    <row r="743" s="14" customFormat="1">
      <c r="A743" s="14"/>
      <c r="B743" s="237"/>
      <c r="C743" s="238"/>
      <c r="D743" s="228" t="s">
        <v>175</v>
      </c>
      <c r="E743" s="239" t="s">
        <v>19</v>
      </c>
      <c r="F743" s="240" t="s">
        <v>923</v>
      </c>
      <c r="G743" s="238"/>
      <c r="H743" s="241">
        <v>18.300000000000001</v>
      </c>
      <c r="I743" s="242"/>
      <c r="J743" s="238"/>
      <c r="K743" s="238"/>
      <c r="L743" s="243"/>
      <c r="M743" s="244"/>
      <c r="N743" s="245"/>
      <c r="O743" s="245"/>
      <c r="P743" s="245"/>
      <c r="Q743" s="245"/>
      <c r="R743" s="245"/>
      <c r="S743" s="245"/>
      <c r="T743" s="246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7" t="s">
        <v>175</v>
      </c>
      <c r="AU743" s="247" t="s">
        <v>83</v>
      </c>
      <c r="AV743" s="14" t="s">
        <v>83</v>
      </c>
      <c r="AW743" s="14" t="s">
        <v>33</v>
      </c>
      <c r="AX743" s="14" t="s">
        <v>74</v>
      </c>
      <c r="AY743" s="247" t="s">
        <v>165</v>
      </c>
    </row>
    <row r="744" s="15" customFormat="1">
      <c r="A744" s="15"/>
      <c r="B744" s="253"/>
      <c r="C744" s="254"/>
      <c r="D744" s="228" t="s">
        <v>175</v>
      </c>
      <c r="E744" s="255" t="s">
        <v>19</v>
      </c>
      <c r="F744" s="256" t="s">
        <v>207</v>
      </c>
      <c r="G744" s="254"/>
      <c r="H744" s="257">
        <v>23.324999999999999</v>
      </c>
      <c r="I744" s="258"/>
      <c r="J744" s="254"/>
      <c r="K744" s="254"/>
      <c r="L744" s="259"/>
      <c r="M744" s="260"/>
      <c r="N744" s="261"/>
      <c r="O744" s="261"/>
      <c r="P744" s="261"/>
      <c r="Q744" s="261"/>
      <c r="R744" s="261"/>
      <c r="S744" s="261"/>
      <c r="T744" s="262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3" t="s">
        <v>175</v>
      </c>
      <c r="AU744" s="263" t="s">
        <v>83</v>
      </c>
      <c r="AV744" s="15" t="s">
        <v>173</v>
      </c>
      <c r="AW744" s="15" t="s">
        <v>33</v>
      </c>
      <c r="AX744" s="15" t="s">
        <v>81</v>
      </c>
      <c r="AY744" s="263" t="s">
        <v>165</v>
      </c>
    </row>
    <row r="745" s="2" customFormat="1" ht="37.8" customHeight="1">
      <c r="A745" s="39"/>
      <c r="B745" s="40"/>
      <c r="C745" s="213" t="s">
        <v>924</v>
      </c>
      <c r="D745" s="213" t="s">
        <v>168</v>
      </c>
      <c r="E745" s="214" t="s">
        <v>925</v>
      </c>
      <c r="F745" s="215" t="s">
        <v>926</v>
      </c>
      <c r="G745" s="216" t="s">
        <v>194</v>
      </c>
      <c r="H745" s="217">
        <v>23.324999999999999</v>
      </c>
      <c r="I745" s="218"/>
      <c r="J745" s="219">
        <f>ROUND(I745*H745,2)</f>
        <v>0</v>
      </c>
      <c r="K745" s="215" t="s">
        <v>172</v>
      </c>
      <c r="L745" s="45"/>
      <c r="M745" s="220" t="s">
        <v>19</v>
      </c>
      <c r="N745" s="221" t="s">
        <v>45</v>
      </c>
      <c r="O745" s="85"/>
      <c r="P745" s="222">
        <f>O745*H745</f>
        <v>0</v>
      </c>
      <c r="Q745" s="222">
        <v>0.055579999999999997</v>
      </c>
      <c r="R745" s="222">
        <f>Q745*H745</f>
        <v>1.2964034999999998</v>
      </c>
      <c r="S745" s="222">
        <v>0</v>
      </c>
      <c r="T745" s="223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24" t="s">
        <v>706</v>
      </c>
      <c r="AT745" s="224" t="s">
        <v>168</v>
      </c>
      <c r="AU745" s="224" t="s">
        <v>83</v>
      </c>
      <c r="AY745" s="18" t="s">
        <v>165</v>
      </c>
      <c r="BE745" s="225">
        <f>IF(N745="základní",J745,0)</f>
        <v>0</v>
      </c>
      <c r="BF745" s="225">
        <f>IF(N745="snížená",J745,0)</f>
        <v>0</v>
      </c>
      <c r="BG745" s="225">
        <f>IF(N745="zákl. přenesená",J745,0)</f>
        <v>0</v>
      </c>
      <c r="BH745" s="225">
        <f>IF(N745="sníž. přenesená",J745,0)</f>
        <v>0</v>
      </c>
      <c r="BI745" s="225">
        <f>IF(N745="nulová",J745,0)</f>
        <v>0</v>
      </c>
      <c r="BJ745" s="18" t="s">
        <v>81</v>
      </c>
      <c r="BK745" s="225">
        <f>ROUND(I745*H745,2)</f>
        <v>0</v>
      </c>
      <c r="BL745" s="18" t="s">
        <v>706</v>
      </c>
      <c r="BM745" s="224" t="s">
        <v>927</v>
      </c>
    </row>
    <row r="746" s="14" customFormat="1">
      <c r="A746" s="14"/>
      <c r="B746" s="237"/>
      <c r="C746" s="238"/>
      <c r="D746" s="228" t="s">
        <v>175</v>
      </c>
      <c r="E746" s="239" t="s">
        <v>19</v>
      </c>
      <c r="F746" s="240" t="s">
        <v>920</v>
      </c>
      <c r="G746" s="238"/>
      <c r="H746" s="241">
        <v>1.7250000000000001</v>
      </c>
      <c r="I746" s="242"/>
      <c r="J746" s="238"/>
      <c r="K746" s="238"/>
      <c r="L746" s="243"/>
      <c r="M746" s="244"/>
      <c r="N746" s="245"/>
      <c r="O746" s="245"/>
      <c r="P746" s="245"/>
      <c r="Q746" s="245"/>
      <c r="R746" s="245"/>
      <c r="S746" s="245"/>
      <c r="T746" s="246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7" t="s">
        <v>175</v>
      </c>
      <c r="AU746" s="247" t="s">
        <v>83</v>
      </c>
      <c r="AV746" s="14" t="s">
        <v>83</v>
      </c>
      <c r="AW746" s="14" t="s">
        <v>33</v>
      </c>
      <c r="AX746" s="14" t="s">
        <v>74</v>
      </c>
      <c r="AY746" s="247" t="s">
        <v>165</v>
      </c>
    </row>
    <row r="747" s="14" customFormat="1">
      <c r="A747" s="14"/>
      <c r="B747" s="237"/>
      <c r="C747" s="238"/>
      <c r="D747" s="228" t="s">
        <v>175</v>
      </c>
      <c r="E747" s="239" t="s">
        <v>19</v>
      </c>
      <c r="F747" s="240" t="s">
        <v>921</v>
      </c>
      <c r="G747" s="238"/>
      <c r="H747" s="241">
        <v>1.6499999999999999</v>
      </c>
      <c r="I747" s="242"/>
      <c r="J747" s="238"/>
      <c r="K747" s="238"/>
      <c r="L747" s="243"/>
      <c r="M747" s="244"/>
      <c r="N747" s="245"/>
      <c r="O747" s="245"/>
      <c r="P747" s="245"/>
      <c r="Q747" s="245"/>
      <c r="R747" s="245"/>
      <c r="S747" s="245"/>
      <c r="T747" s="246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7" t="s">
        <v>175</v>
      </c>
      <c r="AU747" s="247" t="s">
        <v>83</v>
      </c>
      <c r="AV747" s="14" t="s">
        <v>83</v>
      </c>
      <c r="AW747" s="14" t="s">
        <v>33</v>
      </c>
      <c r="AX747" s="14" t="s">
        <v>74</v>
      </c>
      <c r="AY747" s="247" t="s">
        <v>165</v>
      </c>
    </row>
    <row r="748" s="14" customFormat="1">
      <c r="A748" s="14"/>
      <c r="B748" s="237"/>
      <c r="C748" s="238"/>
      <c r="D748" s="228" t="s">
        <v>175</v>
      </c>
      <c r="E748" s="239" t="s">
        <v>19</v>
      </c>
      <c r="F748" s="240" t="s">
        <v>922</v>
      </c>
      <c r="G748" s="238"/>
      <c r="H748" s="241">
        <v>1.6499999999999999</v>
      </c>
      <c r="I748" s="242"/>
      <c r="J748" s="238"/>
      <c r="K748" s="238"/>
      <c r="L748" s="243"/>
      <c r="M748" s="244"/>
      <c r="N748" s="245"/>
      <c r="O748" s="245"/>
      <c r="P748" s="245"/>
      <c r="Q748" s="245"/>
      <c r="R748" s="245"/>
      <c r="S748" s="245"/>
      <c r="T748" s="246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47" t="s">
        <v>175</v>
      </c>
      <c r="AU748" s="247" t="s">
        <v>83</v>
      </c>
      <c r="AV748" s="14" t="s">
        <v>83</v>
      </c>
      <c r="AW748" s="14" t="s">
        <v>33</v>
      </c>
      <c r="AX748" s="14" t="s">
        <v>74</v>
      </c>
      <c r="AY748" s="247" t="s">
        <v>165</v>
      </c>
    </row>
    <row r="749" s="14" customFormat="1">
      <c r="A749" s="14"/>
      <c r="B749" s="237"/>
      <c r="C749" s="238"/>
      <c r="D749" s="228" t="s">
        <v>175</v>
      </c>
      <c r="E749" s="239" t="s">
        <v>19</v>
      </c>
      <c r="F749" s="240" t="s">
        <v>923</v>
      </c>
      <c r="G749" s="238"/>
      <c r="H749" s="241">
        <v>18.300000000000001</v>
      </c>
      <c r="I749" s="242"/>
      <c r="J749" s="238"/>
      <c r="K749" s="238"/>
      <c r="L749" s="243"/>
      <c r="M749" s="244"/>
      <c r="N749" s="245"/>
      <c r="O749" s="245"/>
      <c r="P749" s="245"/>
      <c r="Q749" s="245"/>
      <c r="R749" s="245"/>
      <c r="S749" s="245"/>
      <c r="T749" s="246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47" t="s">
        <v>175</v>
      </c>
      <c r="AU749" s="247" t="s">
        <v>83</v>
      </c>
      <c r="AV749" s="14" t="s">
        <v>83</v>
      </c>
      <c r="AW749" s="14" t="s">
        <v>33</v>
      </c>
      <c r="AX749" s="14" t="s">
        <v>74</v>
      </c>
      <c r="AY749" s="247" t="s">
        <v>165</v>
      </c>
    </row>
    <row r="750" s="15" customFormat="1">
      <c r="A750" s="15"/>
      <c r="B750" s="253"/>
      <c r="C750" s="254"/>
      <c r="D750" s="228" t="s">
        <v>175</v>
      </c>
      <c r="E750" s="255" t="s">
        <v>19</v>
      </c>
      <c r="F750" s="256" t="s">
        <v>207</v>
      </c>
      <c r="G750" s="254"/>
      <c r="H750" s="257">
        <v>23.324999999999999</v>
      </c>
      <c r="I750" s="258"/>
      <c r="J750" s="254"/>
      <c r="K750" s="254"/>
      <c r="L750" s="259"/>
      <c r="M750" s="260"/>
      <c r="N750" s="261"/>
      <c r="O750" s="261"/>
      <c r="P750" s="261"/>
      <c r="Q750" s="261"/>
      <c r="R750" s="261"/>
      <c r="S750" s="261"/>
      <c r="T750" s="262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63" t="s">
        <v>175</v>
      </c>
      <c r="AU750" s="263" t="s">
        <v>83</v>
      </c>
      <c r="AV750" s="15" t="s">
        <v>173</v>
      </c>
      <c r="AW750" s="15" t="s">
        <v>33</v>
      </c>
      <c r="AX750" s="15" t="s">
        <v>81</v>
      </c>
      <c r="AY750" s="263" t="s">
        <v>165</v>
      </c>
    </row>
    <row r="751" s="2" customFormat="1" ht="24.15" customHeight="1">
      <c r="A751" s="39"/>
      <c r="B751" s="40"/>
      <c r="C751" s="213" t="s">
        <v>928</v>
      </c>
      <c r="D751" s="213" t="s">
        <v>168</v>
      </c>
      <c r="E751" s="214" t="s">
        <v>929</v>
      </c>
      <c r="F751" s="215" t="s">
        <v>930</v>
      </c>
      <c r="G751" s="216" t="s">
        <v>194</v>
      </c>
      <c r="H751" s="217">
        <v>70.329999999999998</v>
      </c>
      <c r="I751" s="218"/>
      <c r="J751" s="219">
        <f>ROUND(I751*H751,2)</f>
        <v>0</v>
      </c>
      <c r="K751" s="215" t="s">
        <v>195</v>
      </c>
      <c r="L751" s="45"/>
      <c r="M751" s="220" t="s">
        <v>19</v>
      </c>
      <c r="N751" s="221" t="s">
        <v>45</v>
      </c>
      <c r="O751" s="85"/>
      <c r="P751" s="222">
        <f>O751*H751</f>
        <v>0</v>
      </c>
      <c r="Q751" s="222">
        <v>0.021870000000000001</v>
      </c>
      <c r="R751" s="222">
        <f>Q751*H751</f>
        <v>1.5381171</v>
      </c>
      <c r="S751" s="222">
        <v>0</v>
      </c>
      <c r="T751" s="223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24" t="s">
        <v>706</v>
      </c>
      <c r="AT751" s="224" t="s">
        <v>168</v>
      </c>
      <c r="AU751" s="224" t="s">
        <v>83</v>
      </c>
      <c r="AY751" s="18" t="s">
        <v>165</v>
      </c>
      <c r="BE751" s="225">
        <f>IF(N751="základní",J751,0)</f>
        <v>0</v>
      </c>
      <c r="BF751" s="225">
        <f>IF(N751="snížená",J751,0)</f>
        <v>0</v>
      </c>
      <c r="BG751" s="225">
        <f>IF(N751="zákl. přenesená",J751,0)</f>
        <v>0</v>
      </c>
      <c r="BH751" s="225">
        <f>IF(N751="sníž. přenesená",J751,0)</f>
        <v>0</v>
      </c>
      <c r="BI751" s="225">
        <f>IF(N751="nulová",J751,0)</f>
        <v>0</v>
      </c>
      <c r="BJ751" s="18" t="s">
        <v>81</v>
      </c>
      <c r="BK751" s="225">
        <f>ROUND(I751*H751,2)</f>
        <v>0</v>
      </c>
      <c r="BL751" s="18" t="s">
        <v>706</v>
      </c>
      <c r="BM751" s="224" t="s">
        <v>931</v>
      </c>
    </row>
    <row r="752" s="2" customFormat="1">
      <c r="A752" s="39"/>
      <c r="B752" s="40"/>
      <c r="C752" s="41"/>
      <c r="D752" s="248" t="s">
        <v>197</v>
      </c>
      <c r="E752" s="41"/>
      <c r="F752" s="249" t="s">
        <v>932</v>
      </c>
      <c r="G752" s="41"/>
      <c r="H752" s="41"/>
      <c r="I752" s="250"/>
      <c r="J752" s="41"/>
      <c r="K752" s="41"/>
      <c r="L752" s="45"/>
      <c r="M752" s="251"/>
      <c r="N752" s="252"/>
      <c r="O752" s="85"/>
      <c r="P752" s="85"/>
      <c r="Q752" s="85"/>
      <c r="R752" s="85"/>
      <c r="S752" s="85"/>
      <c r="T752" s="86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T752" s="18" t="s">
        <v>197</v>
      </c>
      <c r="AU752" s="18" t="s">
        <v>83</v>
      </c>
    </row>
    <row r="753" s="14" customFormat="1">
      <c r="A753" s="14"/>
      <c r="B753" s="237"/>
      <c r="C753" s="238"/>
      <c r="D753" s="228" t="s">
        <v>175</v>
      </c>
      <c r="E753" s="239" t="s">
        <v>19</v>
      </c>
      <c r="F753" s="240" t="s">
        <v>790</v>
      </c>
      <c r="G753" s="238"/>
      <c r="H753" s="241">
        <v>44.240000000000002</v>
      </c>
      <c r="I753" s="242"/>
      <c r="J753" s="238"/>
      <c r="K753" s="238"/>
      <c r="L753" s="243"/>
      <c r="M753" s="244"/>
      <c r="N753" s="245"/>
      <c r="O753" s="245"/>
      <c r="P753" s="245"/>
      <c r="Q753" s="245"/>
      <c r="R753" s="245"/>
      <c r="S753" s="245"/>
      <c r="T753" s="246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7" t="s">
        <v>175</v>
      </c>
      <c r="AU753" s="247" t="s">
        <v>83</v>
      </c>
      <c r="AV753" s="14" t="s">
        <v>83</v>
      </c>
      <c r="AW753" s="14" t="s">
        <v>33</v>
      </c>
      <c r="AX753" s="14" t="s">
        <v>74</v>
      </c>
      <c r="AY753" s="247" t="s">
        <v>165</v>
      </c>
    </row>
    <row r="754" s="14" customFormat="1">
      <c r="A754" s="14"/>
      <c r="B754" s="237"/>
      <c r="C754" s="238"/>
      <c r="D754" s="228" t="s">
        <v>175</v>
      </c>
      <c r="E754" s="239" t="s">
        <v>19</v>
      </c>
      <c r="F754" s="240" t="s">
        <v>791</v>
      </c>
      <c r="G754" s="238"/>
      <c r="H754" s="241">
        <v>11.539999999999999</v>
      </c>
      <c r="I754" s="242"/>
      <c r="J754" s="238"/>
      <c r="K754" s="238"/>
      <c r="L754" s="243"/>
      <c r="M754" s="244"/>
      <c r="N754" s="245"/>
      <c r="O754" s="245"/>
      <c r="P754" s="245"/>
      <c r="Q754" s="245"/>
      <c r="R754" s="245"/>
      <c r="S754" s="245"/>
      <c r="T754" s="246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7" t="s">
        <v>175</v>
      </c>
      <c r="AU754" s="247" t="s">
        <v>83</v>
      </c>
      <c r="AV754" s="14" t="s">
        <v>83</v>
      </c>
      <c r="AW754" s="14" t="s">
        <v>33</v>
      </c>
      <c r="AX754" s="14" t="s">
        <v>74</v>
      </c>
      <c r="AY754" s="247" t="s">
        <v>165</v>
      </c>
    </row>
    <row r="755" s="14" customFormat="1">
      <c r="A755" s="14"/>
      <c r="B755" s="237"/>
      <c r="C755" s="238"/>
      <c r="D755" s="228" t="s">
        <v>175</v>
      </c>
      <c r="E755" s="239" t="s">
        <v>19</v>
      </c>
      <c r="F755" s="240" t="s">
        <v>792</v>
      </c>
      <c r="G755" s="238"/>
      <c r="H755" s="241">
        <v>14.550000000000001</v>
      </c>
      <c r="I755" s="242"/>
      <c r="J755" s="238"/>
      <c r="K755" s="238"/>
      <c r="L755" s="243"/>
      <c r="M755" s="244"/>
      <c r="N755" s="245"/>
      <c r="O755" s="245"/>
      <c r="P755" s="245"/>
      <c r="Q755" s="245"/>
      <c r="R755" s="245"/>
      <c r="S755" s="245"/>
      <c r="T755" s="246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7" t="s">
        <v>175</v>
      </c>
      <c r="AU755" s="247" t="s">
        <v>83</v>
      </c>
      <c r="AV755" s="14" t="s">
        <v>83</v>
      </c>
      <c r="AW755" s="14" t="s">
        <v>33</v>
      </c>
      <c r="AX755" s="14" t="s">
        <v>74</v>
      </c>
      <c r="AY755" s="247" t="s">
        <v>165</v>
      </c>
    </row>
    <row r="756" s="15" customFormat="1">
      <c r="A756" s="15"/>
      <c r="B756" s="253"/>
      <c r="C756" s="254"/>
      <c r="D756" s="228" t="s">
        <v>175</v>
      </c>
      <c r="E756" s="255" t="s">
        <v>19</v>
      </c>
      <c r="F756" s="256" t="s">
        <v>207</v>
      </c>
      <c r="G756" s="254"/>
      <c r="H756" s="257">
        <v>70.329999999999998</v>
      </c>
      <c r="I756" s="258"/>
      <c r="J756" s="254"/>
      <c r="K756" s="254"/>
      <c r="L756" s="259"/>
      <c r="M756" s="260"/>
      <c r="N756" s="261"/>
      <c r="O756" s="261"/>
      <c r="P756" s="261"/>
      <c r="Q756" s="261"/>
      <c r="R756" s="261"/>
      <c r="S756" s="261"/>
      <c r="T756" s="262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3" t="s">
        <v>175</v>
      </c>
      <c r="AU756" s="263" t="s">
        <v>83</v>
      </c>
      <c r="AV756" s="15" t="s">
        <v>173</v>
      </c>
      <c r="AW756" s="15" t="s">
        <v>33</v>
      </c>
      <c r="AX756" s="15" t="s">
        <v>81</v>
      </c>
      <c r="AY756" s="263" t="s">
        <v>165</v>
      </c>
    </row>
    <row r="757" s="2" customFormat="1" ht="24.15" customHeight="1">
      <c r="A757" s="39"/>
      <c r="B757" s="40"/>
      <c r="C757" s="213" t="s">
        <v>933</v>
      </c>
      <c r="D757" s="213" t="s">
        <v>168</v>
      </c>
      <c r="E757" s="214" t="s">
        <v>934</v>
      </c>
      <c r="F757" s="215" t="s">
        <v>935</v>
      </c>
      <c r="G757" s="216" t="s">
        <v>194</v>
      </c>
      <c r="H757" s="217">
        <v>37.630000000000003</v>
      </c>
      <c r="I757" s="218"/>
      <c r="J757" s="219">
        <f>ROUND(I757*H757,2)</f>
        <v>0</v>
      </c>
      <c r="K757" s="215" t="s">
        <v>195</v>
      </c>
      <c r="L757" s="45"/>
      <c r="M757" s="220" t="s">
        <v>19</v>
      </c>
      <c r="N757" s="221" t="s">
        <v>45</v>
      </c>
      <c r="O757" s="85"/>
      <c r="P757" s="222">
        <f>O757*H757</f>
        <v>0</v>
      </c>
      <c r="Q757" s="222">
        <v>0.022599999999999999</v>
      </c>
      <c r="R757" s="222">
        <f>Q757*H757</f>
        <v>0.85043800000000003</v>
      </c>
      <c r="S757" s="222">
        <v>0</v>
      </c>
      <c r="T757" s="223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4" t="s">
        <v>706</v>
      </c>
      <c r="AT757" s="224" t="s">
        <v>168</v>
      </c>
      <c r="AU757" s="224" t="s">
        <v>83</v>
      </c>
      <c r="AY757" s="18" t="s">
        <v>165</v>
      </c>
      <c r="BE757" s="225">
        <f>IF(N757="základní",J757,0)</f>
        <v>0</v>
      </c>
      <c r="BF757" s="225">
        <f>IF(N757="snížená",J757,0)</f>
        <v>0</v>
      </c>
      <c r="BG757" s="225">
        <f>IF(N757="zákl. přenesená",J757,0)</f>
        <v>0</v>
      </c>
      <c r="BH757" s="225">
        <f>IF(N757="sníž. přenesená",J757,0)</f>
        <v>0</v>
      </c>
      <c r="BI757" s="225">
        <f>IF(N757="nulová",J757,0)</f>
        <v>0</v>
      </c>
      <c r="BJ757" s="18" t="s">
        <v>81</v>
      </c>
      <c r="BK757" s="225">
        <f>ROUND(I757*H757,2)</f>
        <v>0</v>
      </c>
      <c r="BL757" s="18" t="s">
        <v>706</v>
      </c>
      <c r="BM757" s="224" t="s">
        <v>936</v>
      </c>
    </row>
    <row r="758" s="2" customFormat="1">
      <c r="A758" s="39"/>
      <c r="B758" s="40"/>
      <c r="C758" s="41"/>
      <c r="D758" s="248" t="s">
        <v>197</v>
      </c>
      <c r="E758" s="41"/>
      <c r="F758" s="249" t="s">
        <v>937</v>
      </c>
      <c r="G758" s="41"/>
      <c r="H758" s="41"/>
      <c r="I758" s="250"/>
      <c r="J758" s="41"/>
      <c r="K758" s="41"/>
      <c r="L758" s="45"/>
      <c r="M758" s="251"/>
      <c r="N758" s="252"/>
      <c r="O758" s="85"/>
      <c r="P758" s="85"/>
      <c r="Q758" s="85"/>
      <c r="R758" s="85"/>
      <c r="S758" s="85"/>
      <c r="T758" s="86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197</v>
      </c>
      <c r="AU758" s="18" t="s">
        <v>83</v>
      </c>
    </row>
    <row r="759" s="14" customFormat="1">
      <c r="A759" s="14"/>
      <c r="B759" s="237"/>
      <c r="C759" s="238"/>
      <c r="D759" s="228" t="s">
        <v>175</v>
      </c>
      <c r="E759" s="239" t="s">
        <v>19</v>
      </c>
      <c r="F759" s="240" t="s">
        <v>793</v>
      </c>
      <c r="G759" s="238"/>
      <c r="H759" s="241">
        <v>6.8700000000000001</v>
      </c>
      <c r="I759" s="242"/>
      <c r="J759" s="238"/>
      <c r="K759" s="238"/>
      <c r="L759" s="243"/>
      <c r="M759" s="244"/>
      <c r="N759" s="245"/>
      <c r="O759" s="245"/>
      <c r="P759" s="245"/>
      <c r="Q759" s="245"/>
      <c r="R759" s="245"/>
      <c r="S759" s="245"/>
      <c r="T759" s="24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7" t="s">
        <v>175</v>
      </c>
      <c r="AU759" s="247" t="s">
        <v>83</v>
      </c>
      <c r="AV759" s="14" t="s">
        <v>83</v>
      </c>
      <c r="AW759" s="14" t="s">
        <v>33</v>
      </c>
      <c r="AX759" s="14" t="s">
        <v>74</v>
      </c>
      <c r="AY759" s="247" t="s">
        <v>165</v>
      </c>
    </row>
    <row r="760" s="14" customFormat="1">
      <c r="A760" s="14"/>
      <c r="B760" s="237"/>
      <c r="C760" s="238"/>
      <c r="D760" s="228" t="s">
        <v>175</v>
      </c>
      <c r="E760" s="239" t="s">
        <v>19</v>
      </c>
      <c r="F760" s="240" t="s">
        <v>794</v>
      </c>
      <c r="G760" s="238"/>
      <c r="H760" s="241">
        <v>1.7</v>
      </c>
      <c r="I760" s="242"/>
      <c r="J760" s="238"/>
      <c r="K760" s="238"/>
      <c r="L760" s="243"/>
      <c r="M760" s="244"/>
      <c r="N760" s="245"/>
      <c r="O760" s="245"/>
      <c r="P760" s="245"/>
      <c r="Q760" s="245"/>
      <c r="R760" s="245"/>
      <c r="S760" s="245"/>
      <c r="T760" s="246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7" t="s">
        <v>175</v>
      </c>
      <c r="AU760" s="247" t="s">
        <v>83</v>
      </c>
      <c r="AV760" s="14" t="s">
        <v>83</v>
      </c>
      <c r="AW760" s="14" t="s">
        <v>33</v>
      </c>
      <c r="AX760" s="14" t="s">
        <v>74</v>
      </c>
      <c r="AY760" s="247" t="s">
        <v>165</v>
      </c>
    </row>
    <row r="761" s="14" customFormat="1">
      <c r="A761" s="14"/>
      <c r="B761" s="237"/>
      <c r="C761" s="238"/>
      <c r="D761" s="228" t="s">
        <v>175</v>
      </c>
      <c r="E761" s="239" t="s">
        <v>19</v>
      </c>
      <c r="F761" s="240" t="s">
        <v>795</v>
      </c>
      <c r="G761" s="238"/>
      <c r="H761" s="241">
        <v>1.78</v>
      </c>
      <c r="I761" s="242"/>
      <c r="J761" s="238"/>
      <c r="K761" s="238"/>
      <c r="L761" s="243"/>
      <c r="M761" s="244"/>
      <c r="N761" s="245"/>
      <c r="O761" s="245"/>
      <c r="P761" s="245"/>
      <c r="Q761" s="245"/>
      <c r="R761" s="245"/>
      <c r="S761" s="245"/>
      <c r="T761" s="246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7" t="s">
        <v>175</v>
      </c>
      <c r="AU761" s="247" t="s">
        <v>83</v>
      </c>
      <c r="AV761" s="14" t="s">
        <v>83</v>
      </c>
      <c r="AW761" s="14" t="s">
        <v>33</v>
      </c>
      <c r="AX761" s="14" t="s">
        <v>74</v>
      </c>
      <c r="AY761" s="247" t="s">
        <v>165</v>
      </c>
    </row>
    <row r="762" s="14" customFormat="1">
      <c r="A762" s="14"/>
      <c r="B762" s="237"/>
      <c r="C762" s="238"/>
      <c r="D762" s="228" t="s">
        <v>175</v>
      </c>
      <c r="E762" s="239" t="s">
        <v>19</v>
      </c>
      <c r="F762" s="240" t="s">
        <v>796</v>
      </c>
      <c r="G762" s="238"/>
      <c r="H762" s="241">
        <v>4.46</v>
      </c>
      <c r="I762" s="242"/>
      <c r="J762" s="238"/>
      <c r="K762" s="238"/>
      <c r="L762" s="243"/>
      <c r="M762" s="244"/>
      <c r="N762" s="245"/>
      <c r="O762" s="245"/>
      <c r="P762" s="245"/>
      <c r="Q762" s="245"/>
      <c r="R762" s="245"/>
      <c r="S762" s="245"/>
      <c r="T762" s="246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47" t="s">
        <v>175</v>
      </c>
      <c r="AU762" s="247" t="s">
        <v>83</v>
      </c>
      <c r="AV762" s="14" t="s">
        <v>83</v>
      </c>
      <c r="AW762" s="14" t="s">
        <v>33</v>
      </c>
      <c r="AX762" s="14" t="s">
        <v>74</v>
      </c>
      <c r="AY762" s="247" t="s">
        <v>165</v>
      </c>
    </row>
    <row r="763" s="14" customFormat="1">
      <c r="A763" s="14"/>
      <c r="B763" s="237"/>
      <c r="C763" s="238"/>
      <c r="D763" s="228" t="s">
        <v>175</v>
      </c>
      <c r="E763" s="239" t="s">
        <v>19</v>
      </c>
      <c r="F763" s="240" t="s">
        <v>797</v>
      </c>
      <c r="G763" s="238"/>
      <c r="H763" s="241">
        <v>4.9000000000000004</v>
      </c>
      <c r="I763" s="242"/>
      <c r="J763" s="238"/>
      <c r="K763" s="238"/>
      <c r="L763" s="243"/>
      <c r="M763" s="244"/>
      <c r="N763" s="245"/>
      <c r="O763" s="245"/>
      <c r="P763" s="245"/>
      <c r="Q763" s="245"/>
      <c r="R763" s="245"/>
      <c r="S763" s="245"/>
      <c r="T763" s="24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7" t="s">
        <v>175</v>
      </c>
      <c r="AU763" s="247" t="s">
        <v>83</v>
      </c>
      <c r="AV763" s="14" t="s">
        <v>83</v>
      </c>
      <c r="AW763" s="14" t="s">
        <v>33</v>
      </c>
      <c r="AX763" s="14" t="s">
        <v>74</v>
      </c>
      <c r="AY763" s="247" t="s">
        <v>165</v>
      </c>
    </row>
    <row r="764" s="14" customFormat="1">
      <c r="A764" s="14"/>
      <c r="B764" s="237"/>
      <c r="C764" s="238"/>
      <c r="D764" s="228" t="s">
        <v>175</v>
      </c>
      <c r="E764" s="239" t="s">
        <v>19</v>
      </c>
      <c r="F764" s="240" t="s">
        <v>798</v>
      </c>
      <c r="G764" s="238"/>
      <c r="H764" s="241">
        <v>5.04</v>
      </c>
      <c r="I764" s="242"/>
      <c r="J764" s="238"/>
      <c r="K764" s="238"/>
      <c r="L764" s="243"/>
      <c r="M764" s="244"/>
      <c r="N764" s="245"/>
      <c r="O764" s="245"/>
      <c r="P764" s="245"/>
      <c r="Q764" s="245"/>
      <c r="R764" s="245"/>
      <c r="S764" s="245"/>
      <c r="T764" s="246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7" t="s">
        <v>175</v>
      </c>
      <c r="AU764" s="247" t="s">
        <v>83</v>
      </c>
      <c r="AV764" s="14" t="s">
        <v>83</v>
      </c>
      <c r="AW764" s="14" t="s">
        <v>33</v>
      </c>
      <c r="AX764" s="14" t="s">
        <v>74</v>
      </c>
      <c r="AY764" s="247" t="s">
        <v>165</v>
      </c>
    </row>
    <row r="765" s="14" customFormat="1">
      <c r="A765" s="14"/>
      <c r="B765" s="237"/>
      <c r="C765" s="238"/>
      <c r="D765" s="228" t="s">
        <v>175</v>
      </c>
      <c r="E765" s="239" t="s">
        <v>19</v>
      </c>
      <c r="F765" s="240" t="s">
        <v>799</v>
      </c>
      <c r="G765" s="238"/>
      <c r="H765" s="241">
        <v>1.5600000000000001</v>
      </c>
      <c r="I765" s="242"/>
      <c r="J765" s="238"/>
      <c r="K765" s="238"/>
      <c r="L765" s="243"/>
      <c r="M765" s="244"/>
      <c r="N765" s="245"/>
      <c r="O765" s="245"/>
      <c r="P765" s="245"/>
      <c r="Q765" s="245"/>
      <c r="R765" s="245"/>
      <c r="S765" s="245"/>
      <c r="T765" s="246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47" t="s">
        <v>175</v>
      </c>
      <c r="AU765" s="247" t="s">
        <v>83</v>
      </c>
      <c r="AV765" s="14" t="s">
        <v>83</v>
      </c>
      <c r="AW765" s="14" t="s">
        <v>33</v>
      </c>
      <c r="AX765" s="14" t="s">
        <v>74</v>
      </c>
      <c r="AY765" s="247" t="s">
        <v>165</v>
      </c>
    </row>
    <row r="766" s="14" customFormat="1">
      <c r="A766" s="14"/>
      <c r="B766" s="237"/>
      <c r="C766" s="238"/>
      <c r="D766" s="228" t="s">
        <v>175</v>
      </c>
      <c r="E766" s="239" t="s">
        <v>19</v>
      </c>
      <c r="F766" s="240" t="s">
        <v>800</v>
      </c>
      <c r="G766" s="238"/>
      <c r="H766" s="241">
        <v>1.53</v>
      </c>
      <c r="I766" s="242"/>
      <c r="J766" s="238"/>
      <c r="K766" s="238"/>
      <c r="L766" s="243"/>
      <c r="M766" s="244"/>
      <c r="N766" s="245"/>
      <c r="O766" s="245"/>
      <c r="P766" s="245"/>
      <c r="Q766" s="245"/>
      <c r="R766" s="245"/>
      <c r="S766" s="245"/>
      <c r="T766" s="246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7" t="s">
        <v>175</v>
      </c>
      <c r="AU766" s="247" t="s">
        <v>83</v>
      </c>
      <c r="AV766" s="14" t="s">
        <v>83</v>
      </c>
      <c r="AW766" s="14" t="s">
        <v>33</v>
      </c>
      <c r="AX766" s="14" t="s">
        <v>74</v>
      </c>
      <c r="AY766" s="247" t="s">
        <v>165</v>
      </c>
    </row>
    <row r="767" s="14" customFormat="1">
      <c r="A767" s="14"/>
      <c r="B767" s="237"/>
      <c r="C767" s="238"/>
      <c r="D767" s="228" t="s">
        <v>175</v>
      </c>
      <c r="E767" s="239" t="s">
        <v>19</v>
      </c>
      <c r="F767" s="240" t="s">
        <v>801</v>
      </c>
      <c r="G767" s="238"/>
      <c r="H767" s="241">
        <v>3.8700000000000001</v>
      </c>
      <c r="I767" s="242"/>
      <c r="J767" s="238"/>
      <c r="K767" s="238"/>
      <c r="L767" s="243"/>
      <c r="M767" s="244"/>
      <c r="N767" s="245"/>
      <c r="O767" s="245"/>
      <c r="P767" s="245"/>
      <c r="Q767" s="245"/>
      <c r="R767" s="245"/>
      <c r="S767" s="245"/>
      <c r="T767" s="24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47" t="s">
        <v>175</v>
      </c>
      <c r="AU767" s="247" t="s">
        <v>83</v>
      </c>
      <c r="AV767" s="14" t="s">
        <v>83</v>
      </c>
      <c r="AW767" s="14" t="s">
        <v>33</v>
      </c>
      <c r="AX767" s="14" t="s">
        <v>74</v>
      </c>
      <c r="AY767" s="247" t="s">
        <v>165</v>
      </c>
    </row>
    <row r="768" s="14" customFormat="1">
      <c r="A768" s="14"/>
      <c r="B768" s="237"/>
      <c r="C768" s="238"/>
      <c r="D768" s="228" t="s">
        <v>175</v>
      </c>
      <c r="E768" s="239" t="s">
        <v>19</v>
      </c>
      <c r="F768" s="240" t="s">
        <v>802</v>
      </c>
      <c r="G768" s="238"/>
      <c r="H768" s="241">
        <v>5.9199999999999999</v>
      </c>
      <c r="I768" s="242"/>
      <c r="J768" s="238"/>
      <c r="K768" s="238"/>
      <c r="L768" s="243"/>
      <c r="M768" s="244"/>
      <c r="N768" s="245"/>
      <c r="O768" s="245"/>
      <c r="P768" s="245"/>
      <c r="Q768" s="245"/>
      <c r="R768" s="245"/>
      <c r="S768" s="245"/>
      <c r="T768" s="246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7" t="s">
        <v>175</v>
      </c>
      <c r="AU768" s="247" t="s">
        <v>83</v>
      </c>
      <c r="AV768" s="14" t="s">
        <v>83</v>
      </c>
      <c r="AW768" s="14" t="s">
        <v>33</v>
      </c>
      <c r="AX768" s="14" t="s">
        <v>74</v>
      </c>
      <c r="AY768" s="247" t="s">
        <v>165</v>
      </c>
    </row>
    <row r="769" s="15" customFormat="1">
      <c r="A769" s="15"/>
      <c r="B769" s="253"/>
      <c r="C769" s="254"/>
      <c r="D769" s="228" t="s">
        <v>175</v>
      </c>
      <c r="E769" s="255" t="s">
        <v>19</v>
      </c>
      <c r="F769" s="256" t="s">
        <v>207</v>
      </c>
      <c r="G769" s="254"/>
      <c r="H769" s="257">
        <v>37.630000000000003</v>
      </c>
      <c r="I769" s="258"/>
      <c r="J769" s="254"/>
      <c r="K769" s="254"/>
      <c r="L769" s="259"/>
      <c r="M769" s="260"/>
      <c r="N769" s="261"/>
      <c r="O769" s="261"/>
      <c r="P769" s="261"/>
      <c r="Q769" s="261"/>
      <c r="R769" s="261"/>
      <c r="S769" s="261"/>
      <c r="T769" s="262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63" t="s">
        <v>175</v>
      </c>
      <c r="AU769" s="263" t="s">
        <v>83</v>
      </c>
      <c r="AV769" s="15" t="s">
        <v>173</v>
      </c>
      <c r="AW769" s="15" t="s">
        <v>33</v>
      </c>
      <c r="AX769" s="15" t="s">
        <v>81</v>
      </c>
      <c r="AY769" s="263" t="s">
        <v>165</v>
      </c>
    </row>
    <row r="770" s="2" customFormat="1" ht="16.5" customHeight="1">
      <c r="A770" s="39"/>
      <c r="B770" s="40"/>
      <c r="C770" s="213" t="s">
        <v>938</v>
      </c>
      <c r="D770" s="213" t="s">
        <v>168</v>
      </c>
      <c r="E770" s="214" t="s">
        <v>939</v>
      </c>
      <c r="F770" s="215" t="s">
        <v>940</v>
      </c>
      <c r="G770" s="216" t="s">
        <v>194</v>
      </c>
      <c r="H770" s="217">
        <v>107.95999999999999</v>
      </c>
      <c r="I770" s="218"/>
      <c r="J770" s="219">
        <f>ROUND(I770*H770,2)</f>
        <v>0</v>
      </c>
      <c r="K770" s="215" t="s">
        <v>195</v>
      </c>
      <c r="L770" s="45"/>
      <c r="M770" s="220" t="s">
        <v>19</v>
      </c>
      <c r="N770" s="221" t="s">
        <v>45</v>
      </c>
      <c r="O770" s="85"/>
      <c r="P770" s="222">
        <f>O770*H770</f>
        <v>0</v>
      </c>
      <c r="Q770" s="222">
        <v>0.00010000000000000001</v>
      </c>
      <c r="R770" s="222">
        <f>Q770*H770</f>
        <v>0.010796</v>
      </c>
      <c r="S770" s="222">
        <v>0</v>
      </c>
      <c r="T770" s="223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24" t="s">
        <v>706</v>
      </c>
      <c r="AT770" s="224" t="s">
        <v>168</v>
      </c>
      <c r="AU770" s="224" t="s">
        <v>83</v>
      </c>
      <c r="AY770" s="18" t="s">
        <v>165</v>
      </c>
      <c r="BE770" s="225">
        <f>IF(N770="základní",J770,0)</f>
        <v>0</v>
      </c>
      <c r="BF770" s="225">
        <f>IF(N770="snížená",J770,0)</f>
        <v>0</v>
      </c>
      <c r="BG770" s="225">
        <f>IF(N770="zákl. přenesená",J770,0)</f>
        <v>0</v>
      </c>
      <c r="BH770" s="225">
        <f>IF(N770="sníž. přenesená",J770,0)</f>
        <v>0</v>
      </c>
      <c r="BI770" s="225">
        <f>IF(N770="nulová",J770,0)</f>
        <v>0</v>
      </c>
      <c r="BJ770" s="18" t="s">
        <v>81</v>
      </c>
      <c r="BK770" s="225">
        <f>ROUND(I770*H770,2)</f>
        <v>0</v>
      </c>
      <c r="BL770" s="18" t="s">
        <v>706</v>
      </c>
      <c r="BM770" s="224" t="s">
        <v>941</v>
      </c>
    </row>
    <row r="771" s="2" customFormat="1">
      <c r="A771" s="39"/>
      <c r="B771" s="40"/>
      <c r="C771" s="41"/>
      <c r="D771" s="248" t="s">
        <v>197</v>
      </c>
      <c r="E771" s="41"/>
      <c r="F771" s="249" t="s">
        <v>942</v>
      </c>
      <c r="G771" s="41"/>
      <c r="H771" s="41"/>
      <c r="I771" s="250"/>
      <c r="J771" s="41"/>
      <c r="K771" s="41"/>
      <c r="L771" s="45"/>
      <c r="M771" s="251"/>
      <c r="N771" s="252"/>
      <c r="O771" s="85"/>
      <c r="P771" s="85"/>
      <c r="Q771" s="85"/>
      <c r="R771" s="85"/>
      <c r="S771" s="85"/>
      <c r="T771" s="86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197</v>
      </c>
      <c r="AU771" s="18" t="s">
        <v>83</v>
      </c>
    </row>
    <row r="772" s="14" customFormat="1">
      <c r="A772" s="14"/>
      <c r="B772" s="237"/>
      <c r="C772" s="238"/>
      <c r="D772" s="228" t="s">
        <v>175</v>
      </c>
      <c r="E772" s="239" t="s">
        <v>19</v>
      </c>
      <c r="F772" s="240" t="s">
        <v>790</v>
      </c>
      <c r="G772" s="238"/>
      <c r="H772" s="241">
        <v>44.240000000000002</v>
      </c>
      <c r="I772" s="242"/>
      <c r="J772" s="238"/>
      <c r="K772" s="238"/>
      <c r="L772" s="243"/>
      <c r="M772" s="244"/>
      <c r="N772" s="245"/>
      <c r="O772" s="245"/>
      <c r="P772" s="245"/>
      <c r="Q772" s="245"/>
      <c r="R772" s="245"/>
      <c r="S772" s="245"/>
      <c r="T772" s="246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7" t="s">
        <v>175</v>
      </c>
      <c r="AU772" s="247" t="s">
        <v>83</v>
      </c>
      <c r="AV772" s="14" t="s">
        <v>83</v>
      </c>
      <c r="AW772" s="14" t="s">
        <v>33</v>
      </c>
      <c r="AX772" s="14" t="s">
        <v>74</v>
      </c>
      <c r="AY772" s="247" t="s">
        <v>165</v>
      </c>
    </row>
    <row r="773" s="14" customFormat="1">
      <c r="A773" s="14"/>
      <c r="B773" s="237"/>
      <c r="C773" s="238"/>
      <c r="D773" s="228" t="s">
        <v>175</v>
      </c>
      <c r="E773" s="239" t="s">
        <v>19</v>
      </c>
      <c r="F773" s="240" t="s">
        <v>791</v>
      </c>
      <c r="G773" s="238"/>
      <c r="H773" s="241">
        <v>11.539999999999999</v>
      </c>
      <c r="I773" s="242"/>
      <c r="J773" s="238"/>
      <c r="K773" s="238"/>
      <c r="L773" s="243"/>
      <c r="M773" s="244"/>
      <c r="N773" s="245"/>
      <c r="O773" s="245"/>
      <c r="P773" s="245"/>
      <c r="Q773" s="245"/>
      <c r="R773" s="245"/>
      <c r="S773" s="245"/>
      <c r="T773" s="246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47" t="s">
        <v>175</v>
      </c>
      <c r="AU773" s="247" t="s">
        <v>83</v>
      </c>
      <c r="AV773" s="14" t="s">
        <v>83</v>
      </c>
      <c r="AW773" s="14" t="s">
        <v>33</v>
      </c>
      <c r="AX773" s="14" t="s">
        <v>74</v>
      </c>
      <c r="AY773" s="247" t="s">
        <v>165</v>
      </c>
    </row>
    <row r="774" s="14" customFormat="1">
      <c r="A774" s="14"/>
      <c r="B774" s="237"/>
      <c r="C774" s="238"/>
      <c r="D774" s="228" t="s">
        <v>175</v>
      </c>
      <c r="E774" s="239" t="s">
        <v>19</v>
      </c>
      <c r="F774" s="240" t="s">
        <v>792</v>
      </c>
      <c r="G774" s="238"/>
      <c r="H774" s="241">
        <v>14.550000000000001</v>
      </c>
      <c r="I774" s="242"/>
      <c r="J774" s="238"/>
      <c r="K774" s="238"/>
      <c r="L774" s="243"/>
      <c r="M774" s="244"/>
      <c r="N774" s="245"/>
      <c r="O774" s="245"/>
      <c r="P774" s="245"/>
      <c r="Q774" s="245"/>
      <c r="R774" s="245"/>
      <c r="S774" s="245"/>
      <c r="T774" s="246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7" t="s">
        <v>175</v>
      </c>
      <c r="AU774" s="247" t="s">
        <v>83</v>
      </c>
      <c r="AV774" s="14" t="s">
        <v>83</v>
      </c>
      <c r="AW774" s="14" t="s">
        <v>33</v>
      </c>
      <c r="AX774" s="14" t="s">
        <v>74</v>
      </c>
      <c r="AY774" s="247" t="s">
        <v>165</v>
      </c>
    </row>
    <row r="775" s="14" customFormat="1">
      <c r="A775" s="14"/>
      <c r="B775" s="237"/>
      <c r="C775" s="238"/>
      <c r="D775" s="228" t="s">
        <v>175</v>
      </c>
      <c r="E775" s="239" t="s">
        <v>19</v>
      </c>
      <c r="F775" s="240" t="s">
        <v>793</v>
      </c>
      <c r="G775" s="238"/>
      <c r="H775" s="241">
        <v>6.8700000000000001</v>
      </c>
      <c r="I775" s="242"/>
      <c r="J775" s="238"/>
      <c r="K775" s="238"/>
      <c r="L775" s="243"/>
      <c r="M775" s="244"/>
      <c r="N775" s="245"/>
      <c r="O775" s="245"/>
      <c r="P775" s="245"/>
      <c r="Q775" s="245"/>
      <c r="R775" s="245"/>
      <c r="S775" s="245"/>
      <c r="T775" s="246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7" t="s">
        <v>175</v>
      </c>
      <c r="AU775" s="247" t="s">
        <v>83</v>
      </c>
      <c r="AV775" s="14" t="s">
        <v>83</v>
      </c>
      <c r="AW775" s="14" t="s">
        <v>33</v>
      </c>
      <c r="AX775" s="14" t="s">
        <v>74</v>
      </c>
      <c r="AY775" s="247" t="s">
        <v>165</v>
      </c>
    </row>
    <row r="776" s="14" customFormat="1">
      <c r="A776" s="14"/>
      <c r="B776" s="237"/>
      <c r="C776" s="238"/>
      <c r="D776" s="228" t="s">
        <v>175</v>
      </c>
      <c r="E776" s="239" t="s">
        <v>19</v>
      </c>
      <c r="F776" s="240" t="s">
        <v>794</v>
      </c>
      <c r="G776" s="238"/>
      <c r="H776" s="241">
        <v>1.7</v>
      </c>
      <c r="I776" s="242"/>
      <c r="J776" s="238"/>
      <c r="K776" s="238"/>
      <c r="L776" s="243"/>
      <c r="M776" s="244"/>
      <c r="N776" s="245"/>
      <c r="O776" s="245"/>
      <c r="P776" s="245"/>
      <c r="Q776" s="245"/>
      <c r="R776" s="245"/>
      <c r="S776" s="245"/>
      <c r="T776" s="246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47" t="s">
        <v>175</v>
      </c>
      <c r="AU776" s="247" t="s">
        <v>83</v>
      </c>
      <c r="AV776" s="14" t="s">
        <v>83</v>
      </c>
      <c r="AW776" s="14" t="s">
        <v>33</v>
      </c>
      <c r="AX776" s="14" t="s">
        <v>74</v>
      </c>
      <c r="AY776" s="247" t="s">
        <v>165</v>
      </c>
    </row>
    <row r="777" s="14" customFormat="1">
      <c r="A777" s="14"/>
      <c r="B777" s="237"/>
      <c r="C777" s="238"/>
      <c r="D777" s="228" t="s">
        <v>175</v>
      </c>
      <c r="E777" s="239" t="s">
        <v>19</v>
      </c>
      <c r="F777" s="240" t="s">
        <v>795</v>
      </c>
      <c r="G777" s="238"/>
      <c r="H777" s="241">
        <v>1.78</v>
      </c>
      <c r="I777" s="242"/>
      <c r="J777" s="238"/>
      <c r="K777" s="238"/>
      <c r="L777" s="243"/>
      <c r="M777" s="244"/>
      <c r="N777" s="245"/>
      <c r="O777" s="245"/>
      <c r="P777" s="245"/>
      <c r="Q777" s="245"/>
      <c r="R777" s="245"/>
      <c r="S777" s="245"/>
      <c r="T777" s="24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7" t="s">
        <v>175</v>
      </c>
      <c r="AU777" s="247" t="s">
        <v>83</v>
      </c>
      <c r="AV777" s="14" t="s">
        <v>83</v>
      </c>
      <c r="AW777" s="14" t="s">
        <v>33</v>
      </c>
      <c r="AX777" s="14" t="s">
        <v>74</v>
      </c>
      <c r="AY777" s="247" t="s">
        <v>165</v>
      </c>
    </row>
    <row r="778" s="14" customFormat="1">
      <c r="A778" s="14"/>
      <c r="B778" s="237"/>
      <c r="C778" s="238"/>
      <c r="D778" s="228" t="s">
        <v>175</v>
      </c>
      <c r="E778" s="239" t="s">
        <v>19</v>
      </c>
      <c r="F778" s="240" t="s">
        <v>796</v>
      </c>
      <c r="G778" s="238"/>
      <c r="H778" s="241">
        <v>4.46</v>
      </c>
      <c r="I778" s="242"/>
      <c r="J778" s="238"/>
      <c r="K778" s="238"/>
      <c r="L778" s="243"/>
      <c r="M778" s="244"/>
      <c r="N778" s="245"/>
      <c r="O778" s="245"/>
      <c r="P778" s="245"/>
      <c r="Q778" s="245"/>
      <c r="R778" s="245"/>
      <c r="S778" s="245"/>
      <c r="T778" s="246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7" t="s">
        <v>175</v>
      </c>
      <c r="AU778" s="247" t="s">
        <v>83</v>
      </c>
      <c r="AV778" s="14" t="s">
        <v>83</v>
      </c>
      <c r="AW778" s="14" t="s">
        <v>33</v>
      </c>
      <c r="AX778" s="14" t="s">
        <v>74</v>
      </c>
      <c r="AY778" s="247" t="s">
        <v>165</v>
      </c>
    </row>
    <row r="779" s="14" customFormat="1">
      <c r="A779" s="14"/>
      <c r="B779" s="237"/>
      <c r="C779" s="238"/>
      <c r="D779" s="228" t="s">
        <v>175</v>
      </c>
      <c r="E779" s="239" t="s">
        <v>19</v>
      </c>
      <c r="F779" s="240" t="s">
        <v>797</v>
      </c>
      <c r="G779" s="238"/>
      <c r="H779" s="241">
        <v>4.9000000000000004</v>
      </c>
      <c r="I779" s="242"/>
      <c r="J779" s="238"/>
      <c r="K779" s="238"/>
      <c r="L779" s="243"/>
      <c r="M779" s="244"/>
      <c r="N779" s="245"/>
      <c r="O779" s="245"/>
      <c r="P779" s="245"/>
      <c r="Q779" s="245"/>
      <c r="R779" s="245"/>
      <c r="S779" s="245"/>
      <c r="T779" s="246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47" t="s">
        <v>175</v>
      </c>
      <c r="AU779" s="247" t="s">
        <v>83</v>
      </c>
      <c r="AV779" s="14" t="s">
        <v>83</v>
      </c>
      <c r="AW779" s="14" t="s">
        <v>33</v>
      </c>
      <c r="AX779" s="14" t="s">
        <v>74</v>
      </c>
      <c r="AY779" s="247" t="s">
        <v>165</v>
      </c>
    </row>
    <row r="780" s="14" customFormat="1">
      <c r="A780" s="14"/>
      <c r="B780" s="237"/>
      <c r="C780" s="238"/>
      <c r="D780" s="228" t="s">
        <v>175</v>
      </c>
      <c r="E780" s="239" t="s">
        <v>19</v>
      </c>
      <c r="F780" s="240" t="s">
        <v>798</v>
      </c>
      <c r="G780" s="238"/>
      <c r="H780" s="241">
        <v>5.04</v>
      </c>
      <c r="I780" s="242"/>
      <c r="J780" s="238"/>
      <c r="K780" s="238"/>
      <c r="L780" s="243"/>
      <c r="M780" s="244"/>
      <c r="N780" s="245"/>
      <c r="O780" s="245"/>
      <c r="P780" s="245"/>
      <c r="Q780" s="245"/>
      <c r="R780" s="245"/>
      <c r="S780" s="245"/>
      <c r="T780" s="246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7" t="s">
        <v>175</v>
      </c>
      <c r="AU780" s="247" t="s">
        <v>83</v>
      </c>
      <c r="AV780" s="14" t="s">
        <v>83</v>
      </c>
      <c r="AW780" s="14" t="s">
        <v>33</v>
      </c>
      <c r="AX780" s="14" t="s">
        <v>74</v>
      </c>
      <c r="AY780" s="247" t="s">
        <v>165</v>
      </c>
    </row>
    <row r="781" s="14" customFormat="1">
      <c r="A781" s="14"/>
      <c r="B781" s="237"/>
      <c r="C781" s="238"/>
      <c r="D781" s="228" t="s">
        <v>175</v>
      </c>
      <c r="E781" s="239" t="s">
        <v>19</v>
      </c>
      <c r="F781" s="240" t="s">
        <v>799</v>
      </c>
      <c r="G781" s="238"/>
      <c r="H781" s="241">
        <v>1.5600000000000001</v>
      </c>
      <c r="I781" s="242"/>
      <c r="J781" s="238"/>
      <c r="K781" s="238"/>
      <c r="L781" s="243"/>
      <c r="M781" s="244"/>
      <c r="N781" s="245"/>
      <c r="O781" s="245"/>
      <c r="P781" s="245"/>
      <c r="Q781" s="245"/>
      <c r="R781" s="245"/>
      <c r="S781" s="245"/>
      <c r="T781" s="246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7" t="s">
        <v>175</v>
      </c>
      <c r="AU781" s="247" t="s">
        <v>83</v>
      </c>
      <c r="AV781" s="14" t="s">
        <v>83</v>
      </c>
      <c r="AW781" s="14" t="s">
        <v>33</v>
      </c>
      <c r="AX781" s="14" t="s">
        <v>74</v>
      </c>
      <c r="AY781" s="247" t="s">
        <v>165</v>
      </c>
    </row>
    <row r="782" s="14" customFormat="1">
      <c r="A782" s="14"/>
      <c r="B782" s="237"/>
      <c r="C782" s="238"/>
      <c r="D782" s="228" t="s">
        <v>175</v>
      </c>
      <c r="E782" s="239" t="s">
        <v>19</v>
      </c>
      <c r="F782" s="240" t="s">
        <v>800</v>
      </c>
      <c r="G782" s="238"/>
      <c r="H782" s="241">
        <v>1.53</v>
      </c>
      <c r="I782" s="242"/>
      <c r="J782" s="238"/>
      <c r="K782" s="238"/>
      <c r="L782" s="243"/>
      <c r="M782" s="244"/>
      <c r="N782" s="245"/>
      <c r="O782" s="245"/>
      <c r="P782" s="245"/>
      <c r="Q782" s="245"/>
      <c r="R782" s="245"/>
      <c r="S782" s="245"/>
      <c r="T782" s="246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47" t="s">
        <v>175</v>
      </c>
      <c r="AU782" s="247" t="s">
        <v>83</v>
      </c>
      <c r="AV782" s="14" t="s">
        <v>83</v>
      </c>
      <c r="AW782" s="14" t="s">
        <v>33</v>
      </c>
      <c r="AX782" s="14" t="s">
        <v>74</v>
      </c>
      <c r="AY782" s="247" t="s">
        <v>165</v>
      </c>
    </row>
    <row r="783" s="14" customFormat="1">
      <c r="A783" s="14"/>
      <c r="B783" s="237"/>
      <c r="C783" s="238"/>
      <c r="D783" s="228" t="s">
        <v>175</v>
      </c>
      <c r="E783" s="239" t="s">
        <v>19</v>
      </c>
      <c r="F783" s="240" t="s">
        <v>801</v>
      </c>
      <c r="G783" s="238"/>
      <c r="H783" s="241">
        <v>3.8700000000000001</v>
      </c>
      <c r="I783" s="242"/>
      <c r="J783" s="238"/>
      <c r="K783" s="238"/>
      <c r="L783" s="243"/>
      <c r="M783" s="244"/>
      <c r="N783" s="245"/>
      <c r="O783" s="245"/>
      <c r="P783" s="245"/>
      <c r="Q783" s="245"/>
      <c r="R783" s="245"/>
      <c r="S783" s="245"/>
      <c r="T783" s="24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7" t="s">
        <v>175</v>
      </c>
      <c r="AU783" s="247" t="s">
        <v>83</v>
      </c>
      <c r="AV783" s="14" t="s">
        <v>83</v>
      </c>
      <c r="AW783" s="14" t="s">
        <v>33</v>
      </c>
      <c r="AX783" s="14" t="s">
        <v>74</v>
      </c>
      <c r="AY783" s="247" t="s">
        <v>165</v>
      </c>
    </row>
    <row r="784" s="14" customFormat="1">
      <c r="A784" s="14"/>
      <c r="B784" s="237"/>
      <c r="C784" s="238"/>
      <c r="D784" s="228" t="s">
        <v>175</v>
      </c>
      <c r="E784" s="239" t="s">
        <v>19</v>
      </c>
      <c r="F784" s="240" t="s">
        <v>802</v>
      </c>
      <c r="G784" s="238"/>
      <c r="H784" s="241">
        <v>5.9199999999999999</v>
      </c>
      <c r="I784" s="242"/>
      <c r="J784" s="238"/>
      <c r="K784" s="238"/>
      <c r="L784" s="243"/>
      <c r="M784" s="244"/>
      <c r="N784" s="245"/>
      <c r="O784" s="245"/>
      <c r="P784" s="245"/>
      <c r="Q784" s="245"/>
      <c r="R784" s="245"/>
      <c r="S784" s="245"/>
      <c r="T784" s="246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47" t="s">
        <v>175</v>
      </c>
      <c r="AU784" s="247" t="s">
        <v>83</v>
      </c>
      <c r="AV784" s="14" t="s">
        <v>83</v>
      </c>
      <c r="AW784" s="14" t="s">
        <v>33</v>
      </c>
      <c r="AX784" s="14" t="s">
        <v>74</v>
      </c>
      <c r="AY784" s="247" t="s">
        <v>165</v>
      </c>
    </row>
    <row r="785" s="15" customFormat="1">
      <c r="A785" s="15"/>
      <c r="B785" s="253"/>
      <c r="C785" s="254"/>
      <c r="D785" s="228" t="s">
        <v>175</v>
      </c>
      <c r="E785" s="255" t="s">
        <v>19</v>
      </c>
      <c r="F785" s="256" t="s">
        <v>207</v>
      </c>
      <c r="G785" s="254"/>
      <c r="H785" s="257">
        <v>107.95999999999999</v>
      </c>
      <c r="I785" s="258"/>
      <c r="J785" s="254"/>
      <c r="K785" s="254"/>
      <c r="L785" s="259"/>
      <c r="M785" s="260"/>
      <c r="N785" s="261"/>
      <c r="O785" s="261"/>
      <c r="P785" s="261"/>
      <c r="Q785" s="261"/>
      <c r="R785" s="261"/>
      <c r="S785" s="261"/>
      <c r="T785" s="262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63" t="s">
        <v>175</v>
      </c>
      <c r="AU785" s="263" t="s">
        <v>83</v>
      </c>
      <c r="AV785" s="15" t="s">
        <v>173</v>
      </c>
      <c r="AW785" s="15" t="s">
        <v>33</v>
      </c>
      <c r="AX785" s="15" t="s">
        <v>81</v>
      </c>
      <c r="AY785" s="263" t="s">
        <v>165</v>
      </c>
    </row>
    <row r="786" s="2" customFormat="1" ht="24.15" customHeight="1">
      <c r="A786" s="39"/>
      <c r="B786" s="40"/>
      <c r="C786" s="213" t="s">
        <v>943</v>
      </c>
      <c r="D786" s="213" t="s">
        <v>168</v>
      </c>
      <c r="E786" s="214" t="s">
        <v>944</v>
      </c>
      <c r="F786" s="215" t="s">
        <v>945</v>
      </c>
      <c r="G786" s="216" t="s">
        <v>194</v>
      </c>
      <c r="H786" s="217">
        <v>107.95999999999999</v>
      </c>
      <c r="I786" s="218"/>
      <c r="J786" s="219">
        <f>ROUND(I786*H786,2)</f>
        <v>0</v>
      </c>
      <c r="K786" s="215" t="s">
        <v>195</v>
      </c>
      <c r="L786" s="45"/>
      <c r="M786" s="220" t="s">
        <v>19</v>
      </c>
      <c r="N786" s="221" t="s">
        <v>45</v>
      </c>
      <c r="O786" s="85"/>
      <c r="P786" s="222">
        <f>O786*H786</f>
        <v>0</v>
      </c>
      <c r="Q786" s="222">
        <v>0</v>
      </c>
      <c r="R786" s="222">
        <f>Q786*H786</f>
        <v>0</v>
      </c>
      <c r="S786" s="222">
        <v>0</v>
      </c>
      <c r="T786" s="223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24" t="s">
        <v>706</v>
      </c>
      <c r="AT786" s="224" t="s">
        <v>168</v>
      </c>
      <c r="AU786" s="224" t="s">
        <v>83</v>
      </c>
      <c r="AY786" s="18" t="s">
        <v>165</v>
      </c>
      <c r="BE786" s="225">
        <f>IF(N786="základní",J786,0)</f>
        <v>0</v>
      </c>
      <c r="BF786" s="225">
        <f>IF(N786="snížená",J786,0)</f>
        <v>0</v>
      </c>
      <c r="BG786" s="225">
        <f>IF(N786="zákl. přenesená",J786,0)</f>
        <v>0</v>
      </c>
      <c r="BH786" s="225">
        <f>IF(N786="sníž. přenesená",J786,0)</f>
        <v>0</v>
      </c>
      <c r="BI786" s="225">
        <f>IF(N786="nulová",J786,0)</f>
        <v>0</v>
      </c>
      <c r="BJ786" s="18" t="s">
        <v>81</v>
      </c>
      <c r="BK786" s="225">
        <f>ROUND(I786*H786,2)</f>
        <v>0</v>
      </c>
      <c r="BL786" s="18" t="s">
        <v>706</v>
      </c>
      <c r="BM786" s="224" t="s">
        <v>946</v>
      </c>
    </row>
    <row r="787" s="2" customFormat="1">
      <c r="A787" s="39"/>
      <c r="B787" s="40"/>
      <c r="C787" s="41"/>
      <c r="D787" s="248" t="s">
        <v>197</v>
      </c>
      <c r="E787" s="41"/>
      <c r="F787" s="249" t="s">
        <v>947</v>
      </c>
      <c r="G787" s="41"/>
      <c r="H787" s="41"/>
      <c r="I787" s="250"/>
      <c r="J787" s="41"/>
      <c r="K787" s="41"/>
      <c r="L787" s="45"/>
      <c r="M787" s="251"/>
      <c r="N787" s="252"/>
      <c r="O787" s="85"/>
      <c r="P787" s="85"/>
      <c r="Q787" s="85"/>
      <c r="R787" s="85"/>
      <c r="S787" s="85"/>
      <c r="T787" s="86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197</v>
      </c>
      <c r="AU787" s="18" t="s">
        <v>83</v>
      </c>
    </row>
    <row r="788" s="14" customFormat="1">
      <c r="A788" s="14"/>
      <c r="B788" s="237"/>
      <c r="C788" s="238"/>
      <c r="D788" s="228" t="s">
        <v>175</v>
      </c>
      <c r="E788" s="239" t="s">
        <v>19</v>
      </c>
      <c r="F788" s="240" t="s">
        <v>790</v>
      </c>
      <c r="G788" s="238"/>
      <c r="H788" s="241">
        <v>44.240000000000002</v>
      </c>
      <c r="I788" s="242"/>
      <c r="J788" s="238"/>
      <c r="K788" s="238"/>
      <c r="L788" s="243"/>
      <c r="M788" s="244"/>
      <c r="N788" s="245"/>
      <c r="O788" s="245"/>
      <c r="P788" s="245"/>
      <c r="Q788" s="245"/>
      <c r="R788" s="245"/>
      <c r="S788" s="245"/>
      <c r="T788" s="246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7" t="s">
        <v>175</v>
      </c>
      <c r="AU788" s="247" t="s">
        <v>83</v>
      </c>
      <c r="AV788" s="14" t="s">
        <v>83</v>
      </c>
      <c r="AW788" s="14" t="s">
        <v>33</v>
      </c>
      <c r="AX788" s="14" t="s">
        <v>74</v>
      </c>
      <c r="AY788" s="247" t="s">
        <v>165</v>
      </c>
    </row>
    <row r="789" s="14" customFormat="1">
      <c r="A789" s="14"/>
      <c r="B789" s="237"/>
      <c r="C789" s="238"/>
      <c r="D789" s="228" t="s">
        <v>175</v>
      </c>
      <c r="E789" s="239" t="s">
        <v>19</v>
      </c>
      <c r="F789" s="240" t="s">
        <v>791</v>
      </c>
      <c r="G789" s="238"/>
      <c r="H789" s="241">
        <v>11.539999999999999</v>
      </c>
      <c r="I789" s="242"/>
      <c r="J789" s="238"/>
      <c r="K789" s="238"/>
      <c r="L789" s="243"/>
      <c r="M789" s="244"/>
      <c r="N789" s="245"/>
      <c r="O789" s="245"/>
      <c r="P789" s="245"/>
      <c r="Q789" s="245"/>
      <c r="R789" s="245"/>
      <c r="S789" s="245"/>
      <c r="T789" s="246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7" t="s">
        <v>175</v>
      </c>
      <c r="AU789" s="247" t="s">
        <v>83</v>
      </c>
      <c r="AV789" s="14" t="s">
        <v>83</v>
      </c>
      <c r="AW789" s="14" t="s">
        <v>33</v>
      </c>
      <c r="AX789" s="14" t="s">
        <v>74</v>
      </c>
      <c r="AY789" s="247" t="s">
        <v>165</v>
      </c>
    </row>
    <row r="790" s="14" customFormat="1">
      <c r="A790" s="14"/>
      <c r="B790" s="237"/>
      <c r="C790" s="238"/>
      <c r="D790" s="228" t="s">
        <v>175</v>
      </c>
      <c r="E790" s="239" t="s">
        <v>19</v>
      </c>
      <c r="F790" s="240" t="s">
        <v>792</v>
      </c>
      <c r="G790" s="238"/>
      <c r="H790" s="241">
        <v>14.550000000000001</v>
      </c>
      <c r="I790" s="242"/>
      <c r="J790" s="238"/>
      <c r="K790" s="238"/>
      <c r="L790" s="243"/>
      <c r="M790" s="244"/>
      <c r="N790" s="245"/>
      <c r="O790" s="245"/>
      <c r="P790" s="245"/>
      <c r="Q790" s="245"/>
      <c r="R790" s="245"/>
      <c r="S790" s="245"/>
      <c r="T790" s="246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47" t="s">
        <v>175</v>
      </c>
      <c r="AU790" s="247" t="s">
        <v>83</v>
      </c>
      <c r="AV790" s="14" t="s">
        <v>83</v>
      </c>
      <c r="AW790" s="14" t="s">
        <v>33</v>
      </c>
      <c r="AX790" s="14" t="s">
        <v>74</v>
      </c>
      <c r="AY790" s="247" t="s">
        <v>165</v>
      </c>
    </row>
    <row r="791" s="14" customFormat="1">
      <c r="A791" s="14"/>
      <c r="B791" s="237"/>
      <c r="C791" s="238"/>
      <c r="D791" s="228" t="s">
        <v>175</v>
      </c>
      <c r="E791" s="239" t="s">
        <v>19</v>
      </c>
      <c r="F791" s="240" t="s">
        <v>793</v>
      </c>
      <c r="G791" s="238"/>
      <c r="H791" s="241">
        <v>6.8700000000000001</v>
      </c>
      <c r="I791" s="242"/>
      <c r="J791" s="238"/>
      <c r="K791" s="238"/>
      <c r="L791" s="243"/>
      <c r="M791" s="244"/>
      <c r="N791" s="245"/>
      <c r="O791" s="245"/>
      <c r="P791" s="245"/>
      <c r="Q791" s="245"/>
      <c r="R791" s="245"/>
      <c r="S791" s="245"/>
      <c r="T791" s="246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7" t="s">
        <v>175</v>
      </c>
      <c r="AU791" s="247" t="s">
        <v>83</v>
      </c>
      <c r="AV791" s="14" t="s">
        <v>83</v>
      </c>
      <c r="AW791" s="14" t="s">
        <v>33</v>
      </c>
      <c r="AX791" s="14" t="s">
        <v>74</v>
      </c>
      <c r="AY791" s="247" t="s">
        <v>165</v>
      </c>
    </row>
    <row r="792" s="14" customFormat="1">
      <c r="A792" s="14"/>
      <c r="B792" s="237"/>
      <c r="C792" s="238"/>
      <c r="D792" s="228" t="s">
        <v>175</v>
      </c>
      <c r="E792" s="239" t="s">
        <v>19</v>
      </c>
      <c r="F792" s="240" t="s">
        <v>794</v>
      </c>
      <c r="G792" s="238"/>
      <c r="H792" s="241">
        <v>1.7</v>
      </c>
      <c r="I792" s="242"/>
      <c r="J792" s="238"/>
      <c r="K792" s="238"/>
      <c r="L792" s="243"/>
      <c r="M792" s="244"/>
      <c r="N792" s="245"/>
      <c r="O792" s="245"/>
      <c r="P792" s="245"/>
      <c r="Q792" s="245"/>
      <c r="R792" s="245"/>
      <c r="S792" s="245"/>
      <c r="T792" s="246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7" t="s">
        <v>175</v>
      </c>
      <c r="AU792" s="247" t="s">
        <v>83</v>
      </c>
      <c r="AV792" s="14" t="s">
        <v>83</v>
      </c>
      <c r="AW792" s="14" t="s">
        <v>33</v>
      </c>
      <c r="AX792" s="14" t="s">
        <v>74</v>
      </c>
      <c r="AY792" s="247" t="s">
        <v>165</v>
      </c>
    </row>
    <row r="793" s="14" customFormat="1">
      <c r="A793" s="14"/>
      <c r="B793" s="237"/>
      <c r="C793" s="238"/>
      <c r="D793" s="228" t="s">
        <v>175</v>
      </c>
      <c r="E793" s="239" t="s">
        <v>19</v>
      </c>
      <c r="F793" s="240" t="s">
        <v>795</v>
      </c>
      <c r="G793" s="238"/>
      <c r="H793" s="241">
        <v>1.78</v>
      </c>
      <c r="I793" s="242"/>
      <c r="J793" s="238"/>
      <c r="K793" s="238"/>
      <c r="L793" s="243"/>
      <c r="M793" s="244"/>
      <c r="N793" s="245"/>
      <c r="O793" s="245"/>
      <c r="P793" s="245"/>
      <c r="Q793" s="245"/>
      <c r="R793" s="245"/>
      <c r="S793" s="245"/>
      <c r="T793" s="24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47" t="s">
        <v>175</v>
      </c>
      <c r="AU793" s="247" t="s">
        <v>83</v>
      </c>
      <c r="AV793" s="14" t="s">
        <v>83</v>
      </c>
      <c r="AW793" s="14" t="s">
        <v>33</v>
      </c>
      <c r="AX793" s="14" t="s">
        <v>74</v>
      </c>
      <c r="AY793" s="247" t="s">
        <v>165</v>
      </c>
    </row>
    <row r="794" s="14" customFormat="1">
      <c r="A794" s="14"/>
      <c r="B794" s="237"/>
      <c r="C794" s="238"/>
      <c r="D794" s="228" t="s">
        <v>175</v>
      </c>
      <c r="E794" s="239" t="s">
        <v>19</v>
      </c>
      <c r="F794" s="240" t="s">
        <v>796</v>
      </c>
      <c r="G794" s="238"/>
      <c r="H794" s="241">
        <v>4.46</v>
      </c>
      <c r="I794" s="242"/>
      <c r="J794" s="238"/>
      <c r="K794" s="238"/>
      <c r="L794" s="243"/>
      <c r="M794" s="244"/>
      <c r="N794" s="245"/>
      <c r="O794" s="245"/>
      <c r="P794" s="245"/>
      <c r="Q794" s="245"/>
      <c r="R794" s="245"/>
      <c r="S794" s="245"/>
      <c r="T794" s="246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7" t="s">
        <v>175</v>
      </c>
      <c r="AU794" s="247" t="s">
        <v>83</v>
      </c>
      <c r="AV794" s="14" t="s">
        <v>83</v>
      </c>
      <c r="AW794" s="14" t="s">
        <v>33</v>
      </c>
      <c r="AX794" s="14" t="s">
        <v>74</v>
      </c>
      <c r="AY794" s="247" t="s">
        <v>165</v>
      </c>
    </row>
    <row r="795" s="14" customFormat="1">
      <c r="A795" s="14"/>
      <c r="B795" s="237"/>
      <c r="C795" s="238"/>
      <c r="D795" s="228" t="s">
        <v>175</v>
      </c>
      <c r="E795" s="239" t="s">
        <v>19</v>
      </c>
      <c r="F795" s="240" t="s">
        <v>797</v>
      </c>
      <c r="G795" s="238"/>
      <c r="H795" s="241">
        <v>4.9000000000000004</v>
      </c>
      <c r="I795" s="242"/>
      <c r="J795" s="238"/>
      <c r="K795" s="238"/>
      <c r="L795" s="243"/>
      <c r="M795" s="244"/>
      <c r="N795" s="245"/>
      <c r="O795" s="245"/>
      <c r="P795" s="245"/>
      <c r="Q795" s="245"/>
      <c r="R795" s="245"/>
      <c r="S795" s="245"/>
      <c r="T795" s="246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7" t="s">
        <v>175</v>
      </c>
      <c r="AU795" s="247" t="s">
        <v>83</v>
      </c>
      <c r="AV795" s="14" t="s">
        <v>83</v>
      </c>
      <c r="AW795" s="14" t="s">
        <v>33</v>
      </c>
      <c r="AX795" s="14" t="s">
        <v>74</v>
      </c>
      <c r="AY795" s="247" t="s">
        <v>165</v>
      </c>
    </row>
    <row r="796" s="14" customFormat="1">
      <c r="A796" s="14"/>
      <c r="B796" s="237"/>
      <c r="C796" s="238"/>
      <c r="D796" s="228" t="s">
        <v>175</v>
      </c>
      <c r="E796" s="239" t="s">
        <v>19</v>
      </c>
      <c r="F796" s="240" t="s">
        <v>798</v>
      </c>
      <c r="G796" s="238"/>
      <c r="H796" s="241">
        <v>5.04</v>
      </c>
      <c r="I796" s="242"/>
      <c r="J796" s="238"/>
      <c r="K796" s="238"/>
      <c r="L796" s="243"/>
      <c r="M796" s="244"/>
      <c r="N796" s="245"/>
      <c r="O796" s="245"/>
      <c r="P796" s="245"/>
      <c r="Q796" s="245"/>
      <c r="R796" s="245"/>
      <c r="S796" s="245"/>
      <c r="T796" s="246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47" t="s">
        <v>175</v>
      </c>
      <c r="AU796" s="247" t="s">
        <v>83</v>
      </c>
      <c r="AV796" s="14" t="s">
        <v>83</v>
      </c>
      <c r="AW796" s="14" t="s">
        <v>33</v>
      </c>
      <c r="AX796" s="14" t="s">
        <v>74</v>
      </c>
      <c r="AY796" s="247" t="s">
        <v>165</v>
      </c>
    </row>
    <row r="797" s="14" customFormat="1">
      <c r="A797" s="14"/>
      <c r="B797" s="237"/>
      <c r="C797" s="238"/>
      <c r="D797" s="228" t="s">
        <v>175</v>
      </c>
      <c r="E797" s="239" t="s">
        <v>19</v>
      </c>
      <c r="F797" s="240" t="s">
        <v>799</v>
      </c>
      <c r="G797" s="238"/>
      <c r="H797" s="241">
        <v>1.5600000000000001</v>
      </c>
      <c r="I797" s="242"/>
      <c r="J797" s="238"/>
      <c r="K797" s="238"/>
      <c r="L797" s="243"/>
      <c r="M797" s="244"/>
      <c r="N797" s="245"/>
      <c r="O797" s="245"/>
      <c r="P797" s="245"/>
      <c r="Q797" s="245"/>
      <c r="R797" s="245"/>
      <c r="S797" s="245"/>
      <c r="T797" s="246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7" t="s">
        <v>175</v>
      </c>
      <c r="AU797" s="247" t="s">
        <v>83</v>
      </c>
      <c r="AV797" s="14" t="s">
        <v>83</v>
      </c>
      <c r="AW797" s="14" t="s">
        <v>33</v>
      </c>
      <c r="AX797" s="14" t="s">
        <v>74</v>
      </c>
      <c r="AY797" s="247" t="s">
        <v>165</v>
      </c>
    </row>
    <row r="798" s="14" customFormat="1">
      <c r="A798" s="14"/>
      <c r="B798" s="237"/>
      <c r="C798" s="238"/>
      <c r="D798" s="228" t="s">
        <v>175</v>
      </c>
      <c r="E798" s="239" t="s">
        <v>19</v>
      </c>
      <c r="F798" s="240" t="s">
        <v>800</v>
      </c>
      <c r="G798" s="238"/>
      <c r="H798" s="241">
        <v>1.53</v>
      </c>
      <c r="I798" s="242"/>
      <c r="J798" s="238"/>
      <c r="K798" s="238"/>
      <c r="L798" s="243"/>
      <c r="M798" s="244"/>
      <c r="N798" s="245"/>
      <c r="O798" s="245"/>
      <c r="P798" s="245"/>
      <c r="Q798" s="245"/>
      <c r="R798" s="245"/>
      <c r="S798" s="245"/>
      <c r="T798" s="246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47" t="s">
        <v>175</v>
      </c>
      <c r="AU798" s="247" t="s">
        <v>83</v>
      </c>
      <c r="AV798" s="14" t="s">
        <v>83</v>
      </c>
      <c r="AW798" s="14" t="s">
        <v>33</v>
      </c>
      <c r="AX798" s="14" t="s">
        <v>74</v>
      </c>
      <c r="AY798" s="247" t="s">
        <v>165</v>
      </c>
    </row>
    <row r="799" s="14" customFormat="1">
      <c r="A799" s="14"/>
      <c r="B799" s="237"/>
      <c r="C799" s="238"/>
      <c r="D799" s="228" t="s">
        <v>175</v>
      </c>
      <c r="E799" s="239" t="s">
        <v>19</v>
      </c>
      <c r="F799" s="240" t="s">
        <v>801</v>
      </c>
      <c r="G799" s="238"/>
      <c r="H799" s="241">
        <v>3.8700000000000001</v>
      </c>
      <c r="I799" s="242"/>
      <c r="J799" s="238"/>
      <c r="K799" s="238"/>
      <c r="L799" s="243"/>
      <c r="M799" s="244"/>
      <c r="N799" s="245"/>
      <c r="O799" s="245"/>
      <c r="P799" s="245"/>
      <c r="Q799" s="245"/>
      <c r="R799" s="245"/>
      <c r="S799" s="245"/>
      <c r="T799" s="246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7" t="s">
        <v>175</v>
      </c>
      <c r="AU799" s="247" t="s">
        <v>83</v>
      </c>
      <c r="AV799" s="14" t="s">
        <v>83</v>
      </c>
      <c r="AW799" s="14" t="s">
        <v>33</v>
      </c>
      <c r="AX799" s="14" t="s">
        <v>74</v>
      </c>
      <c r="AY799" s="247" t="s">
        <v>165</v>
      </c>
    </row>
    <row r="800" s="14" customFormat="1">
      <c r="A800" s="14"/>
      <c r="B800" s="237"/>
      <c r="C800" s="238"/>
      <c r="D800" s="228" t="s">
        <v>175</v>
      </c>
      <c r="E800" s="239" t="s">
        <v>19</v>
      </c>
      <c r="F800" s="240" t="s">
        <v>802</v>
      </c>
      <c r="G800" s="238"/>
      <c r="H800" s="241">
        <v>5.9199999999999999</v>
      </c>
      <c r="I800" s="242"/>
      <c r="J800" s="238"/>
      <c r="K800" s="238"/>
      <c r="L800" s="243"/>
      <c r="M800" s="244"/>
      <c r="N800" s="245"/>
      <c r="O800" s="245"/>
      <c r="P800" s="245"/>
      <c r="Q800" s="245"/>
      <c r="R800" s="245"/>
      <c r="S800" s="245"/>
      <c r="T800" s="246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7" t="s">
        <v>175</v>
      </c>
      <c r="AU800" s="247" t="s">
        <v>83</v>
      </c>
      <c r="AV800" s="14" t="s">
        <v>83</v>
      </c>
      <c r="AW800" s="14" t="s">
        <v>33</v>
      </c>
      <c r="AX800" s="14" t="s">
        <v>74</v>
      </c>
      <c r="AY800" s="247" t="s">
        <v>165</v>
      </c>
    </row>
    <row r="801" s="15" customFormat="1">
      <c r="A801" s="15"/>
      <c r="B801" s="253"/>
      <c r="C801" s="254"/>
      <c r="D801" s="228" t="s">
        <v>175</v>
      </c>
      <c r="E801" s="255" t="s">
        <v>19</v>
      </c>
      <c r="F801" s="256" t="s">
        <v>207</v>
      </c>
      <c r="G801" s="254"/>
      <c r="H801" s="257">
        <v>107.95999999999999</v>
      </c>
      <c r="I801" s="258"/>
      <c r="J801" s="254"/>
      <c r="K801" s="254"/>
      <c r="L801" s="259"/>
      <c r="M801" s="260"/>
      <c r="N801" s="261"/>
      <c r="O801" s="261"/>
      <c r="P801" s="261"/>
      <c r="Q801" s="261"/>
      <c r="R801" s="261"/>
      <c r="S801" s="261"/>
      <c r="T801" s="262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63" t="s">
        <v>175</v>
      </c>
      <c r="AU801" s="263" t="s">
        <v>83</v>
      </c>
      <c r="AV801" s="15" t="s">
        <v>173</v>
      </c>
      <c r="AW801" s="15" t="s">
        <v>33</v>
      </c>
      <c r="AX801" s="15" t="s">
        <v>81</v>
      </c>
      <c r="AY801" s="263" t="s">
        <v>165</v>
      </c>
    </row>
    <row r="802" s="2" customFormat="1" ht="16.5" customHeight="1">
      <c r="A802" s="39"/>
      <c r="B802" s="40"/>
      <c r="C802" s="265" t="s">
        <v>948</v>
      </c>
      <c r="D802" s="265" t="s">
        <v>522</v>
      </c>
      <c r="E802" s="266" t="s">
        <v>949</v>
      </c>
      <c r="F802" s="267" t="s">
        <v>950</v>
      </c>
      <c r="G802" s="268" t="s">
        <v>194</v>
      </c>
      <c r="H802" s="269">
        <v>121.29300000000001</v>
      </c>
      <c r="I802" s="270"/>
      <c r="J802" s="271">
        <f>ROUND(I802*H802,2)</f>
        <v>0</v>
      </c>
      <c r="K802" s="267" t="s">
        <v>195</v>
      </c>
      <c r="L802" s="272"/>
      <c r="M802" s="273" t="s">
        <v>19</v>
      </c>
      <c r="N802" s="274" t="s">
        <v>45</v>
      </c>
      <c r="O802" s="85"/>
      <c r="P802" s="222">
        <f>O802*H802</f>
        <v>0</v>
      </c>
      <c r="Q802" s="222">
        <v>0.00013999999999999999</v>
      </c>
      <c r="R802" s="222">
        <f>Q802*H802</f>
        <v>0.016981019999999999</v>
      </c>
      <c r="S802" s="222">
        <v>0</v>
      </c>
      <c r="T802" s="223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24" t="s">
        <v>713</v>
      </c>
      <c r="AT802" s="224" t="s">
        <v>522</v>
      </c>
      <c r="AU802" s="224" t="s">
        <v>83</v>
      </c>
      <c r="AY802" s="18" t="s">
        <v>165</v>
      </c>
      <c r="BE802" s="225">
        <f>IF(N802="základní",J802,0)</f>
        <v>0</v>
      </c>
      <c r="BF802" s="225">
        <f>IF(N802="snížená",J802,0)</f>
        <v>0</v>
      </c>
      <c r="BG802" s="225">
        <f>IF(N802="zákl. přenesená",J802,0)</f>
        <v>0</v>
      </c>
      <c r="BH802" s="225">
        <f>IF(N802="sníž. přenesená",J802,0)</f>
        <v>0</v>
      </c>
      <c r="BI802" s="225">
        <f>IF(N802="nulová",J802,0)</f>
        <v>0</v>
      </c>
      <c r="BJ802" s="18" t="s">
        <v>81</v>
      </c>
      <c r="BK802" s="225">
        <f>ROUND(I802*H802,2)</f>
        <v>0</v>
      </c>
      <c r="BL802" s="18" t="s">
        <v>706</v>
      </c>
      <c r="BM802" s="224" t="s">
        <v>951</v>
      </c>
    </row>
    <row r="803" s="2" customFormat="1" ht="16.5" customHeight="1">
      <c r="A803" s="39"/>
      <c r="B803" s="40"/>
      <c r="C803" s="213" t="s">
        <v>952</v>
      </c>
      <c r="D803" s="213" t="s">
        <v>168</v>
      </c>
      <c r="E803" s="214" t="s">
        <v>953</v>
      </c>
      <c r="F803" s="215" t="s">
        <v>954</v>
      </c>
      <c r="G803" s="216" t="s">
        <v>194</v>
      </c>
      <c r="H803" s="217">
        <v>107.95999999999999</v>
      </c>
      <c r="I803" s="218"/>
      <c r="J803" s="219">
        <f>ROUND(I803*H803,2)</f>
        <v>0</v>
      </c>
      <c r="K803" s="215" t="s">
        <v>195</v>
      </c>
      <c r="L803" s="45"/>
      <c r="M803" s="220" t="s">
        <v>19</v>
      </c>
      <c r="N803" s="221" t="s">
        <v>45</v>
      </c>
      <c r="O803" s="85"/>
      <c r="P803" s="222">
        <f>O803*H803</f>
        <v>0</v>
      </c>
      <c r="Q803" s="222">
        <v>0.00069999999999999999</v>
      </c>
      <c r="R803" s="222">
        <f>Q803*H803</f>
        <v>0.075572</v>
      </c>
      <c r="S803" s="222">
        <v>0</v>
      </c>
      <c r="T803" s="223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24" t="s">
        <v>706</v>
      </c>
      <c r="AT803" s="224" t="s">
        <v>168</v>
      </c>
      <c r="AU803" s="224" t="s">
        <v>83</v>
      </c>
      <c r="AY803" s="18" t="s">
        <v>165</v>
      </c>
      <c r="BE803" s="225">
        <f>IF(N803="základní",J803,0)</f>
        <v>0</v>
      </c>
      <c r="BF803" s="225">
        <f>IF(N803="snížená",J803,0)</f>
        <v>0</v>
      </c>
      <c r="BG803" s="225">
        <f>IF(N803="zákl. přenesená",J803,0)</f>
        <v>0</v>
      </c>
      <c r="BH803" s="225">
        <f>IF(N803="sníž. přenesená",J803,0)</f>
        <v>0</v>
      </c>
      <c r="BI803" s="225">
        <f>IF(N803="nulová",J803,0)</f>
        <v>0</v>
      </c>
      <c r="BJ803" s="18" t="s">
        <v>81</v>
      </c>
      <c r="BK803" s="225">
        <f>ROUND(I803*H803,2)</f>
        <v>0</v>
      </c>
      <c r="BL803" s="18" t="s">
        <v>706</v>
      </c>
      <c r="BM803" s="224" t="s">
        <v>955</v>
      </c>
    </row>
    <row r="804" s="2" customFormat="1">
      <c r="A804" s="39"/>
      <c r="B804" s="40"/>
      <c r="C804" s="41"/>
      <c r="D804" s="248" t="s">
        <v>197</v>
      </c>
      <c r="E804" s="41"/>
      <c r="F804" s="249" t="s">
        <v>956</v>
      </c>
      <c r="G804" s="41"/>
      <c r="H804" s="41"/>
      <c r="I804" s="250"/>
      <c r="J804" s="41"/>
      <c r="K804" s="41"/>
      <c r="L804" s="45"/>
      <c r="M804" s="251"/>
      <c r="N804" s="252"/>
      <c r="O804" s="85"/>
      <c r="P804" s="85"/>
      <c r="Q804" s="85"/>
      <c r="R804" s="85"/>
      <c r="S804" s="85"/>
      <c r="T804" s="86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T804" s="18" t="s">
        <v>197</v>
      </c>
      <c r="AU804" s="18" t="s">
        <v>83</v>
      </c>
    </row>
    <row r="805" s="14" customFormat="1">
      <c r="A805" s="14"/>
      <c r="B805" s="237"/>
      <c r="C805" s="238"/>
      <c r="D805" s="228" t="s">
        <v>175</v>
      </c>
      <c r="E805" s="239" t="s">
        <v>19</v>
      </c>
      <c r="F805" s="240" t="s">
        <v>790</v>
      </c>
      <c r="G805" s="238"/>
      <c r="H805" s="241">
        <v>44.240000000000002</v>
      </c>
      <c r="I805" s="242"/>
      <c r="J805" s="238"/>
      <c r="K805" s="238"/>
      <c r="L805" s="243"/>
      <c r="M805" s="244"/>
      <c r="N805" s="245"/>
      <c r="O805" s="245"/>
      <c r="P805" s="245"/>
      <c r="Q805" s="245"/>
      <c r="R805" s="245"/>
      <c r="S805" s="245"/>
      <c r="T805" s="246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7" t="s">
        <v>175</v>
      </c>
      <c r="AU805" s="247" t="s">
        <v>83</v>
      </c>
      <c r="AV805" s="14" t="s">
        <v>83</v>
      </c>
      <c r="AW805" s="14" t="s">
        <v>33</v>
      </c>
      <c r="AX805" s="14" t="s">
        <v>74</v>
      </c>
      <c r="AY805" s="247" t="s">
        <v>165</v>
      </c>
    </row>
    <row r="806" s="14" customFormat="1">
      <c r="A806" s="14"/>
      <c r="B806" s="237"/>
      <c r="C806" s="238"/>
      <c r="D806" s="228" t="s">
        <v>175</v>
      </c>
      <c r="E806" s="239" t="s">
        <v>19</v>
      </c>
      <c r="F806" s="240" t="s">
        <v>791</v>
      </c>
      <c r="G806" s="238"/>
      <c r="H806" s="241">
        <v>11.539999999999999</v>
      </c>
      <c r="I806" s="242"/>
      <c r="J806" s="238"/>
      <c r="K806" s="238"/>
      <c r="L806" s="243"/>
      <c r="M806" s="244"/>
      <c r="N806" s="245"/>
      <c r="O806" s="245"/>
      <c r="P806" s="245"/>
      <c r="Q806" s="245"/>
      <c r="R806" s="245"/>
      <c r="S806" s="245"/>
      <c r="T806" s="24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7" t="s">
        <v>175</v>
      </c>
      <c r="AU806" s="247" t="s">
        <v>83</v>
      </c>
      <c r="AV806" s="14" t="s">
        <v>83</v>
      </c>
      <c r="AW806" s="14" t="s">
        <v>33</v>
      </c>
      <c r="AX806" s="14" t="s">
        <v>74</v>
      </c>
      <c r="AY806" s="247" t="s">
        <v>165</v>
      </c>
    </row>
    <row r="807" s="14" customFormat="1">
      <c r="A807" s="14"/>
      <c r="B807" s="237"/>
      <c r="C807" s="238"/>
      <c r="D807" s="228" t="s">
        <v>175</v>
      </c>
      <c r="E807" s="239" t="s">
        <v>19</v>
      </c>
      <c r="F807" s="240" t="s">
        <v>792</v>
      </c>
      <c r="G807" s="238"/>
      <c r="H807" s="241">
        <v>14.550000000000001</v>
      </c>
      <c r="I807" s="242"/>
      <c r="J807" s="238"/>
      <c r="K807" s="238"/>
      <c r="L807" s="243"/>
      <c r="M807" s="244"/>
      <c r="N807" s="245"/>
      <c r="O807" s="245"/>
      <c r="P807" s="245"/>
      <c r="Q807" s="245"/>
      <c r="R807" s="245"/>
      <c r="S807" s="245"/>
      <c r="T807" s="246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47" t="s">
        <v>175</v>
      </c>
      <c r="AU807" s="247" t="s">
        <v>83</v>
      </c>
      <c r="AV807" s="14" t="s">
        <v>83</v>
      </c>
      <c r="AW807" s="14" t="s">
        <v>33</v>
      </c>
      <c r="AX807" s="14" t="s">
        <v>74</v>
      </c>
      <c r="AY807" s="247" t="s">
        <v>165</v>
      </c>
    </row>
    <row r="808" s="14" customFormat="1">
      <c r="A808" s="14"/>
      <c r="B808" s="237"/>
      <c r="C808" s="238"/>
      <c r="D808" s="228" t="s">
        <v>175</v>
      </c>
      <c r="E808" s="239" t="s">
        <v>19</v>
      </c>
      <c r="F808" s="240" t="s">
        <v>793</v>
      </c>
      <c r="G808" s="238"/>
      <c r="H808" s="241">
        <v>6.8700000000000001</v>
      </c>
      <c r="I808" s="242"/>
      <c r="J808" s="238"/>
      <c r="K808" s="238"/>
      <c r="L808" s="243"/>
      <c r="M808" s="244"/>
      <c r="N808" s="245"/>
      <c r="O808" s="245"/>
      <c r="P808" s="245"/>
      <c r="Q808" s="245"/>
      <c r="R808" s="245"/>
      <c r="S808" s="245"/>
      <c r="T808" s="246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7" t="s">
        <v>175</v>
      </c>
      <c r="AU808" s="247" t="s">
        <v>83</v>
      </c>
      <c r="AV808" s="14" t="s">
        <v>83</v>
      </c>
      <c r="AW808" s="14" t="s">
        <v>33</v>
      </c>
      <c r="AX808" s="14" t="s">
        <v>74</v>
      </c>
      <c r="AY808" s="247" t="s">
        <v>165</v>
      </c>
    </row>
    <row r="809" s="14" customFormat="1">
      <c r="A809" s="14"/>
      <c r="B809" s="237"/>
      <c r="C809" s="238"/>
      <c r="D809" s="228" t="s">
        <v>175</v>
      </c>
      <c r="E809" s="239" t="s">
        <v>19</v>
      </c>
      <c r="F809" s="240" t="s">
        <v>794</v>
      </c>
      <c r="G809" s="238"/>
      <c r="H809" s="241">
        <v>1.7</v>
      </c>
      <c r="I809" s="242"/>
      <c r="J809" s="238"/>
      <c r="K809" s="238"/>
      <c r="L809" s="243"/>
      <c r="M809" s="244"/>
      <c r="N809" s="245"/>
      <c r="O809" s="245"/>
      <c r="P809" s="245"/>
      <c r="Q809" s="245"/>
      <c r="R809" s="245"/>
      <c r="S809" s="245"/>
      <c r="T809" s="246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7" t="s">
        <v>175</v>
      </c>
      <c r="AU809" s="247" t="s">
        <v>83</v>
      </c>
      <c r="AV809" s="14" t="s">
        <v>83</v>
      </c>
      <c r="AW809" s="14" t="s">
        <v>33</v>
      </c>
      <c r="AX809" s="14" t="s">
        <v>74</v>
      </c>
      <c r="AY809" s="247" t="s">
        <v>165</v>
      </c>
    </row>
    <row r="810" s="14" customFormat="1">
      <c r="A810" s="14"/>
      <c r="B810" s="237"/>
      <c r="C810" s="238"/>
      <c r="D810" s="228" t="s">
        <v>175</v>
      </c>
      <c r="E810" s="239" t="s">
        <v>19</v>
      </c>
      <c r="F810" s="240" t="s">
        <v>795</v>
      </c>
      <c r="G810" s="238"/>
      <c r="H810" s="241">
        <v>1.78</v>
      </c>
      <c r="I810" s="242"/>
      <c r="J810" s="238"/>
      <c r="K810" s="238"/>
      <c r="L810" s="243"/>
      <c r="M810" s="244"/>
      <c r="N810" s="245"/>
      <c r="O810" s="245"/>
      <c r="P810" s="245"/>
      <c r="Q810" s="245"/>
      <c r="R810" s="245"/>
      <c r="S810" s="245"/>
      <c r="T810" s="246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7" t="s">
        <v>175</v>
      </c>
      <c r="AU810" s="247" t="s">
        <v>83</v>
      </c>
      <c r="AV810" s="14" t="s">
        <v>83</v>
      </c>
      <c r="AW810" s="14" t="s">
        <v>33</v>
      </c>
      <c r="AX810" s="14" t="s">
        <v>74</v>
      </c>
      <c r="AY810" s="247" t="s">
        <v>165</v>
      </c>
    </row>
    <row r="811" s="14" customFormat="1">
      <c r="A811" s="14"/>
      <c r="B811" s="237"/>
      <c r="C811" s="238"/>
      <c r="D811" s="228" t="s">
        <v>175</v>
      </c>
      <c r="E811" s="239" t="s">
        <v>19</v>
      </c>
      <c r="F811" s="240" t="s">
        <v>796</v>
      </c>
      <c r="G811" s="238"/>
      <c r="H811" s="241">
        <v>4.46</v>
      </c>
      <c r="I811" s="242"/>
      <c r="J811" s="238"/>
      <c r="K811" s="238"/>
      <c r="L811" s="243"/>
      <c r="M811" s="244"/>
      <c r="N811" s="245"/>
      <c r="O811" s="245"/>
      <c r="P811" s="245"/>
      <c r="Q811" s="245"/>
      <c r="R811" s="245"/>
      <c r="S811" s="245"/>
      <c r="T811" s="246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7" t="s">
        <v>175</v>
      </c>
      <c r="AU811" s="247" t="s">
        <v>83</v>
      </c>
      <c r="AV811" s="14" t="s">
        <v>83</v>
      </c>
      <c r="AW811" s="14" t="s">
        <v>33</v>
      </c>
      <c r="AX811" s="14" t="s">
        <v>74</v>
      </c>
      <c r="AY811" s="247" t="s">
        <v>165</v>
      </c>
    </row>
    <row r="812" s="14" customFormat="1">
      <c r="A812" s="14"/>
      <c r="B812" s="237"/>
      <c r="C812" s="238"/>
      <c r="D812" s="228" t="s">
        <v>175</v>
      </c>
      <c r="E812" s="239" t="s">
        <v>19</v>
      </c>
      <c r="F812" s="240" t="s">
        <v>797</v>
      </c>
      <c r="G812" s="238"/>
      <c r="H812" s="241">
        <v>4.9000000000000004</v>
      </c>
      <c r="I812" s="242"/>
      <c r="J812" s="238"/>
      <c r="K812" s="238"/>
      <c r="L812" s="243"/>
      <c r="M812" s="244"/>
      <c r="N812" s="245"/>
      <c r="O812" s="245"/>
      <c r="P812" s="245"/>
      <c r="Q812" s="245"/>
      <c r="R812" s="245"/>
      <c r="S812" s="245"/>
      <c r="T812" s="246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47" t="s">
        <v>175</v>
      </c>
      <c r="AU812" s="247" t="s">
        <v>83</v>
      </c>
      <c r="AV812" s="14" t="s">
        <v>83</v>
      </c>
      <c r="AW812" s="14" t="s">
        <v>33</v>
      </c>
      <c r="AX812" s="14" t="s">
        <v>74</v>
      </c>
      <c r="AY812" s="247" t="s">
        <v>165</v>
      </c>
    </row>
    <row r="813" s="14" customFormat="1">
      <c r="A813" s="14"/>
      <c r="B813" s="237"/>
      <c r="C813" s="238"/>
      <c r="D813" s="228" t="s">
        <v>175</v>
      </c>
      <c r="E813" s="239" t="s">
        <v>19</v>
      </c>
      <c r="F813" s="240" t="s">
        <v>798</v>
      </c>
      <c r="G813" s="238"/>
      <c r="H813" s="241">
        <v>5.04</v>
      </c>
      <c r="I813" s="242"/>
      <c r="J813" s="238"/>
      <c r="K813" s="238"/>
      <c r="L813" s="243"/>
      <c r="M813" s="244"/>
      <c r="N813" s="245"/>
      <c r="O813" s="245"/>
      <c r="P813" s="245"/>
      <c r="Q813" s="245"/>
      <c r="R813" s="245"/>
      <c r="S813" s="245"/>
      <c r="T813" s="246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7" t="s">
        <v>175</v>
      </c>
      <c r="AU813" s="247" t="s">
        <v>83</v>
      </c>
      <c r="AV813" s="14" t="s">
        <v>83</v>
      </c>
      <c r="AW813" s="14" t="s">
        <v>33</v>
      </c>
      <c r="AX813" s="14" t="s">
        <v>74</v>
      </c>
      <c r="AY813" s="247" t="s">
        <v>165</v>
      </c>
    </row>
    <row r="814" s="14" customFormat="1">
      <c r="A814" s="14"/>
      <c r="B814" s="237"/>
      <c r="C814" s="238"/>
      <c r="D814" s="228" t="s">
        <v>175</v>
      </c>
      <c r="E814" s="239" t="s">
        <v>19</v>
      </c>
      <c r="F814" s="240" t="s">
        <v>799</v>
      </c>
      <c r="G814" s="238"/>
      <c r="H814" s="241">
        <v>1.5600000000000001</v>
      </c>
      <c r="I814" s="242"/>
      <c r="J814" s="238"/>
      <c r="K814" s="238"/>
      <c r="L814" s="243"/>
      <c r="M814" s="244"/>
      <c r="N814" s="245"/>
      <c r="O814" s="245"/>
      <c r="P814" s="245"/>
      <c r="Q814" s="245"/>
      <c r="R814" s="245"/>
      <c r="S814" s="245"/>
      <c r="T814" s="246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7" t="s">
        <v>175</v>
      </c>
      <c r="AU814" s="247" t="s">
        <v>83</v>
      </c>
      <c r="AV814" s="14" t="s">
        <v>83</v>
      </c>
      <c r="AW814" s="14" t="s">
        <v>33</v>
      </c>
      <c r="AX814" s="14" t="s">
        <v>74</v>
      </c>
      <c r="AY814" s="247" t="s">
        <v>165</v>
      </c>
    </row>
    <row r="815" s="14" customFormat="1">
      <c r="A815" s="14"/>
      <c r="B815" s="237"/>
      <c r="C815" s="238"/>
      <c r="D815" s="228" t="s">
        <v>175</v>
      </c>
      <c r="E815" s="239" t="s">
        <v>19</v>
      </c>
      <c r="F815" s="240" t="s">
        <v>800</v>
      </c>
      <c r="G815" s="238"/>
      <c r="H815" s="241">
        <v>1.53</v>
      </c>
      <c r="I815" s="242"/>
      <c r="J815" s="238"/>
      <c r="K815" s="238"/>
      <c r="L815" s="243"/>
      <c r="M815" s="244"/>
      <c r="N815" s="245"/>
      <c r="O815" s="245"/>
      <c r="P815" s="245"/>
      <c r="Q815" s="245"/>
      <c r="R815" s="245"/>
      <c r="S815" s="245"/>
      <c r="T815" s="246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7" t="s">
        <v>175</v>
      </c>
      <c r="AU815" s="247" t="s">
        <v>83</v>
      </c>
      <c r="AV815" s="14" t="s">
        <v>83</v>
      </c>
      <c r="AW815" s="14" t="s">
        <v>33</v>
      </c>
      <c r="AX815" s="14" t="s">
        <v>74</v>
      </c>
      <c r="AY815" s="247" t="s">
        <v>165</v>
      </c>
    </row>
    <row r="816" s="14" customFormat="1">
      <c r="A816" s="14"/>
      <c r="B816" s="237"/>
      <c r="C816" s="238"/>
      <c r="D816" s="228" t="s">
        <v>175</v>
      </c>
      <c r="E816" s="239" t="s">
        <v>19</v>
      </c>
      <c r="F816" s="240" t="s">
        <v>801</v>
      </c>
      <c r="G816" s="238"/>
      <c r="H816" s="241">
        <v>3.8700000000000001</v>
      </c>
      <c r="I816" s="242"/>
      <c r="J816" s="238"/>
      <c r="K816" s="238"/>
      <c r="L816" s="243"/>
      <c r="M816" s="244"/>
      <c r="N816" s="245"/>
      <c r="O816" s="245"/>
      <c r="P816" s="245"/>
      <c r="Q816" s="245"/>
      <c r="R816" s="245"/>
      <c r="S816" s="245"/>
      <c r="T816" s="246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7" t="s">
        <v>175</v>
      </c>
      <c r="AU816" s="247" t="s">
        <v>83</v>
      </c>
      <c r="AV816" s="14" t="s">
        <v>83</v>
      </c>
      <c r="AW816" s="14" t="s">
        <v>33</v>
      </c>
      <c r="AX816" s="14" t="s">
        <v>74</v>
      </c>
      <c r="AY816" s="247" t="s">
        <v>165</v>
      </c>
    </row>
    <row r="817" s="14" customFormat="1">
      <c r="A817" s="14"/>
      <c r="B817" s="237"/>
      <c r="C817" s="238"/>
      <c r="D817" s="228" t="s">
        <v>175</v>
      </c>
      <c r="E817" s="239" t="s">
        <v>19</v>
      </c>
      <c r="F817" s="240" t="s">
        <v>802</v>
      </c>
      <c r="G817" s="238"/>
      <c r="H817" s="241">
        <v>5.9199999999999999</v>
      </c>
      <c r="I817" s="242"/>
      <c r="J817" s="238"/>
      <c r="K817" s="238"/>
      <c r="L817" s="243"/>
      <c r="M817" s="244"/>
      <c r="N817" s="245"/>
      <c r="O817" s="245"/>
      <c r="P817" s="245"/>
      <c r="Q817" s="245"/>
      <c r="R817" s="245"/>
      <c r="S817" s="245"/>
      <c r="T817" s="246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7" t="s">
        <v>175</v>
      </c>
      <c r="AU817" s="247" t="s">
        <v>83</v>
      </c>
      <c r="AV817" s="14" t="s">
        <v>83</v>
      </c>
      <c r="AW817" s="14" t="s">
        <v>33</v>
      </c>
      <c r="AX817" s="14" t="s">
        <v>74</v>
      </c>
      <c r="AY817" s="247" t="s">
        <v>165</v>
      </c>
    </row>
    <row r="818" s="15" customFormat="1">
      <c r="A818" s="15"/>
      <c r="B818" s="253"/>
      <c r="C818" s="254"/>
      <c r="D818" s="228" t="s">
        <v>175</v>
      </c>
      <c r="E818" s="255" t="s">
        <v>19</v>
      </c>
      <c r="F818" s="256" t="s">
        <v>207</v>
      </c>
      <c r="G818" s="254"/>
      <c r="H818" s="257">
        <v>107.95999999999999</v>
      </c>
      <c r="I818" s="258"/>
      <c r="J818" s="254"/>
      <c r="K818" s="254"/>
      <c r="L818" s="259"/>
      <c r="M818" s="260"/>
      <c r="N818" s="261"/>
      <c r="O818" s="261"/>
      <c r="P818" s="261"/>
      <c r="Q818" s="261"/>
      <c r="R818" s="261"/>
      <c r="S818" s="261"/>
      <c r="T818" s="262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T818" s="263" t="s">
        <v>175</v>
      </c>
      <c r="AU818" s="263" t="s">
        <v>83</v>
      </c>
      <c r="AV818" s="15" t="s">
        <v>173</v>
      </c>
      <c r="AW818" s="15" t="s">
        <v>33</v>
      </c>
      <c r="AX818" s="15" t="s">
        <v>81</v>
      </c>
      <c r="AY818" s="263" t="s">
        <v>165</v>
      </c>
    </row>
    <row r="819" s="2" customFormat="1" ht="24.15" customHeight="1">
      <c r="A819" s="39"/>
      <c r="B819" s="40"/>
      <c r="C819" s="213" t="s">
        <v>957</v>
      </c>
      <c r="D819" s="213" t="s">
        <v>168</v>
      </c>
      <c r="E819" s="214" t="s">
        <v>958</v>
      </c>
      <c r="F819" s="215" t="s">
        <v>959</v>
      </c>
      <c r="G819" s="216" t="s">
        <v>171</v>
      </c>
      <c r="H819" s="217">
        <v>3</v>
      </c>
      <c r="I819" s="218"/>
      <c r="J819" s="219">
        <f>ROUND(I819*H819,2)</f>
        <v>0</v>
      </c>
      <c r="K819" s="215" t="s">
        <v>195</v>
      </c>
      <c r="L819" s="45"/>
      <c r="M819" s="220" t="s">
        <v>19</v>
      </c>
      <c r="N819" s="221" t="s">
        <v>45</v>
      </c>
      <c r="O819" s="85"/>
      <c r="P819" s="222">
        <f>O819*H819</f>
        <v>0</v>
      </c>
      <c r="Q819" s="222">
        <v>0.0051500000000000001</v>
      </c>
      <c r="R819" s="222">
        <f>Q819*H819</f>
        <v>0.01545</v>
      </c>
      <c r="S819" s="222">
        <v>0</v>
      </c>
      <c r="T819" s="223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24" t="s">
        <v>706</v>
      </c>
      <c r="AT819" s="224" t="s">
        <v>168</v>
      </c>
      <c r="AU819" s="224" t="s">
        <v>83</v>
      </c>
      <c r="AY819" s="18" t="s">
        <v>165</v>
      </c>
      <c r="BE819" s="225">
        <f>IF(N819="základní",J819,0)</f>
        <v>0</v>
      </c>
      <c r="BF819" s="225">
        <f>IF(N819="snížená",J819,0)</f>
        <v>0</v>
      </c>
      <c r="BG819" s="225">
        <f>IF(N819="zákl. přenesená",J819,0)</f>
        <v>0</v>
      </c>
      <c r="BH819" s="225">
        <f>IF(N819="sníž. přenesená",J819,0)</f>
        <v>0</v>
      </c>
      <c r="BI819" s="225">
        <f>IF(N819="nulová",J819,0)</f>
        <v>0</v>
      </c>
      <c r="BJ819" s="18" t="s">
        <v>81</v>
      </c>
      <c r="BK819" s="225">
        <f>ROUND(I819*H819,2)</f>
        <v>0</v>
      </c>
      <c r="BL819" s="18" t="s">
        <v>706</v>
      </c>
      <c r="BM819" s="224" t="s">
        <v>960</v>
      </c>
    </row>
    <row r="820" s="2" customFormat="1">
      <c r="A820" s="39"/>
      <c r="B820" s="40"/>
      <c r="C820" s="41"/>
      <c r="D820" s="248" t="s">
        <v>197</v>
      </c>
      <c r="E820" s="41"/>
      <c r="F820" s="249" t="s">
        <v>961</v>
      </c>
      <c r="G820" s="41"/>
      <c r="H820" s="41"/>
      <c r="I820" s="250"/>
      <c r="J820" s="41"/>
      <c r="K820" s="41"/>
      <c r="L820" s="45"/>
      <c r="M820" s="251"/>
      <c r="N820" s="252"/>
      <c r="O820" s="85"/>
      <c r="P820" s="85"/>
      <c r="Q820" s="85"/>
      <c r="R820" s="85"/>
      <c r="S820" s="85"/>
      <c r="T820" s="86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T820" s="18" t="s">
        <v>197</v>
      </c>
      <c r="AU820" s="18" t="s">
        <v>83</v>
      </c>
    </row>
    <row r="821" s="14" customFormat="1">
      <c r="A821" s="14"/>
      <c r="B821" s="237"/>
      <c r="C821" s="238"/>
      <c r="D821" s="228" t="s">
        <v>175</v>
      </c>
      <c r="E821" s="239" t="s">
        <v>19</v>
      </c>
      <c r="F821" s="240" t="s">
        <v>962</v>
      </c>
      <c r="G821" s="238"/>
      <c r="H821" s="241">
        <v>3</v>
      </c>
      <c r="I821" s="242"/>
      <c r="J821" s="238"/>
      <c r="K821" s="238"/>
      <c r="L821" s="243"/>
      <c r="M821" s="244"/>
      <c r="N821" s="245"/>
      <c r="O821" s="245"/>
      <c r="P821" s="245"/>
      <c r="Q821" s="245"/>
      <c r="R821" s="245"/>
      <c r="S821" s="245"/>
      <c r="T821" s="246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7" t="s">
        <v>175</v>
      </c>
      <c r="AU821" s="247" t="s">
        <v>83</v>
      </c>
      <c r="AV821" s="14" t="s">
        <v>83</v>
      </c>
      <c r="AW821" s="14" t="s">
        <v>33</v>
      </c>
      <c r="AX821" s="14" t="s">
        <v>81</v>
      </c>
      <c r="AY821" s="247" t="s">
        <v>165</v>
      </c>
    </row>
    <row r="822" s="2" customFormat="1" ht="24.15" customHeight="1">
      <c r="A822" s="39"/>
      <c r="B822" s="40"/>
      <c r="C822" s="213" t="s">
        <v>963</v>
      </c>
      <c r="D822" s="213" t="s">
        <v>168</v>
      </c>
      <c r="E822" s="214" t="s">
        <v>964</v>
      </c>
      <c r="F822" s="215" t="s">
        <v>965</v>
      </c>
      <c r="G822" s="216" t="s">
        <v>171</v>
      </c>
      <c r="H822" s="217">
        <v>3</v>
      </c>
      <c r="I822" s="218"/>
      <c r="J822" s="219">
        <f>ROUND(I822*H822,2)</f>
        <v>0</v>
      </c>
      <c r="K822" s="215" t="s">
        <v>195</v>
      </c>
      <c r="L822" s="45"/>
      <c r="M822" s="220" t="s">
        <v>19</v>
      </c>
      <c r="N822" s="221" t="s">
        <v>45</v>
      </c>
      <c r="O822" s="85"/>
      <c r="P822" s="222">
        <f>O822*H822</f>
        <v>0</v>
      </c>
      <c r="Q822" s="222">
        <v>0.0090600000000000003</v>
      </c>
      <c r="R822" s="222">
        <f>Q822*H822</f>
        <v>0.027180000000000003</v>
      </c>
      <c r="S822" s="222">
        <v>0</v>
      </c>
      <c r="T822" s="223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224" t="s">
        <v>706</v>
      </c>
      <c r="AT822" s="224" t="s">
        <v>168</v>
      </c>
      <c r="AU822" s="224" t="s">
        <v>83</v>
      </c>
      <c r="AY822" s="18" t="s">
        <v>165</v>
      </c>
      <c r="BE822" s="225">
        <f>IF(N822="základní",J822,0)</f>
        <v>0</v>
      </c>
      <c r="BF822" s="225">
        <f>IF(N822="snížená",J822,0)</f>
        <v>0</v>
      </c>
      <c r="BG822" s="225">
        <f>IF(N822="zákl. přenesená",J822,0)</f>
        <v>0</v>
      </c>
      <c r="BH822" s="225">
        <f>IF(N822="sníž. přenesená",J822,0)</f>
        <v>0</v>
      </c>
      <c r="BI822" s="225">
        <f>IF(N822="nulová",J822,0)</f>
        <v>0</v>
      </c>
      <c r="BJ822" s="18" t="s">
        <v>81</v>
      </c>
      <c r="BK822" s="225">
        <f>ROUND(I822*H822,2)</f>
        <v>0</v>
      </c>
      <c r="BL822" s="18" t="s">
        <v>706</v>
      </c>
      <c r="BM822" s="224" t="s">
        <v>966</v>
      </c>
    </row>
    <row r="823" s="2" customFormat="1">
      <c r="A823" s="39"/>
      <c r="B823" s="40"/>
      <c r="C823" s="41"/>
      <c r="D823" s="248" t="s">
        <v>197</v>
      </c>
      <c r="E823" s="41"/>
      <c r="F823" s="249" t="s">
        <v>967</v>
      </c>
      <c r="G823" s="41"/>
      <c r="H823" s="41"/>
      <c r="I823" s="250"/>
      <c r="J823" s="41"/>
      <c r="K823" s="41"/>
      <c r="L823" s="45"/>
      <c r="M823" s="251"/>
      <c r="N823" s="252"/>
      <c r="O823" s="85"/>
      <c r="P823" s="85"/>
      <c r="Q823" s="85"/>
      <c r="R823" s="85"/>
      <c r="S823" s="85"/>
      <c r="T823" s="86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T823" s="18" t="s">
        <v>197</v>
      </c>
      <c r="AU823" s="18" t="s">
        <v>83</v>
      </c>
    </row>
    <row r="824" s="14" customFormat="1">
      <c r="A824" s="14"/>
      <c r="B824" s="237"/>
      <c r="C824" s="238"/>
      <c r="D824" s="228" t="s">
        <v>175</v>
      </c>
      <c r="E824" s="239" t="s">
        <v>19</v>
      </c>
      <c r="F824" s="240" t="s">
        <v>968</v>
      </c>
      <c r="G824" s="238"/>
      <c r="H824" s="241">
        <v>3</v>
      </c>
      <c r="I824" s="242"/>
      <c r="J824" s="238"/>
      <c r="K824" s="238"/>
      <c r="L824" s="243"/>
      <c r="M824" s="244"/>
      <c r="N824" s="245"/>
      <c r="O824" s="245"/>
      <c r="P824" s="245"/>
      <c r="Q824" s="245"/>
      <c r="R824" s="245"/>
      <c r="S824" s="245"/>
      <c r="T824" s="246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7" t="s">
        <v>175</v>
      </c>
      <c r="AU824" s="247" t="s">
        <v>83</v>
      </c>
      <c r="AV824" s="14" t="s">
        <v>83</v>
      </c>
      <c r="AW824" s="14" t="s">
        <v>33</v>
      </c>
      <c r="AX824" s="14" t="s">
        <v>81</v>
      </c>
      <c r="AY824" s="247" t="s">
        <v>165</v>
      </c>
    </row>
    <row r="825" s="2" customFormat="1" ht="24.15" customHeight="1">
      <c r="A825" s="39"/>
      <c r="B825" s="40"/>
      <c r="C825" s="213" t="s">
        <v>969</v>
      </c>
      <c r="D825" s="213" t="s">
        <v>168</v>
      </c>
      <c r="E825" s="214" t="s">
        <v>970</v>
      </c>
      <c r="F825" s="215" t="s">
        <v>971</v>
      </c>
      <c r="G825" s="216" t="s">
        <v>194</v>
      </c>
      <c r="H825" s="217">
        <v>107.95999999999999</v>
      </c>
      <c r="I825" s="218"/>
      <c r="J825" s="219">
        <f>ROUND(I825*H825,2)</f>
        <v>0</v>
      </c>
      <c r="K825" s="215" t="s">
        <v>195</v>
      </c>
      <c r="L825" s="45"/>
      <c r="M825" s="220" t="s">
        <v>19</v>
      </c>
      <c r="N825" s="221" t="s">
        <v>45</v>
      </c>
      <c r="O825" s="85"/>
      <c r="P825" s="222">
        <f>O825*H825</f>
        <v>0</v>
      </c>
      <c r="Q825" s="222">
        <v>0</v>
      </c>
      <c r="R825" s="222">
        <f>Q825*H825</f>
        <v>0</v>
      </c>
      <c r="S825" s="222">
        <v>0</v>
      </c>
      <c r="T825" s="223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24" t="s">
        <v>706</v>
      </c>
      <c r="AT825" s="224" t="s">
        <v>168</v>
      </c>
      <c r="AU825" s="224" t="s">
        <v>83</v>
      </c>
      <c r="AY825" s="18" t="s">
        <v>165</v>
      </c>
      <c r="BE825" s="225">
        <f>IF(N825="základní",J825,0)</f>
        <v>0</v>
      </c>
      <c r="BF825" s="225">
        <f>IF(N825="snížená",J825,0)</f>
        <v>0</v>
      </c>
      <c r="BG825" s="225">
        <f>IF(N825="zákl. přenesená",J825,0)</f>
        <v>0</v>
      </c>
      <c r="BH825" s="225">
        <f>IF(N825="sníž. přenesená",J825,0)</f>
        <v>0</v>
      </c>
      <c r="BI825" s="225">
        <f>IF(N825="nulová",J825,0)</f>
        <v>0</v>
      </c>
      <c r="BJ825" s="18" t="s">
        <v>81</v>
      </c>
      <c r="BK825" s="225">
        <f>ROUND(I825*H825,2)</f>
        <v>0</v>
      </c>
      <c r="BL825" s="18" t="s">
        <v>706</v>
      </c>
      <c r="BM825" s="224" t="s">
        <v>972</v>
      </c>
    </row>
    <row r="826" s="2" customFormat="1">
      <c r="A826" s="39"/>
      <c r="B826" s="40"/>
      <c r="C826" s="41"/>
      <c r="D826" s="248" t="s">
        <v>197</v>
      </c>
      <c r="E826" s="41"/>
      <c r="F826" s="249" t="s">
        <v>973</v>
      </c>
      <c r="G826" s="41"/>
      <c r="H826" s="41"/>
      <c r="I826" s="250"/>
      <c r="J826" s="41"/>
      <c r="K826" s="41"/>
      <c r="L826" s="45"/>
      <c r="M826" s="251"/>
      <c r="N826" s="252"/>
      <c r="O826" s="85"/>
      <c r="P826" s="85"/>
      <c r="Q826" s="85"/>
      <c r="R826" s="85"/>
      <c r="S826" s="85"/>
      <c r="T826" s="86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T826" s="18" t="s">
        <v>197</v>
      </c>
      <c r="AU826" s="18" t="s">
        <v>83</v>
      </c>
    </row>
    <row r="827" s="2" customFormat="1">
      <c r="A827" s="39"/>
      <c r="B827" s="40"/>
      <c r="C827" s="41"/>
      <c r="D827" s="228" t="s">
        <v>235</v>
      </c>
      <c r="E827" s="41"/>
      <c r="F827" s="264" t="s">
        <v>974</v>
      </c>
      <c r="G827" s="41"/>
      <c r="H827" s="41"/>
      <c r="I827" s="250"/>
      <c r="J827" s="41"/>
      <c r="K827" s="41"/>
      <c r="L827" s="45"/>
      <c r="M827" s="251"/>
      <c r="N827" s="252"/>
      <c r="O827" s="85"/>
      <c r="P827" s="85"/>
      <c r="Q827" s="85"/>
      <c r="R827" s="85"/>
      <c r="S827" s="85"/>
      <c r="T827" s="86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T827" s="18" t="s">
        <v>235</v>
      </c>
      <c r="AU827" s="18" t="s">
        <v>83</v>
      </c>
    </row>
    <row r="828" s="14" customFormat="1">
      <c r="A828" s="14"/>
      <c r="B828" s="237"/>
      <c r="C828" s="238"/>
      <c r="D828" s="228" t="s">
        <v>175</v>
      </c>
      <c r="E828" s="239" t="s">
        <v>19</v>
      </c>
      <c r="F828" s="240" t="s">
        <v>790</v>
      </c>
      <c r="G828" s="238"/>
      <c r="H828" s="241">
        <v>44.240000000000002</v>
      </c>
      <c r="I828" s="242"/>
      <c r="J828" s="238"/>
      <c r="K828" s="238"/>
      <c r="L828" s="243"/>
      <c r="M828" s="244"/>
      <c r="N828" s="245"/>
      <c r="O828" s="245"/>
      <c r="P828" s="245"/>
      <c r="Q828" s="245"/>
      <c r="R828" s="245"/>
      <c r="S828" s="245"/>
      <c r="T828" s="246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47" t="s">
        <v>175</v>
      </c>
      <c r="AU828" s="247" t="s">
        <v>83</v>
      </c>
      <c r="AV828" s="14" t="s">
        <v>83</v>
      </c>
      <c r="AW828" s="14" t="s">
        <v>33</v>
      </c>
      <c r="AX828" s="14" t="s">
        <v>74</v>
      </c>
      <c r="AY828" s="247" t="s">
        <v>165</v>
      </c>
    </row>
    <row r="829" s="14" customFormat="1">
      <c r="A829" s="14"/>
      <c r="B829" s="237"/>
      <c r="C829" s="238"/>
      <c r="D829" s="228" t="s">
        <v>175</v>
      </c>
      <c r="E829" s="239" t="s">
        <v>19</v>
      </c>
      <c r="F829" s="240" t="s">
        <v>791</v>
      </c>
      <c r="G829" s="238"/>
      <c r="H829" s="241">
        <v>11.539999999999999</v>
      </c>
      <c r="I829" s="242"/>
      <c r="J829" s="238"/>
      <c r="K829" s="238"/>
      <c r="L829" s="243"/>
      <c r="M829" s="244"/>
      <c r="N829" s="245"/>
      <c r="O829" s="245"/>
      <c r="P829" s="245"/>
      <c r="Q829" s="245"/>
      <c r="R829" s="245"/>
      <c r="S829" s="245"/>
      <c r="T829" s="246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7" t="s">
        <v>175</v>
      </c>
      <c r="AU829" s="247" t="s">
        <v>83</v>
      </c>
      <c r="AV829" s="14" t="s">
        <v>83</v>
      </c>
      <c r="AW829" s="14" t="s">
        <v>33</v>
      </c>
      <c r="AX829" s="14" t="s">
        <v>74</v>
      </c>
      <c r="AY829" s="247" t="s">
        <v>165</v>
      </c>
    </row>
    <row r="830" s="14" customFormat="1">
      <c r="A830" s="14"/>
      <c r="B830" s="237"/>
      <c r="C830" s="238"/>
      <c r="D830" s="228" t="s">
        <v>175</v>
      </c>
      <c r="E830" s="239" t="s">
        <v>19</v>
      </c>
      <c r="F830" s="240" t="s">
        <v>792</v>
      </c>
      <c r="G830" s="238"/>
      <c r="H830" s="241">
        <v>14.550000000000001</v>
      </c>
      <c r="I830" s="242"/>
      <c r="J830" s="238"/>
      <c r="K830" s="238"/>
      <c r="L830" s="243"/>
      <c r="M830" s="244"/>
      <c r="N830" s="245"/>
      <c r="O830" s="245"/>
      <c r="P830" s="245"/>
      <c r="Q830" s="245"/>
      <c r="R830" s="245"/>
      <c r="S830" s="245"/>
      <c r="T830" s="246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47" t="s">
        <v>175</v>
      </c>
      <c r="AU830" s="247" t="s">
        <v>83</v>
      </c>
      <c r="AV830" s="14" t="s">
        <v>83</v>
      </c>
      <c r="AW830" s="14" t="s">
        <v>33</v>
      </c>
      <c r="AX830" s="14" t="s">
        <v>74</v>
      </c>
      <c r="AY830" s="247" t="s">
        <v>165</v>
      </c>
    </row>
    <row r="831" s="14" customFormat="1">
      <c r="A831" s="14"/>
      <c r="B831" s="237"/>
      <c r="C831" s="238"/>
      <c r="D831" s="228" t="s">
        <v>175</v>
      </c>
      <c r="E831" s="239" t="s">
        <v>19</v>
      </c>
      <c r="F831" s="240" t="s">
        <v>793</v>
      </c>
      <c r="G831" s="238"/>
      <c r="H831" s="241">
        <v>6.8700000000000001</v>
      </c>
      <c r="I831" s="242"/>
      <c r="J831" s="238"/>
      <c r="K831" s="238"/>
      <c r="L831" s="243"/>
      <c r="M831" s="244"/>
      <c r="N831" s="245"/>
      <c r="O831" s="245"/>
      <c r="P831" s="245"/>
      <c r="Q831" s="245"/>
      <c r="R831" s="245"/>
      <c r="S831" s="245"/>
      <c r="T831" s="246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47" t="s">
        <v>175</v>
      </c>
      <c r="AU831" s="247" t="s">
        <v>83</v>
      </c>
      <c r="AV831" s="14" t="s">
        <v>83</v>
      </c>
      <c r="AW831" s="14" t="s">
        <v>33</v>
      </c>
      <c r="AX831" s="14" t="s">
        <v>74</v>
      </c>
      <c r="AY831" s="247" t="s">
        <v>165</v>
      </c>
    </row>
    <row r="832" s="14" customFormat="1">
      <c r="A832" s="14"/>
      <c r="B832" s="237"/>
      <c r="C832" s="238"/>
      <c r="D832" s="228" t="s">
        <v>175</v>
      </c>
      <c r="E832" s="239" t="s">
        <v>19</v>
      </c>
      <c r="F832" s="240" t="s">
        <v>794</v>
      </c>
      <c r="G832" s="238"/>
      <c r="H832" s="241">
        <v>1.7</v>
      </c>
      <c r="I832" s="242"/>
      <c r="J832" s="238"/>
      <c r="K832" s="238"/>
      <c r="L832" s="243"/>
      <c r="M832" s="244"/>
      <c r="N832" s="245"/>
      <c r="O832" s="245"/>
      <c r="P832" s="245"/>
      <c r="Q832" s="245"/>
      <c r="R832" s="245"/>
      <c r="S832" s="245"/>
      <c r="T832" s="246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47" t="s">
        <v>175</v>
      </c>
      <c r="AU832" s="247" t="s">
        <v>83</v>
      </c>
      <c r="AV832" s="14" t="s">
        <v>83</v>
      </c>
      <c r="AW832" s="14" t="s">
        <v>33</v>
      </c>
      <c r="AX832" s="14" t="s">
        <v>74</v>
      </c>
      <c r="AY832" s="247" t="s">
        <v>165</v>
      </c>
    </row>
    <row r="833" s="14" customFormat="1">
      <c r="A833" s="14"/>
      <c r="B833" s="237"/>
      <c r="C833" s="238"/>
      <c r="D833" s="228" t="s">
        <v>175</v>
      </c>
      <c r="E833" s="239" t="s">
        <v>19</v>
      </c>
      <c r="F833" s="240" t="s">
        <v>795</v>
      </c>
      <c r="G833" s="238"/>
      <c r="H833" s="241">
        <v>1.78</v>
      </c>
      <c r="I833" s="242"/>
      <c r="J833" s="238"/>
      <c r="K833" s="238"/>
      <c r="L833" s="243"/>
      <c r="M833" s="244"/>
      <c r="N833" s="245"/>
      <c r="O833" s="245"/>
      <c r="P833" s="245"/>
      <c r="Q833" s="245"/>
      <c r="R833" s="245"/>
      <c r="S833" s="245"/>
      <c r="T833" s="246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7" t="s">
        <v>175</v>
      </c>
      <c r="AU833" s="247" t="s">
        <v>83</v>
      </c>
      <c r="AV833" s="14" t="s">
        <v>83</v>
      </c>
      <c r="AW833" s="14" t="s">
        <v>33</v>
      </c>
      <c r="AX833" s="14" t="s">
        <v>74</v>
      </c>
      <c r="AY833" s="247" t="s">
        <v>165</v>
      </c>
    </row>
    <row r="834" s="14" customFormat="1">
      <c r="A834" s="14"/>
      <c r="B834" s="237"/>
      <c r="C834" s="238"/>
      <c r="D834" s="228" t="s">
        <v>175</v>
      </c>
      <c r="E834" s="239" t="s">
        <v>19</v>
      </c>
      <c r="F834" s="240" t="s">
        <v>796</v>
      </c>
      <c r="G834" s="238"/>
      <c r="H834" s="241">
        <v>4.46</v>
      </c>
      <c r="I834" s="242"/>
      <c r="J834" s="238"/>
      <c r="K834" s="238"/>
      <c r="L834" s="243"/>
      <c r="M834" s="244"/>
      <c r="N834" s="245"/>
      <c r="O834" s="245"/>
      <c r="P834" s="245"/>
      <c r="Q834" s="245"/>
      <c r="R834" s="245"/>
      <c r="S834" s="245"/>
      <c r="T834" s="246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47" t="s">
        <v>175</v>
      </c>
      <c r="AU834" s="247" t="s">
        <v>83</v>
      </c>
      <c r="AV834" s="14" t="s">
        <v>83</v>
      </c>
      <c r="AW834" s="14" t="s">
        <v>33</v>
      </c>
      <c r="AX834" s="14" t="s">
        <v>74</v>
      </c>
      <c r="AY834" s="247" t="s">
        <v>165</v>
      </c>
    </row>
    <row r="835" s="14" customFormat="1">
      <c r="A835" s="14"/>
      <c r="B835" s="237"/>
      <c r="C835" s="238"/>
      <c r="D835" s="228" t="s">
        <v>175</v>
      </c>
      <c r="E835" s="239" t="s">
        <v>19</v>
      </c>
      <c r="F835" s="240" t="s">
        <v>797</v>
      </c>
      <c r="G835" s="238"/>
      <c r="H835" s="241">
        <v>4.9000000000000004</v>
      </c>
      <c r="I835" s="242"/>
      <c r="J835" s="238"/>
      <c r="K835" s="238"/>
      <c r="L835" s="243"/>
      <c r="M835" s="244"/>
      <c r="N835" s="245"/>
      <c r="O835" s="245"/>
      <c r="P835" s="245"/>
      <c r="Q835" s="245"/>
      <c r="R835" s="245"/>
      <c r="S835" s="245"/>
      <c r="T835" s="246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47" t="s">
        <v>175</v>
      </c>
      <c r="AU835" s="247" t="s">
        <v>83</v>
      </c>
      <c r="AV835" s="14" t="s">
        <v>83</v>
      </c>
      <c r="AW835" s="14" t="s">
        <v>33</v>
      </c>
      <c r="AX835" s="14" t="s">
        <v>74</v>
      </c>
      <c r="AY835" s="247" t="s">
        <v>165</v>
      </c>
    </row>
    <row r="836" s="14" customFormat="1">
      <c r="A836" s="14"/>
      <c r="B836" s="237"/>
      <c r="C836" s="238"/>
      <c r="D836" s="228" t="s">
        <v>175</v>
      </c>
      <c r="E836" s="239" t="s">
        <v>19</v>
      </c>
      <c r="F836" s="240" t="s">
        <v>798</v>
      </c>
      <c r="G836" s="238"/>
      <c r="H836" s="241">
        <v>5.04</v>
      </c>
      <c r="I836" s="242"/>
      <c r="J836" s="238"/>
      <c r="K836" s="238"/>
      <c r="L836" s="243"/>
      <c r="M836" s="244"/>
      <c r="N836" s="245"/>
      <c r="O836" s="245"/>
      <c r="P836" s="245"/>
      <c r="Q836" s="245"/>
      <c r="R836" s="245"/>
      <c r="S836" s="245"/>
      <c r="T836" s="246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47" t="s">
        <v>175</v>
      </c>
      <c r="AU836" s="247" t="s">
        <v>83</v>
      </c>
      <c r="AV836" s="14" t="s">
        <v>83</v>
      </c>
      <c r="AW836" s="14" t="s">
        <v>33</v>
      </c>
      <c r="AX836" s="14" t="s">
        <v>74</v>
      </c>
      <c r="AY836" s="247" t="s">
        <v>165</v>
      </c>
    </row>
    <row r="837" s="14" customFormat="1">
      <c r="A837" s="14"/>
      <c r="B837" s="237"/>
      <c r="C837" s="238"/>
      <c r="D837" s="228" t="s">
        <v>175</v>
      </c>
      <c r="E837" s="239" t="s">
        <v>19</v>
      </c>
      <c r="F837" s="240" t="s">
        <v>799</v>
      </c>
      <c r="G837" s="238"/>
      <c r="H837" s="241">
        <v>1.5600000000000001</v>
      </c>
      <c r="I837" s="242"/>
      <c r="J837" s="238"/>
      <c r="K837" s="238"/>
      <c r="L837" s="243"/>
      <c r="M837" s="244"/>
      <c r="N837" s="245"/>
      <c r="O837" s="245"/>
      <c r="P837" s="245"/>
      <c r="Q837" s="245"/>
      <c r="R837" s="245"/>
      <c r="S837" s="245"/>
      <c r="T837" s="246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47" t="s">
        <v>175</v>
      </c>
      <c r="AU837" s="247" t="s">
        <v>83</v>
      </c>
      <c r="AV837" s="14" t="s">
        <v>83</v>
      </c>
      <c r="AW837" s="14" t="s">
        <v>33</v>
      </c>
      <c r="AX837" s="14" t="s">
        <v>74</v>
      </c>
      <c r="AY837" s="247" t="s">
        <v>165</v>
      </c>
    </row>
    <row r="838" s="14" customFormat="1">
      <c r="A838" s="14"/>
      <c r="B838" s="237"/>
      <c r="C838" s="238"/>
      <c r="D838" s="228" t="s">
        <v>175</v>
      </c>
      <c r="E838" s="239" t="s">
        <v>19</v>
      </c>
      <c r="F838" s="240" t="s">
        <v>800</v>
      </c>
      <c r="G838" s="238"/>
      <c r="H838" s="241">
        <v>1.53</v>
      </c>
      <c r="I838" s="242"/>
      <c r="J838" s="238"/>
      <c r="K838" s="238"/>
      <c r="L838" s="243"/>
      <c r="M838" s="244"/>
      <c r="N838" s="245"/>
      <c r="O838" s="245"/>
      <c r="P838" s="245"/>
      <c r="Q838" s="245"/>
      <c r="R838" s="245"/>
      <c r="S838" s="245"/>
      <c r="T838" s="246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7" t="s">
        <v>175</v>
      </c>
      <c r="AU838" s="247" t="s">
        <v>83</v>
      </c>
      <c r="AV838" s="14" t="s">
        <v>83</v>
      </c>
      <c r="AW838" s="14" t="s">
        <v>33</v>
      </c>
      <c r="AX838" s="14" t="s">
        <v>74</v>
      </c>
      <c r="AY838" s="247" t="s">
        <v>165</v>
      </c>
    </row>
    <row r="839" s="14" customFormat="1">
      <c r="A839" s="14"/>
      <c r="B839" s="237"/>
      <c r="C839" s="238"/>
      <c r="D839" s="228" t="s">
        <v>175</v>
      </c>
      <c r="E839" s="239" t="s">
        <v>19</v>
      </c>
      <c r="F839" s="240" t="s">
        <v>801</v>
      </c>
      <c r="G839" s="238"/>
      <c r="H839" s="241">
        <v>3.8700000000000001</v>
      </c>
      <c r="I839" s="242"/>
      <c r="J839" s="238"/>
      <c r="K839" s="238"/>
      <c r="L839" s="243"/>
      <c r="M839" s="244"/>
      <c r="N839" s="245"/>
      <c r="O839" s="245"/>
      <c r="P839" s="245"/>
      <c r="Q839" s="245"/>
      <c r="R839" s="245"/>
      <c r="S839" s="245"/>
      <c r="T839" s="246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47" t="s">
        <v>175</v>
      </c>
      <c r="AU839" s="247" t="s">
        <v>83</v>
      </c>
      <c r="AV839" s="14" t="s">
        <v>83</v>
      </c>
      <c r="AW839" s="14" t="s">
        <v>33</v>
      </c>
      <c r="AX839" s="14" t="s">
        <v>74</v>
      </c>
      <c r="AY839" s="247" t="s">
        <v>165</v>
      </c>
    </row>
    <row r="840" s="14" customFormat="1">
      <c r="A840" s="14"/>
      <c r="B840" s="237"/>
      <c r="C840" s="238"/>
      <c r="D840" s="228" t="s">
        <v>175</v>
      </c>
      <c r="E840" s="239" t="s">
        <v>19</v>
      </c>
      <c r="F840" s="240" t="s">
        <v>802</v>
      </c>
      <c r="G840" s="238"/>
      <c r="H840" s="241">
        <v>5.9199999999999999</v>
      </c>
      <c r="I840" s="242"/>
      <c r="J840" s="238"/>
      <c r="K840" s="238"/>
      <c r="L840" s="243"/>
      <c r="M840" s="244"/>
      <c r="N840" s="245"/>
      <c r="O840" s="245"/>
      <c r="P840" s="245"/>
      <c r="Q840" s="245"/>
      <c r="R840" s="245"/>
      <c r="S840" s="245"/>
      <c r="T840" s="246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47" t="s">
        <v>175</v>
      </c>
      <c r="AU840" s="247" t="s">
        <v>83</v>
      </c>
      <c r="AV840" s="14" t="s">
        <v>83</v>
      </c>
      <c r="AW840" s="14" t="s">
        <v>33</v>
      </c>
      <c r="AX840" s="14" t="s">
        <v>74</v>
      </c>
      <c r="AY840" s="247" t="s">
        <v>165</v>
      </c>
    </row>
    <row r="841" s="15" customFormat="1">
      <c r="A841" s="15"/>
      <c r="B841" s="253"/>
      <c r="C841" s="254"/>
      <c r="D841" s="228" t="s">
        <v>175</v>
      </c>
      <c r="E841" s="255" t="s">
        <v>19</v>
      </c>
      <c r="F841" s="256" t="s">
        <v>207</v>
      </c>
      <c r="G841" s="254"/>
      <c r="H841" s="257">
        <v>107.95999999999999</v>
      </c>
      <c r="I841" s="258"/>
      <c r="J841" s="254"/>
      <c r="K841" s="254"/>
      <c r="L841" s="259"/>
      <c r="M841" s="260"/>
      <c r="N841" s="261"/>
      <c r="O841" s="261"/>
      <c r="P841" s="261"/>
      <c r="Q841" s="261"/>
      <c r="R841" s="261"/>
      <c r="S841" s="261"/>
      <c r="T841" s="262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63" t="s">
        <v>175</v>
      </c>
      <c r="AU841" s="263" t="s">
        <v>83</v>
      </c>
      <c r="AV841" s="15" t="s">
        <v>173</v>
      </c>
      <c r="AW841" s="15" t="s">
        <v>33</v>
      </c>
      <c r="AX841" s="15" t="s">
        <v>81</v>
      </c>
      <c r="AY841" s="263" t="s">
        <v>165</v>
      </c>
    </row>
    <row r="842" s="2" customFormat="1" ht="24.15" customHeight="1">
      <c r="A842" s="39"/>
      <c r="B842" s="40"/>
      <c r="C842" s="213" t="s">
        <v>975</v>
      </c>
      <c r="D842" s="213" t="s">
        <v>168</v>
      </c>
      <c r="E842" s="214" t="s">
        <v>976</v>
      </c>
      <c r="F842" s="215" t="s">
        <v>977</v>
      </c>
      <c r="G842" s="216" t="s">
        <v>780</v>
      </c>
      <c r="H842" s="275"/>
      <c r="I842" s="218"/>
      <c r="J842" s="219">
        <f>ROUND(I842*H842,2)</f>
        <v>0</v>
      </c>
      <c r="K842" s="215" t="s">
        <v>978</v>
      </c>
      <c r="L842" s="45"/>
      <c r="M842" s="220" t="s">
        <v>19</v>
      </c>
      <c r="N842" s="221" t="s">
        <v>45</v>
      </c>
      <c r="O842" s="85"/>
      <c r="P842" s="222">
        <f>O842*H842</f>
        <v>0</v>
      </c>
      <c r="Q842" s="222">
        <v>0</v>
      </c>
      <c r="R842" s="222">
        <f>Q842*H842</f>
        <v>0</v>
      </c>
      <c r="S842" s="222">
        <v>0</v>
      </c>
      <c r="T842" s="223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24" t="s">
        <v>706</v>
      </c>
      <c r="AT842" s="224" t="s">
        <v>168</v>
      </c>
      <c r="AU842" s="224" t="s">
        <v>83</v>
      </c>
      <c r="AY842" s="18" t="s">
        <v>165</v>
      </c>
      <c r="BE842" s="225">
        <f>IF(N842="základní",J842,0)</f>
        <v>0</v>
      </c>
      <c r="BF842" s="225">
        <f>IF(N842="snížená",J842,0)</f>
        <v>0</v>
      </c>
      <c r="BG842" s="225">
        <f>IF(N842="zákl. přenesená",J842,0)</f>
        <v>0</v>
      </c>
      <c r="BH842" s="225">
        <f>IF(N842="sníž. přenesená",J842,0)</f>
        <v>0</v>
      </c>
      <c r="BI842" s="225">
        <f>IF(N842="nulová",J842,0)</f>
        <v>0</v>
      </c>
      <c r="BJ842" s="18" t="s">
        <v>81</v>
      </c>
      <c r="BK842" s="225">
        <f>ROUND(I842*H842,2)</f>
        <v>0</v>
      </c>
      <c r="BL842" s="18" t="s">
        <v>706</v>
      </c>
      <c r="BM842" s="224" t="s">
        <v>979</v>
      </c>
    </row>
    <row r="843" s="2" customFormat="1">
      <c r="A843" s="39"/>
      <c r="B843" s="40"/>
      <c r="C843" s="41"/>
      <c r="D843" s="248" t="s">
        <v>197</v>
      </c>
      <c r="E843" s="41"/>
      <c r="F843" s="249" t="s">
        <v>980</v>
      </c>
      <c r="G843" s="41"/>
      <c r="H843" s="41"/>
      <c r="I843" s="250"/>
      <c r="J843" s="41"/>
      <c r="K843" s="41"/>
      <c r="L843" s="45"/>
      <c r="M843" s="251"/>
      <c r="N843" s="252"/>
      <c r="O843" s="85"/>
      <c r="P843" s="85"/>
      <c r="Q843" s="85"/>
      <c r="R843" s="85"/>
      <c r="S843" s="85"/>
      <c r="T843" s="86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T843" s="18" t="s">
        <v>197</v>
      </c>
      <c r="AU843" s="18" t="s">
        <v>83</v>
      </c>
    </row>
    <row r="844" s="12" customFormat="1" ht="22.8" customHeight="1">
      <c r="A844" s="12"/>
      <c r="B844" s="197"/>
      <c r="C844" s="198"/>
      <c r="D844" s="199" t="s">
        <v>73</v>
      </c>
      <c r="E844" s="211" t="s">
        <v>981</v>
      </c>
      <c r="F844" s="211" t="s">
        <v>982</v>
      </c>
      <c r="G844" s="198"/>
      <c r="H844" s="198"/>
      <c r="I844" s="201"/>
      <c r="J844" s="212">
        <f>BK844</f>
        <v>0</v>
      </c>
      <c r="K844" s="198"/>
      <c r="L844" s="203"/>
      <c r="M844" s="204"/>
      <c r="N844" s="205"/>
      <c r="O844" s="205"/>
      <c r="P844" s="206">
        <f>SUM(P845:P887)</f>
        <v>0</v>
      </c>
      <c r="Q844" s="205"/>
      <c r="R844" s="206">
        <f>SUM(R845:R887)</f>
        <v>0.56520200000000009</v>
      </c>
      <c r="S844" s="205"/>
      <c r="T844" s="207">
        <f>SUM(T845:T887)</f>
        <v>0</v>
      </c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R844" s="208" t="s">
        <v>83</v>
      </c>
      <c r="AT844" s="209" t="s">
        <v>73</v>
      </c>
      <c r="AU844" s="209" t="s">
        <v>81</v>
      </c>
      <c r="AY844" s="208" t="s">
        <v>165</v>
      </c>
      <c r="BK844" s="210">
        <f>SUM(BK845:BK887)</f>
        <v>0</v>
      </c>
    </row>
    <row r="845" s="2" customFormat="1" ht="16.5" customHeight="1">
      <c r="A845" s="39"/>
      <c r="B845" s="40"/>
      <c r="C845" s="213" t="s">
        <v>983</v>
      </c>
      <c r="D845" s="213" t="s">
        <v>168</v>
      </c>
      <c r="E845" s="214" t="s">
        <v>984</v>
      </c>
      <c r="F845" s="215" t="s">
        <v>985</v>
      </c>
      <c r="G845" s="216" t="s">
        <v>194</v>
      </c>
      <c r="H845" s="217">
        <v>268.661</v>
      </c>
      <c r="I845" s="218"/>
      <c r="J845" s="219">
        <f>ROUND(I845*H845,2)</f>
        <v>0</v>
      </c>
      <c r="K845" s="215" t="s">
        <v>172</v>
      </c>
      <c r="L845" s="45"/>
      <c r="M845" s="220" t="s">
        <v>19</v>
      </c>
      <c r="N845" s="221" t="s">
        <v>45</v>
      </c>
      <c r="O845" s="85"/>
      <c r="P845" s="222">
        <f>O845*H845</f>
        <v>0</v>
      </c>
      <c r="Q845" s="222">
        <v>0</v>
      </c>
      <c r="R845" s="222">
        <f>Q845*H845</f>
        <v>0</v>
      </c>
      <c r="S845" s="222">
        <v>0</v>
      </c>
      <c r="T845" s="223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24" t="s">
        <v>706</v>
      </c>
      <c r="AT845" s="224" t="s">
        <v>168</v>
      </c>
      <c r="AU845" s="224" t="s">
        <v>83</v>
      </c>
      <c r="AY845" s="18" t="s">
        <v>165</v>
      </c>
      <c r="BE845" s="225">
        <f>IF(N845="základní",J845,0)</f>
        <v>0</v>
      </c>
      <c r="BF845" s="225">
        <f>IF(N845="snížená",J845,0)</f>
        <v>0</v>
      </c>
      <c r="BG845" s="225">
        <f>IF(N845="zákl. přenesená",J845,0)</f>
        <v>0</v>
      </c>
      <c r="BH845" s="225">
        <f>IF(N845="sníž. přenesená",J845,0)</f>
        <v>0</v>
      </c>
      <c r="BI845" s="225">
        <f>IF(N845="nulová",J845,0)</f>
        <v>0</v>
      </c>
      <c r="BJ845" s="18" t="s">
        <v>81</v>
      </c>
      <c r="BK845" s="225">
        <f>ROUND(I845*H845,2)</f>
        <v>0</v>
      </c>
      <c r="BL845" s="18" t="s">
        <v>706</v>
      </c>
      <c r="BM845" s="224" t="s">
        <v>986</v>
      </c>
    </row>
    <row r="846" s="14" customFormat="1">
      <c r="A846" s="14"/>
      <c r="B846" s="237"/>
      <c r="C846" s="238"/>
      <c r="D846" s="228" t="s">
        <v>175</v>
      </c>
      <c r="E846" s="239" t="s">
        <v>19</v>
      </c>
      <c r="F846" s="240" t="s">
        <v>987</v>
      </c>
      <c r="G846" s="238"/>
      <c r="H846" s="241">
        <v>152.928</v>
      </c>
      <c r="I846" s="242"/>
      <c r="J846" s="238"/>
      <c r="K846" s="238"/>
      <c r="L846" s="243"/>
      <c r="M846" s="244"/>
      <c r="N846" s="245"/>
      <c r="O846" s="245"/>
      <c r="P846" s="245"/>
      <c r="Q846" s="245"/>
      <c r="R846" s="245"/>
      <c r="S846" s="245"/>
      <c r="T846" s="24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7" t="s">
        <v>175</v>
      </c>
      <c r="AU846" s="247" t="s">
        <v>83</v>
      </c>
      <c r="AV846" s="14" t="s">
        <v>83</v>
      </c>
      <c r="AW846" s="14" t="s">
        <v>33</v>
      </c>
      <c r="AX846" s="14" t="s">
        <v>74</v>
      </c>
      <c r="AY846" s="247" t="s">
        <v>165</v>
      </c>
    </row>
    <row r="847" s="14" customFormat="1">
      <c r="A847" s="14"/>
      <c r="B847" s="237"/>
      <c r="C847" s="238"/>
      <c r="D847" s="228" t="s">
        <v>175</v>
      </c>
      <c r="E847" s="239" t="s">
        <v>19</v>
      </c>
      <c r="F847" s="240" t="s">
        <v>988</v>
      </c>
      <c r="G847" s="238"/>
      <c r="H847" s="241">
        <v>115.733</v>
      </c>
      <c r="I847" s="242"/>
      <c r="J847" s="238"/>
      <c r="K847" s="238"/>
      <c r="L847" s="243"/>
      <c r="M847" s="244"/>
      <c r="N847" s="245"/>
      <c r="O847" s="245"/>
      <c r="P847" s="245"/>
      <c r="Q847" s="245"/>
      <c r="R847" s="245"/>
      <c r="S847" s="245"/>
      <c r="T847" s="246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47" t="s">
        <v>175</v>
      </c>
      <c r="AU847" s="247" t="s">
        <v>83</v>
      </c>
      <c r="AV847" s="14" t="s">
        <v>83</v>
      </c>
      <c r="AW847" s="14" t="s">
        <v>33</v>
      </c>
      <c r="AX847" s="14" t="s">
        <v>74</v>
      </c>
      <c r="AY847" s="247" t="s">
        <v>165</v>
      </c>
    </row>
    <row r="848" s="15" customFormat="1">
      <c r="A848" s="15"/>
      <c r="B848" s="253"/>
      <c r="C848" s="254"/>
      <c r="D848" s="228" t="s">
        <v>175</v>
      </c>
      <c r="E848" s="255" t="s">
        <v>19</v>
      </c>
      <c r="F848" s="256" t="s">
        <v>207</v>
      </c>
      <c r="G848" s="254"/>
      <c r="H848" s="257">
        <v>268.661</v>
      </c>
      <c r="I848" s="258"/>
      <c r="J848" s="254"/>
      <c r="K848" s="254"/>
      <c r="L848" s="259"/>
      <c r="M848" s="260"/>
      <c r="N848" s="261"/>
      <c r="O848" s="261"/>
      <c r="P848" s="261"/>
      <c r="Q848" s="261"/>
      <c r="R848" s="261"/>
      <c r="S848" s="261"/>
      <c r="T848" s="262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T848" s="263" t="s">
        <v>175</v>
      </c>
      <c r="AU848" s="263" t="s">
        <v>83</v>
      </c>
      <c r="AV848" s="15" t="s">
        <v>173</v>
      </c>
      <c r="AW848" s="15" t="s">
        <v>33</v>
      </c>
      <c r="AX848" s="15" t="s">
        <v>81</v>
      </c>
      <c r="AY848" s="263" t="s">
        <v>165</v>
      </c>
    </row>
    <row r="849" s="2" customFormat="1" ht="16.5" customHeight="1">
      <c r="A849" s="39"/>
      <c r="B849" s="40"/>
      <c r="C849" s="213" t="s">
        <v>989</v>
      </c>
      <c r="D849" s="213" t="s">
        <v>168</v>
      </c>
      <c r="E849" s="214" t="s">
        <v>990</v>
      </c>
      <c r="F849" s="215" t="s">
        <v>991</v>
      </c>
      <c r="G849" s="216" t="s">
        <v>194</v>
      </c>
      <c r="H849" s="217">
        <v>268.661</v>
      </c>
      <c r="I849" s="218"/>
      <c r="J849" s="219">
        <f>ROUND(I849*H849,2)</f>
        <v>0</v>
      </c>
      <c r="K849" s="215" t="s">
        <v>172</v>
      </c>
      <c r="L849" s="45"/>
      <c r="M849" s="220" t="s">
        <v>19</v>
      </c>
      <c r="N849" s="221" t="s">
        <v>45</v>
      </c>
      <c r="O849" s="85"/>
      <c r="P849" s="222">
        <f>O849*H849</f>
        <v>0</v>
      </c>
      <c r="Q849" s="222">
        <v>0</v>
      </c>
      <c r="R849" s="222">
        <f>Q849*H849</f>
        <v>0</v>
      </c>
      <c r="S849" s="222">
        <v>0</v>
      </c>
      <c r="T849" s="223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24" t="s">
        <v>706</v>
      </c>
      <c r="AT849" s="224" t="s">
        <v>168</v>
      </c>
      <c r="AU849" s="224" t="s">
        <v>83</v>
      </c>
      <c r="AY849" s="18" t="s">
        <v>165</v>
      </c>
      <c r="BE849" s="225">
        <f>IF(N849="základní",J849,0)</f>
        <v>0</v>
      </c>
      <c r="BF849" s="225">
        <f>IF(N849="snížená",J849,0)</f>
        <v>0</v>
      </c>
      <c r="BG849" s="225">
        <f>IF(N849="zákl. přenesená",J849,0)</f>
        <v>0</v>
      </c>
      <c r="BH849" s="225">
        <f>IF(N849="sníž. přenesená",J849,0)</f>
        <v>0</v>
      </c>
      <c r="BI849" s="225">
        <f>IF(N849="nulová",J849,0)</f>
        <v>0</v>
      </c>
      <c r="BJ849" s="18" t="s">
        <v>81</v>
      </c>
      <c r="BK849" s="225">
        <f>ROUND(I849*H849,2)</f>
        <v>0</v>
      </c>
      <c r="BL849" s="18" t="s">
        <v>706</v>
      </c>
      <c r="BM849" s="224" t="s">
        <v>992</v>
      </c>
    </row>
    <row r="850" s="14" customFormat="1">
      <c r="A850" s="14"/>
      <c r="B850" s="237"/>
      <c r="C850" s="238"/>
      <c r="D850" s="228" t="s">
        <v>175</v>
      </c>
      <c r="E850" s="239" t="s">
        <v>19</v>
      </c>
      <c r="F850" s="240" t="s">
        <v>987</v>
      </c>
      <c r="G850" s="238"/>
      <c r="H850" s="241">
        <v>152.928</v>
      </c>
      <c r="I850" s="242"/>
      <c r="J850" s="238"/>
      <c r="K850" s="238"/>
      <c r="L850" s="243"/>
      <c r="M850" s="244"/>
      <c r="N850" s="245"/>
      <c r="O850" s="245"/>
      <c r="P850" s="245"/>
      <c r="Q850" s="245"/>
      <c r="R850" s="245"/>
      <c r="S850" s="245"/>
      <c r="T850" s="246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47" t="s">
        <v>175</v>
      </c>
      <c r="AU850" s="247" t="s">
        <v>83</v>
      </c>
      <c r="AV850" s="14" t="s">
        <v>83</v>
      </c>
      <c r="AW850" s="14" t="s">
        <v>33</v>
      </c>
      <c r="AX850" s="14" t="s">
        <v>74</v>
      </c>
      <c r="AY850" s="247" t="s">
        <v>165</v>
      </c>
    </row>
    <row r="851" s="14" customFormat="1">
      <c r="A851" s="14"/>
      <c r="B851" s="237"/>
      <c r="C851" s="238"/>
      <c r="D851" s="228" t="s">
        <v>175</v>
      </c>
      <c r="E851" s="239" t="s">
        <v>19</v>
      </c>
      <c r="F851" s="240" t="s">
        <v>988</v>
      </c>
      <c r="G851" s="238"/>
      <c r="H851" s="241">
        <v>115.733</v>
      </c>
      <c r="I851" s="242"/>
      <c r="J851" s="238"/>
      <c r="K851" s="238"/>
      <c r="L851" s="243"/>
      <c r="M851" s="244"/>
      <c r="N851" s="245"/>
      <c r="O851" s="245"/>
      <c r="P851" s="245"/>
      <c r="Q851" s="245"/>
      <c r="R851" s="245"/>
      <c r="S851" s="245"/>
      <c r="T851" s="246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7" t="s">
        <v>175</v>
      </c>
      <c r="AU851" s="247" t="s">
        <v>83</v>
      </c>
      <c r="AV851" s="14" t="s">
        <v>83</v>
      </c>
      <c r="AW851" s="14" t="s">
        <v>33</v>
      </c>
      <c r="AX851" s="14" t="s">
        <v>74</v>
      </c>
      <c r="AY851" s="247" t="s">
        <v>165</v>
      </c>
    </row>
    <row r="852" s="15" customFormat="1">
      <c r="A852" s="15"/>
      <c r="B852" s="253"/>
      <c r="C852" s="254"/>
      <c r="D852" s="228" t="s">
        <v>175</v>
      </c>
      <c r="E852" s="255" t="s">
        <v>19</v>
      </c>
      <c r="F852" s="256" t="s">
        <v>207</v>
      </c>
      <c r="G852" s="254"/>
      <c r="H852" s="257">
        <v>268.661</v>
      </c>
      <c r="I852" s="258"/>
      <c r="J852" s="254"/>
      <c r="K852" s="254"/>
      <c r="L852" s="259"/>
      <c r="M852" s="260"/>
      <c r="N852" s="261"/>
      <c r="O852" s="261"/>
      <c r="P852" s="261"/>
      <c r="Q852" s="261"/>
      <c r="R852" s="261"/>
      <c r="S852" s="261"/>
      <c r="T852" s="262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63" t="s">
        <v>175</v>
      </c>
      <c r="AU852" s="263" t="s">
        <v>83</v>
      </c>
      <c r="AV852" s="15" t="s">
        <v>173</v>
      </c>
      <c r="AW852" s="15" t="s">
        <v>33</v>
      </c>
      <c r="AX852" s="15" t="s">
        <v>81</v>
      </c>
      <c r="AY852" s="263" t="s">
        <v>165</v>
      </c>
    </row>
    <row r="853" s="2" customFormat="1" ht="24.15" customHeight="1">
      <c r="A853" s="39"/>
      <c r="B853" s="40"/>
      <c r="C853" s="213" t="s">
        <v>993</v>
      </c>
      <c r="D853" s="213" t="s">
        <v>168</v>
      </c>
      <c r="E853" s="214" t="s">
        <v>994</v>
      </c>
      <c r="F853" s="215" t="s">
        <v>995</v>
      </c>
      <c r="G853" s="216" t="s">
        <v>171</v>
      </c>
      <c r="H853" s="217">
        <v>3.1000000000000001</v>
      </c>
      <c r="I853" s="218"/>
      <c r="J853" s="219">
        <f>ROUND(I853*H853,2)</f>
        <v>0</v>
      </c>
      <c r="K853" s="215" t="s">
        <v>195</v>
      </c>
      <c r="L853" s="45"/>
      <c r="M853" s="220" t="s">
        <v>19</v>
      </c>
      <c r="N853" s="221" t="s">
        <v>45</v>
      </c>
      <c r="O853" s="85"/>
      <c r="P853" s="222">
        <f>O853*H853</f>
        <v>0</v>
      </c>
      <c r="Q853" s="222">
        <v>0.0040600000000000002</v>
      </c>
      <c r="R853" s="222">
        <f>Q853*H853</f>
        <v>0.012586000000000002</v>
      </c>
      <c r="S853" s="222">
        <v>0</v>
      </c>
      <c r="T853" s="223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24" t="s">
        <v>706</v>
      </c>
      <c r="AT853" s="224" t="s">
        <v>168</v>
      </c>
      <c r="AU853" s="224" t="s">
        <v>83</v>
      </c>
      <c r="AY853" s="18" t="s">
        <v>165</v>
      </c>
      <c r="BE853" s="225">
        <f>IF(N853="základní",J853,0)</f>
        <v>0</v>
      </c>
      <c r="BF853" s="225">
        <f>IF(N853="snížená",J853,0)</f>
        <v>0</v>
      </c>
      <c r="BG853" s="225">
        <f>IF(N853="zákl. přenesená",J853,0)</f>
        <v>0</v>
      </c>
      <c r="BH853" s="225">
        <f>IF(N853="sníž. přenesená",J853,0)</f>
        <v>0</v>
      </c>
      <c r="BI853" s="225">
        <f>IF(N853="nulová",J853,0)</f>
        <v>0</v>
      </c>
      <c r="BJ853" s="18" t="s">
        <v>81</v>
      </c>
      <c r="BK853" s="225">
        <f>ROUND(I853*H853,2)</f>
        <v>0</v>
      </c>
      <c r="BL853" s="18" t="s">
        <v>706</v>
      </c>
      <c r="BM853" s="224" t="s">
        <v>996</v>
      </c>
    </row>
    <row r="854" s="2" customFormat="1">
      <c r="A854" s="39"/>
      <c r="B854" s="40"/>
      <c r="C854" s="41"/>
      <c r="D854" s="248" t="s">
        <v>197</v>
      </c>
      <c r="E854" s="41"/>
      <c r="F854" s="249" t="s">
        <v>997</v>
      </c>
      <c r="G854" s="41"/>
      <c r="H854" s="41"/>
      <c r="I854" s="250"/>
      <c r="J854" s="41"/>
      <c r="K854" s="41"/>
      <c r="L854" s="45"/>
      <c r="M854" s="251"/>
      <c r="N854" s="252"/>
      <c r="O854" s="85"/>
      <c r="P854" s="85"/>
      <c r="Q854" s="85"/>
      <c r="R854" s="85"/>
      <c r="S854" s="85"/>
      <c r="T854" s="86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197</v>
      </c>
      <c r="AU854" s="18" t="s">
        <v>83</v>
      </c>
    </row>
    <row r="855" s="14" customFormat="1">
      <c r="A855" s="14"/>
      <c r="B855" s="237"/>
      <c r="C855" s="238"/>
      <c r="D855" s="228" t="s">
        <v>175</v>
      </c>
      <c r="E855" s="239" t="s">
        <v>19</v>
      </c>
      <c r="F855" s="240" t="s">
        <v>998</v>
      </c>
      <c r="G855" s="238"/>
      <c r="H855" s="241">
        <v>3.1000000000000001</v>
      </c>
      <c r="I855" s="242"/>
      <c r="J855" s="238"/>
      <c r="K855" s="238"/>
      <c r="L855" s="243"/>
      <c r="M855" s="244"/>
      <c r="N855" s="245"/>
      <c r="O855" s="245"/>
      <c r="P855" s="245"/>
      <c r="Q855" s="245"/>
      <c r="R855" s="245"/>
      <c r="S855" s="245"/>
      <c r="T855" s="246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47" t="s">
        <v>175</v>
      </c>
      <c r="AU855" s="247" t="s">
        <v>83</v>
      </c>
      <c r="AV855" s="14" t="s">
        <v>83</v>
      </c>
      <c r="AW855" s="14" t="s">
        <v>33</v>
      </c>
      <c r="AX855" s="14" t="s">
        <v>81</v>
      </c>
      <c r="AY855" s="247" t="s">
        <v>165</v>
      </c>
    </row>
    <row r="856" s="2" customFormat="1" ht="24.15" customHeight="1">
      <c r="A856" s="39"/>
      <c r="B856" s="40"/>
      <c r="C856" s="213" t="s">
        <v>999</v>
      </c>
      <c r="D856" s="213" t="s">
        <v>168</v>
      </c>
      <c r="E856" s="214" t="s">
        <v>1000</v>
      </c>
      <c r="F856" s="215" t="s">
        <v>1001</v>
      </c>
      <c r="G856" s="216" t="s">
        <v>171</v>
      </c>
      <c r="H856" s="217">
        <v>53.200000000000003</v>
      </c>
      <c r="I856" s="218"/>
      <c r="J856" s="219">
        <f>ROUND(I856*H856,2)</f>
        <v>0</v>
      </c>
      <c r="K856" s="215" t="s">
        <v>195</v>
      </c>
      <c r="L856" s="45"/>
      <c r="M856" s="220" t="s">
        <v>19</v>
      </c>
      <c r="N856" s="221" t="s">
        <v>45</v>
      </c>
      <c r="O856" s="85"/>
      <c r="P856" s="222">
        <f>O856*H856</f>
        <v>0</v>
      </c>
      <c r="Q856" s="222">
        <v>0.0040600000000000002</v>
      </c>
      <c r="R856" s="222">
        <f>Q856*H856</f>
        <v>0.21599200000000002</v>
      </c>
      <c r="S856" s="222">
        <v>0</v>
      </c>
      <c r="T856" s="223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24" t="s">
        <v>706</v>
      </c>
      <c r="AT856" s="224" t="s">
        <v>168</v>
      </c>
      <c r="AU856" s="224" t="s">
        <v>83</v>
      </c>
      <c r="AY856" s="18" t="s">
        <v>165</v>
      </c>
      <c r="BE856" s="225">
        <f>IF(N856="základní",J856,0)</f>
        <v>0</v>
      </c>
      <c r="BF856" s="225">
        <f>IF(N856="snížená",J856,0)</f>
        <v>0</v>
      </c>
      <c r="BG856" s="225">
        <f>IF(N856="zákl. přenesená",J856,0)</f>
        <v>0</v>
      </c>
      <c r="BH856" s="225">
        <f>IF(N856="sníž. přenesená",J856,0)</f>
        <v>0</v>
      </c>
      <c r="BI856" s="225">
        <f>IF(N856="nulová",J856,0)</f>
        <v>0</v>
      </c>
      <c r="BJ856" s="18" t="s">
        <v>81</v>
      </c>
      <c r="BK856" s="225">
        <f>ROUND(I856*H856,2)</f>
        <v>0</v>
      </c>
      <c r="BL856" s="18" t="s">
        <v>706</v>
      </c>
      <c r="BM856" s="224" t="s">
        <v>1002</v>
      </c>
    </row>
    <row r="857" s="2" customFormat="1">
      <c r="A857" s="39"/>
      <c r="B857" s="40"/>
      <c r="C857" s="41"/>
      <c r="D857" s="248" t="s">
        <v>197</v>
      </c>
      <c r="E857" s="41"/>
      <c r="F857" s="249" t="s">
        <v>1003</v>
      </c>
      <c r="G857" s="41"/>
      <c r="H857" s="41"/>
      <c r="I857" s="250"/>
      <c r="J857" s="41"/>
      <c r="K857" s="41"/>
      <c r="L857" s="45"/>
      <c r="M857" s="251"/>
      <c r="N857" s="252"/>
      <c r="O857" s="85"/>
      <c r="P857" s="85"/>
      <c r="Q857" s="85"/>
      <c r="R857" s="85"/>
      <c r="S857" s="85"/>
      <c r="T857" s="86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T857" s="18" t="s">
        <v>197</v>
      </c>
      <c r="AU857" s="18" t="s">
        <v>83</v>
      </c>
    </row>
    <row r="858" s="14" customFormat="1">
      <c r="A858" s="14"/>
      <c r="B858" s="237"/>
      <c r="C858" s="238"/>
      <c r="D858" s="228" t="s">
        <v>175</v>
      </c>
      <c r="E858" s="239" t="s">
        <v>19</v>
      </c>
      <c r="F858" s="240" t="s">
        <v>1004</v>
      </c>
      <c r="G858" s="238"/>
      <c r="H858" s="241">
        <v>53.200000000000003</v>
      </c>
      <c r="I858" s="242"/>
      <c r="J858" s="238"/>
      <c r="K858" s="238"/>
      <c r="L858" s="243"/>
      <c r="M858" s="244"/>
      <c r="N858" s="245"/>
      <c r="O858" s="245"/>
      <c r="P858" s="245"/>
      <c r="Q858" s="245"/>
      <c r="R858" s="245"/>
      <c r="S858" s="245"/>
      <c r="T858" s="246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7" t="s">
        <v>175</v>
      </c>
      <c r="AU858" s="247" t="s">
        <v>83</v>
      </c>
      <c r="AV858" s="14" t="s">
        <v>83</v>
      </c>
      <c r="AW858" s="14" t="s">
        <v>33</v>
      </c>
      <c r="AX858" s="14" t="s">
        <v>74</v>
      </c>
      <c r="AY858" s="247" t="s">
        <v>165</v>
      </c>
    </row>
    <row r="859" s="15" customFormat="1">
      <c r="A859" s="15"/>
      <c r="B859" s="253"/>
      <c r="C859" s="254"/>
      <c r="D859" s="228" t="s">
        <v>175</v>
      </c>
      <c r="E859" s="255" t="s">
        <v>19</v>
      </c>
      <c r="F859" s="256" t="s">
        <v>207</v>
      </c>
      <c r="G859" s="254"/>
      <c r="H859" s="257">
        <v>53.200000000000003</v>
      </c>
      <c r="I859" s="258"/>
      <c r="J859" s="254"/>
      <c r="K859" s="254"/>
      <c r="L859" s="259"/>
      <c r="M859" s="260"/>
      <c r="N859" s="261"/>
      <c r="O859" s="261"/>
      <c r="P859" s="261"/>
      <c r="Q859" s="261"/>
      <c r="R859" s="261"/>
      <c r="S859" s="261"/>
      <c r="T859" s="262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63" t="s">
        <v>175</v>
      </c>
      <c r="AU859" s="263" t="s">
        <v>83</v>
      </c>
      <c r="AV859" s="15" t="s">
        <v>173</v>
      </c>
      <c r="AW859" s="15" t="s">
        <v>33</v>
      </c>
      <c r="AX859" s="15" t="s">
        <v>81</v>
      </c>
      <c r="AY859" s="263" t="s">
        <v>165</v>
      </c>
    </row>
    <row r="860" s="2" customFormat="1" ht="24.15" customHeight="1">
      <c r="A860" s="39"/>
      <c r="B860" s="40"/>
      <c r="C860" s="213" t="s">
        <v>1005</v>
      </c>
      <c r="D860" s="213" t="s">
        <v>168</v>
      </c>
      <c r="E860" s="214" t="s">
        <v>1006</v>
      </c>
      <c r="F860" s="215" t="s">
        <v>1007</v>
      </c>
      <c r="G860" s="216" t="s">
        <v>171</v>
      </c>
      <c r="H860" s="217">
        <v>53.200000000000003</v>
      </c>
      <c r="I860" s="218"/>
      <c r="J860" s="219">
        <f>ROUND(I860*H860,2)</f>
        <v>0</v>
      </c>
      <c r="K860" s="215" t="s">
        <v>195</v>
      </c>
      <c r="L860" s="45"/>
      <c r="M860" s="220" t="s">
        <v>19</v>
      </c>
      <c r="N860" s="221" t="s">
        <v>45</v>
      </c>
      <c r="O860" s="85"/>
      <c r="P860" s="222">
        <f>O860*H860</f>
        <v>0</v>
      </c>
      <c r="Q860" s="222">
        <v>0.0022799999999999999</v>
      </c>
      <c r="R860" s="222">
        <f>Q860*H860</f>
        <v>0.121296</v>
      </c>
      <c r="S860" s="222">
        <v>0</v>
      </c>
      <c r="T860" s="223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224" t="s">
        <v>706</v>
      </c>
      <c r="AT860" s="224" t="s">
        <v>168</v>
      </c>
      <c r="AU860" s="224" t="s">
        <v>83</v>
      </c>
      <c r="AY860" s="18" t="s">
        <v>165</v>
      </c>
      <c r="BE860" s="225">
        <f>IF(N860="základní",J860,0)</f>
        <v>0</v>
      </c>
      <c r="BF860" s="225">
        <f>IF(N860="snížená",J860,0)</f>
        <v>0</v>
      </c>
      <c r="BG860" s="225">
        <f>IF(N860="zákl. přenesená",J860,0)</f>
        <v>0</v>
      </c>
      <c r="BH860" s="225">
        <f>IF(N860="sníž. přenesená",J860,0)</f>
        <v>0</v>
      </c>
      <c r="BI860" s="225">
        <f>IF(N860="nulová",J860,0)</f>
        <v>0</v>
      </c>
      <c r="BJ860" s="18" t="s">
        <v>81</v>
      </c>
      <c r="BK860" s="225">
        <f>ROUND(I860*H860,2)</f>
        <v>0</v>
      </c>
      <c r="BL860" s="18" t="s">
        <v>706</v>
      </c>
      <c r="BM860" s="224" t="s">
        <v>1008</v>
      </c>
    </row>
    <row r="861" s="2" customFormat="1">
      <c r="A861" s="39"/>
      <c r="B861" s="40"/>
      <c r="C861" s="41"/>
      <c r="D861" s="248" t="s">
        <v>197</v>
      </c>
      <c r="E861" s="41"/>
      <c r="F861" s="249" t="s">
        <v>1009</v>
      </c>
      <c r="G861" s="41"/>
      <c r="H861" s="41"/>
      <c r="I861" s="250"/>
      <c r="J861" s="41"/>
      <c r="K861" s="41"/>
      <c r="L861" s="45"/>
      <c r="M861" s="251"/>
      <c r="N861" s="252"/>
      <c r="O861" s="85"/>
      <c r="P861" s="85"/>
      <c r="Q861" s="85"/>
      <c r="R861" s="85"/>
      <c r="S861" s="85"/>
      <c r="T861" s="86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T861" s="18" t="s">
        <v>197</v>
      </c>
      <c r="AU861" s="18" t="s">
        <v>83</v>
      </c>
    </row>
    <row r="862" s="14" customFormat="1">
      <c r="A862" s="14"/>
      <c r="B862" s="237"/>
      <c r="C862" s="238"/>
      <c r="D862" s="228" t="s">
        <v>175</v>
      </c>
      <c r="E862" s="239" t="s">
        <v>19</v>
      </c>
      <c r="F862" s="240" t="s">
        <v>1010</v>
      </c>
      <c r="G862" s="238"/>
      <c r="H862" s="241">
        <v>53.200000000000003</v>
      </c>
      <c r="I862" s="242"/>
      <c r="J862" s="238"/>
      <c r="K862" s="238"/>
      <c r="L862" s="243"/>
      <c r="M862" s="244"/>
      <c r="N862" s="245"/>
      <c r="O862" s="245"/>
      <c r="P862" s="245"/>
      <c r="Q862" s="245"/>
      <c r="R862" s="245"/>
      <c r="S862" s="245"/>
      <c r="T862" s="246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47" t="s">
        <v>175</v>
      </c>
      <c r="AU862" s="247" t="s">
        <v>83</v>
      </c>
      <c r="AV862" s="14" t="s">
        <v>83</v>
      </c>
      <c r="AW862" s="14" t="s">
        <v>33</v>
      </c>
      <c r="AX862" s="14" t="s">
        <v>81</v>
      </c>
      <c r="AY862" s="247" t="s">
        <v>165</v>
      </c>
    </row>
    <row r="863" s="2" customFormat="1" ht="24.15" customHeight="1">
      <c r="A863" s="39"/>
      <c r="B863" s="40"/>
      <c r="C863" s="213" t="s">
        <v>1011</v>
      </c>
      <c r="D863" s="213" t="s">
        <v>168</v>
      </c>
      <c r="E863" s="214" t="s">
        <v>1012</v>
      </c>
      <c r="F863" s="215" t="s">
        <v>1013</v>
      </c>
      <c r="G863" s="216" t="s">
        <v>181</v>
      </c>
      <c r="H863" s="217">
        <v>1</v>
      </c>
      <c r="I863" s="218"/>
      <c r="J863" s="219">
        <f>ROUND(I863*H863,2)</f>
        <v>0</v>
      </c>
      <c r="K863" s="215" t="s">
        <v>195</v>
      </c>
      <c r="L863" s="45"/>
      <c r="M863" s="220" t="s">
        <v>19</v>
      </c>
      <c r="N863" s="221" t="s">
        <v>45</v>
      </c>
      <c r="O863" s="85"/>
      <c r="P863" s="222">
        <f>O863*H863</f>
        <v>0</v>
      </c>
      <c r="Q863" s="222">
        <v>0.0036600000000000001</v>
      </c>
      <c r="R863" s="222">
        <f>Q863*H863</f>
        <v>0.0036600000000000001</v>
      </c>
      <c r="S863" s="222">
        <v>0</v>
      </c>
      <c r="T863" s="223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24" t="s">
        <v>706</v>
      </c>
      <c r="AT863" s="224" t="s">
        <v>168</v>
      </c>
      <c r="AU863" s="224" t="s">
        <v>83</v>
      </c>
      <c r="AY863" s="18" t="s">
        <v>165</v>
      </c>
      <c r="BE863" s="225">
        <f>IF(N863="základní",J863,0)</f>
        <v>0</v>
      </c>
      <c r="BF863" s="225">
        <f>IF(N863="snížená",J863,0)</f>
        <v>0</v>
      </c>
      <c r="BG863" s="225">
        <f>IF(N863="zákl. přenesená",J863,0)</f>
        <v>0</v>
      </c>
      <c r="BH863" s="225">
        <f>IF(N863="sníž. přenesená",J863,0)</f>
        <v>0</v>
      </c>
      <c r="BI863" s="225">
        <f>IF(N863="nulová",J863,0)</f>
        <v>0</v>
      </c>
      <c r="BJ863" s="18" t="s">
        <v>81</v>
      </c>
      <c r="BK863" s="225">
        <f>ROUND(I863*H863,2)</f>
        <v>0</v>
      </c>
      <c r="BL863" s="18" t="s">
        <v>706</v>
      </c>
      <c r="BM863" s="224" t="s">
        <v>1014</v>
      </c>
    </row>
    <row r="864" s="2" customFormat="1">
      <c r="A864" s="39"/>
      <c r="B864" s="40"/>
      <c r="C864" s="41"/>
      <c r="D864" s="248" t="s">
        <v>197</v>
      </c>
      <c r="E864" s="41"/>
      <c r="F864" s="249" t="s">
        <v>1015</v>
      </c>
      <c r="G864" s="41"/>
      <c r="H864" s="41"/>
      <c r="I864" s="250"/>
      <c r="J864" s="41"/>
      <c r="K864" s="41"/>
      <c r="L864" s="45"/>
      <c r="M864" s="251"/>
      <c r="N864" s="252"/>
      <c r="O864" s="85"/>
      <c r="P864" s="85"/>
      <c r="Q864" s="85"/>
      <c r="R864" s="85"/>
      <c r="S864" s="85"/>
      <c r="T864" s="86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18" t="s">
        <v>197</v>
      </c>
      <c r="AU864" s="18" t="s">
        <v>83</v>
      </c>
    </row>
    <row r="865" s="14" customFormat="1">
      <c r="A865" s="14"/>
      <c r="B865" s="237"/>
      <c r="C865" s="238"/>
      <c r="D865" s="228" t="s">
        <v>175</v>
      </c>
      <c r="E865" s="239" t="s">
        <v>19</v>
      </c>
      <c r="F865" s="240" t="s">
        <v>1016</v>
      </c>
      <c r="G865" s="238"/>
      <c r="H865" s="241">
        <v>1</v>
      </c>
      <c r="I865" s="242"/>
      <c r="J865" s="238"/>
      <c r="K865" s="238"/>
      <c r="L865" s="243"/>
      <c r="M865" s="244"/>
      <c r="N865" s="245"/>
      <c r="O865" s="245"/>
      <c r="P865" s="245"/>
      <c r="Q865" s="245"/>
      <c r="R865" s="245"/>
      <c r="S865" s="245"/>
      <c r="T865" s="246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7" t="s">
        <v>175</v>
      </c>
      <c r="AU865" s="247" t="s">
        <v>83</v>
      </c>
      <c r="AV865" s="14" t="s">
        <v>83</v>
      </c>
      <c r="AW865" s="14" t="s">
        <v>33</v>
      </c>
      <c r="AX865" s="14" t="s">
        <v>81</v>
      </c>
      <c r="AY865" s="247" t="s">
        <v>165</v>
      </c>
    </row>
    <row r="866" s="2" customFormat="1" ht="16.5" customHeight="1">
      <c r="A866" s="39"/>
      <c r="B866" s="40"/>
      <c r="C866" s="213" t="s">
        <v>1017</v>
      </c>
      <c r="D866" s="213" t="s">
        <v>168</v>
      </c>
      <c r="E866" s="214" t="s">
        <v>1018</v>
      </c>
      <c r="F866" s="215" t="s">
        <v>1019</v>
      </c>
      <c r="G866" s="216" t="s">
        <v>181</v>
      </c>
      <c r="H866" s="217">
        <v>49</v>
      </c>
      <c r="I866" s="218"/>
      <c r="J866" s="219">
        <f>ROUND(I866*H866,2)</f>
        <v>0</v>
      </c>
      <c r="K866" s="215" t="s">
        <v>195</v>
      </c>
      <c r="L866" s="45"/>
      <c r="M866" s="220" t="s">
        <v>19</v>
      </c>
      <c r="N866" s="221" t="s">
        <v>45</v>
      </c>
      <c r="O866" s="85"/>
      <c r="P866" s="222">
        <f>O866*H866</f>
        <v>0</v>
      </c>
      <c r="Q866" s="222">
        <v>0.00040000000000000002</v>
      </c>
      <c r="R866" s="222">
        <f>Q866*H866</f>
        <v>0.019599999999999999</v>
      </c>
      <c r="S866" s="222">
        <v>0</v>
      </c>
      <c r="T866" s="223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24" t="s">
        <v>706</v>
      </c>
      <c r="AT866" s="224" t="s">
        <v>168</v>
      </c>
      <c r="AU866" s="224" t="s">
        <v>83</v>
      </c>
      <c r="AY866" s="18" t="s">
        <v>165</v>
      </c>
      <c r="BE866" s="225">
        <f>IF(N866="základní",J866,0)</f>
        <v>0</v>
      </c>
      <c r="BF866" s="225">
        <f>IF(N866="snížená",J866,0)</f>
        <v>0</v>
      </c>
      <c r="BG866" s="225">
        <f>IF(N866="zákl. přenesená",J866,0)</f>
        <v>0</v>
      </c>
      <c r="BH866" s="225">
        <f>IF(N866="sníž. přenesená",J866,0)</f>
        <v>0</v>
      </c>
      <c r="BI866" s="225">
        <f>IF(N866="nulová",J866,0)</f>
        <v>0</v>
      </c>
      <c r="BJ866" s="18" t="s">
        <v>81</v>
      </c>
      <c r="BK866" s="225">
        <f>ROUND(I866*H866,2)</f>
        <v>0</v>
      </c>
      <c r="BL866" s="18" t="s">
        <v>706</v>
      </c>
      <c r="BM866" s="224" t="s">
        <v>1020</v>
      </c>
    </row>
    <row r="867" s="2" customFormat="1">
      <c r="A867" s="39"/>
      <c r="B867" s="40"/>
      <c r="C867" s="41"/>
      <c r="D867" s="248" t="s">
        <v>197</v>
      </c>
      <c r="E867" s="41"/>
      <c r="F867" s="249" t="s">
        <v>1021</v>
      </c>
      <c r="G867" s="41"/>
      <c r="H867" s="41"/>
      <c r="I867" s="250"/>
      <c r="J867" s="41"/>
      <c r="K867" s="41"/>
      <c r="L867" s="45"/>
      <c r="M867" s="251"/>
      <c r="N867" s="252"/>
      <c r="O867" s="85"/>
      <c r="P867" s="85"/>
      <c r="Q867" s="85"/>
      <c r="R867" s="85"/>
      <c r="S867" s="85"/>
      <c r="T867" s="86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T867" s="18" t="s">
        <v>197</v>
      </c>
      <c r="AU867" s="18" t="s">
        <v>83</v>
      </c>
    </row>
    <row r="868" s="14" customFormat="1">
      <c r="A868" s="14"/>
      <c r="B868" s="237"/>
      <c r="C868" s="238"/>
      <c r="D868" s="228" t="s">
        <v>175</v>
      </c>
      <c r="E868" s="239" t="s">
        <v>19</v>
      </c>
      <c r="F868" s="240" t="s">
        <v>1022</v>
      </c>
      <c r="G868" s="238"/>
      <c r="H868" s="241">
        <v>49</v>
      </c>
      <c r="I868" s="242"/>
      <c r="J868" s="238"/>
      <c r="K868" s="238"/>
      <c r="L868" s="243"/>
      <c r="M868" s="244"/>
      <c r="N868" s="245"/>
      <c r="O868" s="245"/>
      <c r="P868" s="245"/>
      <c r="Q868" s="245"/>
      <c r="R868" s="245"/>
      <c r="S868" s="245"/>
      <c r="T868" s="246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47" t="s">
        <v>175</v>
      </c>
      <c r="AU868" s="247" t="s">
        <v>83</v>
      </c>
      <c r="AV868" s="14" t="s">
        <v>83</v>
      </c>
      <c r="AW868" s="14" t="s">
        <v>33</v>
      </c>
      <c r="AX868" s="14" t="s">
        <v>81</v>
      </c>
      <c r="AY868" s="247" t="s">
        <v>165</v>
      </c>
    </row>
    <row r="869" s="2" customFormat="1" ht="24.15" customHeight="1">
      <c r="A869" s="39"/>
      <c r="B869" s="40"/>
      <c r="C869" s="213" t="s">
        <v>1023</v>
      </c>
      <c r="D869" s="213" t="s">
        <v>168</v>
      </c>
      <c r="E869" s="214" t="s">
        <v>1024</v>
      </c>
      <c r="F869" s="215" t="s">
        <v>1025</v>
      </c>
      <c r="G869" s="216" t="s">
        <v>171</v>
      </c>
      <c r="H869" s="217">
        <v>11</v>
      </c>
      <c r="I869" s="218"/>
      <c r="J869" s="219">
        <f>ROUND(I869*H869,2)</f>
        <v>0</v>
      </c>
      <c r="K869" s="215" t="s">
        <v>195</v>
      </c>
      <c r="L869" s="45"/>
      <c r="M869" s="220" t="s">
        <v>19</v>
      </c>
      <c r="N869" s="221" t="s">
        <v>45</v>
      </c>
      <c r="O869" s="85"/>
      <c r="P869" s="222">
        <f>O869*H869</f>
        <v>0</v>
      </c>
      <c r="Q869" s="222">
        <v>0.0035799999999999998</v>
      </c>
      <c r="R869" s="222">
        <f>Q869*H869</f>
        <v>0.039379999999999998</v>
      </c>
      <c r="S869" s="222">
        <v>0</v>
      </c>
      <c r="T869" s="223">
        <f>S869*H869</f>
        <v>0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224" t="s">
        <v>706</v>
      </c>
      <c r="AT869" s="224" t="s">
        <v>168</v>
      </c>
      <c r="AU869" s="224" t="s">
        <v>83</v>
      </c>
      <c r="AY869" s="18" t="s">
        <v>165</v>
      </c>
      <c r="BE869" s="225">
        <f>IF(N869="základní",J869,0)</f>
        <v>0</v>
      </c>
      <c r="BF869" s="225">
        <f>IF(N869="snížená",J869,0)</f>
        <v>0</v>
      </c>
      <c r="BG869" s="225">
        <f>IF(N869="zákl. přenesená",J869,0)</f>
        <v>0</v>
      </c>
      <c r="BH869" s="225">
        <f>IF(N869="sníž. přenesená",J869,0)</f>
        <v>0</v>
      </c>
      <c r="BI869" s="225">
        <f>IF(N869="nulová",J869,0)</f>
        <v>0</v>
      </c>
      <c r="BJ869" s="18" t="s">
        <v>81</v>
      </c>
      <c r="BK869" s="225">
        <f>ROUND(I869*H869,2)</f>
        <v>0</v>
      </c>
      <c r="BL869" s="18" t="s">
        <v>706</v>
      </c>
      <c r="BM869" s="224" t="s">
        <v>1026</v>
      </c>
    </row>
    <row r="870" s="2" customFormat="1">
      <c r="A870" s="39"/>
      <c r="B870" s="40"/>
      <c r="C870" s="41"/>
      <c r="D870" s="248" t="s">
        <v>197</v>
      </c>
      <c r="E870" s="41"/>
      <c r="F870" s="249" t="s">
        <v>1027</v>
      </c>
      <c r="G870" s="41"/>
      <c r="H870" s="41"/>
      <c r="I870" s="250"/>
      <c r="J870" s="41"/>
      <c r="K870" s="41"/>
      <c r="L870" s="45"/>
      <c r="M870" s="251"/>
      <c r="N870" s="252"/>
      <c r="O870" s="85"/>
      <c r="P870" s="85"/>
      <c r="Q870" s="85"/>
      <c r="R870" s="85"/>
      <c r="S870" s="85"/>
      <c r="T870" s="86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T870" s="18" t="s">
        <v>197</v>
      </c>
      <c r="AU870" s="18" t="s">
        <v>83</v>
      </c>
    </row>
    <row r="871" s="14" customFormat="1">
      <c r="A871" s="14"/>
      <c r="B871" s="237"/>
      <c r="C871" s="238"/>
      <c r="D871" s="228" t="s">
        <v>175</v>
      </c>
      <c r="E871" s="239" t="s">
        <v>19</v>
      </c>
      <c r="F871" s="240" t="s">
        <v>1028</v>
      </c>
      <c r="G871" s="238"/>
      <c r="H871" s="241">
        <v>11</v>
      </c>
      <c r="I871" s="242"/>
      <c r="J871" s="238"/>
      <c r="K871" s="238"/>
      <c r="L871" s="243"/>
      <c r="M871" s="244"/>
      <c r="N871" s="245"/>
      <c r="O871" s="245"/>
      <c r="P871" s="245"/>
      <c r="Q871" s="245"/>
      <c r="R871" s="245"/>
      <c r="S871" s="245"/>
      <c r="T871" s="246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47" t="s">
        <v>175</v>
      </c>
      <c r="AU871" s="247" t="s">
        <v>83</v>
      </c>
      <c r="AV871" s="14" t="s">
        <v>83</v>
      </c>
      <c r="AW871" s="14" t="s">
        <v>33</v>
      </c>
      <c r="AX871" s="14" t="s">
        <v>81</v>
      </c>
      <c r="AY871" s="247" t="s">
        <v>165</v>
      </c>
    </row>
    <row r="872" s="2" customFormat="1" ht="24.15" customHeight="1">
      <c r="A872" s="39"/>
      <c r="B872" s="40"/>
      <c r="C872" s="213" t="s">
        <v>1029</v>
      </c>
      <c r="D872" s="213" t="s">
        <v>168</v>
      </c>
      <c r="E872" s="214" t="s">
        <v>1030</v>
      </c>
      <c r="F872" s="215" t="s">
        <v>1031</v>
      </c>
      <c r="G872" s="216" t="s">
        <v>181</v>
      </c>
      <c r="H872" s="217">
        <v>4</v>
      </c>
      <c r="I872" s="218"/>
      <c r="J872" s="219">
        <f>ROUND(I872*H872,2)</f>
        <v>0</v>
      </c>
      <c r="K872" s="215" t="s">
        <v>195</v>
      </c>
      <c r="L872" s="45"/>
      <c r="M872" s="220" t="s">
        <v>19</v>
      </c>
      <c r="N872" s="221" t="s">
        <v>45</v>
      </c>
      <c r="O872" s="85"/>
      <c r="P872" s="222">
        <f>O872*H872</f>
        <v>0</v>
      </c>
      <c r="Q872" s="222">
        <v>0.010789999999999999</v>
      </c>
      <c r="R872" s="222">
        <f>Q872*H872</f>
        <v>0.043159999999999997</v>
      </c>
      <c r="S872" s="222">
        <v>0</v>
      </c>
      <c r="T872" s="223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24" t="s">
        <v>706</v>
      </c>
      <c r="AT872" s="224" t="s">
        <v>168</v>
      </c>
      <c r="AU872" s="224" t="s">
        <v>83</v>
      </c>
      <c r="AY872" s="18" t="s">
        <v>165</v>
      </c>
      <c r="BE872" s="225">
        <f>IF(N872="základní",J872,0)</f>
        <v>0</v>
      </c>
      <c r="BF872" s="225">
        <f>IF(N872="snížená",J872,0)</f>
        <v>0</v>
      </c>
      <c r="BG872" s="225">
        <f>IF(N872="zákl. přenesená",J872,0)</f>
        <v>0</v>
      </c>
      <c r="BH872" s="225">
        <f>IF(N872="sníž. přenesená",J872,0)</f>
        <v>0</v>
      </c>
      <c r="BI872" s="225">
        <f>IF(N872="nulová",J872,0)</f>
        <v>0</v>
      </c>
      <c r="BJ872" s="18" t="s">
        <v>81</v>
      </c>
      <c r="BK872" s="225">
        <f>ROUND(I872*H872,2)</f>
        <v>0</v>
      </c>
      <c r="BL872" s="18" t="s">
        <v>706</v>
      </c>
      <c r="BM872" s="224" t="s">
        <v>1032</v>
      </c>
    </row>
    <row r="873" s="2" customFormat="1">
      <c r="A873" s="39"/>
      <c r="B873" s="40"/>
      <c r="C873" s="41"/>
      <c r="D873" s="248" t="s">
        <v>197</v>
      </c>
      <c r="E873" s="41"/>
      <c r="F873" s="249" t="s">
        <v>1033</v>
      </c>
      <c r="G873" s="41"/>
      <c r="H873" s="41"/>
      <c r="I873" s="250"/>
      <c r="J873" s="41"/>
      <c r="K873" s="41"/>
      <c r="L873" s="45"/>
      <c r="M873" s="251"/>
      <c r="N873" s="252"/>
      <c r="O873" s="85"/>
      <c r="P873" s="85"/>
      <c r="Q873" s="85"/>
      <c r="R873" s="85"/>
      <c r="S873" s="85"/>
      <c r="T873" s="86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18" t="s">
        <v>197</v>
      </c>
      <c r="AU873" s="18" t="s">
        <v>83</v>
      </c>
    </row>
    <row r="874" s="14" customFormat="1">
      <c r="A874" s="14"/>
      <c r="B874" s="237"/>
      <c r="C874" s="238"/>
      <c r="D874" s="228" t="s">
        <v>175</v>
      </c>
      <c r="E874" s="239" t="s">
        <v>19</v>
      </c>
      <c r="F874" s="240" t="s">
        <v>1034</v>
      </c>
      <c r="G874" s="238"/>
      <c r="H874" s="241">
        <v>4</v>
      </c>
      <c r="I874" s="242"/>
      <c r="J874" s="238"/>
      <c r="K874" s="238"/>
      <c r="L874" s="243"/>
      <c r="M874" s="244"/>
      <c r="N874" s="245"/>
      <c r="O874" s="245"/>
      <c r="P874" s="245"/>
      <c r="Q874" s="245"/>
      <c r="R874" s="245"/>
      <c r="S874" s="245"/>
      <c r="T874" s="246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47" t="s">
        <v>175</v>
      </c>
      <c r="AU874" s="247" t="s">
        <v>83</v>
      </c>
      <c r="AV874" s="14" t="s">
        <v>83</v>
      </c>
      <c r="AW874" s="14" t="s">
        <v>33</v>
      </c>
      <c r="AX874" s="14" t="s">
        <v>81</v>
      </c>
      <c r="AY874" s="247" t="s">
        <v>165</v>
      </c>
    </row>
    <row r="875" s="2" customFormat="1" ht="16.5" customHeight="1">
      <c r="A875" s="39"/>
      <c r="B875" s="40"/>
      <c r="C875" s="213" t="s">
        <v>1035</v>
      </c>
      <c r="D875" s="213" t="s">
        <v>168</v>
      </c>
      <c r="E875" s="214" t="s">
        <v>1036</v>
      </c>
      <c r="F875" s="215" t="s">
        <v>1037</v>
      </c>
      <c r="G875" s="216" t="s">
        <v>171</v>
      </c>
      <c r="H875" s="217">
        <v>53.200000000000003</v>
      </c>
      <c r="I875" s="218"/>
      <c r="J875" s="219">
        <f>ROUND(I875*H875,2)</f>
        <v>0</v>
      </c>
      <c r="K875" s="215" t="s">
        <v>172</v>
      </c>
      <c r="L875" s="45"/>
      <c r="M875" s="220" t="s">
        <v>19</v>
      </c>
      <c r="N875" s="221" t="s">
        <v>45</v>
      </c>
      <c r="O875" s="85"/>
      <c r="P875" s="222">
        <f>O875*H875</f>
        <v>0</v>
      </c>
      <c r="Q875" s="222">
        <v>0</v>
      </c>
      <c r="R875" s="222">
        <f>Q875*H875</f>
        <v>0</v>
      </c>
      <c r="S875" s="222">
        <v>0</v>
      </c>
      <c r="T875" s="223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24" t="s">
        <v>706</v>
      </c>
      <c r="AT875" s="224" t="s">
        <v>168</v>
      </c>
      <c r="AU875" s="224" t="s">
        <v>83</v>
      </c>
      <c r="AY875" s="18" t="s">
        <v>165</v>
      </c>
      <c r="BE875" s="225">
        <f>IF(N875="základní",J875,0)</f>
        <v>0</v>
      </c>
      <c r="BF875" s="225">
        <f>IF(N875="snížená",J875,0)</f>
        <v>0</v>
      </c>
      <c r="BG875" s="225">
        <f>IF(N875="zákl. přenesená",J875,0)</f>
        <v>0</v>
      </c>
      <c r="BH875" s="225">
        <f>IF(N875="sníž. přenesená",J875,0)</f>
        <v>0</v>
      </c>
      <c r="BI875" s="225">
        <f>IF(N875="nulová",J875,0)</f>
        <v>0</v>
      </c>
      <c r="BJ875" s="18" t="s">
        <v>81</v>
      </c>
      <c r="BK875" s="225">
        <f>ROUND(I875*H875,2)</f>
        <v>0</v>
      </c>
      <c r="BL875" s="18" t="s">
        <v>706</v>
      </c>
      <c r="BM875" s="224" t="s">
        <v>1038</v>
      </c>
    </row>
    <row r="876" s="14" customFormat="1">
      <c r="A876" s="14"/>
      <c r="B876" s="237"/>
      <c r="C876" s="238"/>
      <c r="D876" s="228" t="s">
        <v>175</v>
      </c>
      <c r="E876" s="239" t="s">
        <v>19</v>
      </c>
      <c r="F876" s="240" t="s">
        <v>1039</v>
      </c>
      <c r="G876" s="238"/>
      <c r="H876" s="241">
        <v>53.200000000000003</v>
      </c>
      <c r="I876" s="242"/>
      <c r="J876" s="238"/>
      <c r="K876" s="238"/>
      <c r="L876" s="243"/>
      <c r="M876" s="244"/>
      <c r="N876" s="245"/>
      <c r="O876" s="245"/>
      <c r="P876" s="245"/>
      <c r="Q876" s="245"/>
      <c r="R876" s="245"/>
      <c r="S876" s="245"/>
      <c r="T876" s="246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47" t="s">
        <v>175</v>
      </c>
      <c r="AU876" s="247" t="s">
        <v>83</v>
      </c>
      <c r="AV876" s="14" t="s">
        <v>83</v>
      </c>
      <c r="AW876" s="14" t="s">
        <v>33</v>
      </c>
      <c r="AX876" s="14" t="s">
        <v>81</v>
      </c>
      <c r="AY876" s="247" t="s">
        <v>165</v>
      </c>
    </row>
    <row r="877" s="2" customFormat="1" ht="21.75" customHeight="1">
      <c r="A877" s="39"/>
      <c r="B877" s="40"/>
      <c r="C877" s="213" t="s">
        <v>1040</v>
      </c>
      <c r="D877" s="213" t="s">
        <v>168</v>
      </c>
      <c r="E877" s="214" t="s">
        <v>1041</v>
      </c>
      <c r="F877" s="215" t="s">
        <v>1042</v>
      </c>
      <c r="G877" s="216" t="s">
        <v>171</v>
      </c>
      <c r="H877" s="217">
        <v>53.200000000000003</v>
      </c>
      <c r="I877" s="218"/>
      <c r="J877" s="219">
        <f>ROUND(I877*H877,2)</f>
        <v>0</v>
      </c>
      <c r="K877" s="215" t="s">
        <v>195</v>
      </c>
      <c r="L877" s="45"/>
      <c r="M877" s="220" t="s">
        <v>19</v>
      </c>
      <c r="N877" s="221" t="s">
        <v>45</v>
      </c>
      <c r="O877" s="85"/>
      <c r="P877" s="222">
        <f>O877*H877</f>
        <v>0</v>
      </c>
      <c r="Q877" s="222">
        <v>0.0016900000000000001</v>
      </c>
      <c r="R877" s="222">
        <f>Q877*H877</f>
        <v>0.089908000000000016</v>
      </c>
      <c r="S877" s="222">
        <v>0</v>
      </c>
      <c r="T877" s="223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24" t="s">
        <v>706</v>
      </c>
      <c r="AT877" s="224" t="s">
        <v>168</v>
      </c>
      <c r="AU877" s="224" t="s">
        <v>83</v>
      </c>
      <c r="AY877" s="18" t="s">
        <v>165</v>
      </c>
      <c r="BE877" s="225">
        <f>IF(N877="základní",J877,0)</f>
        <v>0</v>
      </c>
      <c r="BF877" s="225">
        <f>IF(N877="snížená",J877,0)</f>
        <v>0</v>
      </c>
      <c r="BG877" s="225">
        <f>IF(N877="zákl. přenesená",J877,0)</f>
        <v>0</v>
      </c>
      <c r="BH877" s="225">
        <f>IF(N877="sníž. přenesená",J877,0)</f>
        <v>0</v>
      </c>
      <c r="BI877" s="225">
        <f>IF(N877="nulová",J877,0)</f>
        <v>0</v>
      </c>
      <c r="BJ877" s="18" t="s">
        <v>81</v>
      </c>
      <c r="BK877" s="225">
        <f>ROUND(I877*H877,2)</f>
        <v>0</v>
      </c>
      <c r="BL877" s="18" t="s">
        <v>706</v>
      </c>
      <c r="BM877" s="224" t="s">
        <v>1043</v>
      </c>
    </row>
    <row r="878" s="2" customFormat="1">
      <c r="A878" s="39"/>
      <c r="B878" s="40"/>
      <c r="C878" s="41"/>
      <c r="D878" s="248" t="s">
        <v>197</v>
      </c>
      <c r="E878" s="41"/>
      <c r="F878" s="249" t="s">
        <v>1044</v>
      </c>
      <c r="G878" s="41"/>
      <c r="H878" s="41"/>
      <c r="I878" s="250"/>
      <c r="J878" s="41"/>
      <c r="K878" s="41"/>
      <c r="L878" s="45"/>
      <c r="M878" s="251"/>
      <c r="N878" s="252"/>
      <c r="O878" s="85"/>
      <c r="P878" s="85"/>
      <c r="Q878" s="85"/>
      <c r="R878" s="85"/>
      <c r="S878" s="85"/>
      <c r="T878" s="86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T878" s="18" t="s">
        <v>197</v>
      </c>
      <c r="AU878" s="18" t="s">
        <v>83</v>
      </c>
    </row>
    <row r="879" s="14" customFormat="1">
      <c r="A879" s="14"/>
      <c r="B879" s="237"/>
      <c r="C879" s="238"/>
      <c r="D879" s="228" t="s">
        <v>175</v>
      </c>
      <c r="E879" s="239" t="s">
        <v>19</v>
      </c>
      <c r="F879" s="240" t="s">
        <v>1045</v>
      </c>
      <c r="G879" s="238"/>
      <c r="H879" s="241">
        <v>53.200000000000003</v>
      </c>
      <c r="I879" s="242"/>
      <c r="J879" s="238"/>
      <c r="K879" s="238"/>
      <c r="L879" s="243"/>
      <c r="M879" s="244"/>
      <c r="N879" s="245"/>
      <c r="O879" s="245"/>
      <c r="P879" s="245"/>
      <c r="Q879" s="245"/>
      <c r="R879" s="245"/>
      <c r="S879" s="245"/>
      <c r="T879" s="246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47" t="s">
        <v>175</v>
      </c>
      <c r="AU879" s="247" t="s">
        <v>83</v>
      </c>
      <c r="AV879" s="14" t="s">
        <v>83</v>
      </c>
      <c r="AW879" s="14" t="s">
        <v>33</v>
      </c>
      <c r="AX879" s="14" t="s">
        <v>81</v>
      </c>
      <c r="AY879" s="247" t="s">
        <v>165</v>
      </c>
    </row>
    <row r="880" s="2" customFormat="1" ht="24.15" customHeight="1">
      <c r="A880" s="39"/>
      <c r="B880" s="40"/>
      <c r="C880" s="213" t="s">
        <v>1046</v>
      </c>
      <c r="D880" s="213" t="s">
        <v>168</v>
      </c>
      <c r="E880" s="214" t="s">
        <v>1047</v>
      </c>
      <c r="F880" s="215" t="s">
        <v>1048</v>
      </c>
      <c r="G880" s="216" t="s">
        <v>181</v>
      </c>
      <c r="H880" s="217">
        <v>2</v>
      </c>
      <c r="I880" s="218"/>
      <c r="J880" s="219">
        <f>ROUND(I880*H880,2)</f>
        <v>0</v>
      </c>
      <c r="K880" s="215" t="s">
        <v>195</v>
      </c>
      <c r="L880" s="45"/>
      <c r="M880" s="220" t="s">
        <v>19</v>
      </c>
      <c r="N880" s="221" t="s">
        <v>45</v>
      </c>
      <c r="O880" s="85"/>
      <c r="P880" s="222">
        <f>O880*H880</f>
        <v>0</v>
      </c>
      <c r="Q880" s="222">
        <v>0.00036000000000000002</v>
      </c>
      <c r="R880" s="222">
        <f>Q880*H880</f>
        <v>0.00072000000000000005</v>
      </c>
      <c r="S880" s="222">
        <v>0</v>
      </c>
      <c r="T880" s="223">
        <f>S880*H880</f>
        <v>0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24" t="s">
        <v>706</v>
      </c>
      <c r="AT880" s="224" t="s">
        <v>168</v>
      </c>
      <c r="AU880" s="224" t="s">
        <v>83</v>
      </c>
      <c r="AY880" s="18" t="s">
        <v>165</v>
      </c>
      <c r="BE880" s="225">
        <f>IF(N880="základní",J880,0)</f>
        <v>0</v>
      </c>
      <c r="BF880" s="225">
        <f>IF(N880="snížená",J880,0)</f>
        <v>0</v>
      </c>
      <c r="BG880" s="225">
        <f>IF(N880="zákl. přenesená",J880,0)</f>
        <v>0</v>
      </c>
      <c r="BH880" s="225">
        <f>IF(N880="sníž. přenesená",J880,0)</f>
        <v>0</v>
      </c>
      <c r="BI880" s="225">
        <f>IF(N880="nulová",J880,0)</f>
        <v>0</v>
      </c>
      <c r="BJ880" s="18" t="s">
        <v>81</v>
      </c>
      <c r="BK880" s="225">
        <f>ROUND(I880*H880,2)</f>
        <v>0</v>
      </c>
      <c r="BL880" s="18" t="s">
        <v>706</v>
      </c>
      <c r="BM880" s="224" t="s">
        <v>1049</v>
      </c>
    </row>
    <row r="881" s="2" customFormat="1">
      <c r="A881" s="39"/>
      <c r="B881" s="40"/>
      <c r="C881" s="41"/>
      <c r="D881" s="248" t="s">
        <v>197</v>
      </c>
      <c r="E881" s="41"/>
      <c r="F881" s="249" t="s">
        <v>1050</v>
      </c>
      <c r="G881" s="41"/>
      <c r="H881" s="41"/>
      <c r="I881" s="250"/>
      <c r="J881" s="41"/>
      <c r="K881" s="41"/>
      <c r="L881" s="45"/>
      <c r="M881" s="251"/>
      <c r="N881" s="252"/>
      <c r="O881" s="85"/>
      <c r="P881" s="85"/>
      <c r="Q881" s="85"/>
      <c r="R881" s="85"/>
      <c r="S881" s="85"/>
      <c r="T881" s="86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T881" s="18" t="s">
        <v>197</v>
      </c>
      <c r="AU881" s="18" t="s">
        <v>83</v>
      </c>
    </row>
    <row r="882" s="14" customFormat="1">
      <c r="A882" s="14"/>
      <c r="B882" s="237"/>
      <c r="C882" s="238"/>
      <c r="D882" s="228" t="s">
        <v>175</v>
      </c>
      <c r="E882" s="239" t="s">
        <v>19</v>
      </c>
      <c r="F882" s="240" t="s">
        <v>1051</v>
      </c>
      <c r="G882" s="238"/>
      <c r="H882" s="241">
        <v>2</v>
      </c>
      <c r="I882" s="242"/>
      <c r="J882" s="238"/>
      <c r="K882" s="238"/>
      <c r="L882" s="243"/>
      <c r="M882" s="244"/>
      <c r="N882" s="245"/>
      <c r="O882" s="245"/>
      <c r="P882" s="245"/>
      <c r="Q882" s="245"/>
      <c r="R882" s="245"/>
      <c r="S882" s="245"/>
      <c r="T882" s="246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7" t="s">
        <v>175</v>
      </c>
      <c r="AU882" s="247" t="s">
        <v>83</v>
      </c>
      <c r="AV882" s="14" t="s">
        <v>83</v>
      </c>
      <c r="AW882" s="14" t="s">
        <v>33</v>
      </c>
      <c r="AX882" s="14" t="s">
        <v>81</v>
      </c>
      <c r="AY882" s="247" t="s">
        <v>165</v>
      </c>
    </row>
    <row r="883" s="2" customFormat="1" ht="24.15" customHeight="1">
      <c r="A883" s="39"/>
      <c r="B883" s="40"/>
      <c r="C883" s="213" t="s">
        <v>1052</v>
      </c>
      <c r="D883" s="213" t="s">
        <v>168</v>
      </c>
      <c r="E883" s="214" t="s">
        <v>1053</v>
      </c>
      <c r="F883" s="215" t="s">
        <v>1054</v>
      </c>
      <c r="G883" s="216" t="s">
        <v>171</v>
      </c>
      <c r="H883" s="217">
        <v>9</v>
      </c>
      <c r="I883" s="218"/>
      <c r="J883" s="219">
        <f>ROUND(I883*H883,2)</f>
        <v>0</v>
      </c>
      <c r="K883" s="215" t="s">
        <v>195</v>
      </c>
      <c r="L883" s="45"/>
      <c r="M883" s="220" t="s">
        <v>19</v>
      </c>
      <c r="N883" s="221" t="s">
        <v>45</v>
      </c>
      <c r="O883" s="85"/>
      <c r="P883" s="222">
        <f>O883*H883</f>
        <v>0</v>
      </c>
      <c r="Q883" s="222">
        <v>0.0020999999999999999</v>
      </c>
      <c r="R883" s="222">
        <f>Q883*H883</f>
        <v>0.0189</v>
      </c>
      <c r="S883" s="222">
        <v>0</v>
      </c>
      <c r="T883" s="223">
        <f>S883*H883</f>
        <v>0</v>
      </c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R883" s="224" t="s">
        <v>706</v>
      </c>
      <c r="AT883" s="224" t="s">
        <v>168</v>
      </c>
      <c r="AU883" s="224" t="s">
        <v>83</v>
      </c>
      <c r="AY883" s="18" t="s">
        <v>165</v>
      </c>
      <c r="BE883" s="225">
        <f>IF(N883="základní",J883,0)</f>
        <v>0</v>
      </c>
      <c r="BF883" s="225">
        <f>IF(N883="snížená",J883,0)</f>
        <v>0</v>
      </c>
      <c r="BG883" s="225">
        <f>IF(N883="zákl. přenesená",J883,0)</f>
        <v>0</v>
      </c>
      <c r="BH883" s="225">
        <f>IF(N883="sníž. přenesená",J883,0)</f>
        <v>0</v>
      </c>
      <c r="BI883" s="225">
        <f>IF(N883="nulová",J883,0)</f>
        <v>0</v>
      </c>
      <c r="BJ883" s="18" t="s">
        <v>81</v>
      </c>
      <c r="BK883" s="225">
        <f>ROUND(I883*H883,2)</f>
        <v>0</v>
      </c>
      <c r="BL883" s="18" t="s">
        <v>706</v>
      </c>
      <c r="BM883" s="224" t="s">
        <v>1055</v>
      </c>
    </row>
    <row r="884" s="2" customFormat="1">
      <c r="A884" s="39"/>
      <c r="B884" s="40"/>
      <c r="C884" s="41"/>
      <c r="D884" s="248" t="s">
        <v>197</v>
      </c>
      <c r="E884" s="41"/>
      <c r="F884" s="249" t="s">
        <v>1056</v>
      </c>
      <c r="G884" s="41"/>
      <c r="H884" s="41"/>
      <c r="I884" s="250"/>
      <c r="J884" s="41"/>
      <c r="K884" s="41"/>
      <c r="L884" s="45"/>
      <c r="M884" s="251"/>
      <c r="N884" s="252"/>
      <c r="O884" s="85"/>
      <c r="P884" s="85"/>
      <c r="Q884" s="85"/>
      <c r="R884" s="85"/>
      <c r="S884" s="85"/>
      <c r="T884" s="86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T884" s="18" t="s">
        <v>197</v>
      </c>
      <c r="AU884" s="18" t="s">
        <v>83</v>
      </c>
    </row>
    <row r="885" s="14" customFormat="1">
      <c r="A885" s="14"/>
      <c r="B885" s="237"/>
      <c r="C885" s="238"/>
      <c r="D885" s="228" t="s">
        <v>175</v>
      </c>
      <c r="E885" s="239" t="s">
        <v>19</v>
      </c>
      <c r="F885" s="240" t="s">
        <v>1057</v>
      </c>
      <c r="G885" s="238"/>
      <c r="H885" s="241">
        <v>9</v>
      </c>
      <c r="I885" s="242"/>
      <c r="J885" s="238"/>
      <c r="K885" s="238"/>
      <c r="L885" s="243"/>
      <c r="M885" s="244"/>
      <c r="N885" s="245"/>
      <c r="O885" s="245"/>
      <c r="P885" s="245"/>
      <c r="Q885" s="245"/>
      <c r="R885" s="245"/>
      <c r="S885" s="245"/>
      <c r="T885" s="246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47" t="s">
        <v>175</v>
      </c>
      <c r="AU885" s="247" t="s">
        <v>83</v>
      </c>
      <c r="AV885" s="14" t="s">
        <v>83</v>
      </c>
      <c r="AW885" s="14" t="s">
        <v>33</v>
      </c>
      <c r="AX885" s="14" t="s">
        <v>81</v>
      </c>
      <c r="AY885" s="247" t="s">
        <v>165</v>
      </c>
    </row>
    <row r="886" s="2" customFormat="1" ht="24.15" customHeight="1">
      <c r="A886" s="39"/>
      <c r="B886" s="40"/>
      <c r="C886" s="213" t="s">
        <v>1058</v>
      </c>
      <c r="D886" s="213" t="s">
        <v>168</v>
      </c>
      <c r="E886" s="214" t="s">
        <v>1059</v>
      </c>
      <c r="F886" s="215" t="s">
        <v>1060</v>
      </c>
      <c r="G886" s="216" t="s">
        <v>780</v>
      </c>
      <c r="H886" s="275"/>
      <c r="I886" s="218"/>
      <c r="J886" s="219">
        <f>ROUND(I886*H886,2)</f>
        <v>0</v>
      </c>
      <c r="K886" s="215" t="s">
        <v>195</v>
      </c>
      <c r="L886" s="45"/>
      <c r="M886" s="220" t="s">
        <v>19</v>
      </c>
      <c r="N886" s="221" t="s">
        <v>45</v>
      </c>
      <c r="O886" s="85"/>
      <c r="P886" s="222">
        <f>O886*H886</f>
        <v>0</v>
      </c>
      <c r="Q886" s="222">
        <v>0</v>
      </c>
      <c r="R886" s="222">
        <f>Q886*H886</f>
        <v>0</v>
      </c>
      <c r="S886" s="222">
        <v>0</v>
      </c>
      <c r="T886" s="223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24" t="s">
        <v>706</v>
      </c>
      <c r="AT886" s="224" t="s">
        <v>168</v>
      </c>
      <c r="AU886" s="224" t="s">
        <v>83</v>
      </c>
      <c r="AY886" s="18" t="s">
        <v>165</v>
      </c>
      <c r="BE886" s="225">
        <f>IF(N886="základní",J886,0)</f>
        <v>0</v>
      </c>
      <c r="BF886" s="225">
        <f>IF(N886="snížená",J886,0)</f>
        <v>0</v>
      </c>
      <c r="BG886" s="225">
        <f>IF(N886="zákl. přenesená",J886,0)</f>
        <v>0</v>
      </c>
      <c r="BH886" s="225">
        <f>IF(N886="sníž. přenesená",J886,0)</f>
        <v>0</v>
      </c>
      <c r="BI886" s="225">
        <f>IF(N886="nulová",J886,0)</f>
        <v>0</v>
      </c>
      <c r="BJ886" s="18" t="s">
        <v>81</v>
      </c>
      <c r="BK886" s="225">
        <f>ROUND(I886*H886,2)</f>
        <v>0</v>
      </c>
      <c r="BL886" s="18" t="s">
        <v>706</v>
      </c>
      <c r="BM886" s="224" t="s">
        <v>1061</v>
      </c>
    </row>
    <row r="887" s="2" customFormat="1">
      <c r="A887" s="39"/>
      <c r="B887" s="40"/>
      <c r="C887" s="41"/>
      <c r="D887" s="248" t="s">
        <v>197</v>
      </c>
      <c r="E887" s="41"/>
      <c r="F887" s="249" t="s">
        <v>1062</v>
      </c>
      <c r="G887" s="41"/>
      <c r="H887" s="41"/>
      <c r="I887" s="250"/>
      <c r="J887" s="41"/>
      <c r="K887" s="41"/>
      <c r="L887" s="45"/>
      <c r="M887" s="251"/>
      <c r="N887" s="252"/>
      <c r="O887" s="85"/>
      <c r="P887" s="85"/>
      <c r="Q887" s="85"/>
      <c r="R887" s="85"/>
      <c r="S887" s="85"/>
      <c r="T887" s="86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T887" s="18" t="s">
        <v>197</v>
      </c>
      <c r="AU887" s="18" t="s">
        <v>83</v>
      </c>
    </row>
    <row r="888" s="12" customFormat="1" ht="22.8" customHeight="1">
      <c r="A888" s="12"/>
      <c r="B888" s="197"/>
      <c r="C888" s="198"/>
      <c r="D888" s="199" t="s">
        <v>73</v>
      </c>
      <c r="E888" s="211" t="s">
        <v>1063</v>
      </c>
      <c r="F888" s="211" t="s">
        <v>1064</v>
      </c>
      <c r="G888" s="198"/>
      <c r="H888" s="198"/>
      <c r="I888" s="201"/>
      <c r="J888" s="212">
        <f>BK888</f>
        <v>0</v>
      </c>
      <c r="K888" s="198"/>
      <c r="L888" s="203"/>
      <c r="M888" s="204"/>
      <c r="N888" s="205"/>
      <c r="O888" s="205"/>
      <c r="P888" s="206">
        <f>SUM(P889:P962)</f>
        <v>0</v>
      </c>
      <c r="Q888" s="205"/>
      <c r="R888" s="206">
        <f>SUM(R889:R962)</f>
        <v>0.36004968999999998</v>
      </c>
      <c r="S888" s="205"/>
      <c r="T888" s="207">
        <f>SUM(T889:T962)</f>
        <v>0</v>
      </c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R888" s="208" t="s">
        <v>83</v>
      </c>
      <c r="AT888" s="209" t="s">
        <v>73</v>
      </c>
      <c r="AU888" s="209" t="s">
        <v>81</v>
      </c>
      <c r="AY888" s="208" t="s">
        <v>165</v>
      </c>
      <c r="BK888" s="210">
        <f>SUM(BK889:BK962)</f>
        <v>0</v>
      </c>
    </row>
    <row r="889" s="2" customFormat="1" ht="16.5" customHeight="1">
      <c r="A889" s="39"/>
      <c r="B889" s="40"/>
      <c r="C889" s="213" t="s">
        <v>1065</v>
      </c>
      <c r="D889" s="213" t="s">
        <v>168</v>
      </c>
      <c r="E889" s="214" t="s">
        <v>1066</v>
      </c>
      <c r="F889" s="215" t="s">
        <v>1067</v>
      </c>
      <c r="G889" s="216" t="s">
        <v>194</v>
      </c>
      <c r="H889" s="217">
        <v>5.5</v>
      </c>
      <c r="I889" s="218"/>
      <c r="J889" s="219">
        <f>ROUND(I889*H889,2)</f>
        <v>0</v>
      </c>
      <c r="K889" s="215" t="s">
        <v>172</v>
      </c>
      <c r="L889" s="45"/>
      <c r="M889" s="220" t="s">
        <v>19</v>
      </c>
      <c r="N889" s="221" t="s">
        <v>45</v>
      </c>
      <c r="O889" s="85"/>
      <c r="P889" s="222">
        <f>O889*H889</f>
        <v>0</v>
      </c>
      <c r="Q889" s="222">
        <v>0</v>
      </c>
      <c r="R889" s="222">
        <f>Q889*H889</f>
        <v>0</v>
      </c>
      <c r="S889" s="222">
        <v>0</v>
      </c>
      <c r="T889" s="223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24" t="s">
        <v>706</v>
      </c>
      <c r="AT889" s="224" t="s">
        <v>168</v>
      </c>
      <c r="AU889" s="224" t="s">
        <v>83</v>
      </c>
      <c r="AY889" s="18" t="s">
        <v>165</v>
      </c>
      <c r="BE889" s="225">
        <f>IF(N889="základní",J889,0)</f>
        <v>0</v>
      </c>
      <c r="BF889" s="225">
        <f>IF(N889="snížená",J889,0)</f>
        <v>0</v>
      </c>
      <c r="BG889" s="225">
        <f>IF(N889="zákl. přenesená",J889,0)</f>
        <v>0</v>
      </c>
      <c r="BH889" s="225">
        <f>IF(N889="sníž. přenesená",J889,0)</f>
        <v>0</v>
      </c>
      <c r="BI889" s="225">
        <f>IF(N889="nulová",J889,0)</f>
        <v>0</v>
      </c>
      <c r="BJ889" s="18" t="s">
        <v>81</v>
      </c>
      <c r="BK889" s="225">
        <f>ROUND(I889*H889,2)</f>
        <v>0</v>
      </c>
      <c r="BL889" s="18" t="s">
        <v>706</v>
      </c>
      <c r="BM889" s="224" t="s">
        <v>1068</v>
      </c>
    </row>
    <row r="890" s="14" customFormat="1">
      <c r="A890" s="14"/>
      <c r="B890" s="237"/>
      <c r="C890" s="238"/>
      <c r="D890" s="228" t="s">
        <v>175</v>
      </c>
      <c r="E890" s="239" t="s">
        <v>19</v>
      </c>
      <c r="F890" s="240" t="s">
        <v>1069</v>
      </c>
      <c r="G890" s="238"/>
      <c r="H890" s="241">
        <v>5.5</v>
      </c>
      <c r="I890" s="242"/>
      <c r="J890" s="238"/>
      <c r="K890" s="238"/>
      <c r="L890" s="243"/>
      <c r="M890" s="244"/>
      <c r="N890" s="245"/>
      <c r="O890" s="245"/>
      <c r="P890" s="245"/>
      <c r="Q890" s="245"/>
      <c r="R890" s="245"/>
      <c r="S890" s="245"/>
      <c r="T890" s="246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47" t="s">
        <v>175</v>
      </c>
      <c r="AU890" s="247" t="s">
        <v>83</v>
      </c>
      <c r="AV890" s="14" t="s">
        <v>83</v>
      </c>
      <c r="AW890" s="14" t="s">
        <v>33</v>
      </c>
      <c r="AX890" s="14" t="s">
        <v>81</v>
      </c>
      <c r="AY890" s="247" t="s">
        <v>165</v>
      </c>
    </row>
    <row r="891" s="2" customFormat="1" ht="16.5" customHeight="1">
      <c r="A891" s="39"/>
      <c r="B891" s="40"/>
      <c r="C891" s="213" t="s">
        <v>1070</v>
      </c>
      <c r="D891" s="213" t="s">
        <v>168</v>
      </c>
      <c r="E891" s="214" t="s">
        <v>1071</v>
      </c>
      <c r="F891" s="215" t="s">
        <v>1067</v>
      </c>
      <c r="G891" s="216" t="s">
        <v>194</v>
      </c>
      <c r="H891" s="217">
        <v>3.3599999999999999</v>
      </c>
      <c r="I891" s="218"/>
      <c r="J891" s="219">
        <f>ROUND(I891*H891,2)</f>
        <v>0</v>
      </c>
      <c r="K891" s="215" t="s">
        <v>172</v>
      </c>
      <c r="L891" s="45"/>
      <c r="M891" s="220" t="s">
        <v>19</v>
      </c>
      <c r="N891" s="221" t="s">
        <v>45</v>
      </c>
      <c r="O891" s="85"/>
      <c r="P891" s="222">
        <f>O891*H891</f>
        <v>0</v>
      </c>
      <c r="Q891" s="222">
        <v>0</v>
      </c>
      <c r="R891" s="222">
        <f>Q891*H891</f>
        <v>0</v>
      </c>
      <c r="S891" s="222">
        <v>0</v>
      </c>
      <c r="T891" s="223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24" t="s">
        <v>706</v>
      </c>
      <c r="AT891" s="224" t="s">
        <v>168</v>
      </c>
      <c r="AU891" s="224" t="s">
        <v>83</v>
      </c>
      <c r="AY891" s="18" t="s">
        <v>165</v>
      </c>
      <c r="BE891" s="225">
        <f>IF(N891="základní",J891,0)</f>
        <v>0</v>
      </c>
      <c r="BF891" s="225">
        <f>IF(N891="snížená",J891,0)</f>
        <v>0</v>
      </c>
      <c r="BG891" s="225">
        <f>IF(N891="zákl. přenesená",J891,0)</f>
        <v>0</v>
      </c>
      <c r="BH891" s="225">
        <f>IF(N891="sníž. přenesená",J891,0)</f>
        <v>0</v>
      </c>
      <c r="BI891" s="225">
        <f>IF(N891="nulová",J891,0)</f>
        <v>0</v>
      </c>
      <c r="BJ891" s="18" t="s">
        <v>81</v>
      </c>
      <c r="BK891" s="225">
        <f>ROUND(I891*H891,2)</f>
        <v>0</v>
      </c>
      <c r="BL891" s="18" t="s">
        <v>706</v>
      </c>
      <c r="BM891" s="224" t="s">
        <v>1072</v>
      </c>
    </row>
    <row r="892" s="14" customFormat="1">
      <c r="A892" s="14"/>
      <c r="B892" s="237"/>
      <c r="C892" s="238"/>
      <c r="D892" s="228" t="s">
        <v>175</v>
      </c>
      <c r="E892" s="239" t="s">
        <v>19</v>
      </c>
      <c r="F892" s="240" t="s">
        <v>1073</v>
      </c>
      <c r="G892" s="238"/>
      <c r="H892" s="241">
        <v>3.3599999999999999</v>
      </c>
      <c r="I892" s="242"/>
      <c r="J892" s="238"/>
      <c r="K892" s="238"/>
      <c r="L892" s="243"/>
      <c r="M892" s="244"/>
      <c r="N892" s="245"/>
      <c r="O892" s="245"/>
      <c r="P892" s="245"/>
      <c r="Q892" s="245"/>
      <c r="R892" s="245"/>
      <c r="S892" s="245"/>
      <c r="T892" s="246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47" t="s">
        <v>175</v>
      </c>
      <c r="AU892" s="247" t="s">
        <v>83</v>
      </c>
      <c r="AV892" s="14" t="s">
        <v>83</v>
      </c>
      <c r="AW892" s="14" t="s">
        <v>33</v>
      </c>
      <c r="AX892" s="14" t="s">
        <v>74</v>
      </c>
      <c r="AY892" s="247" t="s">
        <v>165</v>
      </c>
    </row>
    <row r="893" s="15" customFormat="1">
      <c r="A893" s="15"/>
      <c r="B893" s="253"/>
      <c r="C893" s="254"/>
      <c r="D893" s="228" t="s">
        <v>175</v>
      </c>
      <c r="E893" s="255" t="s">
        <v>19</v>
      </c>
      <c r="F893" s="256" t="s">
        <v>207</v>
      </c>
      <c r="G893" s="254"/>
      <c r="H893" s="257">
        <v>3.3599999999999999</v>
      </c>
      <c r="I893" s="258"/>
      <c r="J893" s="254"/>
      <c r="K893" s="254"/>
      <c r="L893" s="259"/>
      <c r="M893" s="260"/>
      <c r="N893" s="261"/>
      <c r="O893" s="261"/>
      <c r="P893" s="261"/>
      <c r="Q893" s="261"/>
      <c r="R893" s="261"/>
      <c r="S893" s="261"/>
      <c r="T893" s="262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63" t="s">
        <v>175</v>
      </c>
      <c r="AU893" s="263" t="s">
        <v>83</v>
      </c>
      <c r="AV893" s="15" t="s">
        <v>173</v>
      </c>
      <c r="AW893" s="15" t="s">
        <v>33</v>
      </c>
      <c r="AX893" s="15" t="s">
        <v>81</v>
      </c>
      <c r="AY893" s="263" t="s">
        <v>165</v>
      </c>
    </row>
    <row r="894" s="2" customFormat="1" ht="21.75" customHeight="1">
      <c r="A894" s="39"/>
      <c r="B894" s="40"/>
      <c r="C894" s="265" t="s">
        <v>1074</v>
      </c>
      <c r="D894" s="265" t="s">
        <v>522</v>
      </c>
      <c r="E894" s="266" t="s">
        <v>1075</v>
      </c>
      <c r="F894" s="267" t="s">
        <v>1076</v>
      </c>
      <c r="G894" s="268" t="s">
        <v>181</v>
      </c>
      <c r="H894" s="269">
        <v>4</v>
      </c>
      <c r="I894" s="270"/>
      <c r="J894" s="271">
        <f>ROUND(I894*H894,2)</f>
        <v>0</v>
      </c>
      <c r="K894" s="267" t="s">
        <v>172</v>
      </c>
      <c r="L894" s="272"/>
      <c r="M894" s="273" t="s">
        <v>19</v>
      </c>
      <c r="N894" s="274" t="s">
        <v>45</v>
      </c>
      <c r="O894" s="85"/>
      <c r="P894" s="222">
        <f>O894*H894</f>
        <v>0</v>
      </c>
      <c r="Q894" s="222">
        <v>0</v>
      </c>
      <c r="R894" s="222">
        <f>Q894*H894</f>
        <v>0</v>
      </c>
      <c r="S894" s="222">
        <v>0</v>
      </c>
      <c r="T894" s="223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24" t="s">
        <v>713</v>
      </c>
      <c r="AT894" s="224" t="s">
        <v>522</v>
      </c>
      <c r="AU894" s="224" t="s">
        <v>83</v>
      </c>
      <c r="AY894" s="18" t="s">
        <v>165</v>
      </c>
      <c r="BE894" s="225">
        <f>IF(N894="základní",J894,0)</f>
        <v>0</v>
      </c>
      <c r="BF894" s="225">
        <f>IF(N894="snížená",J894,0)</f>
        <v>0</v>
      </c>
      <c r="BG894" s="225">
        <f>IF(N894="zákl. přenesená",J894,0)</f>
        <v>0</v>
      </c>
      <c r="BH894" s="225">
        <f>IF(N894="sníž. přenesená",J894,0)</f>
        <v>0</v>
      </c>
      <c r="BI894" s="225">
        <f>IF(N894="nulová",J894,0)</f>
        <v>0</v>
      </c>
      <c r="BJ894" s="18" t="s">
        <v>81</v>
      </c>
      <c r="BK894" s="225">
        <f>ROUND(I894*H894,2)</f>
        <v>0</v>
      </c>
      <c r="BL894" s="18" t="s">
        <v>706</v>
      </c>
      <c r="BM894" s="224" t="s">
        <v>1077</v>
      </c>
    </row>
    <row r="895" s="14" customFormat="1">
      <c r="A895" s="14"/>
      <c r="B895" s="237"/>
      <c r="C895" s="238"/>
      <c r="D895" s="228" t="s">
        <v>175</v>
      </c>
      <c r="E895" s="239" t="s">
        <v>19</v>
      </c>
      <c r="F895" s="240" t="s">
        <v>1078</v>
      </c>
      <c r="G895" s="238"/>
      <c r="H895" s="241">
        <v>4</v>
      </c>
      <c r="I895" s="242"/>
      <c r="J895" s="238"/>
      <c r="K895" s="238"/>
      <c r="L895" s="243"/>
      <c r="M895" s="244"/>
      <c r="N895" s="245"/>
      <c r="O895" s="245"/>
      <c r="P895" s="245"/>
      <c r="Q895" s="245"/>
      <c r="R895" s="245"/>
      <c r="S895" s="245"/>
      <c r="T895" s="246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7" t="s">
        <v>175</v>
      </c>
      <c r="AU895" s="247" t="s">
        <v>83</v>
      </c>
      <c r="AV895" s="14" t="s">
        <v>83</v>
      </c>
      <c r="AW895" s="14" t="s">
        <v>33</v>
      </c>
      <c r="AX895" s="14" t="s">
        <v>81</v>
      </c>
      <c r="AY895" s="247" t="s">
        <v>165</v>
      </c>
    </row>
    <row r="896" s="2" customFormat="1" ht="24.15" customHeight="1">
      <c r="A896" s="39"/>
      <c r="B896" s="40"/>
      <c r="C896" s="265" t="s">
        <v>7</v>
      </c>
      <c r="D896" s="265" t="s">
        <v>522</v>
      </c>
      <c r="E896" s="266" t="s">
        <v>1079</v>
      </c>
      <c r="F896" s="267" t="s">
        <v>1080</v>
      </c>
      <c r="G896" s="268" t="s">
        <v>181</v>
      </c>
      <c r="H896" s="269">
        <v>2</v>
      </c>
      <c r="I896" s="270"/>
      <c r="J896" s="271">
        <f>ROUND(I896*H896,2)</f>
        <v>0</v>
      </c>
      <c r="K896" s="267" t="s">
        <v>172</v>
      </c>
      <c r="L896" s="272"/>
      <c r="M896" s="273" t="s">
        <v>19</v>
      </c>
      <c r="N896" s="274" t="s">
        <v>45</v>
      </c>
      <c r="O896" s="85"/>
      <c r="P896" s="222">
        <f>O896*H896</f>
        <v>0</v>
      </c>
      <c r="Q896" s="222">
        <v>0</v>
      </c>
      <c r="R896" s="222">
        <f>Q896*H896</f>
        <v>0</v>
      </c>
      <c r="S896" s="222">
        <v>0</v>
      </c>
      <c r="T896" s="223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24" t="s">
        <v>713</v>
      </c>
      <c r="AT896" s="224" t="s">
        <v>522</v>
      </c>
      <c r="AU896" s="224" t="s">
        <v>83</v>
      </c>
      <c r="AY896" s="18" t="s">
        <v>165</v>
      </c>
      <c r="BE896" s="225">
        <f>IF(N896="základní",J896,0)</f>
        <v>0</v>
      </c>
      <c r="BF896" s="225">
        <f>IF(N896="snížená",J896,0)</f>
        <v>0</v>
      </c>
      <c r="BG896" s="225">
        <f>IF(N896="zákl. přenesená",J896,0)</f>
        <v>0</v>
      </c>
      <c r="BH896" s="225">
        <f>IF(N896="sníž. přenesená",J896,0)</f>
        <v>0</v>
      </c>
      <c r="BI896" s="225">
        <f>IF(N896="nulová",J896,0)</f>
        <v>0</v>
      </c>
      <c r="BJ896" s="18" t="s">
        <v>81</v>
      </c>
      <c r="BK896" s="225">
        <f>ROUND(I896*H896,2)</f>
        <v>0</v>
      </c>
      <c r="BL896" s="18" t="s">
        <v>706</v>
      </c>
      <c r="BM896" s="224" t="s">
        <v>1081</v>
      </c>
    </row>
    <row r="897" s="14" customFormat="1">
      <c r="A897" s="14"/>
      <c r="B897" s="237"/>
      <c r="C897" s="238"/>
      <c r="D897" s="228" t="s">
        <v>175</v>
      </c>
      <c r="E897" s="239" t="s">
        <v>19</v>
      </c>
      <c r="F897" s="240" t="s">
        <v>1082</v>
      </c>
      <c r="G897" s="238"/>
      <c r="H897" s="241">
        <v>2</v>
      </c>
      <c r="I897" s="242"/>
      <c r="J897" s="238"/>
      <c r="K897" s="238"/>
      <c r="L897" s="243"/>
      <c r="M897" s="244"/>
      <c r="N897" s="245"/>
      <c r="O897" s="245"/>
      <c r="P897" s="245"/>
      <c r="Q897" s="245"/>
      <c r="R897" s="245"/>
      <c r="S897" s="245"/>
      <c r="T897" s="246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7" t="s">
        <v>175</v>
      </c>
      <c r="AU897" s="247" t="s">
        <v>83</v>
      </c>
      <c r="AV897" s="14" t="s">
        <v>83</v>
      </c>
      <c r="AW897" s="14" t="s">
        <v>33</v>
      </c>
      <c r="AX897" s="14" t="s">
        <v>81</v>
      </c>
      <c r="AY897" s="247" t="s">
        <v>165</v>
      </c>
    </row>
    <row r="898" s="2" customFormat="1" ht="24.15" customHeight="1">
      <c r="A898" s="39"/>
      <c r="B898" s="40"/>
      <c r="C898" s="265" t="s">
        <v>1083</v>
      </c>
      <c r="D898" s="265" t="s">
        <v>522</v>
      </c>
      <c r="E898" s="266" t="s">
        <v>1084</v>
      </c>
      <c r="F898" s="267" t="s">
        <v>1085</v>
      </c>
      <c r="G898" s="268" t="s">
        <v>181</v>
      </c>
      <c r="H898" s="269">
        <v>1</v>
      </c>
      <c r="I898" s="270"/>
      <c r="J898" s="271">
        <f>ROUND(I898*H898,2)</f>
        <v>0</v>
      </c>
      <c r="K898" s="267" t="s">
        <v>172</v>
      </c>
      <c r="L898" s="272"/>
      <c r="M898" s="273" t="s">
        <v>19</v>
      </c>
      <c r="N898" s="274" t="s">
        <v>45</v>
      </c>
      <c r="O898" s="85"/>
      <c r="P898" s="222">
        <f>O898*H898</f>
        <v>0</v>
      </c>
      <c r="Q898" s="222">
        <v>0</v>
      </c>
      <c r="R898" s="222">
        <f>Q898*H898</f>
        <v>0</v>
      </c>
      <c r="S898" s="222">
        <v>0</v>
      </c>
      <c r="T898" s="223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224" t="s">
        <v>713</v>
      </c>
      <c r="AT898" s="224" t="s">
        <v>522</v>
      </c>
      <c r="AU898" s="224" t="s">
        <v>83</v>
      </c>
      <c r="AY898" s="18" t="s">
        <v>165</v>
      </c>
      <c r="BE898" s="225">
        <f>IF(N898="základní",J898,0)</f>
        <v>0</v>
      </c>
      <c r="BF898" s="225">
        <f>IF(N898="snížená",J898,0)</f>
        <v>0</v>
      </c>
      <c r="BG898" s="225">
        <f>IF(N898="zákl. přenesená",J898,0)</f>
        <v>0</v>
      </c>
      <c r="BH898" s="225">
        <f>IF(N898="sníž. přenesená",J898,0)</f>
        <v>0</v>
      </c>
      <c r="BI898" s="225">
        <f>IF(N898="nulová",J898,0)</f>
        <v>0</v>
      </c>
      <c r="BJ898" s="18" t="s">
        <v>81</v>
      </c>
      <c r="BK898" s="225">
        <f>ROUND(I898*H898,2)</f>
        <v>0</v>
      </c>
      <c r="BL898" s="18" t="s">
        <v>706</v>
      </c>
      <c r="BM898" s="224" t="s">
        <v>1086</v>
      </c>
    </row>
    <row r="899" s="2" customFormat="1" ht="24.15" customHeight="1">
      <c r="A899" s="39"/>
      <c r="B899" s="40"/>
      <c r="C899" s="265" t="s">
        <v>1087</v>
      </c>
      <c r="D899" s="265" t="s">
        <v>522</v>
      </c>
      <c r="E899" s="266" t="s">
        <v>1088</v>
      </c>
      <c r="F899" s="267" t="s">
        <v>1089</v>
      </c>
      <c r="G899" s="268" t="s">
        <v>181</v>
      </c>
      <c r="H899" s="269">
        <v>1</v>
      </c>
      <c r="I899" s="270"/>
      <c r="J899" s="271">
        <f>ROUND(I899*H899,2)</f>
        <v>0</v>
      </c>
      <c r="K899" s="267" t="s">
        <v>172</v>
      </c>
      <c r="L899" s="272"/>
      <c r="M899" s="273" t="s">
        <v>19</v>
      </c>
      <c r="N899" s="274" t="s">
        <v>45</v>
      </c>
      <c r="O899" s="85"/>
      <c r="P899" s="222">
        <f>O899*H899</f>
        <v>0</v>
      </c>
      <c r="Q899" s="222">
        <v>0</v>
      </c>
      <c r="R899" s="222">
        <f>Q899*H899</f>
        <v>0</v>
      </c>
      <c r="S899" s="222">
        <v>0</v>
      </c>
      <c r="T899" s="223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24" t="s">
        <v>713</v>
      </c>
      <c r="AT899" s="224" t="s">
        <v>522</v>
      </c>
      <c r="AU899" s="224" t="s">
        <v>83</v>
      </c>
      <c r="AY899" s="18" t="s">
        <v>165</v>
      </c>
      <c r="BE899" s="225">
        <f>IF(N899="základní",J899,0)</f>
        <v>0</v>
      </c>
      <c r="BF899" s="225">
        <f>IF(N899="snížená",J899,0)</f>
        <v>0</v>
      </c>
      <c r="BG899" s="225">
        <f>IF(N899="zákl. přenesená",J899,0)</f>
        <v>0</v>
      </c>
      <c r="BH899" s="225">
        <f>IF(N899="sníž. přenesená",J899,0)</f>
        <v>0</v>
      </c>
      <c r="BI899" s="225">
        <f>IF(N899="nulová",J899,0)</f>
        <v>0</v>
      </c>
      <c r="BJ899" s="18" t="s">
        <v>81</v>
      </c>
      <c r="BK899" s="225">
        <f>ROUND(I899*H899,2)</f>
        <v>0</v>
      </c>
      <c r="BL899" s="18" t="s">
        <v>706</v>
      </c>
      <c r="BM899" s="224" t="s">
        <v>1090</v>
      </c>
    </row>
    <row r="900" s="2" customFormat="1" ht="24.15" customHeight="1">
      <c r="A900" s="39"/>
      <c r="B900" s="40"/>
      <c r="C900" s="265" t="s">
        <v>1091</v>
      </c>
      <c r="D900" s="265" t="s">
        <v>522</v>
      </c>
      <c r="E900" s="266" t="s">
        <v>1092</v>
      </c>
      <c r="F900" s="267" t="s">
        <v>1093</v>
      </c>
      <c r="G900" s="268" t="s">
        <v>181</v>
      </c>
      <c r="H900" s="269">
        <v>1</v>
      </c>
      <c r="I900" s="270"/>
      <c r="J900" s="271">
        <f>ROUND(I900*H900,2)</f>
        <v>0</v>
      </c>
      <c r="K900" s="267" t="s">
        <v>172</v>
      </c>
      <c r="L900" s="272"/>
      <c r="M900" s="273" t="s">
        <v>19</v>
      </c>
      <c r="N900" s="274" t="s">
        <v>45</v>
      </c>
      <c r="O900" s="85"/>
      <c r="P900" s="222">
        <f>O900*H900</f>
        <v>0</v>
      </c>
      <c r="Q900" s="222">
        <v>0</v>
      </c>
      <c r="R900" s="222">
        <f>Q900*H900</f>
        <v>0</v>
      </c>
      <c r="S900" s="222">
        <v>0</v>
      </c>
      <c r="T900" s="223">
        <f>S900*H900</f>
        <v>0</v>
      </c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R900" s="224" t="s">
        <v>713</v>
      </c>
      <c r="AT900" s="224" t="s">
        <v>522</v>
      </c>
      <c r="AU900" s="224" t="s">
        <v>83</v>
      </c>
      <c r="AY900" s="18" t="s">
        <v>165</v>
      </c>
      <c r="BE900" s="225">
        <f>IF(N900="základní",J900,0)</f>
        <v>0</v>
      </c>
      <c r="BF900" s="225">
        <f>IF(N900="snížená",J900,0)</f>
        <v>0</v>
      </c>
      <c r="BG900" s="225">
        <f>IF(N900="zákl. přenesená",J900,0)</f>
        <v>0</v>
      </c>
      <c r="BH900" s="225">
        <f>IF(N900="sníž. přenesená",J900,0)</f>
        <v>0</v>
      </c>
      <c r="BI900" s="225">
        <f>IF(N900="nulová",J900,0)</f>
        <v>0</v>
      </c>
      <c r="BJ900" s="18" t="s">
        <v>81</v>
      </c>
      <c r="BK900" s="225">
        <f>ROUND(I900*H900,2)</f>
        <v>0</v>
      </c>
      <c r="BL900" s="18" t="s">
        <v>706</v>
      </c>
      <c r="BM900" s="224" t="s">
        <v>1094</v>
      </c>
    </row>
    <row r="901" s="2" customFormat="1" ht="24.15" customHeight="1">
      <c r="A901" s="39"/>
      <c r="B901" s="40"/>
      <c r="C901" s="265" t="s">
        <v>1095</v>
      </c>
      <c r="D901" s="265" t="s">
        <v>522</v>
      </c>
      <c r="E901" s="266" t="s">
        <v>1096</v>
      </c>
      <c r="F901" s="267" t="s">
        <v>1097</v>
      </c>
      <c r="G901" s="268" t="s">
        <v>181</v>
      </c>
      <c r="H901" s="269">
        <v>1</v>
      </c>
      <c r="I901" s="270"/>
      <c r="J901" s="271">
        <f>ROUND(I901*H901,2)</f>
        <v>0</v>
      </c>
      <c r="K901" s="267" t="s">
        <v>172</v>
      </c>
      <c r="L901" s="272"/>
      <c r="M901" s="273" t="s">
        <v>19</v>
      </c>
      <c r="N901" s="274" t="s">
        <v>45</v>
      </c>
      <c r="O901" s="85"/>
      <c r="P901" s="222">
        <f>O901*H901</f>
        <v>0</v>
      </c>
      <c r="Q901" s="222">
        <v>0</v>
      </c>
      <c r="R901" s="222">
        <f>Q901*H901</f>
        <v>0</v>
      </c>
      <c r="S901" s="222">
        <v>0</v>
      </c>
      <c r="T901" s="223">
        <f>S901*H901</f>
        <v>0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24" t="s">
        <v>713</v>
      </c>
      <c r="AT901" s="224" t="s">
        <v>522</v>
      </c>
      <c r="AU901" s="224" t="s">
        <v>83</v>
      </c>
      <c r="AY901" s="18" t="s">
        <v>165</v>
      </c>
      <c r="BE901" s="225">
        <f>IF(N901="základní",J901,0)</f>
        <v>0</v>
      </c>
      <c r="BF901" s="225">
        <f>IF(N901="snížená",J901,0)</f>
        <v>0</v>
      </c>
      <c r="BG901" s="225">
        <f>IF(N901="zákl. přenesená",J901,0)</f>
        <v>0</v>
      </c>
      <c r="BH901" s="225">
        <f>IF(N901="sníž. přenesená",J901,0)</f>
        <v>0</v>
      </c>
      <c r="BI901" s="225">
        <f>IF(N901="nulová",J901,0)</f>
        <v>0</v>
      </c>
      <c r="BJ901" s="18" t="s">
        <v>81</v>
      </c>
      <c r="BK901" s="225">
        <f>ROUND(I901*H901,2)</f>
        <v>0</v>
      </c>
      <c r="BL901" s="18" t="s">
        <v>706</v>
      </c>
      <c r="BM901" s="224" t="s">
        <v>1098</v>
      </c>
    </row>
    <row r="902" s="14" customFormat="1">
      <c r="A902" s="14"/>
      <c r="B902" s="237"/>
      <c r="C902" s="238"/>
      <c r="D902" s="228" t="s">
        <v>175</v>
      </c>
      <c r="E902" s="239" t="s">
        <v>19</v>
      </c>
      <c r="F902" s="240" t="s">
        <v>1099</v>
      </c>
      <c r="G902" s="238"/>
      <c r="H902" s="241">
        <v>1</v>
      </c>
      <c r="I902" s="242"/>
      <c r="J902" s="238"/>
      <c r="K902" s="238"/>
      <c r="L902" s="243"/>
      <c r="M902" s="244"/>
      <c r="N902" s="245"/>
      <c r="O902" s="245"/>
      <c r="P902" s="245"/>
      <c r="Q902" s="245"/>
      <c r="R902" s="245"/>
      <c r="S902" s="245"/>
      <c r="T902" s="246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47" t="s">
        <v>175</v>
      </c>
      <c r="AU902" s="247" t="s">
        <v>83</v>
      </c>
      <c r="AV902" s="14" t="s">
        <v>83</v>
      </c>
      <c r="AW902" s="14" t="s">
        <v>33</v>
      </c>
      <c r="AX902" s="14" t="s">
        <v>81</v>
      </c>
      <c r="AY902" s="247" t="s">
        <v>165</v>
      </c>
    </row>
    <row r="903" s="2" customFormat="1" ht="24.15" customHeight="1">
      <c r="A903" s="39"/>
      <c r="B903" s="40"/>
      <c r="C903" s="265" t="s">
        <v>1100</v>
      </c>
      <c r="D903" s="265" t="s">
        <v>522</v>
      </c>
      <c r="E903" s="266" t="s">
        <v>1101</v>
      </c>
      <c r="F903" s="267" t="s">
        <v>1089</v>
      </c>
      <c r="G903" s="268" t="s">
        <v>181</v>
      </c>
      <c r="H903" s="269">
        <v>1</v>
      </c>
      <c r="I903" s="270"/>
      <c r="J903" s="271">
        <f>ROUND(I903*H903,2)</f>
        <v>0</v>
      </c>
      <c r="K903" s="267" t="s">
        <v>172</v>
      </c>
      <c r="L903" s="272"/>
      <c r="M903" s="273" t="s">
        <v>19</v>
      </c>
      <c r="N903" s="274" t="s">
        <v>45</v>
      </c>
      <c r="O903" s="85"/>
      <c r="P903" s="222">
        <f>O903*H903</f>
        <v>0</v>
      </c>
      <c r="Q903" s="222">
        <v>0</v>
      </c>
      <c r="R903" s="222">
        <f>Q903*H903</f>
        <v>0</v>
      </c>
      <c r="S903" s="222">
        <v>0</v>
      </c>
      <c r="T903" s="223">
        <f>S903*H903</f>
        <v>0</v>
      </c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R903" s="224" t="s">
        <v>713</v>
      </c>
      <c r="AT903" s="224" t="s">
        <v>522</v>
      </c>
      <c r="AU903" s="224" t="s">
        <v>83</v>
      </c>
      <c r="AY903" s="18" t="s">
        <v>165</v>
      </c>
      <c r="BE903" s="225">
        <f>IF(N903="základní",J903,0)</f>
        <v>0</v>
      </c>
      <c r="BF903" s="225">
        <f>IF(N903="snížená",J903,0)</f>
        <v>0</v>
      </c>
      <c r="BG903" s="225">
        <f>IF(N903="zákl. přenesená",J903,0)</f>
        <v>0</v>
      </c>
      <c r="BH903" s="225">
        <f>IF(N903="sníž. přenesená",J903,0)</f>
        <v>0</v>
      </c>
      <c r="BI903" s="225">
        <f>IF(N903="nulová",J903,0)</f>
        <v>0</v>
      </c>
      <c r="BJ903" s="18" t="s">
        <v>81</v>
      </c>
      <c r="BK903" s="225">
        <f>ROUND(I903*H903,2)</f>
        <v>0</v>
      </c>
      <c r="BL903" s="18" t="s">
        <v>706</v>
      </c>
      <c r="BM903" s="224" t="s">
        <v>1102</v>
      </c>
    </row>
    <row r="904" s="14" customFormat="1">
      <c r="A904" s="14"/>
      <c r="B904" s="237"/>
      <c r="C904" s="238"/>
      <c r="D904" s="228" t="s">
        <v>175</v>
      </c>
      <c r="E904" s="239" t="s">
        <v>19</v>
      </c>
      <c r="F904" s="240" t="s">
        <v>1103</v>
      </c>
      <c r="G904" s="238"/>
      <c r="H904" s="241">
        <v>1</v>
      </c>
      <c r="I904" s="242"/>
      <c r="J904" s="238"/>
      <c r="K904" s="238"/>
      <c r="L904" s="243"/>
      <c r="M904" s="244"/>
      <c r="N904" s="245"/>
      <c r="O904" s="245"/>
      <c r="P904" s="245"/>
      <c r="Q904" s="245"/>
      <c r="R904" s="245"/>
      <c r="S904" s="245"/>
      <c r="T904" s="246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47" t="s">
        <v>175</v>
      </c>
      <c r="AU904" s="247" t="s">
        <v>83</v>
      </c>
      <c r="AV904" s="14" t="s">
        <v>83</v>
      </c>
      <c r="AW904" s="14" t="s">
        <v>33</v>
      </c>
      <c r="AX904" s="14" t="s">
        <v>81</v>
      </c>
      <c r="AY904" s="247" t="s">
        <v>165</v>
      </c>
    </row>
    <row r="905" s="2" customFormat="1" ht="33" customHeight="1">
      <c r="A905" s="39"/>
      <c r="B905" s="40"/>
      <c r="C905" s="265" t="s">
        <v>1104</v>
      </c>
      <c r="D905" s="265" t="s">
        <v>522</v>
      </c>
      <c r="E905" s="266" t="s">
        <v>1105</v>
      </c>
      <c r="F905" s="267" t="s">
        <v>1106</v>
      </c>
      <c r="G905" s="268" t="s">
        <v>872</v>
      </c>
      <c r="H905" s="269">
        <v>1</v>
      </c>
      <c r="I905" s="270"/>
      <c r="J905" s="271">
        <f>ROUND(I905*H905,2)</f>
        <v>0</v>
      </c>
      <c r="K905" s="267" t="s">
        <v>172</v>
      </c>
      <c r="L905" s="272"/>
      <c r="M905" s="273" t="s">
        <v>19</v>
      </c>
      <c r="N905" s="274" t="s">
        <v>45</v>
      </c>
      <c r="O905" s="85"/>
      <c r="P905" s="222">
        <f>O905*H905</f>
        <v>0</v>
      </c>
      <c r="Q905" s="222">
        <v>0</v>
      </c>
      <c r="R905" s="222">
        <f>Q905*H905</f>
        <v>0</v>
      </c>
      <c r="S905" s="222">
        <v>0</v>
      </c>
      <c r="T905" s="223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224" t="s">
        <v>713</v>
      </c>
      <c r="AT905" s="224" t="s">
        <v>522</v>
      </c>
      <c r="AU905" s="224" t="s">
        <v>83</v>
      </c>
      <c r="AY905" s="18" t="s">
        <v>165</v>
      </c>
      <c r="BE905" s="225">
        <f>IF(N905="základní",J905,0)</f>
        <v>0</v>
      </c>
      <c r="BF905" s="225">
        <f>IF(N905="snížená",J905,0)</f>
        <v>0</v>
      </c>
      <c r="BG905" s="225">
        <f>IF(N905="zákl. přenesená",J905,0)</f>
        <v>0</v>
      </c>
      <c r="BH905" s="225">
        <f>IF(N905="sníž. přenesená",J905,0)</f>
        <v>0</v>
      </c>
      <c r="BI905" s="225">
        <f>IF(N905="nulová",J905,0)</f>
        <v>0</v>
      </c>
      <c r="BJ905" s="18" t="s">
        <v>81</v>
      </c>
      <c r="BK905" s="225">
        <f>ROUND(I905*H905,2)</f>
        <v>0</v>
      </c>
      <c r="BL905" s="18" t="s">
        <v>706</v>
      </c>
      <c r="BM905" s="224" t="s">
        <v>1107</v>
      </c>
    </row>
    <row r="906" s="2" customFormat="1" ht="24.15" customHeight="1">
      <c r="A906" s="39"/>
      <c r="B906" s="40"/>
      <c r="C906" s="213" t="s">
        <v>1108</v>
      </c>
      <c r="D906" s="213" t="s">
        <v>168</v>
      </c>
      <c r="E906" s="214" t="s">
        <v>1109</v>
      </c>
      <c r="F906" s="215" t="s">
        <v>1110</v>
      </c>
      <c r="G906" s="216" t="s">
        <v>194</v>
      </c>
      <c r="H906" s="217">
        <v>34.719999999999999</v>
      </c>
      <c r="I906" s="218"/>
      <c r="J906" s="219">
        <f>ROUND(I906*H906,2)</f>
        <v>0</v>
      </c>
      <c r="K906" s="215" t="s">
        <v>195</v>
      </c>
      <c r="L906" s="45"/>
      <c r="M906" s="220" t="s">
        <v>19</v>
      </c>
      <c r="N906" s="221" t="s">
        <v>45</v>
      </c>
      <c r="O906" s="85"/>
      <c r="P906" s="222">
        <f>O906*H906</f>
        <v>0</v>
      </c>
      <c r="Q906" s="222">
        <v>0</v>
      </c>
      <c r="R906" s="222">
        <f>Q906*H906</f>
        <v>0</v>
      </c>
      <c r="S906" s="222">
        <v>0</v>
      </c>
      <c r="T906" s="223">
        <f>S906*H906</f>
        <v>0</v>
      </c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R906" s="224" t="s">
        <v>706</v>
      </c>
      <c r="AT906" s="224" t="s">
        <v>168</v>
      </c>
      <c r="AU906" s="224" t="s">
        <v>83</v>
      </c>
      <c r="AY906" s="18" t="s">
        <v>165</v>
      </c>
      <c r="BE906" s="225">
        <f>IF(N906="základní",J906,0)</f>
        <v>0</v>
      </c>
      <c r="BF906" s="225">
        <f>IF(N906="snížená",J906,0)</f>
        <v>0</v>
      </c>
      <c r="BG906" s="225">
        <f>IF(N906="zákl. přenesená",J906,0)</f>
        <v>0</v>
      </c>
      <c r="BH906" s="225">
        <f>IF(N906="sníž. přenesená",J906,0)</f>
        <v>0</v>
      </c>
      <c r="BI906" s="225">
        <f>IF(N906="nulová",J906,0)</f>
        <v>0</v>
      </c>
      <c r="BJ906" s="18" t="s">
        <v>81</v>
      </c>
      <c r="BK906" s="225">
        <f>ROUND(I906*H906,2)</f>
        <v>0</v>
      </c>
      <c r="BL906" s="18" t="s">
        <v>706</v>
      </c>
      <c r="BM906" s="224" t="s">
        <v>1111</v>
      </c>
    </row>
    <row r="907" s="2" customFormat="1">
      <c r="A907" s="39"/>
      <c r="B907" s="40"/>
      <c r="C907" s="41"/>
      <c r="D907" s="248" t="s">
        <v>197</v>
      </c>
      <c r="E907" s="41"/>
      <c r="F907" s="249" t="s">
        <v>1112</v>
      </c>
      <c r="G907" s="41"/>
      <c r="H907" s="41"/>
      <c r="I907" s="250"/>
      <c r="J907" s="41"/>
      <c r="K907" s="41"/>
      <c r="L907" s="45"/>
      <c r="M907" s="251"/>
      <c r="N907" s="252"/>
      <c r="O907" s="85"/>
      <c r="P907" s="85"/>
      <c r="Q907" s="85"/>
      <c r="R907" s="85"/>
      <c r="S907" s="85"/>
      <c r="T907" s="86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T907" s="18" t="s">
        <v>197</v>
      </c>
      <c r="AU907" s="18" t="s">
        <v>83</v>
      </c>
    </row>
    <row r="908" s="13" customFormat="1">
      <c r="A908" s="13"/>
      <c r="B908" s="226"/>
      <c r="C908" s="227"/>
      <c r="D908" s="228" t="s">
        <v>175</v>
      </c>
      <c r="E908" s="229" t="s">
        <v>19</v>
      </c>
      <c r="F908" s="230" t="s">
        <v>897</v>
      </c>
      <c r="G908" s="227"/>
      <c r="H908" s="229" t="s">
        <v>19</v>
      </c>
      <c r="I908" s="231"/>
      <c r="J908" s="227"/>
      <c r="K908" s="227"/>
      <c r="L908" s="232"/>
      <c r="M908" s="233"/>
      <c r="N908" s="234"/>
      <c r="O908" s="234"/>
      <c r="P908" s="234"/>
      <c r="Q908" s="234"/>
      <c r="R908" s="234"/>
      <c r="S908" s="234"/>
      <c r="T908" s="235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6" t="s">
        <v>175</v>
      </c>
      <c r="AU908" s="236" t="s">
        <v>83</v>
      </c>
      <c r="AV908" s="13" t="s">
        <v>81</v>
      </c>
      <c r="AW908" s="13" t="s">
        <v>33</v>
      </c>
      <c r="AX908" s="13" t="s">
        <v>74</v>
      </c>
      <c r="AY908" s="236" t="s">
        <v>165</v>
      </c>
    </row>
    <row r="909" s="14" customFormat="1">
      <c r="A909" s="14"/>
      <c r="B909" s="237"/>
      <c r="C909" s="238"/>
      <c r="D909" s="228" t="s">
        <v>175</v>
      </c>
      <c r="E909" s="239" t="s">
        <v>19</v>
      </c>
      <c r="F909" s="240" t="s">
        <v>898</v>
      </c>
      <c r="G909" s="238"/>
      <c r="H909" s="241">
        <v>20.16</v>
      </c>
      <c r="I909" s="242"/>
      <c r="J909" s="238"/>
      <c r="K909" s="238"/>
      <c r="L909" s="243"/>
      <c r="M909" s="244"/>
      <c r="N909" s="245"/>
      <c r="O909" s="245"/>
      <c r="P909" s="245"/>
      <c r="Q909" s="245"/>
      <c r="R909" s="245"/>
      <c r="S909" s="245"/>
      <c r="T909" s="246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7" t="s">
        <v>175</v>
      </c>
      <c r="AU909" s="247" t="s">
        <v>83</v>
      </c>
      <c r="AV909" s="14" t="s">
        <v>83</v>
      </c>
      <c r="AW909" s="14" t="s">
        <v>33</v>
      </c>
      <c r="AX909" s="14" t="s">
        <v>74</v>
      </c>
      <c r="AY909" s="247" t="s">
        <v>165</v>
      </c>
    </row>
    <row r="910" s="14" customFormat="1">
      <c r="A910" s="14"/>
      <c r="B910" s="237"/>
      <c r="C910" s="238"/>
      <c r="D910" s="228" t="s">
        <v>175</v>
      </c>
      <c r="E910" s="239" t="s">
        <v>19</v>
      </c>
      <c r="F910" s="240" t="s">
        <v>899</v>
      </c>
      <c r="G910" s="238"/>
      <c r="H910" s="241">
        <v>14.560000000000001</v>
      </c>
      <c r="I910" s="242"/>
      <c r="J910" s="238"/>
      <c r="K910" s="238"/>
      <c r="L910" s="243"/>
      <c r="M910" s="244"/>
      <c r="N910" s="245"/>
      <c r="O910" s="245"/>
      <c r="P910" s="245"/>
      <c r="Q910" s="245"/>
      <c r="R910" s="245"/>
      <c r="S910" s="245"/>
      <c r="T910" s="246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47" t="s">
        <v>175</v>
      </c>
      <c r="AU910" s="247" t="s">
        <v>83</v>
      </c>
      <c r="AV910" s="14" t="s">
        <v>83</v>
      </c>
      <c r="AW910" s="14" t="s">
        <v>33</v>
      </c>
      <c r="AX910" s="14" t="s">
        <v>74</v>
      </c>
      <c r="AY910" s="247" t="s">
        <v>165</v>
      </c>
    </row>
    <row r="911" s="15" customFormat="1">
      <c r="A911" s="15"/>
      <c r="B911" s="253"/>
      <c r="C911" s="254"/>
      <c r="D911" s="228" t="s">
        <v>175</v>
      </c>
      <c r="E911" s="255" t="s">
        <v>19</v>
      </c>
      <c r="F911" s="256" t="s">
        <v>207</v>
      </c>
      <c r="G911" s="254"/>
      <c r="H911" s="257">
        <v>34.719999999999999</v>
      </c>
      <c r="I911" s="258"/>
      <c r="J911" s="254"/>
      <c r="K911" s="254"/>
      <c r="L911" s="259"/>
      <c r="M911" s="260"/>
      <c r="N911" s="261"/>
      <c r="O911" s="261"/>
      <c r="P911" s="261"/>
      <c r="Q911" s="261"/>
      <c r="R911" s="261"/>
      <c r="S911" s="261"/>
      <c r="T911" s="262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63" t="s">
        <v>175</v>
      </c>
      <c r="AU911" s="263" t="s">
        <v>83</v>
      </c>
      <c r="AV911" s="15" t="s">
        <v>173</v>
      </c>
      <c r="AW911" s="15" t="s">
        <v>33</v>
      </c>
      <c r="AX911" s="15" t="s">
        <v>81</v>
      </c>
      <c r="AY911" s="263" t="s">
        <v>165</v>
      </c>
    </row>
    <row r="912" s="2" customFormat="1" ht="16.5" customHeight="1">
      <c r="A912" s="39"/>
      <c r="B912" s="40"/>
      <c r="C912" s="265" t="s">
        <v>1113</v>
      </c>
      <c r="D912" s="265" t="s">
        <v>522</v>
      </c>
      <c r="E912" s="266" t="s">
        <v>1114</v>
      </c>
      <c r="F912" s="267" t="s">
        <v>1115</v>
      </c>
      <c r="G912" s="268" t="s">
        <v>194</v>
      </c>
      <c r="H912" s="269">
        <v>36.802999999999997</v>
      </c>
      <c r="I912" s="270"/>
      <c r="J912" s="271">
        <f>ROUND(I912*H912,2)</f>
        <v>0</v>
      </c>
      <c r="K912" s="267" t="s">
        <v>195</v>
      </c>
      <c r="L912" s="272"/>
      <c r="M912" s="273" t="s">
        <v>19</v>
      </c>
      <c r="N912" s="274" t="s">
        <v>45</v>
      </c>
      <c r="O912" s="85"/>
      <c r="P912" s="222">
        <f>O912*H912</f>
        <v>0</v>
      </c>
      <c r="Q912" s="222">
        <v>0.0093100000000000006</v>
      </c>
      <c r="R912" s="222">
        <f>Q912*H912</f>
        <v>0.34263592999999998</v>
      </c>
      <c r="S912" s="222">
        <v>0</v>
      </c>
      <c r="T912" s="223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24" t="s">
        <v>713</v>
      </c>
      <c r="AT912" s="224" t="s">
        <v>522</v>
      </c>
      <c r="AU912" s="224" t="s">
        <v>83</v>
      </c>
      <c r="AY912" s="18" t="s">
        <v>165</v>
      </c>
      <c r="BE912" s="225">
        <f>IF(N912="základní",J912,0)</f>
        <v>0</v>
      </c>
      <c r="BF912" s="225">
        <f>IF(N912="snížená",J912,0)</f>
        <v>0</v>
      </c>
      <c r="BG912" s="225">
        <f>IF(N912="zákl. přenesená",J912,0)</f>
        <v>0</v>
      </c>
      <c r="BH912" s="225">
        <f>IF(N912="sníž. přenesená",J912,0)</f>
        <v>0</v>
      </c>
      <c r="BI912" s="225">
        <f>IF(N912="nulová",J912,0)</f>
        <v>0</v>
      </c>
      <c r="BJ912" s="18" t="s">
        <v>81</v>
      </c>
      <c r="BK912" s="225">
        <f>ROUND(I912*H912,2)</f>
        <v>0</v>
      </c>
      <c r="BL912" s="18" t="s">
        <v>706</v>
      </c>
      <c r="BM912" s="224" t="s">
        <v>1116</v>
      </c>
    </row>
    <row r="913" s="14" customFormat="1">
      <c r="A913" s="14"/>
      <c r="B913" s="237"/>
      <c r="C913" s="238"/>
      <c r="D913" s="228" t="s">
        <v>175</v>
      </c>
      <c r="E913" s="238"/>
      <c r="F913" s="240" t="s">
        <v>1117</v>
      </c>
      <c r="G913" s="238"/>
      <c r="H913" s="241">
        <v>36.802999999999997</v>
      </c>
      <c r="I913" s="242"/>
      <c r="J913" s="238"/>
      <c r="K913" s="238"/>
      <c r="L913" s="243"/>
      <c r="M913" s="244"/>
      <c r="N913" s="245"/>
      <c r="O913" s="245"/>
      <c r="P913" s="245"/>
      <c r="Q913" s="245"/>
      <c r="R913" s="245"/>
      <c r="S913" s="245"/>
      <c r="T913" s="246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7" t="s">
        <v>175</v>
      </c>
      <c r="AU913" s="247" t="s">
        <v>83</v>
      </c>
      <c r="AV913" s="14" t="s">
        <v>83</v>
      </c>
      <c r="AW913" s="14" t="s">
        <v>4</v>
      </c>
      <c r="AX913" s="14" t="s">
        <v>81</v>
      </c>
      <c r="AY913" s="247" t="s">
        <v>165</v>
      </c>
    </row>
    <row r="914" s="2" customFormat="1" ht="21.75" customHeight="1">
      <c r="A914" s="39"/>
      <c r="B914" s="40"/>
      <c r="C914" s="213" t="s">
        <v>81</v>
      </c>
      <c r="D914" s="213" t="s">
        <v>168</v>
      </c>
      <c r="E914" s="214" t="s">
        <v>1118</v>
      </c>
      <c r="F914" s="215" t="s">
        <v>1119</v>
      </c>
      <c r="G914" s="216" t="s">
        <v>194</v>
      </c>
      <c r="H914" s="217">
        <v>2.625</v>
      </c>
      <c r="I914" s="218"/>
      <c r="J914" s="219">
        <f>ROUND(I914*H914,2)</f>
        <v>0</v>
      </c>
      <c r="K914" s="215" t="s">
        <v>195</v>
      </c>
      <c r="L914" s="45"/>
      <c r="M914" s="220" t="s">
        <v>19</v>
      </c>
      <c r="N914" s="221" t="s">
        <v>45</v>
      </c>
      <c r="O914" s="85"/>
      <c r="P914" s="222">
        <f>O914*H914</f>
        <v>0</v>
      </c>
      <c r="Q914" s="222">
        <v>0.00025999999999999998</v>
      </c>
      <c r="R914" s="222">
        <f>Q914*H914</f>
        <v>0.00068249999999999995</v>
      </c>
      <c r="S914" s="222">
        <v>0</v>
      </c>
      <c r="T914" s="223">
        <f>S914*H914</f>
        <v>0</v>
      </c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R914" s="224" t="s">
        <v>706</v>
      </c>
      <c r="AT914" s="224" t="s">
        <v>168</v>
      </c>
      <c r="AU914" s="224" t="s">
        <v>83</v>
      </c>
      <c r="AY914" s="18" t="s">
        <v>165</v>
      </c>
      <c r="BE914" s="225">
        <f>IF(N914="základní",J914,0)</f>
        <v>0</v>
      </c>
      <c r="BF914" s="225">
        <f>IF(N914="snížená",J914,0)</f>
        <v>0</v>
      </c>
      <c r="BG914" s="225">
        <f>IF(N914="zákl. přenesená",J914,0)</f>
        <v>0</v>
      </c>
      <c r="BH914" s="225">
        <f>IF(N914="sníž. přenesená",J914,0)</f>
        <v>0</v>
      </c>
      <c r="BI914" s="225">
        <f>IF(N914="nulová",J914,0)</f>
        <v>0</v>
      </c>
      <c r="BJ914" s="18" t="s">
        <v>81</v>
      </c>
      <c r="BK914" s="225">
        <f>ROUND(I914*H914,2)</f>
        <v>0</v>
      </c>
      <c r="BL914" s="18" t="s">
        <v>706</v>
      </c>
      <c r="BM914" s="224" t="s">
        <v>1120</v>
      </c>
    </row>
    <row r="915" s="2" customFormat="1">
      <c r="A915" s="39"/>
      <c r="B915" s="40"/>
      <c r="C915" s="41"/>
      <c r="D915" s="248" t="s">
        <v>197</v>
      </c>
      <c r="E915" s="41"/>
      <c r="F915" s="249" t="s">
        <v>1121</v>
      </c>
      <c r="G915" s="41"/>
      <c r="H915" s="41"/>
      <c r="I915" s="250"/>
      <c r="J915" s="41"/>
      <c r="K915" s="41"/>
      <c r="L915" s="45"/>
      <c r="M915" s="251"/>
      <c r="N915" s="252"/>
      <c r="O915" s="85"/>
      <c r="P915" s="85"/>
      <c r="Q915" s="85"/>
      <c r="R915" s="85"/>
      <c r="S915" s="85"/>
      <c r="T915" s="86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T915" s="18" t="s">
        <v>197</v>
      </c>
      <c r="AU915" s="18" t="s">
        <v>83</v>
      </c>
    </row>
    <row r="916" s="14" customFormat="1">
      <c r="A916" s="14"/>
      <c r="B916" s="237"/>
      <c r="C916" s="238"/>
      <c r="D916" s="228" t="s">
        <v>175</v>
      </c>
      <c r="E916" s="239" t="s">
        <v>19</v>
      </c>
      <c r="F916" s="240" t="s">
        <v>1122</v>
      </c>
      <c r="G916" s="238"/>
      <c r="H916" s="241">
        <v>1.125</v>
      </c>
      <c r="I916" s="242"/>
      <c r="J916" s="238"/>
      <c r="K916" s="238"/>
      <c r="L916" s="243"/>
      <c r="M916" s="244"/>
      <c r="N916" s="245"/>
      <c r="O916" s="245"/>
      <c r="P916" s="245"/>
      <c r="Q916" s="245"/>
      <c r="R916" s="245"/>
      <c r="S916" s="245"/>
      <c r="T916" s="246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7" t="s">
        <v>175</v>
      </c>
      <c r="AU916" s="247" t="s">
        <v>83</v>
      </c>
      <c r="AV916" s="14" t="s">
        <v>83</v>
      </c>
      <c r="AW916" s="14" t="s">
        <v>33</v>
      </c>
      <c r="AX916" s="14" t="s">
        <v>74</v>
      </c>
      <c r="AY916" s="247" t="s">
        <v>165</v>
      </c>
    </row>
    <row r="917" s="14" customFormat="1">
      <c r="A917" s="14"/>
      <c r="B917" s="237"/>
      <c r="C917" s="238"/>
      <c r="D917" s="228" t="s">
        <v>175</v>
      </c>
      <c r="E917" s="239" t="s">
        <v>19</v>
      </c>
      <c r="F917" s="240" t="s">
        <v>1123</v>
      </c>
      <c r="G917" s="238"/>
      <c r="H917" s="241">
        <v>1.5</v>
      </c>
      <c r="I917" s="242"/>
      <c r="J917" s="238"/>
      <c r="K917" s="238"/>
      <c r="L917" s="243"/>
      <c r="M917" s="244"/>
      <c r="N917" s="245"/>
      <c r="O917" s="245"/>
      <c r="P917" s="245"/>
      <c r="Q917" s="245"/>
      <c r="R917" s="245"/>
      <c r="S917" s="245"/>
      <c r="T917" s="246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47" t="s">
        <v>175</v>
      </c>
      <c r="AU917" s="247" t="s">
        <v>83</v>
      </c>
      <c r="AV917" s="14" t="s">
        <v>83</v>
      </c>
      <c r="AW917" s="14" t="s">
        <v>33</v>
      </c>
      <c r="AX917" s="14" t="s">
        <v>74</v>
      </c>
      <c r="AY917" s="247" t="s">
        <v>165</v>
      </c>
    </row>
    <row r="918" s="15" customFormat="1">
      <c r="A918" s="15"/>
      <c r="B918" s="253"/>
      <c r="C918" s="254"/>
      <c r="D918" s="228" t="s">
        <v>175</v>
      </c>
      <c r="E918" s="255" t="s">
        <v>19</v>
      </c>
      <c r="F918" s="256" t="s">
        <v>207</v>
      </c>
      <c r="G918" s="254"/>
      <c r="H918" s="257">
        <v>2.625</v>
      </c>
      <c r="I918" s="258"/>
      <c r="J918" s="254"/>
      <c r="K918" s="254"/>
      <c r="L918" s="259"/>
      <c r="M918" s="260"/>
      <c r="N918" s="261"/>
      <c r="O918" s="261"/>
      <c r="P918" s="261"/>
      <c r="Q918" s="261"/>
      <c r="R918" s="261"/>
      <c r="S918" s="261"/>
      <c r="T918" s="262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63" t="s">
        <v>175</v>
      </c>
      <c r="AU918" s="263" t="s">
        <v>83</v>
      </c>
      <c r="AV918" s="15" t="s">
        <v>173</v>
      </c>
      <c r="AW918" s="15" t="s">
        <v>33</v>
      </c>
      <c r="AX918" s="15" t="s">
        <v>81</v>
      </c>
      <c r="AY918" s="263" t="s">
        <v>165</v>
      </c>
    </row>
    <row r="919" s="2" customFormat="1" ht="21.75" customHeight="1">
      <c r="A919" s="39"/>
      <c r="B919" s="40"/>
      <c r="C919" s="213" t="s">
        <v>83</v>
      </c>
      <c r="D919" s="213" t="s">
        <v>168</v>
      </c>
      <c r="E919" s="214" t="s">
        <v>1124</v>
      </c>
      <c r="F919" s="215" t="s">
        <v>1125</v>
      </c>
      <c r="G919" s="216" t="s">
        <v>194</v>
      </c>
      <c r="H919" s="217">
        <v>3.75</v>
      </c>
      <c r="I919" s="218"/>
      <c r="J919" s="219">
        <f>ROUND(I919*H919,2)</f>
        <v>0</v>
      </c>
      <c r="K919" s="215" t="s">
        <v>195</v>
      </c>
      <c r="L919" s="45"/>
      <c r="M919" s="220" t="s">
        <v>19</v>
      </c>
      <c r="N919" s="221" t="s">
        <v>45</v>
      </c>
      <c r="O919" s="85"/>
      <c r="P919" s="222">
        <f>O919*H919</f>
        <v>0</v>
      </c>
      <c r="Q919" s="222">
        <v>0.00025999999999999998</v>
      </c>
      <c r="R919" s="222">
        <f>Q919*H919</f>
        <v>0.00097499999999999996</v>
      </c>
      <c r="S919" s="222">
        <v>0</v>
      </c>
      <c r="T919" s="223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24" t="s">
        <v>706</v>
      </c>
      <c r="AT919" s="224" t="s">
        <v>168</v>
      </c>
      <c r="AU919" s="224" t="s">
        <v>83</v>
      </c>
      <c r="AY919" s="18" t="s">
        <v>165</v>
      </c>
      <c r="BE919" s="225">
        <f>IF(N919="základní",J919,0)</f>
        <v>0</v>
      </c>
      <c r="BF919" s="225">
        <f>IF(N919="snížená",J919,0)</f>
        <v>0</v>
      </c>
      <c r="BG919" s="225">
        <f>IF(N919="zákl. přenesená",J919,0)</f>
        <v>0</v>
      </c>
      <c r="BH919" s="225">
        <f>IF(N919="sníž. přenesená",J919,0)</f>
        <v>0</v>
      </c>
      <c r="BI919" s="225">
        <f>IF(N919="nulová",J919,0)</f>
        <v>0</v>
      </c>
      <c r="BJ919" s="18" t="s">
        <v>81</v>
      </c>
      <c r="BK919" s="225">
        <f>ROUND(I919*H919,2)</f>
        <v>0</v>
      </c>
      <c r="BL919" s="18" t="s">
        <v>706</v>
      </c>
      <c r="BM919" s="224" t="s">
        <v>1126</v>
      </c>
    </row>
    <row r="920" s="2" customFormat="1">
      <c r="A920" s="39"/>
      <c r="B920" s="40"/>
      <c r="C920" s="41"/>
      <c r="D920" s="248" t="s">
        <v>197</v>
      </c>
      <c r="E920" s="41"/>
      <c r="F920" s="249" t="s">
        <v>1127</v>
      </c>
      <c r="G920" s="41"/>
      <c r="H920" s="41"/>
      <c r="I920" s="250"/>
      <c r="J920" s="41"/>
      <c r="K920" s="41"/>
      <c r="L920" s="45"/>
      <c r="M920" s="251"/>
      <c r="N920" s="252"/>
      <c r="O920" s="85"/>
      <c r="P920" s="85"/>
      <c r="Q920" s="85"/>
      <c r="R920" s="85"/>
      <c r="S920" s="85"/>
      <c r="T920" s="86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T920" s="18" t="s">
        <v>197</v>
      </c>
      <c r="AU920" s="18" t="s">
        <v>83</v>
      </c>
    </row>
    <row r="921" s="14" customFormat="1">
      <c r="A921" s="14"/>
      <c r="B921" s="237"/>
      <c r="C921" s="238"/>
      <c r="D921" s="228" t="s">
        <v>175</v>
      </c>
      <c r="E921" s="239" t="s">
        <v>19</v>
      </c>
      <c r="F921" s="240" t="s">
        <v>1128</v>
      </c>
      <c r="G921" s="238"/>
      <c r="H921" s="241">
        <v>3.75</v>
      </c>
      <c r="I921" s="242"/>
      <c r="J921" s="238"/>
      <c r="K921" s="238"/>
      <c r="L921" s="243"/>
      <c r="M921" s="244"/>
      <c r="N921" s="245"/>
      <c r="O921" s="245"/>
      <c r="P921" s="245"/>
      <c r="Q921" s="245"/>
      <c r="R921" s="245"/>
      <c r="S921" s="245"/>
      <c r="T921" s="246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47" t="s">
        <v>175</v>
      </c>
      <c r="AU921" s="247" t="s">
        <v>83</v>
      </c>
      <c r="AV921" s="14" t="s">
        <v>83</v>
      </c>
      <c r="AW921" s="14" t="s">
        <v>33</v>
      </c>
      <c r="AX921" s="14" t="s">
        <v>74</v>
      </c>
      <c r="AY921" s="247" t="s">
        <v>165</v>
      </c>
    </row>
    <row r="922" s="15" customFormat="1">
      <c r="A922" s="15"/>
      <c r="B922" s="253"/>
      <c r="C922" s="254"/>
      <c r="D922" s="228" t="s">
        <v>175</v>
      </c>
      <c r="E922" s="255" t="s">
        <v>19</v>
      </c>
      <c r="F922" s="256" t="s">
        <v>207</v>
      </c>
      <c r="G922" s="254"/>
      <c r="H922" s="257">
        <v>3.75</v>
      </c>
      <c r="I922" s="258"/>
      <c r="J922" s="254"/>
      <c r="K922" s="254"/>
      <c r="L922" s="259"/>
      <c r="M922" s="260"/>
      <c r="N922" s="261"/>
      <c r="O922" s="261"/>
      <c r="P922" s="261"/>
      <c r="Q922" s="261"/>
      <c r="R922" s="261"/>
      <c r="S922" s="261"/>
      <c r="T922" s="262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T922" s="263" t="s">
        <v>175</v>
      </c>
      <c r="AU922" s="263" t="s">
        <v>83</v>
      </c>
      <c r="AV922" s="15" t="s">
        <v>173</v>
      </c>
      <c r="AW922" s="15" t="s">
        <v>33</v>
      </c>
      <c r="AX922" s="15" t="s">
        <v>81</v>
      </c>
      <c r="AY922" s="263" t="s">
        <v>165</v>
      </c>
    </row>
    <row r="923" s="2" customFormat="1" ht="21.75" customHeight="1">
      <c r="A923" s="39"/>
      <c r="B923" s="40"/>
      <c r="C923" s="213" t="s">
        <v>353</v>
      </c>
      <c r="D923" s="213" t="s">
        <v>168</v>
      </c>
      <c r="E923" s="214" t="s">
        <v>1129</v>
      </c>
      <c r="F923" s="215" t="s">
        <v>1130</v>
      </c>
      <c r="G923" s="216" t="s">
        <v>194</v>
      </c>
      <c r="H923" s="217">
        <v>8.4380000000000006</v>
      </c>
      <c r="I923" s="218"/>
      <c r="J923" s="219">
        <f>ROUND(I923*H923,2)</f>
        <v>0</v>
      </c>
      <c r="K923" s="215" t="s">
        <v>195</v>
      </c>
      <c r="L923" s="45"/>
      <c r="M923" s="220" t="s">
        <v>19</v>
      </c>
      <c r="N923" s="221" t="s">
        <v>45</v>
      </c>
      <c r="O923" s="85"/>
      <c r="P923" s="222">
        <f>O923*H923</f>
        <v>0</v>
      </c>
      <c r="Q923" s="222">
        <v>0.00027</v>
      </c>
      <c r="R923" s="222">
        <f>Q923*H923</f>
        <v>0.0022782600000000003</v>
      </c>
      <c r="S923" s="222">
        <v>0</v>
      </c>
      <c r="T923" s="223">
        <f>S923*H923</f>
        <v>0</v>
      </c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R923" s="224" t="s">
        <v>706</v>
      </c>
      <c r="AT923" s="224" t="s">
        <v>168</v>
      </c>
      <c r="AU923" s="224" t="s">
        <v>83</v>
      </c>
      <c r="AY923" s="18" t="s">
        <v>165</v>
      </c>
      <c r="BE923" s="225">
        <f>IF(N923="základní",J923,0)</f>
        <v>0</v>
      </c>
      <c r="BF923" s="225">
        <f>IF(N923="snížená",J923,0)</f>
        <v>0</v>
      </c>
      <c r="BG923" s="225">
        <f>IF(N923="zákl. přenesená",J923,0)</f>
        <v>0</v>
      </c>
      <c r="BH923" s="225">
        <f>IF(N923="sníž. přenesená",J923,0)</f>
        <v>0</v>
      </c>
      <c r="BI923" s="225">
        <f>IF(N923="nulová",J923,0)</f>
        <v>0</v>
      </c>
      <c r="BJ923" s="18" t="s">
        <v>81</v>
      </c>
      <c r="BK923" s="225">
        <f>ROUND(I923*H923,2)</f>
        <v>0</v>
      </c>
      <c r="BL923" s="18" t="s">
        <v>706</v>
      </c>
      <c r="BM923" s="224" t="s">
        <v>1131</v>
      </c>
    </row>
    <row r="924" s="2" customFormat="1">
      <c r="A924" s="39"/>
      <c r="B924" s="40"/>
      <c r="C924" s="41"/>
      <c r="D924" s="248" t="s">
        <v>197</v>
      </c>
      <c r="E924" s="41"/>
      <c r="F924" s="249" t="s">
        <v>1132</v>
      </c>
      <c r="G924" s="41"/>
      <c r="H924" s="41"/>
      <c r="I924" s="250"/>
      <c r="J924" s="41"/>
      <c r="K924" s="41"/>
      <c r="L924" s="45"/>
      <c r="M924" s="251"/>
      <c r="N924" s="252"/>
      <c r="O924" s="85"/>
      <c r="P924" s="85"/>
      <c r="Q924" s="85"/>
      <c r="R924" s="85"/>
      <c r="S924" s="85"/>
      <c r="T924" s="86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T924" s="18" t="s">
        <v>197</v>
      </c>
      <c r="AU924" s="18" t="s">
        <v>83</v>
      </c>
    </row>
    <row r="925" s="14" customFormat="1">
      <c r="A925" s="14"/>
      <c r="B925" s="237"/>
      <c r="C925" s="238"/>
      <c r="D925" s="228" t="s">
        <v>175</v>
      </c>
      <c r="E925" s="239" t="s">
        <v>19</v>
      </c>
      <c r="F925" s="240" t="s">
        <v>1133</v>
      </c>
      <c r="G925" s="238"/>
      <c r="H925" s="241">
        <v>3.375</v>
      </c>
      <c r="I925" s="242"/>
      <c r="J925" s="238"/>
      <c r="K925" s="238"/>
      <c r="L925" s="243"/>
      <c r="M925" s="244"/>
      <c r="N925" s="245"/>
      <c r="O925" s="245"/>
      <c r="P925" s="245"/>
      <c r="Q925" s="245"/>
      <c r="R925" s="245"/>
      <c r="S925" s="245"/>
      <c r="T925" s="246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47" t="s">
        <v>175</v>
      </c>
      <c r="AU925" s="247" t="s">
        <v>83</v>
      </c>
      <c r="AV925" s="14" t="s">
        <v>83</v>
      </c>
      <c r="AW925" s="14" t="s">
        <v>33</v>
      </c>
      <c r="AX925" s="14" t="s">
        <v>74</v>
      </c>
      <c r="AY925" s="247" t="s">
        <v>165</v>
      </c>
    </row>
    <row r="926" s="14" customFormat="1">
      <c r="A926" s="14"/>
      <c r="B926" s="237"/>
      <c r="C926" s="238"/>
      <c r="D926" s="228" t="s">
        <v>175</v>
      </c>
      <c r="E926" s="239" t="s">
        <v>19</v>
      </c>
      <c r="F926" s="240" t="s">
        <v>1134</v>
      </c>
      <c r="G926" s="238"/>
      <c r="H926" s="241">
        <v>5.0629999999999997</v>
      </c>
      <c r="I926" s="242"/>
      <c r="J926" s="238"/>
      <c r="K926" s="238"/>
      <c r="L926" s="243"/>
      <c r="M926" s="244"/>
      <c r="N926" s="245"/>
      <c r="O926" s="245"/>
      <c r="P926" s="245"/>
      <c r="Q926" s="245"/>
      <c r="R926" s="245"/>
      <c r="S926" s="245"/>
      <c r="T926" s="246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47" t="s">
        <v>175</v>
      </c>
      <c r="AU926" s="247" t="s">
        <v>83</v>
      </c>
      <c r="AV926" s="14" t="s">
        <v>83</v>
      </c>
      <c r="AW926" s="14" t="s">
        <v>33</v>
      </c>
      <c r="AX926" s="14" t="s">
        <v>74</v>
      </c>
      <c r="AY926" s="247" t="s">
        <v>165</v>
      </c>
    </row>
    <row r="927" s="15" customFormat="1">
      <c r="A927" s="15"/>
      <c r="B927" s="253"/>
      <c r="C927" s="254"/>
      <c r="D927" s="228" t="s">
        <v>175</v>
      </c>
      <c r="E927" s="255" t="s">
        <v>19</v>
      </c>
      <c r="F927" s="256" t="s">
        <v>207</v>
      </c>
      <c r="G927" s="254"/>
      <c r="H927" s="257">
        <v>8.4380000000000006</v>
      </c>
      <c r="I927" s="258"/>
      <c r="J927" s="254"/>
      <c r="K927" s="254"/>
      <c r="L927" s="259"/>
      <c r="M927" s="260"/>
      <c r="N927" s="261"/>
      <c r="O927" s="261"/>
      <c r="P927" s="261"/>
      <c r="Q927" s="261"/>
      <c r="R927" s="261"/>
      <c r="S927" s="261"/>
      <c r="T927" s="262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T927" s="263" t="s">
        <v>175</v>
      </c>
      <c r="AU927" s="263" t="s">
        <v>83</v>
      </c>
      <c r="AV927" s="15" t="s">
        <v>173</v>
      </c>
      <c r="AW927" s="15" t="s">
        <v>33</v>
      </c>
      <c r="AX927" s="15" t="s">
        <v>81</v>
      </c>
      <c r="AY927" s="263" t="s">
        <v>165</v>
      </c>
    </row>
    <row r="928" s="2" customFormat="1" ht="24.15" customHeight="1">
      <c r="A928" s="39"/>
      <c r="B928" s="40"/>
      <c r="C928" s="213" t="s">
        <v>1135</v>
      </c>
      <c r="D928" s="213" t="s">
        <v>168</v>
      </c>
      <c r="E928" s="214" t="s">
        <v>1136</v>
      </c>
      <c r="F928" s="215" t="s">
        <v>1137</v>
      </c>
      <c r="G928" s="216" t="s">
        <v>171</v>
      </c>
      <c r="H928" s="217">
        <v>47.850000000000001</v>
      </c>
      <c r="I928" s="218"/>
      <c r="J928" s="219">
        <f>ROUND(I928*H928,2)</f>
        <v>0</v>
      </c>
      <c r="K928" s="215" t="s">
        <v>195</v>
      </c>
      <c r="L928" s="45"/>
      <c r="M928" s="220" t="s">
        <v>19</v>
      </c>
      <c r="N928" s="221" t="s">
        <v>45</v>
      </c>
      <c r="O928" s="85"/>
      <c r="P928" s="222">
        <f>O928*H928</f>
        <v>0</v>
      </c>
      <c r="Q928" s="222">
        <v>0.00027999999999999998</v>
      </c>
      <c r="R928" s="222">
        <f>Q928*H928</f>
        <v>0.013397999999999999</v>
      </c>
      <c r="S928" s="222">
        <v>0</v>
      </c>
      <c r="T928" s="223">
        <f>S928*H928</f>
        <v>0</v>
      </c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R928" s="224" t="s">
        <v>706</v>
      </c>
      <c r="AT928" s="224" t="s">
        <v>168</v>
      </c>
      <c r="AU928" s="224" t="s">
        <v>83</v>
      </c>
      <c r="AY928" s="18" t="s">
        <v>165</v>
      </c>
      <c r="BE928" s="225">
        <f>IF(N928="základní",J928,0)</f>
        <v>0</v>
      </c>
      <c r="BF928" s="225">
        <f>IF(N928="snížená",J928,0)</f>
        <v>0</v>
      </c>
      <c r="BG928" s="225">
        <f>IF(N928="zákl. přenesená",J928,0)</f>
        <v>0</v>
      </c>
      <c r="BH928" s="225">
        <f>IF(N928="sníž. přenesená",J928,0)</f>
        <v>0</v>
      </c>
      <c r="BI928" s="225">
        <f>IF(N928="nulová",J928,0)</f>
        <v>0</v>
      </c>
      <c r="BJ928" s="18" t="s">
        <v>81</v>
      </c>
      <c r="BK928" s="225">
        <f>ROUND(I928*H928,2)</f>
        <v>0</v>
      </c>
      <c r="BL928" s="18" t="s">
        <v>706</v>
      </c>
      <c r="BM928" s="224" t="s">
        <v>1138</v>
      </c>
    </row>
    <row r="929" s="2" customFormat="1">
      <c r="A929" s="39"/>
      <c r="B929" s="40"/>
      <c r="C929" s="41"/>
      <c r="D929" s="248" t="s">
        <v>197</v>
      </c>
      <c r="E929" s="41"/>
      <c r="F929" s="249" t="s">
        <v>1139</v>
      </c>
      <c r="G929" s="41"/>
      <c r="H929" s="41"/>
      <c r="I929" s="250"/>
      <c r="J929" s="41"/>
      <c r="K929" s="41"/>
      <c r="L929" s="45"/>
      <c r="M929" s="251"/>
      <c r="N929" s="252"/>
      <c r="O929" s="85"/>
      <c r="P929" s="85"/>
      <c r="Q929" s="85"/>
      <c r="R929" s="85"/>
      <c r="S929" s="85"/>
      <c r="T929" s="86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T929" s="18" t="s">
        <v>197</v>
      </c>
      <c r="AU929" s="18" t="s">
        <v>83</v>
      </c>
    </row>
    <row r="930" s="2" customFormat="1" ht="24.15" customHeight="1">
      <c r="A930" s="39"/>
      <c r="B930" s="40"/>
      <c r="C930" s="213" t="s">
        <v>1140</v>
      </c>
      <c r="D930" s="213" t="s">
        <v>168</v>
      </c>
      <c r="E930" s="214" t="s">
        <v>1141</v>
      </c>
      <c r="F930" s="215" t="s">
        <v>1142</v>
      </c>
      <c r="G930" s="216" t="s">
        <v>181</v>
      </c>
      <c r="H930" s="217">
        <v>9</v>
      </c>
      <c r="I930" s="218"/>
      <c r="J930" s="219">
        <f>ROUND(I930*H930,2)</f>
        <v>0</v>
      </c>
      <c r="K930" s="215" t="s">
        <v>195</v>
      </c>
      <c r="L930" s="45"/>
      <c r="M930" s="220" t="s">
        <v>19</v>
      </c>
      <c r="N930" s="221" t="s">
        <v>45</v>
      </c>
      <c r="O930" s="85"/>
      <c r="P930" s="222">
        <f>O930*H930</f>
        <v>0</v>
      </c>
      <c r="Q930" s="222">
        <v>0</v>
      </c>
      <c r="R930" s="222">
        <f>Q930*H930</f>
        <v>0</v>
      </c>
      <c r="S930" s="222">
        <v>0</v>
      </c>
      <c r="T930" s="223">
        <f>S930*H930</f>
        <v>0</v>
      </c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R930" s="224" t="s">
        <v>706</v>
      </c>
      <c r="AT930" s="224" t="s">
        <v>168</v>
      </c>
      <c r="AU930" s="224" t="s">
        <v>83</v>
      </c>
      <c r="AY930" s="18" t="s">
        <v>165</v>
      </c>
      <c r="BE930" s="225">
        <f>IF(N930="základní",J930,0)</f>
        <v>0</v>
      </c>
      <c r="BF930" s="225">
        <f>IF(N930="snížená",J930,0)</f>
        <v>0</v>
      </c>
      <c r="BG930" s="225">
        <f>IF(N930="zákl. přenesená",J930,0)</f>
        <v>0</v>
      </c>
      <c r="BH930" s="225">
        <f>IF(N930="sníž. přenesená",J930,0)</f>
        <v>0</v>
      </c>
      <c r="BI930" s="225">
        <f>IF(N930="nulová",J930,0)</f>
        <v>0</v>
      </c>
      <c r="BJ930" s="18" t="s">
        <v>81</v>
      </c>
      <c r="BK930" s="225">
        <f>ROUND(I930*H930,2)</f>
        <v>0</v>
      </c>
      <c r="BL930" s="18" t="s">
        <v>706</v>
      </c>
      <c r="BM930" s="224" t="s">
        <v>1143</v>
      </c>
    </row>
    <row r="931" s="2" customFormat="1">
      <c r="A931" s="39"/>
      <c r="B931" s="40"/>
      <c r="C931" s="41"/>
      <c r="D931" s="248" t="s">
        <v>197</v>
      </c>
      <c r="E931" s="41"/>
      <c r="F931" s="249" t="s">
        <v>1144</v>
      </c>
      <c r="G931" s="41"/>
      <c r="H931" s="41"/>
      <c r="I931" s="250"/>
      <c r="J931" s="41"/>
      <c r="K931" s="41"/>
      <c r="L931" s="45"/>
      <c r="M931" s="251"/>
      <c r="N931" s="252"/>
      <c r="O931" s="85"/>
      <c r="P931" s="85"/>
      <c r="Q931" s="85"/>
      <c r="R931" s="85"/>
      <c r="S931" s="85"/>
      <c r="T931" s="86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T931" s="18" t="s">
        <v>197</v>
      </c>
      <c r="AU931" s="18" t="s">
        <v>83</v>
      </c>
    </row>
    <row r="932" s="14" customFormat="1">
      <c r="A932" s="14"/>
      <c r="B932" s="237"/>
      <c r="C932" s="238"/>
      <c r="D932" s="228" t="s">
        <v>175</v>
      </c>
      <c r="E932" s="239" t="s">
        <v>19</v>
      </c>
      <c r="F932" s="240" t="s">
        <v>1078</v>
      </c>
      <c r="G932" s="238"/>
      <c r="H932" s="241">
        <v>4</v>
      </c>
      <c r="I932" s="242"/>
      <c r="J932" s="238"/>
      <c r="K932" s="238"/>
      <c r="L932" s="243"/>
      <c r="M932" s="244"/>
      <c r="N932" s="245"/>
      <c r="O932" s="245"/>
      <c r="P932" s="245"/>
      <c r="Q932" s="245"/>
      <c r="R932" s="245"/>
      <c r="S932" s="245"/>
      <c r="T932" s="246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7" t="s">
        <v>175</v>
      </c>
      <c r="AU932" s="247" t="s">
        <v>83</v>
      </c>
      <c r="AV932" s="14" t="s">
        <v>83</v>
      </c>
      <c r="AW932" s="14" t="s">
        <v>33</v>
      </c>
      <c r="AX932" s="14" t="s">
        <v>74</v>
      </c>
      <c r="AY932" s="247" t="s">
        <v>165</v>
      </c>
    </row>
    <row r="933" s="14" customFormat="1">
      <c r="A933" s="14"/>
      <c r="B933" s="237"/>
      <c r="C933" s="238"/>
      <c r="D933" s="228" t="s">
        <v>175</v>
      </c>
      <c r="E933" s="239" t="s">
        <v>19</v>
      </c>
      <c r="F933" s="240" t="s">
        <v>1082</v>
      </c>
      <c r="G933" s="238"/>
      <c r="H933" s="241">
        <v>2</v>
      </c>
      <c r="I933" s="242"/>
      <c r="J933" s="238"/>
      <c r="K933" s="238"/>
      <c r="L933" s="243"/>
      <c r="M933" s="244"/>
      <c r="N933" s="245"/>
      <c r="O933" s="245"/>
      <c r="P933" s="245"/>
      <c r="Q933" s="245"/>
      <c r="R933" s="245"/>
      <c r="S933" s="245"/>
      <c r="T933" s="246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47" t="s">
        <v>175</v>
      </c>
      <c r="AU933" s="247" t="s">
        <v>83</v>
      </c>
      <c r="AV933" s="14" t="s">
        <v>83</v>
      </c>
      <c r="AW933" s="14" t="s">
        <v>33</v>
      </c>
      <c r="AX933" s="14" t="s">
        <v>74</v>
      </c>
      <c r="AY933" s="247" t="s">
        <v>165</v>
      </c>
    </row>
    <row r="934" s="14" customFormat="1">
      <c r="A934" s="14"/>
      <c r="B934" s="237"/>
      <c r="C934" s="238"/>
      <c r="D934" s="228" t="s">
        <v>175</v>
      </c>
      <c r="E934" s="239" t="s">
        <v>19</v>
      </c>
      <c r="F934" s="240" t="s">
        <v>1145</v>
      </c>
      <c r="G934" s="238"/>
      <c r="H934" s="241">
        <v>1</v>
      </c>
      <c r="I934" s="242"/>
      <c r="J934" s="238"/>
      <c r="K934" s="238"/>
      <c r="L934" s="243"/>
      <c r="M934" s="244"/>
      <c r="N934" s="245"/>
      <c r="O934" s="245"/>
      <c r="P934" s="245"/>
      <c r="Q934" s="245"/>
      <c r="R934" s="245"/>
      <c r="S934" s="245"/>
      <c r="T934" s="246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47" t="s">
        <v>175</v>
      </c>
      <c r="AU934" s="247" t="s">
        <v>83</v>
      </c>
      <c r="AV934" s="14" t="s">
        <v>83</v>
      </c>
      <c r="AW934" s="14" t="s">
        <v>33</v>
      </c>
      <c r="AX934" s="14" t="s">
        <v>74</v>
      </c>
      <c r="AY934" s="247" t="s">
        <v>165</v>
      </c>
    </row>
    <row r="935" s="14" customFormat="1">
      <c r="A935" s="14"/>
      <c r="B935" s="237"/>
      <c r="C935" s="238"/>
      <c r="D935" s="228" t="s">
        <v>175</v>
      </c>
      <c r="E935" s="239" t="s">
        <v>19</v>
      </c>
      <c r="F935" s="240" t="s">
        <v>1146</v>
      </c>
      <c r="G935" s="238"/>
      <c r="H935" s="241">
        <v>1</v>
      </c>
      <c r="I935" s="242"/>
      <c r="J935" s="238"/>
      <c r="K935" s="238"/>
      <c r="L935" s="243"/>
      <c r="M935" s="244"/>
      <c r="N935" s="245"/>
      <c r="O935" s="245"/>
      <c r="P935" s="245"/>
      <c r="Q935" s="245"/>
      <c r="R935" s="245"/>
      <c r="S935" s="245"/>
      <c r="T935" s="246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47" t="s">
        <v>175</v>
      </c>
      <c r="AU935" s="247" t="s">
        <v>83</v>
      </c>
      <c r="AV935" s="14" t="s">
        <v>83</v>
      </c>
      <c r="AW935" s="14" t="s">
        <v>33</v>
      </c>
      <c r="AX935" s="14" t="s">
        <v>74</v>
      </c>
      <c r="AY935" s="247" t="s">
        <v>165</v>
      </c>
    </row>
    <row r="936" s="14" customFormat="1">
      <c r="A936" s="14"/>
      <c r="B936" s="237"/>
      <c r="C936" s="238"/>
      <c r="D936" s="228" t="s">
        <v>175</v>
      </c>
      <c r="E936" s="239" t="s">
        <v>19</v>
      </c>
      <c r="F936" s="240" t="s">
        <v>1147</v>
      </c>
      <c r="G936" s="238"/>
      <c r="H936" s="241">
        <v>1</v>
      </c>
      <c r="I936" s="242"/>
      <c r="J936" s="238"/>
      <c r="K936" s="238"/>
      <c r="L936" s="243"/>
      <c r="M936" s="244"/>
      <c r="N936" s="245"/>
      <c r="O936" s="245"/>
      <c r="P936" s="245"/>
      <c r="Q936" s="245"/>
      <c r="R936" s="245"/>
      <c r="S936" s="245"/>
      <c r="T936" s="246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7" t="s">
        <v>175</v>
      </c>
      <c r="AU936" s="247" t="s">
        <v>83</v>
      </c>
      <c r="AV936" s="14" t="s">
        <v>83</v>
      </c>
      <c r="AW936" s="14" t="s">
        <v>33</v>
      </c>
      <c r="AX936" s="14" t="s">
        <v>74</v>
      </c>
      <c r="AY936" s="247" t="s">
        <v>165</v>
      </c>
    </row>
    <row r="937" s="15" customFormat="1">
      <c r="A937" s="15"/>
      <c r="B937" s="253"/>
      <c r="C937" s="254"/>
      <c r="D937" s="228" t="s">
        <v>175</v>
      </c>
      <c r="E937" s="255" t="s">
        <v>19</v>
      </c>
      <c r="F937" s="256" t="s">
        <v>207</v>
      </c>
      <c r="G937" s="254"/>
      <c r="H937" s="257">
        <v>9</v>
      </c>
      <c r="I937" s="258"/>
      <c r="J937" s="254"/>
      <c r="K937" s="254"/>
      <c r="L937" s="259"/>
      <c r="M937" s="260"/>
      <c r="N937" s="261"/>
      <c r="O937" s="261"/>
      <c r="P937" s="261"/>
      <c r="Q937" s="261"/>
      <c r="R937" s="261"/>
      <c r="S937" s="261"/>
      <c r="T937" s="262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63" t="s">
        <v>175</v>
      </c>
      <c r="AU937" s="263" t="s">
        <v>83</v>
      </c>
      <c r="AV937" s="15" t="s">
        <v>173</v>
      </c>
      <c r="AW937" s="15" t="s">
        <v>33</v>
      </c>
      <c r="AX937" s="15" t="s">
        <v>81</v>
      </c>
      <c r="AY937" s="263" t="s">
        <v>165</v>
      </c>
    </row>
    <row r="938" s="2" customFormat="1" ht="24.15" customHeight="1">
      <c r="A938" s="39"/>
      <c r="B938" s="40"/>
      <c r="C938" s="213" t="s">
        <v>1148</v>
      </c>
      <c r="D938" s="213" t="s">
        <v>168</v>
      </c>
      <c r="E938" s="214" t="s">
        <v>1149</v>
      </c>
      <c r="F938" s="215" t="s">
        <v>1150</v>
      </c>
      <c r="G938" s="216" t="s">
        <v>181</v>
      </c>
      <c r="H938" s="217">
        <v>2</v>
      </c>
      <c r="I938" s="218"/>
      <c r="J938" s="219">
        <f>ROUND(I938*H938,2)</f>
        <v>0</v>
      </c>
      <c r="K938" s="215" t="s">
        <v>195</v>
      </c>
      <c r="L938" s="45"/>
      <c r="M938" s="220" t="s">
        <v>19</v>
      </c>
      <c r="N938" s="221" t="s">
        <v>45</v>
      </c>
      <c r="O938" s="85"/>
      <c r="P938" s="222">
        <f>O938*H938</f>
        <v>0</v>
      </c>
      <c r="Q938" s="222">
        <v>0</v>
      </c>
      <c r="R938" s="222">
        <f>Q938*H938</f>
        <v>0</v>
      </c>
      <c r="S938" s="222">
        <v>0</v>
      </c>
      <c r="T938" s="223">
        <f>S938*H938</f>
        <v>0</v>
      </c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R938" s="224" t="s">
        <v>706</v>
      </c>
      <c r="AT938" s="224" t="s">
        <v>168</v>
      </c>
      <c r="AU938" s="224" t="s">
        <v>83</v>
      </c>
      <c r="AY938" s="18" t="s">
        <v>165</v>
      </c>
      <c r="BE938" s="225">
        <f>IF(N938="základní",J938,0)</f>
        <v>0</v>
      </c>
      <c r="BF938" s="225">
        <f>IF(N938="snížená",J938,0)</f>
        <v>0</v>
      </c>
      <c r="BG938" s="225">
        <f>IF(N938="zákl. přenesená",J938,0)</f>
        <v>0</v>
      </c>
      <c r="BH938" s="225">
        <f>IF(N938="sníž. přenesená",J938,0)</f>
        <v>0</v>
      </c>
      <c r="BI938" s="225">
        <f>IF(N938="nulová",J938,0)</f>
        <v>0</v>
      </c>
      <c r="BJ938" s="18" t="s">
        <v>81</v>
      </c>
      <c r="BK938" s="225">
        <f>ROUND(I938*H938,2)</f>
        <v>0</v>
      </c>
      <c r="BL938" s="18" t="s">
        <v>706</v>
      </c>
      <c r="BM938" s="224" t="s">
        <v>1151</v>
      </c>
    </row>
    <row r="939" s="2" customFormat="1">
      <c r="A939" s="39"/>
      <c r="B939" s="40"/>
      <c r="C939" s="41"/>
      <c r="D939" s="248" t="s">
        <v>197</v>
      </c>
      <c r="E939" s="41"/>
      <c r="F939" s="249" t="s">
        <v>1152</v>
      </c>
      <c r="G939" s="41"/>
      <c r="H939" s="41"/>
      <c r="I939" s="250"/>
      <c r="J939" s="41"/>
      <c r="K939" s="41"/>
      <c r="L939" s="45"/>
      <c r="M939" s="251"/>
      <c r="N939" s="252"/>
      <c r="O939" s="85"/>
      <c r="P939" s="85"/>
      <c r="Q939" s="85"/>
      <c r="R939" s="85"/>
      <c r="S939" s="85"/>
      <c r="T939" s="86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T939" s="18" t="s">
        <v>197</v>
      </c>
      <c r="AU939" s="18" t="s">
        <v>83</v>
      </c>
    </row>
    <row r="940" s="14" customFormat="1">
      <c r="A940" s="14"/>
      <c r="B940" s="237"/>
      <c r="C940" s="238"/>
      <c r="D940" s="228" t="s">
        <v>175</v>
      </c>
      <c r="E940" s="239" t="s">
        <v>19</v>
      </c>
      <c r="F940" s="240" t="s">
        <v>1153</v>
      </c>
      <c r="G940" s="238"/>
      <c r="H940" s="241">
        <v>1</v>
      </c>
      <c r="I940" s="242"/>
      <c r="J940" s="238"/>
      <c r="K940" s="238"/>
      <c r="L940" s="243"/>
      <c r="M940" s="244"/>
      <c r="N940" s="245"/>
      <c r="O940" s="245"/>
      <c r="P940" s="245"/>
      <c r="Q940" s="245"/>
      <c r="R940" s="245"/>
      <c r="S940" s="245"/>
      <c r="T940" s="246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47" t="s">
        <v>175</v>
      </c>
      <c r="AU940" s="247" t="s">
        <v>83</v>
      </c>
      <c r="AV940" s="14" t="s">
        <v>83</v>
      </c>
      <c r="AW940" s="14" t="s">
        <v>33</v>
      </c>
      <c r="AX940" s="14" t="s">
        <v>74</v>
      </c>
      <c r="AY940" s="247" t="s">
        <v>165</v>
      </c>
    </row>
    <row r="941" s="14" customFormat="1">
      <c r="A941" s="14"/>
      <c r="B941" s="237"/>
      <c r="C941" s="238"/>
      <c r="D941" s="228" t="s">
        <v>175</v>
      </c>
      <c r="E941" s="239" t="s">
        <v>19</v>
      </c>
      <c r="F941" s="240" t="s">
        <v>1103</v>
      </c>
      <c r="G941" s="238"/>
      <c r="H941" s="241">
        <v>1</v>
      </c>
      <c r="I941" s="242"/>
      <c r="J941" s="238"/>
      <c r="K941" s="238"/>
      <c r="L941" s="243"/>
      <c r="M941" s="244"/>
      <c r="N941" s="245"/>
      <c r="O941" s="245"/>
      <c r="P941" s="245"/>
      <c r="Q941" s="245"/>
      <c r="R941" s="245"/>
      <c r="S941" s="245"/>
      <c r="T941" s="246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47" t="s">
        <v>175</v>
      </c>
      <c r="AU941" s="247" t="s">
        <v>83</v>
      </c>
      <c r="AV941" s="14" t="s">
        <v>83</v>
      </c>
      <c r="AW941" s="14" t="s">
        <v>33</v>
      </c>
      <c r="AX941" s="14" t="s">
        <v>74</v>
      </c>
      <c r="AY941" s="247" t="s">
        <v>165</v>
      </c>
    </row>
    <row r="942" s="15" customFormat="1">
      <c r="A942" s="15"/>
      <c r="B942" s="253"/>
      <c r="C942" s="254"/>
      <c r="D942" s="228" t="s">
        <v>175</v>
      </c>
      <c r="E942" s="255" t="s">
        <v>19</v>
      </c>
      <c r="F942" s="256" t="s">
        <v>207</v>
      </c>
      <c r="G942" s="254"/>
      <c r="H942" s="257">
        <v>2</v>
      </c>
      <c r="I942" s="258"/>
      <c r="J942" s="254"/>
      <c r="K942" s="254"/>
      <c r="L942" s="259"/>
      <c r="M942" s="260"/>
      <c r="N942" s="261"/>
      <c r="O942" s="261"/>
      <c r="P942" s="261"/>
      <c r="Q942" s="261"/>
      <c r="R942" s="261"/>
      <c r="S942" s="261"/>
      <c r="T942" s="262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63" t="s">
        <v>175</v>
      </c>
      <c r="AU942" s="263" t="s">
        <v>83</v>
      </c>
      <c r="AV942" s="15" t="s">
        <v>173</v>
      </c>
      <c r="AW942" s="15" t="s">
        <v>33</v>
      </c>
      <c r="AX942" s="15" t="s">
        <v>81</v>
      </c>
      <c r="AY942" s="263" t="s">
        <v>165</v>
      </c>
    </row>
    <row r="943" s="2" customFormat="1" ht="21.75" customHeight="1">
      <c r="A943" s="39"/>
      <c r="B943" s="40"/>
      <c r="C943" s="213" t="s">
        <v>173</v>
      </c>
      <c r="D943" s="213" t="s">
        <v>168</v>
      </c>
      <c r="E943" s="214" t="s">
        <v>1154</v>
      </c>
      <c r="F943" s="215" t="s">
        <v>1155</v>
      </c>
      <c r="G943" s="216" t="s">
        <v>181</v>
      </c>
      <c r="H943" s="217">
        <v>3</v>
      </c>
      <c r="I943" s="218"/>
      <c r="J943" s="219">
        <f>ROUND(I943*H943,2)</f>
        <v>0</v>
      </c>
      <c r="K943" s="215" t="s">
        <v>195</v>
      </c>
      <c r="L943" s="45"/>
      <c r="M943" s="220" t="s">
        <v>19</v>
      </c>
      <c r="N943" s="221" t="s">
        <v>45</v>
      </c>
      <c r="O943" s="85"/>
      <c r="P943" s="222">
        <f>O943*H943</f>
        <v>0</v>
      </c>
      <c r="Q943" s="222">
        <v>0</v>
      </c>
      <c r="R943" s="222">
        <f>Q943*H943</f>
        <v>0</v>
      </c>
      <c r="S943" s="222">
        <v>0</v>
      </c>
      <c r="T943" s="223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224" t="s">
        <v>706</v>
      </c>
      <c r="AT943" s="224" t="s">
        <v>168</v>
      </c>
      <c r="AU943" s="224" t="s">
        <v>83</v>
      </c>
      <c r="AY943" s="18" t="s">
        <v>165</v>
      </c>
      <c r="BE943" s="225">
        <f>IF(N943="základní",J943,0)</f>
        <v>0</v>
      </c>
      <c r="BF943" s="225">
        <f>IF(N943="snížená",J943,0)</f>
        <v>0</v>
      </c>
      <c r="BG943" s="225">
        <f>IF(N943="zákl. přenesená",J943,0)</f>
        <v>0</v>
      </c>
      <c r="BH943" s="225">
        <f>IF(N943="sníž. přenesená",J943,0)</f>
        <v>0</v>
      </c>
      <c r="BI943" s="225">
        <f>IF(N943="nulová",J943,0)</f>
        <v>0</v>
      </c>
      <c r="BJ943" s="18" t="s">
        <v>81</v>
      </c>
      <c r="BK943" s="225">
        <f>ROUND(I943*H943,2)</f>
        <v>0</v>
      </c>
      <c r="BL943" s="18" t="s">
        <v>706</v>
      </c>
      <c r="BM943" s="224" t="s">
        <v>1156</v>
      </c>
    </row>
    <row r="944" s="2" customFormat="1">
      <c r="A944" s="39"/>
      <c r="B944" s="40"/>
      <c r="C944" s="41"/>
      <c r="D944" s="248" t="s">
        <v>197</v>
      </c>
      <c r="E944" s="41"/>
      <c r="F944" s="249" t="s">
        <v>1157</v>
      </c>
      <c r="G944" s="41"/>
      <c r="H944" s="41"/>
      <c r="I944" s="250"/>
      <c r="J944" s="41"/>
      <c r="K944" s="41"/>
      <c r="L944" s="45"/>
      <c r="M944" s="251"/>
      <c r="N944" s="252"/>
      <c r="O944" s="85"/>
      <c r="P944" s="85"/>
      <c r="Q944" s="85"/>
      <c r="R944" s="85"/>
      <c r="S944" s="85"/>
      <c r="T944" s="86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T944" s="18" t="s">
        <v>197</v>
      </c>
      <c r="AU944" s="18" t="s">
        <v>83</v>
      </c>
    </row>
    <row r="945" s="14" customFormat="1">
      <c r="A945" s="14"/>
      <c r="B945" s="237"/>
      <c r="C945" s="238"/>
      <c r="D945" s="228" t="s">
        <v>175</v>
      </c>
      <c r="E945" s="239" t="s">
        <v>19</v>
      </c>
      <c r="F945" s="240" t="s">
        <v>1158</v>
      </c>
      <c r="G945" s="238"/>
      <c r="H945" s="241">
        <v>3</v>
      </c>
      <c r="I945" s="242"/>
      <c r="J945" s="238"/>
      <c r="K945" s="238"/>
      <c r="L945" s="243"/>
      <c r="M945" s="244"/>
      <c r="N945" s="245"/>
      <c r="O945" s="245"/>
      <c r="P945" s="245"/>
      <c r="Q945" s="245"/>
      <c r="R945" s="245"/>
      <c r="S945" s="245"/>
      <c r="T945" s="246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47" t="s">
        <v>175</v>
      </c>
      <c r="AU945" s="247" t="s">
        <v>83</v>
      </c>
      <c r="AV945" s="14" t="s">
        <v>83</v>
      </c>
      <c r="AW945" s="14" t="s">
        <v>33</v>
      </c>
      <c r="AX945" s="14" t="s">
        <v>81</v>
      </c>
      <c r="AY945" s="247" t="s">
        <v>165</v>
      </c>
    </row>
    <row r="946" s="2" customFormat="1" ht="16.5" customHeight="1">
      <c r="A946" s="39"/>
      <c r="B946" s="40"/>
      <c r="C946" s="213" t="s">
        <v>476</v>
      </c>
      <c r="D946" s="213" t="s">
        <v>168</v>
      </c>
      <c r="E946" s="214" t="s">
        <v>1159</v>
      </c>
      <c r="F946" s="215" t="s">
        <v>1160</v>
      </c>
      <c r="G946" s="216" t="s">
        <v>181</v>
      </c>
      <c r="H946" s="217">
        <v>1</v>
      </c>
      <c r="I946" s="218"/>
      <c r="J946" s="219">
        <f>ROUND(I946*H946,2)</f>
        <v>0</v>
      </c>
      <c r="K946" s="215" t="s">
        <v>195</v>
      </c>
      <c r="L946" s="45"/>
      <c r="M946" s="220" t="s">
        <v>19</v>
      </c>
      <c r="N946" s="221" t="s">
        <v>45</v>
      </c>
      <c r="O946" s="85"/>
      <c r="P946" s="222">
        <f>O946*H946</f>
        <v>0</v>
      </c>
      <c r="Q946" s="222">
        <v>0</v>
      </c>
      <c r="R946" s="222">
        <f>Q946*H946</f>
        <v>0</v>
      </c>
      <c r="S946" s="222">
        <v>0</v>
      </c>
      <c r="T946" s="223">
        <f>S946*H946</f>
        <v>0</v>
      </c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R946" s="224" t="s">
        <v>706</v>
      </c>
      <c r="AT946" s="224" t="s">
        <v>168</v>
      </c>
      <c r="AU946" s="224" t="s">
        <v>83</v>
      </c>
      <c r="AY946" s="18" t="s">
        <v>165</v>
      </c>
      <c r="BE946" s="225">
        <f>IF(N946="základní",J946,0)</f>
        <v>0</v>
      </c>
      <c r="BF946" s="225">
        <f>IF(N946="snížená",J946,0)</f>
        <v>0</v>
      </c>
      <c r="BG946" s="225">
        <f>IF(N946="zákl. přenesená",J946,0)</f>
        <v>0</v>
      </c>
      <c r="BH946" s="225">
        <f>IF(N946="sníž. přenesená",J946,0)</f>
        <v>0</v>
      </c>
      <c r="BI946" s="225">
        <f>IF(N946="nulová",J946,0)</f>
        <v>0</v>
      </c>
      <c r="BJ946" s="18" t="s">
        <v>81</v>
      </c>
      <c r="BK946" s="225">
        <f>ROUND(I946*H946,2)</f>
        <v>0</v>
      </c>
      <c r="BL946" s="18" t="s">
        <v>706</v>
      </c>
      <c r="BM946" s="224" t="s">
        <v>1161</v>
      </c>
    </row>
    <row r="947" s="2" customFormat="1">
      <c r="A947" s="39"/>
      <c r="B947" s="40"/>
      <c r="C947" s="41"/>
      <c r="D947" s="248" t="s">
        <v>197</v>
      </c>
      <c r="E947" s="41"/>
      <c r="F947" s="249" t="s">
        <v>1162</v>
      </c>
      <c r="G947" s="41"/>
      <c r="H947" s="41"/>
      <c r="I947" s="250"/>
      <c r="J947" s="41"/>
      <c r="K947" s="41"/>
      <c r="L947" s="45"/>
      <c r="M947" s="251"/>
      <c r="N947" s="252"/>
      <c r="O947" s="85"/>
      <c r="P947" s="85"/>
      <c r="Q947" s="85"/>
      <c r="R947" s="85"/>
      <c r="S947" s="85"/>
      <c r="T947" s="86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T947" s="18" t="s">
        <v>197</v>
      </c>
      <c r="AU947" s="18" t="s">
        <v>83</v>
      </c>
    </row>
    <row r="948" s="2" customFormat="1" ht="21.75" customHeight="1">
      <c r="A948" s="39"/>
      <c r="B948" s="40"/>
      <c r="C948" s="213" t="s">
        <v>468</v>
      </c>
      <c r="D948" s="213" t="s">
        <v>168</v>
      </c>
      <c r="E948" s="214" t="s">
        <v>1163</v>
      </c>
      <c r="F948" s="215" t="s">
        <v>1164</v>
      </c>
      <c r="G948" s="216" t="s">
        <v>181</v>
      </c>
      <c r="H948" s="217">
        <v>3</v>
      </c>
      <c r="I948" s="218"/>
      <c r="J948" s="219">
        <f>ROUND(I948*H948,2)</f>
        <v>0</v>
      </c>
      <c r="K948" s="215" t="s">
        <v>195</v>
      </c>
      <c r="L948" s="45"/>
      <c r="M948" s="220" t="s">
        <v>19</v>
      </c>
      <c r="N948" s="221" t="s">
        <v>45</v>
      </c>
      <c r="O948" s="85"/>
      <c r="P948" s="222">
        <f>O948*H948</f>
        <v>0</v>
      </c>
      <c r="Q948" s="222">
        <v>0</v>
      </c>
      <c r="R948" s="222">
        <f>Q948*H948</f>
        <v>0</v>
      </c>
      <c r="S948" s="222">
        <v>0</v>
      </c>
      <c r="T948" s="223">
        <f>S948*H948</f>
        <v>0</v>
      </c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R948" s="224" t="s">
        <v>706</v>
      </c>
      <c r="AT948" s="224" t="s">
        <v>168</v>
      </c>
      <c r="AU948" s="224" t="s">
        <v>83</v>
      </c>
      <c r="AY948" s="18" t="s">
        <v>165</v>
      </c>
      <c r="BE948" s="225">
        <f>IF(N948="základní",J948,0)</f>
        <v>0</v>
      </c>
      <c r="BF948" s="225">
        <f>IF(N948="snížená",J948,0)</f>
        <v>0</v>
      </c>
      <c r="BG948" s="225">
        <f>IF(N948="zákl. přenesená",J948,0)</f>
        <v>0</v>
      </c>
      <c r="BH948" s="225">
        <f>IF(N948="sníž. přenesená",J948,0)</f>
        <v>0</v>
      </c>
      <c r="BI948" s="225">
        <f>IF(N948="nulová",J948,0)</f>
        <v>0</v>
      </c>
      <c r="BJ948" s="18" t="s">
        <v>81</v>
      </c>
      <c r="BK948" s="225">
        <f>ROUND(I948*H948,2)</f>
        <v>0</v>
      </c>
      <c r="BL948" s="18" t="s">
        <v>706</v>
      </c>
      <c r="BM948" s="224" t="s">
        <v>1165</v>
      </c>
    </row>
    <row r="949" s="2" customFormat="1">
      <c r="A949" s="39"/>
      <c r="B949" s="40"/>
      <c r="C949" s="41"/>
      <c r="D949" s="248" t="s">
        <v>197</v>
      </c>
      <c r="E949" s="41"/>
      <c r="F949" s="249" t="s">
        <v>1166</v>
      </c>
      <c r="G949" s="41"/>
      <c r="H949" s="41"/>
      <c r="I949" s="250"/>
      <c r="J949" s="41"/>
      <c r="K949" s="41"/>
      <c r="L949" s="45"/>
      <c r="M949" s="251"/>
      <c r="N949" s="252"/>
      <c r="O949" s="85"/>
      <c r="P949" s="85"/>
      <c r="Q949" s="85"/>
      <c r="R949" s="85"/>
      <c r="S949" s="85"/>
      <c r="T949" s="86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T949" s="18" t="s">
        <v>197</v>
      </c>
      <c r="AU949" s="18" t="s">
        <v>83</v>
      </c>
    </row>
    <row r="950" s="2" customFormat="1" ht="16.5" customHeight="1">
      <c r="A950" s="39"/>
      <c r="B950" s="40"/>
      <c r="C950" s="213" t="s">
        <v>1167</v>
      </c>
      <c r="D950" s="213" t="s">
        <v>168</v>
      </c>
      <c r="E950" s="214" t="s">
        <v>1168</v>
      </c>
      <c r="F950" s="215" t="s">
        <v>1169</v>
      </c>
      <c r="G950" s="216" t="s">
        <v>181</v>
      </c>
      <c r="H950" s="217">
        <v>1</v>
      </c>
      <c r="I950" s="218"/>
      <c r="J950" s="219">
        <f>ROUND(I950*H950,2)</f>
        <v>0</v>
      </c>
      <c r="K950" s="215" t="s">
        <v>195</v>
      </c>
      <c r="L950" s="45"/>
      <c r="M950" s="220" t="s">
        <v>19</v>
      </c>
      <c r="N950" s="221" t="s">
        <v>45</v>
      </c>
      <c r="O950" s="85"/>
      <c r="P950" s="222">
        <f>O950*H950</f>
        <v>0</v>
      </c>
      <c r="Q950" s="222">
        <v>0</v>
      </c>
      <c r="R950" s="222">
        <f>Q950*H950</f>
        <v>0</v>
      </c>
      <c r="S950" s="222">
        <v>0</v>
      </c>
      <c r="T950" s="223">
        <f>S950*H950</f>
        <v>0</v>
      </c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R950" s="224" t="s">
        <v>706</v>
      </c>
      <c r="AT950" s="224" t="s">
        <v>168</v>
      </c>
      <c r="AU950" s="224" t="s">
        <v>83</v>
      </c>
      <c r="AY950" s="18" t="s">
        <v>165</v>
      </c>
      <c r="BE950" s="225">
        <f>IF(N950="základní",J950,0)</f>
        <v>0</v>
      </c>
      <c r="BF950" s="225">
        <f>IF(N950="snížená",J950,0)</f>
        <v>0</v>
      </c>
      <c r="BG950" s="225">
        <f>IF(N950="zákl. přenesená",J950,0)</f>
        <v>0</v>
      </c>
      <c r="BH950" s="225">
        <f>IF(N950="sníž. přenesená",J950,0)</f>
        <v>0</v>
      </c>
      <c r="BI950" s="225">
        <f>IF(N950="nulová",J950,0)</f>
        <v>0</v>
      </c>
      <c r="BJ950" s="18" t="s">
        <v>81</v>
      </c>
      <c r="BK950" s="225">
        <f>ROUND(I950*H950,2)</f>
        <v>0</v>
      </c>
      <c r="BL950" s="18" t="s">
        <v>706</v>
      </c>
      <c r="BM950" s="224" t="s">
        <v>1170</v>
      </c>
    </row>
    <row r="951" s="2" customFormat="1">
      <c r="A951" s="39"/>
      <c r="B951" s="40"/>
      <c r="C951" s="41"/>
      <c r="D951" s="248" t="s">
        <v>197</v>
      </c>
      <c r="E951" s="41"/>
      <c r="F951" s="249" t="s">
        <v>1171</v>
      </c>
      <c r="G951" s="41"/>
      <c r="H951" s="41"/>
      <c r="I951" s="250"/>
      <c r="J951" s="41"/>
      <c r="K951" s="41"/>
      <c r="L951" s="45"/>
      <c r="M951" s="251"/>
      <c r="N951" s="252"/>
      <c r="O951" s="85"/>
      <c r="P951" s="85"/>
      <c r="Q951" s="85"/>
      <c r="R951" s="85"/>
      <c r="S951" s="85"/>
      <c r="T951" s="86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T951" s="18" t="s">
        <v>197</v>
      </c>
      <c r="AU951" s="18" t="s">
        <v>83</v>
      </c>
    </row>
    <row r="952" s="2" customFormat="1" ht="16.5" customHeight="1">
      <c r="A952" s="39"/>
      <c r="B952" s="40"/>
      <c r="C952" s="213" t="s">
        <v>525</v>
      </c>
      <c r="D952" s="213" t="s">
        <v>168</v>
      </c>
      <c r="E952" s="214" t="s">
        <v>1172</v>
      </c>
      <c r="F952" s="215" t="s">
        <v>1173</v>
      </c>
      <c r="G952" s="216" t="s">
        <v>181</v>
      </c>
      <c r="H952" s="217">
        <v>1</v>
      </c>
      <c r="I952" s="218"/>
      <c r="J952" s="219">
        <f>ROUND(I952*H952,2)</f>
        <v>0</v>
      </c>
      <c r="K952" s="215" t="s">
        <v>195</v>
      </c>
      <c r="L952" s="45"/>
      <c r="M952" s="220" t="s">
        <v>19</v>
      </c>
      <c r="N952" s="221" t="s">
        <v>45</v>
      </c>
      <c r="O952" s="85"/>
      <c r="P952" s="222">
        <f>O952*H952</f>
        <v>0</v>
      </c>
      <c r="Q952" s="222">
        <v>0</v>
      </c>
      <c r="R952" s="222">
        <f>Q952*H952</f>
        <v>0</v>
      </c>
      <c r="S952" s="222">
        <v>0</v>
      </c>
      <c r="T952" s="223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24" t="s">
        <v>706</v>
      </c>
      <c r="AT952" s="224" t="s">
        <v>168</v>
      </c>
      <c r="AU952" s="224" t="s">
        <v>83</v>
      </c>
      <c r="AY952" s="18" t="s">
        <v>165</v>
      </c>
      <c r="BE952" s="225">
        <f>IF(N952="základní",J952,0)</f>
        <v>0</v>
      </c>
      <c r="BF952" s="225">
        <f>IF(N952="snížená",J952,0)</f>
        <v>0</v>
      </c>
      <c r="BG952" s="225">
        <f>IF(N952="zákl. přenesená",J952,0)</f>
        <v>0</v>
      </c>
      <c r="BH952" s="225">
        <f>IF(N952="sníž. přenesená",J952,0)</f>
        <v>0</v>
      </c>
      <c r="BI952" s="225">
        <f>IF(N952="nulová",J952,0)</f>
        <v>0</v>
      </c>
      <c r="BJ952" s="18" t="s">
        <v>81</v>
      </c>
      <c r="BK952" s="225">
        <f>ROUND(I952*H952,2)</f>
        <v>0</v>
      </c>
      <c r="BL952" s="18" t="s">
        <v>706</v>
      </c>
      <c r="BM952" s="224" t="s">
        <v>1174</v>
      </c>
    </row>
    <row r="953" s="2" customFormat="1">
      <c r="A953" s="39"/>
      <c r="B953" s="40"/>
      <c r="C953" s="41"/>
      <c r="D953" s="248" t="s">
        <v>197</v>
      </c>
      <c r="E953" s="41"/>
      <c r="F953" s="249" t="s">
        <v>1175</v>
      </c>
      <c r="G953" s="41"/>
      <c r="H953" s="41"/>
      <c r="I953" s="250"/>
      <c r="J953" s="41"/>
      <c r="K953" s="41"/>
      <c r="L953" s="45"/>
      <c r="M953" s="251"/>
      <c r="N953" s="252"/>
      <c r="O953" s="85"/>
      <c r="P953" s="85"/>
      <c r="Q953" s="85"/>
      <c r="R953" s="85"/>
      <c r="S953" s="85"/>
      <c r="T953" s="86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T953" s="18" t="s">
        <v>197</v>
      </c>
      <c r="AU953" s="18" t="s">
        <v>83</v>
      </c>
    </row>
    <row r="954" s="2" customFormat="1" ht="16.5" customHeight="1">
      <c r="A954" s="39"/>
      <c r="B954" s="40"/>
      <c r="C954" s="213" t="s">
        <v>659</v>
      </c>
      <c r="D954" s="213" t="s">
        <v>168</v>
      </c>
      <c r="E954" s="214" t="s">
        <v>1176</v>
      </c>
      <c r="F954" s="215" t="s">
        <v>1177</v>
      </c>
      <c r="G954" s="216" t="s">
        <v>181</v>
      </c>
      <c r="H954" s="217">
        <v>1</v>
      </c>
      <c r="I954" s="218"/>
      <c r="J954" s="219">
        <f>ROUND(I954*H954,2)</f>
        <v>0</v>
      </c>
      <c r="K954" s="215" t="s">
        <v>195</v>
      </c>
      <c r="L954" s="45"/>
      <c r="M954" s="220" t="s">
        <v>19</v>
      </c>
      <c r="N954" s="221" t="s">
        <v>45</v>
      </c>
      <c r="O954" s="85"/>
      <c r="P954" s="222">
        <f>O954*H954</f>
        <v>0</v>
      </c>
      <c r="Q954" s="222">
        <v>8.0000000000000007E-05</v>
      </c>
      <c r="R954" s="222">
        <f>Q954*H954</f>
        <v>8.0000000000000007E-05</v>
      </c>
      <c r="S954" s="222">
        <v>0</v>
      </c>
      <c r="T954" s="223">
        <f>S954*H954</f>
        <v>0</v>
      </c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R954" s="224" t="s">
        <v>706</v>
      </c>
      <c r="AT954" s="224" t="s">
        <v>168</v>
      </c>
      <c r="AU954" s="224" t="s">
        <v>83</v>
      </c>
      <c r="AY954" s="18" t="s">
        <v>165</v>
      </c>
      <c r="BE954" s="225">
        <f>IF(N954="základní",J954,0)</f>
        <v>0</v>
      </c>
      <c r="BF954" s="225">
        <f>IF(N954="snížená",J954,0)</f>
        <v>0</v>
      </c>
      <c r="BG954" s="225">
        <f>IF(N954="zákl. přenesená",J954,0)</f>
        <v>0</v>
      </c>
      <c r="BH954" s="225">
        <f>IF(N954="sníž. přenesená",J954,0)</f>
        <v>0</v>
      </c>
      <c r="BI954" s="225">
        <f>IF(N954="nulová",J954,0)</f>
        <v>0</v>
      </c>
      <c r="BJ954" s="18" t="s">
        <v>81</v>
      </c>
      <c r="BK954" s="225">
        <f>ROUND(I954*H954,2)</f>
        <v>0</v>
      </c>
      <c r="BL954" s="18" t="s">
        <v>706</v>
      </c>
      <c r="BM954" s="224" t="s">
        <v>1178</v>
      </c>
    </row>
    <row r="955" s="2" customFormat="1">
      <c r="A955" s="39"/>
      <c r="B955" s="40"/>
      <c r="C955" s="41"/>
      <c r="D955" s="248" t="s">
        <v>197</v>
      </c>
      <c r="E955" s="41"/>
      <c r="F955" s="249" t="s">
        <v>1179</v>
      </c>
      <c r="G955" s="41"/>
      <c r="H955" s="41"/>
      <c r="I955" s="250"/>
      <c r="J955" s="41"/>
      <c r="K955" s="41"/>
      <c r="L955" s="45"/>
      <c r="M955" s="251"/>
      <c r="N955" s="252"/>
      <c r="O955" s="85"/>
      <c r="P955" s="85"/>
      <c r="Q955" s="85"/>
      <c r="R955" s="85"/>
      <c r="S955" s="85"/>
      <c r="T955" s="86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T955" s="18" t="s">
        <v>197</v>
      </c>
      <c r="AU955" s="18" t="s">
        <v>83</v>
      </c>
    </row>
    <row r="956" s="2" customFormat="1" ht="16.5" customHeight="1">
      <c r="A956" s="39"/>
      <c r="B956" s="40"/>
      <c r="C956" s="265" t="s">
        <v>1180</v>
      </c>
      <c r="D956" s="265" t="s">
        <v>522</v>
      </c>
      <c r="E956" s="266" t="s">
        <v>1181</v>
      </c>
      <c r="F956" s="267" t="s">
        <v>1182</v>
      </c>
      <c r="G956" s="268" t="s">
        <v>181</v>
      </c>
      <c r="H956" s="269">
        <v>2</v>
      </c>
      <c r="I956" s="270"/>
      <c r="J956" s="271">
        <f>ROUND(I956*H956,2)</f>
        <v>0</v>
      </c>
      <c r="K956" s="267" t="s">
        <v>172</v>
      </c>
      <c r="L956" s="272"/>
      <c r="M956" s="273" t="s">
        <v>19</v>
      </c>
      <c r="N956" s="274" t="s">
        <v>45</v>
      </c>
      <c r="O956" s="85"/>
      <c r="P956" s="222">
        <f>O956*H956</f>
        <v>0</v>
      </c>
      <c r="Q956" s="222">
        <v>0</v>
      </c>
      <c r="R956" s="222">
        <f>Q956*H956</f>
        <v>0</v>
      </c>
      <c r="S956" s="222">
        <v>0</v>
      </c>
      <c r="T956" s="223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224" t="s">
        <v>713</v>
      </c>
      <c r="AT956" s="224" t="s">
        <v>522</v>
      </c>
      <c r="AU956" s="224" t="s">
        <v>83</v>
      </c>
      <c r="AY956" s="18" t="s">
        <v>165</v>
      </c>
      <c r="BE956" s="225">
        <f>IF(N956="základní",J956,0)</f>
        <v>0</v>
      </c>
      <c r="BF956" s="225">
        <f>IF(N956="snížená",J956,0)</f>
        <v>0</v>
      </c>
      <c r="BG956" s="225">
        <f>IF(N956="zákl. přenesená",J956,0)</f>
        <v>0</v>
      </c>
      <c r="BH956" s="225">
        <f>IF(N956="sníž. přenesená",J956,0)</f>
        <v>0</v>
      </c>
      <c r="BI956" s="225">
        <f>IF(N956="nulová",J956,0)</f>
        <v>0</v>
      </c>
      <c r="BJ956" s="18" t="s">
        <v>81</v>
      </c>
      <c r="BK956" s="225">
        <f>ROUND(I956*H956,2)</f>
        <v>0</v>
      </c>
      <c r="BL956" s="18" t="s">
        <v>706</v>
      </c>
      <c r="BM956" s="224" t="s">
        <v>1183</v>
      </c>
    </row>
    <row r="957" s="2" customFormat="1" ht="16.5" customHeight="1">
      <c r="A957" s="39"/>
      <c r="B957" s="40"/>
      <c r="C957" s="265" t="s">
        <v>1184</v>
      </c>
      <c r="D957" s="265" t="s">
        <v>522</v>
      </c>
      <c r="E957" s="266" t="s">
        <v>1185</v>
      </c>
      <c r="F957" s="267" t="s">
        <v>1186</v>
      </c>
      <c r="G957" s="268" t="s">
        <v>181</v>
      </c>
      <c r="H957" s="269">
        <v>2</v>
      </c>
      <c r="I957" s="270"/>
      <c r="J957" s="271">
        <f>ROUND(I957*H957,2)</f>
        <v>0</v>
      </c>
      <c r="K957" s="267" t="s">
        <v>172</v>
      </c>
      <c r="L957" s="272"/>
      <c r="M957" s="273" t="s">
        <v>19</v>
      </c>
      <c r="N957" s="274" t="s">
        <v>45</v>
      </c>
      <c r="O957" s="85"/>
      <c r="P957" s="222">
        <f>O957*H957</f>
        <v>0</v>
      </c>
      <c r="Q957" s="222">
        <v>0</v>
      </c>
      <c r="R957" s="222">
        <f>Q957*H957</f>
        <v>0</v>
      </c>
      <c r="S957" s="222">
        <v>0</v>
      </c>
      <c r="T957" s="223">
        <f>S957*H957</f>
        <v>0</v>
      </c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R957" s="224" t="s">
        <v>713</v>
      </c>
      <c r="AT957" s="224" t="s">
        <v>522</v>
      </c>
      <c r="AU957" s="224" t="s">
        <v>83</v>
      </c>
      <c r="AY957" s="18" t="s">
        <v>165</v>
      </c>
      <c r="BE957" s="225">
        <f>IF(N957="základní",J957,0)</f>
        <v>0</v>
      </c>
      <c r="BF957" s="225">
        <f>IF(N957="snížená",J957,0)</f>
        <v>0</v>
      </c>
      <c r="BG957" s="225">
        <f>IF(N957="zákl. přenesená",J957,0)</f>
        <v>0</v>
      </c>
      <c r="BH957" s="225">
        <f>IF(N957="sníž. přenesená",J957,0)</f>
        <v>0</v>
      </c>
      <c r="BI957" s="225">
        <f>IF(N957="nulová",J957,0)</f>
        <v>0</v>
      </c>
      <c r="BJ957" s="18" t="s">
        <v>81</v>
      </c>
      <c r="BK957" s="225">
        <f>ROUND(I957*H957,2)</f>
        <v>0</v>
      </c>
      <c r="BL957" s="18" t="s">
        <v>706</v>
      </c>
      <c r="BM957" s="224" t="s">
        <v>1187</v>
      </c>
    </row>
    <row r="958" s="2" customFormat="1" ht="16.5" customHeight="1">
      <c r="A958" s="39"/>
      <c r="B958" s="40"/>
      <c r="C958" s="265" t="s">
        <v>1188</v>
      </c>
      <c r="D958" s="265" t="s">
        <v>522</v>
      </c>
      <c r="E958" s="266" t="s">
        <v>1189</v>
      </c>
      <c r="F958" s="267" t="s">
        <v>1190</v>
      </c>
      <c r="G958" s="268" t="s">
        <v>181</v>
      </c>
      <c r="H958" s="269">
        <v>1</v>
      </c>
      <c r="I958" s="270"/>
      <c r="J958" s="271">
        <f>ROUND(I958*H958,2)</f>
        <v>0</v>
      </c>
      <c r="K958" s="267" t="s">
        <v>172</v>
      </c>
      <c r="L958" s="272"/>
      <c r="M958" s="273" t="s">
        <v>19</v>
      </c>
      <c r="N958" s="274" t="s">
        <v>45</v>
      </c>
      <c r="O958" s="85"/>
      <c r="P958" s="222">
        <f>O958*H958</f>
        <v>0</v>
      </c>
      <c r="Q958" s="222">
        <v>0</v>
      </c>
      <c r="R958" s="222">
        <f>Q958*H958</f>
        <v>0</v>
      </c>
      <c r="S958" s="222">
        <v>0</v>
      </c>
      <c r="T958" s="223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24" t="s">
        <v>713</v>
      </c>
      <c r="AT958" s="224" t="s">
        <v>522</v>
      </c>
      <c r="AU958" s="224" t="s">
        <v>83</v>
      </c>
      <c r="AY958" s="18" t="s">
        <v>165</v>
      </c>
      <c r="BE958" s="225">
        <f>IF(N958="základní",J958,0)</f>
        <v>0</v>
      </c>
      <c r="BF958" s="225">
        <f>IF(N958="snížená",J958,0)</f>
        <v>0</v>
      </c>
      <c r="BG958" s="225">
        <f>IF(N958="zákl. přenesená",J958,0)</f>
        <v>0</v>
      </c>
      <c r="BH958" s="225">
        <f>IF(N958="sníž. přenesená",J958,0)</f>
        <v>0</v>
      </c>
      <c r="BI958" s="225">
        <f>IF(N958="nulová",J958,0)</f>
        <v>0</v>
      </c>
      <c r="BJ958" s="18" t="s">
        <v>81</v>
      </c>
      <c r="BK958" s="225">
        <f>ROUND(I958*H958,2)</f>
        <v>0</v>
      </c>
      <c r="BL958" s="18" t="s">
        <v>706</v>
      </c>
      <c r="BM958" s="224" t="s">
        <v>1191</v>
      </c>
    </row>
    <row r="959" s="2" customFormat="1" ht="16.5" customHeight="1">
      <c r="A959" s="39"/>
      <c r="B959" s="40"/>
      <c r="C959" s="265" t="s">
        <v>1192</v>
      </c>
      <c r="D959" s="265" t="s">
        <v>522</v>
      </c>
      <c r="E959" s="266" t="s">
        <v>1193</v>
      </c>
      <c r="F959" s="267" t="s">
        <v>1194</v>
      </c>
      <c r="G959" s="268" t="s">
        <v>181</v>
      </c>
      <c r="H959" s="269">
        <v>1</v>
      </c>
      <c r="I959" s="270"/>
      <c r="J959" s="271">
        <f>ROUND(I959*H959,2)</f>
        <v>0</v>
      </c>
      <c r="K959" s="267" t="s">
        <v>172</v>
      </c>
      <c r="L959" s="272"/>
      <c r="M959" s="273" t="s">
        <v>19</v>
      </c>
      <c r="N959" s="274" t="s">
        <v>45</v>
      </c>
      <c r="O959" s="85"/>
      <c r="P959" s="222">
        <f>O959*H959</f>
        <v>0</v>
      </c>
      <c r="Q959" s="222">
        <v>0</v>
      </c>
      <c r="R959" s="222">
        <f>Q959*H959</f>
        <v>0</v>
      </c>
      <c r="S959" s="222">
        <v>0</v>
      </c>
      <c r="T959" s="223">
        <f>S959*H959</f>
        <v>0</v>
      </c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R959" s="224" t="s">
        <v>713</v>
      </c>
      <c r="AT959" s="224" t="s">
        <v>522</v>
      </c>
      <c r="AU959" s="224" t="s">
        <v>83</v>
      </c>
      <c r="AY959" s="18" t="s">
        <v>165</v>
      </c>
      <c r="BE959" s="225">
        <f>IF(N959="základní",J959,0)</f>
        <v>0</v>
      </c>
      <c r="BF959" s="225">
        <f>IF(N959="snížená",J959,0)</f>
        <v>0</v>
      </c>
      <c r="BG959" s="225">
        <f>IF(N959="zákl. přenesená",J959,0)</f>
        <v>0</v>
      </c>
      <c r="BH959" s="225">
        <f>IF(N959="sníž. přenesená",J959,0)</f>
        <v>0</v>
      </c>
      <c r="BI959" s="225">
        <f>IF(N959="nulová",J959,0)</f>
        <v>0</v>
      </c>
      <c r="BJ959" s="18" t="s">
        <v>81</v>
      </c>
      <c r="BK959" s="225">
        <f>ROUND(I959*H959,2)</f>
        <v>0</v>
      </c>
      <c r="BL959" s="18" t="s">
        <v>706</v>
      </c>
      <c r="BM959" s="224" t="s">
        <v>1195</v>
      </c>
    </row>
    <row r="960" s="2" customFormat="1" ht="16.5" customHeight="1">
      <c r="A960" s="39"/>
      <c r="B960" s="40"/>
      <c r="C960" s="265" t="s">
        <v>1196</v>
      </c>
      <c r="D960" s="265" t="s">
        <v>522</v>
      </c>
      <c r="E960" s="266" t="s">
        <v>1197</v>
      </c>
      <c r="F960" s="267" t="s">
        <v>1198</v>
      </c>
      <c r="G960" s="268" t="s">
        <v>181</v>
      </c>
      <c r="H960" s="269">
        <v>4</v>
      </c>
      <c r="I960" s="270"/>
      <c r="J960" s="271">
        <f>ROUND(I960*H960,2)</f>
        <v>0</v>
      </c>
      <c r="K960" s="267" t="s">
        <v>172</v>
      </c>
      <c r="L960" s="272"/>
      <c r="M960" s="273" t="s">
        <v>19</v>
      </c>
      <c r="N960" s="274" t="s">
        <v>45</v>
      </c>
      <c r="O960" s="85"/>
      <c r="P960" s="222">
        <f>O960*H960</f>
        <v>0</v>
      </c>
      <c r="Q960" s="222">
        <v>0</v>
      </c>
      <c r="R960" s="222">
        <f>Q960*H960</f>
        <v>0</v>
      </c>
      <c r="S960" s="222">
        <v>0</v>
      </c>
      <c r="T960" s="223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24" t="s">
        <v>713</v>
      </c>
      <c r="AT960" s="224" t="s">
        <v>522</v>
      </c>
      <c r="AU960" s="224" t="s">
        <v>83</v>
      </c>
      <c r="AY960" s="18" t="s">
        <v>165</v>
      </c>
      <c r="BE960" s="225">
        <f>IF(N960="základní",J960,0)</f>
        <v>0</v>
      </c>
      <c r="BF960" s="225">
        <f>IF(N960="snížená",J960,0)</f>
        <v>0</v>
      </c>
      <c r="BG960" s="225">
        <f>IF(N960="zákl. přenesená",J960,0)</f>
        <v>0</v>
      </c>
      <c r="BH960" s="225">
        <f>IF(N960="sníž. přenesená",J960,0)</f>
        <v>0</v>
      </c>
      <c r="BI960" s="225">
        <f>IF(N960="nulová",J960,0)</f>
        <v>0</v>
      </c>
      <c r="BJ960" s="18" t="s">
        <v>81</v>
      </c>
      <c r="BK960" s="225">
        <f>ROUND(I960*H960,2)</f>
        <v>0</v>
      </c>
      <c r="BL960" s="18" t="s">
        <v>706</v>
      </c>
      <c r="BM960" s="224" t="s">
        <v>1199</v>
      </c>
    </row>
    <row r="961" s="2" customFormat="1" ht="24.15" customHeight="1">
      <c r="A961" s="39"/>
      <c r="B961" s="40"/>
      <c r="C961" s="213" t="s">
        <v>1200</v>
      </c>
      <c r="D961" s="213" t="s">
        <v>168</v>
      </c>
      <c r="E961" s="214" t="s">
        <v>1201</v>
      </c>
      <c r="F961" s="215" t="s">
        <v>1202</v>
      </c>
      <c r="G961" s="216" t="s">
        <v>780</v>
      </c>
      <c r="H961" s="275"/>
      <c r="I961" s="218"/>
      <c r="J961" s="219">
        <f>ROUND(I961*H961,2)</f>
        <v>0</v>
      </c>
      <c r="K961" s="215" t="s">
        <v>195</v>
      </c>
      <c r="L961" s="45"/>
      <c r="M961" s="220" t="s">
        <v>19</v>
      </c>
      <c r="N961" s="221" t="s">
        <v>45</v>
      </c>
      <c r="O961" s="85"/>
      <c r="P961" s="222">
        <f>O961*H961</f>
        <v>0</v>
      </c>
      <c r="Q961" s="222">
        <v>0</v>
      </c>
      <c r="R961" s="222">
        <f>Q961*H961</f>
        <v>0</v>
      </c>
      <c r="S961" s="222">
        <v>0</v>
      </c>
      <c r="T961" s="223">
        <f>S961*H961</f>
        <v>0</v>
      </c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R961" s="224" t="s">
        <v>706</v>
      </c>
      <c r="AT961" s="224" t="s">
        <v>168</v>
      </c>
      <c r="AU961" s="224" t="s">
        <v>83</v>
      </c>
      <c r="AY961" s="18" t="s">
        <v>165</v>
      </c>
      <c r="BE961" s="225">
        <f>IF(N961="základní",J961,0)</f>
        <v>0</v>
      </c>
      <c r="BF961" s="225">
        <f>IF(N961="snížená",J961,0)</f>
        <v>0</v>
      </c>
      <c r="BG961" s="225">
        <f>IF(N961="zákl. přenesená",J961,0)</f>
        <v>0</v>
      </c>
      <c r="BH961" s="225">
        <f>IF(N961="sníž. přenesená",J961,0)</f>
        <v>0</v>
      </c>
      <c r="BI961" s="225">
        <f>IF(N961="nulová",J961,0)</f>
        <v>0</v>
      </c>
      <c r="BJ961" s="18" t="s">
        <v>81</v>
      </c>
      <c r="BK961" s="225">
        <f>ROUND(I961*H961,2)</f>
        <v>0</v>
      </c>
      <c r="BL961" s="18" t="s">
        <v>706</v>
      </c>
      <c r="BM961" s="224" t="s">
        <v>1203</v>
      </c>
    </row>
    <row r="962" s="2" customFormat="1">
      <c r="A962" s="39"/>
      <c r="B962" s="40"/>
      <c r="C962" s="41"/>
      <c r="D962" s="248" t="s">
        <v>197</v>
      </c>
      <c r="E962" s="41"/>
      <c r="F962" s="249" t="s">
        <v>1204</v>
      </c>
      <c r="G962" s="41"/>
      <c r="H962" s="41"/>
      <c r="I962" s="250"/>
      <c r="J962" s="41"/>
      <c r="K962" s="41"/>
      <c r="L962" s="45"/>
      <c r="M962" s="251"/>
      <c r="N962" s="252"/>
      <c r="O962" s="85"/>
      <c r="P962" s="85"/>
      <c r="Q962" s="85"/>
      <c r="R962" s="85"/>
      <c r="S962" s="85"/>
      <c r="T962" s="86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T962" s="18" t="s">
        <v>197</v>
      </c>
      <c r="AU962" s="18" t="s">
        <v>83</v>
      </c>
    </row>
    <row r="963" s="12" customFormat="1" ht="22.8" customHeight="1">
      <c r="A963" s="12"/>
      <c r="B963" s="197"/>
      <c r="C963" s="198"/>
      <c r="D963" s="199" t="s">
        <v>73</v>
      </c>
      <c r="E963" s="211" t="s">
        <v>1205</v>
      </c>
      <c r="F963" s="211" t="s">
        <v>1206</v>
      </c>
      <c r="G963" s="198"/>
      <c r="H963" s="198"/>
      <c r="I963" s="201"/>
      <c r="J963" s="212">
        <f>BK963</f>
        <v>0</v>
      </c>
      <c r="K963" s="198"/>
      <c r="L963" s="203"/>
      <c r="M963" s="204"/>
      <c r="N963" s="205"/>
      <c r="O963" s="205"/>
      <c r="P963" s="206">
        <f>SUM(P964:P979)</f>
        <v>0</v>
      </c>
      <c r="Q963" s="205"/>
      <c r="R963" s="206">
        <f>SUM(R964:R979)</f>
        <v>0</v>
      </c>
      <c r="S963" s="205"/>
      <c r="T963" s="207">
        <f>SUM(T964:T979)</f>
        <v>0</v>
      </c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R963" s="208" t="s">
        <v>83</v>
      </c>
      <c r="AT963" s="209" t="s">
        <v>73</v>
      </c>
      <c r="AU963" s="209" t="s">
        <v>81</v>
      </c>
      <c r="AY963" s="208" t="s">
        <v>165</v>
      </c>
      <c r="BK963" s="210">
        <f>SUM(BK964:BK979)</f>
        <v>0</v>
      </c>
    </row>
    <row r="964" s="2" customFormat="1" ht="16.5" customHeight="1">
      <c r="A964" s="39"/>
      <c r="B964" s="40"/>
      <c r="C964" s="213" t="s">
        <v>1207</v>
      </c>
      <c r="D964" s="213" t="s">
        <v>168</v>
      </c>
      <c r="E964" s="214" t="s">
        <v>1208</v>
      </c>
      <c r="F964" s="215" t="s">
        <v>1209</v>
      </c>
      <c r="G964" s="216" t="s">
        <v>181</v>
      </c>
      <c r="H964" s="217">
        <v>2</v>
      </c>
      <c r="I964" s="218"/>
      <c r="J964" s="219">
        <f>ROUND(I964*H964,2)</f>
        <v>0</v>
      </c>
      <c r="K964" s="215" t="s">
        <v>172</v>
      </c>
      <c r="L964" s="45"/>
      <c r="M964" s="220" t="s">
        <v>19</v>
      </c>
      <c r="N964" s="221" t="s">
        <v>45</v>
      </c>
      <c r="O964" s="85"/>
      <c r="P964" s="222">
        <f>O964*H964</f>
        <v>0</v>
      </c>
      <c r="Q964" s="222">
        <v>0</v>
      </c>
      <c r="R964" s="222">
        <f>Q964*H964</f>
        <v>0</v>
      </c>
      <c r="S964" s="222">
        <v>0</v>
      </c>
      <c r="T964" s="223">
        <f>S964*H964</f>
        <v>0</v>
      </c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R964" s="224" t="s">
        <v>706</v>
      </c>
      <c r="AT964" s="224" t="s">
        <v>168</v>
      </c>
      <c r="AU964" s="224" t="s">
        <v>83</v>
      </c>
      <c r="AY964" s="18" t="s">
        <v>165</v>
      </c>
      <c r="BE964" s="225">
        <f>IF(N964="základní",J964,0)</f>
        <v>0</v>
      </c>
      <c r="BF964" s="225">
        <f>IF(N964="snížená",J964,0)</f>
        <v>0</v>
      </c>
      <c r="BG964" s="225">
        <f>IF(N964="zákl. přenesená",J964,0)</f>
        <v>0</v>
      </c>
      <c r="BH964" s="225">
        <f>IF(N964="sníž. přenesená",J964,0)</f>
        <v>0</v>
      </c>
      <c r="BI964" s="225">
        <f>IF(N964="nulová",J964,0)</f>
        <v>0</v>
      </c>
      <c r="BJ964" s="18" t="s">
        <v>81</v>
      </c>
      <c r="BK964" s="225">
        <f>ROUND(I964*H964,2)</f>
        <v>0</v>
      </c>
      <c r="BL964" s="18" t="s">
        <v>706</v>
      </c>
      <c r="BM964" s="224" t="s">
        <v>1210</v>
      </c>
    </row>
    <row r="965" s="2" customFormat="1" ht="21.75" customHeight="1">
      <c r="A965" s="39"/>
      <c r="B965" s="40"/>
      <c r="C965" s="213" t="s">
        <v>1211</v>
      </c>
      <c r="D965" s="213" t="s">
        <v>168</v>
      </c>
      <c r="E965" s="214" t="s">
        <v>1212</v>
      </c>
      <c r="F965" s="215" t="s">
        <v>1213</v>
      </c>
      <c r="G965" s="216" t="s">
        <v>181</v>
      </c>
      <c r="H965" s="217">
        <v>1</v>
      </c>
      <c r="I965" s="218"/>
      <c r="J965" s="219">
        <f>ROUND(I965*H965,2)</f>
        <v>0</v>
      </c>
      <c r="K965" s="215" t="s">
        <v>172</v>
      </c>
      <c r="L965" s="45"/>
      <c r="M965" s="220" t="s">
        <v>19</v>
      </c>
      <c r="N965" s="221" t="s">
        <v>45</v>
      </c>
      <c r="O965" s="85"/>
      <c r="P965" s="222">
        <f>O965*H965</f>
        <v>0</v>
      </c>
      <c r="Q965" s="222">
        <v>0</v>
      </c>
      <c r="R965" s="222">
        <f>Q965*H965</f>
        <v>0</v>
      </c>
      <c r="S965" s="222">
        <v>0</v>
      </c>
      <c r="T965" s="223">
        <f>S965*H965</f>
        <v>0</v>
      </c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R965" s="224" t="s">
        <v>706</v>
      </c>
      <c r="AT965" s="224" t="s">
        <v>168</v>
      </c>
      <c r="AU965" s="224" t="s">
        <v>83</v>
      </c>
      <c r="AY965" s="18" t="s">
        <v>165</v>
      </c>
      <c r="BE965" s="225">
        <f>IF(N965="základní",J965,0)</f>
        <v>0</v>
      </c>
      <c r="BF965" s="225">
        <f>IF(N965="snížená",J965,0)</f>
        <v>0</v>
      </c>
      <c r="BG965" s="225">
        <f>IF(N965="zákl. přenesená",J965,0)</f>
        <v>0</v>
      </c>
      <c r="BH965" s="225">
        <f>IF(N965="sníž. přenesená",J965,0)</f>
        <v>0</v>
      </c>
      <c r="BI965" s="225">
        <f>IF(N965="nulová",J965,0)</f>
        <v>0</v>
      </c>
      <c r="BJ965" s="18" t="s">
        <v>81</v>
      </c>
      <c r="BK965" s="225">
        <f>ROUND(I965*H965,2)</f>
        <v>0</v>
      </c>
      <c r="BL965" s="18" t="s">
        <v>706</v>
      </c>
      <c r="BM965" s="224" t="s">
        <v>1214</v>
      </c>
    </row>
    <row r="966" s="2" customFormat="1" ht="16.5" customHeight="1">
      <c r="A966" s="39"/>
      <c r="B966" s="40"/>
      <c r="C966" s="213" t="s">
        <v>1215</v>
      </c>
      <c r="D966" s="213" t="s">
        <v>168</v>
      </c>
      <c r="E966" s="214" t="s">
        <v>1216</v>
      </c>
      <c r="F966" s="215" t="s">
        <v>1217</v>
      </c>
      <c r="G966" s="216" t="s">
        <v>181</v>
      </c>
      <c r="H966" s="217">
        <v>1</v>
      </c>
      <c r="I966" s="218"/>
      <c r="J966" s="219">
        <f>ROUND(I966*H966,2)</f>
        <v>0</v>
      </c>
      <c r="K966" s="215" t="s">
        <v>195</v>
      </c>
      <c r="L966" s="45"/>
      <c r="M966" s="220" t="s">
        <v>19</v>
      </c>
      <c r="N966" s="221" t="s">
        <v>45</v>
      </c>
      <c r="O966" s="85"/>
      <c r="P966" s="222">
        <f>O966*H966</f>
        <v>0</v>
      </c>
      <c r="Q966" s="222">
        <v>0</v>
      </c>
      <c r="R966" s="222">
        <f>Q966*H966</f>
        <v>0</v>
      </c>
      <c r="S966" s="222">
        <v>0</v>
      </c>
      <c r="T966" s="223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24" t="s">
        <v>706</v>
      </c>
      <c r="AT966" s="224" t="s">
        <v>168</v>
      </c>
      <c r="AU966" s="224" t="s">
        <v>83</v>
      </c>
      <c r="AY966" s="18" t="s">
        <v>165</v>
      </c>
      <c r="BE966" s="225">
        <f>IF(N966="základní",J966,0)</f>
        <v>0</v>
      </c>
      <c r="BF966" s="225">
        <f>IF(N966="snížená",J966,0)</f>
        <v>0</v>
      </c>
      <c r="BG966" s="225">
        <f>IF(N966="zákl. přenesená",J966,0)</f>
        <v>0</v>
      </c>
      <c r="BH966" s="225">
        <f>IF(N966="sníž. přenesená",J966,0)</f>
        <v>0</v>
      </c>
      <c r="BI966" s="225">
        <f>IF(N966="nulová",J966,0)</f>
        <v>0</v>
      </c>
      <c r="BJ966" s="18" t="s">
        <v>81</v>
      </c>
      <c r="BK966" s="225">
        <f>ROUND(I966*H966,2)</f>
        <v>0</v>
      </c>
      <c r="BL966" s="18" t="s">
        <v>706</v>
      </c>
      <c r="BM966" s="224" t="s">
        <v>1218</v>
      </c>
    </row>
    <row r="967" s="2" customFormat="1">
      <c r="A967" s="39"/>
      <c r="B967" s="40"/>
      <c r="C967" s="41"/>
      <c r="D967" s="248" t="s">
        <v>197</v>
      </c>
      <c r="E967" s="41"/>
      <c r="F967" s="249" t="s">
        <v>1219</v>
      </c>
      <c r="G967" s="41"/>
      <c r="H967" s="41"/>
      <c r="I967" s="250"/>
      <c r="J967" s="41"/>
      <c r="K967" s="41"/>
      <c r="L967" s="45"/>
      <c r="M967" s="251"/>
      <c r="N967" s="252"/>
      <c r="O967" s="85"/>
      <c r="P967" s="85"/>
      <c r="Q967" s="85"/>
      <c r="R967" s="85"/>
      <c r="S967" s="85"/>
      <c r="T967" s="86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T967" s="18" t="s">
        <v>197</v>
      </c>
      <c r="AU967" s="18" t="s">
        <v>83</v>
      </c>
    </row>
    <row r="968" s="14" customFormat="1">
      <c r="A968" s="14"/>
      <c r="B968" s="237"/>
      <c r="C968" s="238"/>
      <c r="D968" s="228" t="s">
        <v>175</v>
      </c>
      <c r="E968" s="239" t="s">
        <v>19</v>
      </c>
      <c r="F968" s="240" t="s">
        <v>1220</v>
      </c>
      <c r="G968" s="238"/>
      <c r="H968" s="241">
        <v>1</v>
      </c>
      <c r="I968" s="242"/>
      <c r="J968" s="238"/>
      <c r="K968" s="238"/>
      <c r="L968" s="243"/>
      <c r="M968" s="244"/>
      <c r="N968" s="245"/>
      <c r="O968" s="245"/>
      <c r="P968" s="245"/>
      <c r="Q968" s="245"/>
      <c r="R968" s="245"/>
      <c r="S968" s="245"/>
      <c r="T968" s="246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7" t="s">
        <v>175</v>
      </c>
      <c r="AU968" s="247" t="s">
        <v>83</v>
      </c>
      <c r="AV968" s="14" t="s">
        <v>83</v>
      </c>
      <c r="AW968" s="14" t="s">
        <v>33</v>
      </c>
      <c r="AX968" s="14" t="s">
        <v>81</v>
      </c>
      <c r="AY968" s="247" t="s">
        <v>165</v>
      </c>
    </row>
    <row r="969" s="2" customFormat="1" ht="16.5" customHeight="1">
      <c r="A969" s="39"/>
      <c r="B969" s="40"/>
      <c r="C969" s="213" t="s">
        <v>1221</v>
      </c>
      <c r="D969" s="213" t="s">
        <v>168</v>
      </c>
      <c r="E969" s="214" t="s">
        <v>1222</v>
      </c>
      <c r="F969" s="215" t="s">
        <v>1223</v>
      </c>
      <c r="G969" s="216" t="s">
        <v>181</v>
      </c>
      <c r="H969" s="217">
        <v>1</v>
      </c>
      <c r="I969" s="218"/>
      <c r="J969" s="219">
        <f>ROUND(I969*H969,2)</f>
        <v>0</v>
      </c>
      <c r="K969" s="215" t="s">
        <v>195</v>
      </c>
      <c r="L969" s="45"/>
      <c r="M969" s="220" t="s">
        <v>19</v>
      </c>
      <c r="N969" s="221" t="s">
        <v>45</v>
      </c>
      <c r="O969" s="85"/>
      <c r="P969" s="222">
        <f>O969*H969</f>
        <v>0</v>
      </c>
      <c r="Q969" s="222">
        <v>0</v>
      </c>
      <c r="R969" s="222">
        <f>Q969*H969</f>
        <v>0</v>
      </c>
      <c r="S969" s="222">
        <v>0</v>
      </c>
      <c r="T969" s="223">
        <f>S969*H969</f>
        <v>0</v>
      </c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R969" s="224" t="s">
        <v>706</v>
      </c>
      <c r="AT969" s="224" t="s">
        <v>168</v>
      </c>
      <c r="AU969" s="224" t="s">
        <v>83</v>
      </c>
      <c r="AY969" s="18" t="s">
        <v>165</v>
      </c>
      <c r="BE969" s="225">
        <f>IF(N969="základní",J969,0)</f>
        <v>0</v>
      </c>
      <c r="BF969" s="225">
        <f>IF(N969="snížená",J969,0)</f>
        <v>0</v>
      </c>
      <c r="BG969" s="225">
        <f>IF(N969="zákl. přenesená",J969,0)</f>
        <v>0</v>
      </c>
      <c r="BH969" s="225">
        <f>IF(N969="sníž. přenesená",J969,0)</f>
        <v>0</v>
      </c>
      <c r="BI969" s="225">
        <f>IF(N969="nulová",J969,0)</f>
        <v>0</v>
      </c>
      <c r="BJ969" s="18" t="s">
        <v>81</v>
      </c>
      <c r="BK969" s="225">
        <f>ROUND(I969*H969,2)</f>
        <v>0</v>
      </c>
      <c r="BL969" s="18" t="s">
        <v>706</v>
      </c>
      <c r="BM969" s="224" t="s">
        <v>1224</v>
      </c>
    </row>
    <row r="970" s="2" customFormat="1">
      <c r="A970" s="39"/>
      <c r="B970" s="40"/>
      <c r="C970" s="41"/>
      <c r="D970" s="248" t="s">
        <v>197</v>
      </c>
      <c r="E970" s="41"/>
      <c r="F970" s="249" t="s">
        <v>1225</v>
      </c>
      <c r="G970" s="41"/>
      <c r="H970" s="41"/>
      <c r="I970" s="250"/>
      <c r="J970" s="41"/>
      <c r="K970" s="41"/>
      <c r="L970" s="45"/>
      <c r="M970" s="251"/>
      <c r="N970" s="252"/>
      <c r="O970" s="85"/>
      <c r="P970" s="85"/>
      <c r="Q970" s="85"/>
      <c r="R970" s="85"/>
      <c r="S970" s="85"/>
      <c r="T970" s="86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T970" s="18" t="s">
        <v>197</v>
      </c>
      <c r="AU970" s="18" t="s">
        <v>83</v>
      </c>
    </row>
    <row r="971" s="14" customFormat="1">
      <c r="A971" s="14"/>
      <c r="B971" s="237"/>
      <c r="C971" s="238"/>
      <c r="D971" s="228" t="s">
        <v>175</v>
      </c>
      <c r="E971" s="239" t="s">
        <v>19</v>
      </c>
      <c r="F971" s="240" t="s">
        <v>1226</v>
      </c>
      <c r="G971" s="238"/>
      <c r="H971" s="241">
        <v>1</v>
      </c>
      <c r="I971" s="242"/>
      <c r="J971" s="238"/>
      <c r="K971" s="238"/>
      <c r="L971" s="243"/>
      <c r="M971" s="244"/>
      <c r="N971" s="245"/>
      <c r="O971" s="245"/>
      <c r="P971" s="245"/>
      <c r="Q971" s="245"/>
      <c r="R971" s="245"/>
      <c r="S971" s="245"/>
      <c r="T971" s="246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47" t="s">
        <v>175</v>
      </c>
      <c r="AU971" s="247" t="s">
        <v>83</v>
      </c>
      <c r="AV971" s="14" t="s">
        <v>83</v>
      </c>
      <c r="AW971" s="14" t="s">
        <v>33</v>
      </c>
      <c r="AX971" s="14" t="s">
        <v>81</v>
      </c>
      <c r="AY971" s="247" t="s">
        <v>165</v>
      </c>
    </row>
    <row r="972" s="2" customFormat="1" ht="24.15" customHeight="1">
      <c r="A972" s="39"/>
      <c r="B972" s="40"/>
      <c r="C972" s="265" t="s">
        <v>1227</v>
      </c>
      <c r="D972" s="265" t="s">
        <v>522</v>
      </c>
      <c r="E972" s="266" t="s">
        <v>1228</v>
      </c>
      <c r="F972" s="267" t="s">
        <v>1229</v>
      </c>
      <c r="G972" s="268" t="s">
        <v>181</v>
      </c>
      <c r="H972" s="269">
        <v>1</v>
      </c>
      <c r="I972" s="270"/>
      <c r="J972" s="271">
        <f>ROUND(I972*H972,2)</f>
        <v>0</v>
      </c>
      <c r="K972" s="267" t="s">
        <v>172</v>
      </c>
      <c r="L972" s="272"/>
      <c r="M972" s="273" t="s">
        <v>19</v>
      </c>
      <c r="N972" s="274" t="s">
        <v>45</v>
      </c>
      <c r="O972" s="85"/>
      <c r="P972" s="222">
        <f>O972*H972</f>
        <v>0</v>
      </c>
      <c r="Q972" s="222">
        <v>0</v>
      </c>
      <c r="R972" s="222">
        <f>Q972*H972</f>
        <v>0</v>
      </c>
      <c r="S972" s="222">
        <v>0</v>
      </c>
      <c r="T972" s="223">
        <f>S972*H972</f>
        <v>0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24" t="s">
        <v>713</v>
      </c>
      <c r="AT972" s="224" t="s">
        <v>522</v>
      </c>
      <c r="AU972" s="224" t="s">
        <v>83</v>
      </c>
      <c r="AY972" s="18" t="s">
        <v>165</v>
      </c>
      <c r="BE972" s="225">
        <f>IF(N972="základní",J972,0)</f>
        <v>0</v>
      </c>
      <c r="BF972" s="225">
        <f>IF(N972="snížená",J972,0)</f>
        <v>0</v>
      </c>
      <c r="BG972" s="225">
        <f>IF(N972="zákl. přenesená",J972,0)</f>
        <v>0</v>
      </c>
      <c r="BH972" s="225">
        <f>IF(N972="sníž. přenesená",J972,0)</f>
        <v>0</v>
      </c>
      <c r="BI972" s="225">
        <f>IF(N972="nulová",J972,0)</f>
        <v>0</v>
      </c>
      <c r="BJ972" s="18" t="s">
        <v>81</v>
      </c>
      <c r="BK972" s="225">
        <f>ROUND(I972*H972,2)</f>
        <v>0</v>
      </c>
      <c r="BL972" s="18" t="s">
        <v>706</v>
      </c>
      <c r="BM972" s="224" t="s">
        <v>1230</v>
      </c>
    </row>
    <row r="973" s="2" customFormat="1" ht="24.15" customHeight="1">
      <c r="A973" s="39"/>
      <c r="B973" s="40"/>
      <c r="C973" s="265" t="s">
        <v>8</v>
      </c>
      <c r="D973" s="265" t="s">
        <v>522</v>
      </c>
      <c r="E973" s="266" t="s">
        <v>1231</v>
      </c>
      <c r="F973" s="267" t="s">
        <v>1232</v>
      </c>
      <c r="G973" s="268" t="s">
        <v>181</v>
      </c>
      <c r="H973" s="269">
        <v>1</v>
      </c>
      <c r="I973" s="270"/>
      <c r="J973" s="271">
        <f>ROUND(I973*H973,2)</f>
        <v>0</v>
      </c>
      <c r="K973" s="267" t="s">
        <v>172</v>
      </c>
      <c r="L973" s="272"/>
      <c r="M973" s="273" t="s">
        <v>19</v>
      </c>
      <c r="N973" s="274" t="s">
        <v>45</v>
      </c>
      <c r="O973" s="85"/>
      <c r="P973" s="222">
        <f>O973*H973</f>
        <v>0</v>
      </c>
      <c r="Q973" s="222">
        <v>0</v>
      </c>
      <c r="R973" s="222">
        <f>Q973*H973</f>
        <v>0</v>
      </c>
      <c r="S973" s="222">
        <v>0</v>
      </c>
      <c r="T973" s="223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24" t="s">
        <v>713</v>
      </c>
      <c r="AT973" s="224" t="s">
        <v>522</v>
      </c>
      <c r="AU973" s="224" t="s">
        <v>83</v>
      </c>
      <c r="AY973" s="18" t="s">
        <v>165</v>
      </c>
      <c r="BE973" s="225">
        <f>IF(N973="základní",J973,0)</f>
        <v>0</v>
      </c>
      <c r="BF973" s="225">
        <f>IF(N973="snížená",J973,0)</f>
        <v>0</v>
      </c>
      <c r="BG973" s="225">
        <f>IF(N973="zákl. přenesená",J973,0)</f>
        <v>0</v>
      </c>
      <c r="BH973" s="225">
        <f>IF(N973="sníž. přenesená",J973,0)</f>
        <v>0</v>
      </c>
      <c r="BI973" s="225">
        <f>IF(N973="nulová",J973,0)</f>
        <v>0</v>
      </c>
      <c r="BJ973" s="18" t="s">
        <v>81</v>
      </c>
      <c r="BK973" s="225">
        <f>ROUND(I973*H973,2)</f>
        <v>0</v>
      </c>
      <c r="BL973" s="18" t="s">
        <v>706</v>
      </c>
      <c r="BM973" s="224" t="s">
        <v>1233</v>
      </c>
    </row>
    <row r="974" s="2" customFormat="1" ht="24.15" customHeight="1">
      <c r="A974" s="39"/>
      <c r="B974" s="40"/>
      <c r="C974" s="265" t="s">
        <v>706</v>
      </c>
      <c r="D974" s="265" t="s">
        <v>522</v>
      </c>
      <c r="E974" s="266" t="s">
        <v>1234</v>
      </c>
      <c r="F974" s="267" t="s">
        <v>1235</v>
      </c>
      <c r="G974" s="268" t="s">
        <v>181</v>
      </c>
      <c r="H974" s="269">
        <v>1</v>
      </c>
      <c r="I974" s="270"/>
      <c r="J974" s="271">
        <f>ROUND(I974*H974,2)</f>
        <v>0</v>
      </c>
      <c r="K974" s="267" t="s">
        <v>172</v>
      </c>
      <c r="L974" s="272"/>
      <c r="M974" s="273" t="s">
        <v>19</v>
      </c>
      <c r="N974" s="274" t="s">
        <v>45</v>
      </c>
      <c r="O974" s="85"/>
      <c r="P974" s="222">
        <f>O974*H974</f>
        <v>0</v>
      </c>
      <c r="Q974" s="222">
        <v>0</v>
      </c>
      <c r="R974" s="222">
        <f>Q974*H974</f>
        <v>0</v>
      </c>
      <c r="S974" s="222">
        <v>0</v>
      </c>
      <c r="T974" s="223">
        <f>S974*H974</f>
        <v>0</v>
      </c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R974" s="224" t="s">
        <v>713</v>
      </c>
      <c r="AT974" s="224" t="s">
        <v>522</v>
      </c>
      <c r="AU974" s="224" t="s">
        <v>83</v>
      </c>
      <c r="AY974" s="18" t="s">
        <v>165</v>
      </c>
      <c r="BE974" s="225">
        <f>IF(N974="základní",J974,0)</f>
        <v>0</v>
      </c>
      <c r="BF974" s="225">
        <f>IF(N974="snížená",J974,0)</f>
        <v>0</v>
      </c>
      <c r="BG974" s="225">
        <f>IF(N974="zákl. přenesená",J974,0)</f>
        <v>0</v>
      </c>
      <c r="BH974" s="225">
        <f>IF(N974="sníž. přenesená",J974,0)</f>
        <v>0</v>
      </c>
      <c r="BI974" s="225">
        <f>IF(N974="nulová",J974,0)</f>
        <v>0</v>
      </c>
      <c r="BJ974" s="18" t="s">
        <v>81</v>
      </c>
      <c r="BK974" s="225">
        <f>ROUND(I974*H974,2)</f>
        <v>0</v>
      </c>
      <c r="BL974" s="18" t="s">
        <v>706</v>
      </c>
      <c r="BM974" s="224" t="s">
        <v>1236</v>
      </c>
    </row>
    <row r="975" s="2" customFormat="1" ht="16.5" customHeight="1">
      <c r="A975" s="39"/>
      <c r="B975" s="40"/>
      <c r="C975" s="213" t="s">
        <v>1237</v>
      </c>
      <c r="D975" s="213" t="s">
        <v>168</v>
      </c>
      <c r="E975" s="214" t="s">
        <v>1238</v>
      </c>
      <c r="F975" s="215" t="s">
        <v>1239</v>
      </c>
      <c r="G975" s="216" t="s">
        <v>181</v>
      </c>
      <c r="H975" s="217">
        <v>1</v>
      </c>
      <c r="I975" s="218"/>
      <c r="J975" s="219">
        <f>ROUND(I975*H975,2)</f>
        <v>0</v>
      </c>
      <c r="K975" s="215" t="s">
        <v>195</v>
      </c>
      <c r="L975" s="45"/>
      <c r="M975" s="220" t="s">
        <v>19</v>
      </c>
      <c r="N975" s="221" t="s">
        <v>45</v>
      </c>
      <c r="O975" s="85"/>
      <c r="P975" s="222">
        <f>O975*H975</f>
        <v>0</v>
      </c>
      <c r="Q975" s="222">
        <v>0</v>
      </c>
      <c r="R975" s="222">
        <f>Q975*H975</f>
        <v>0</v>
      </c>
      <c r="S975" s="222">
        <v>0</v>
      </c>
      <c r="T975" s="223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24" t="s">
        <v>706</v>
      </c>
      <c r="AT975" s="224" t="s">
        <v>168</v>
      </c>
      <c r="AU975" s="224" t="s">
        <v>83</v>
      </c>
      <c r="AY975" s="18" t="s">
        <v>165</v>
      </c>
      <c r="BE975" s="225">
        <f>IF(N975="základní",J975,0)</f>
        <v>0</v>
      </c>
      <c r="BF975" s="225">
        <f>IF(N975="snížená",J975,0)</f>
        <v>0</v>
      </c>
      <c r="BG975" s="225">
        <f>IF(N975="zákl. přenesená",J975,0)</f>
        <v>0</v>
      </c>
      <c r="BH975" s="225">
        <f>IF(N975="sníž. přenesená",J975,0)</f>
        <v>0</v>
      </c>
      <c r="BI975" s="225">
        <f>IF(N975="nulová",J975,0)</f>
        <v>0</v>
      </c>
      <c r="BJ975" s="18" t="s">
        <v>81</v>
      </c>
      <c r="BK975" s="225">
        <f>ROUND(I975*H975,2)</f>
        <v>0</v>
      </c>
      <c r="BL975" s="18" t="s">
        <v>706</v>
      </c>
      <c r="BM975" s="224" t="s">
        <v>1240</v>
      </c>
    </row>
    <row r="976" s="2" customFormat="1">
      <c r="A976" s="39"/>
      <c r="B976" s="40"/>
      <c r="C976" s="41"/>
      <c r="D976" s="248" t="s">
        <v>197</v>
      </c>
      <c r="E976" s="41"/>
      <c r="F976" s="249" t="s">
        <v>1241</v>
      </c>
      <c r="G976" s="41"/>
      <c r="H976" s="41"/>
      <c r="I976" s="250"/>
      <c r="J976" s="41"/>
      <c r="K976" s="41"/>
      <c r="L976" s="45"/>
      <c r="M976" s="251"/>
      <c r="N976" s="252"/>
      <c r="O976" s="85"/>
      <c r="P976" s="85"/>
      <c r="Q976" s="85"/>
      <c r="R976" s="85"/>
      <c r="S976" s="85"/>
      <c r="T976" s="86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T976" s="18" t="s">
        <v>197</v>
      </c>
      <c r="AU976" s="18" t="s">
        <v>83</v>
      </c>
    </row>
    <row r="977" s="14" customFormat="1">
      <c r="A977" s="14"/>
      <c r="B977" s="237"/>
      <c r="C977" s="238"/>
      <c r="D977" s="228" t="s">
        <v>175</v>
      </c>
      <c r="E977" s="239" t="s">
        <v>19</v>
      </c>
      <c r="F977" s="240" t="s">
        <v>1242</v>
      </c>
      <c r="G977" s="238"/>
      <c r="H977" s="241">
        <v>1</v>
      </c>
      <c r="I977" s="242"/>
      <c r="J977" s="238"/>
      <c r="K977" s="238"/>
      <c r="L977" s="243"/>
      <c r="M977" s="244"/>
      <c r="N977" s="245"/>
      <c r="O977" s="245"/>
      <c r="P977" s="245"/>
      <c r="Q977" s="245"/>
      <c r="R977" s="245"/>
      <c r="S977" s="245"/>
      <c r="T977" s="246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47" t="s">
        <v>175</v>
      </c>
      <c r="AU977" s="247" t="s">
        <v>83</v>
      </c>
      <c r="AV977" s="14" t="s">
        <v>83</v>
      </c>
      <c r="AW977" s="14" t="s">
        <v>33</v>
      </c>
      <c r="AX977" s="14" t="s">
        <v>81</v>
      </c>
      <c r="AY977" s="247" t="s">
        <v>165</v>
      </c>
    </row>
    <row r="978" s="2" customFormat="1" ht="24.15" customHeight="1">
      <c r="A978" s="39"/>
      <c r="B978" s="40"/>
      <c r="C978" s="213" t="s">
        <v>1243</v>
      </c>
      <c r="D978" s="213" t="s">
        <v>168</v>
      </c>
      <c r="E978" s="214" t="s">
        <v>1244</v>
      </c>
      <c r="F978" s="215" t="s">
        <v>1245</v>
      </c>
      <c r="G978" s="216" t="s">
        <v>780</v>
      </c>
      <c r="H978" s="275"/>
      <c r="I978" s="218"/>
      <c r="J978" s="219">
        <f>ROUND(I978*H978,2)</f>
        <v>0</v>
      </c>
      <c r="K978" s="215" t="s">
        <v>195</v>
      </c>
      <c r="L978" s="45"/>
      <c r="M978" s="220" t="s">
        <v>19</v>
      </c>
      <c r="N978" s="221" t="s">
        <v>45</v>
      </c>
      <c r="O978" s="85"/>
      <c r="P978" s="222">
        <f>O978*H978</f>
        <v>0</v>
      </c>
      <c r="Q978" s="222">
        <v>0</v>
      </c>
      <c r="R978" s="222">
        <f>Q978*H978</f>
        <v>0</v>
      </c>
      <c r="S978" s="222">
        <v>0</v>
      </c>
      <c r="T978" s="223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24" t="s">
        <v>706</v>
      </c>
      <c r="AT978" s="224" t="s">
        <v>168</v>
      </c>
      <c r="AU978" s="224" t="s">
        <v>83</v>
      </c>
      <c r="AY978" s="18" t="s">
        <v>165</v>
      </c>
      <c r="BE978" s="225">
        <f>IF(N978="základní",J978,0)</f>
        <v>0</v>
      </c>
      <c r="BF978" s="225">
        <f>IF(N978="snížená",J978,0)</f>
        <v>0</v>
      </c>
      <c r="BG978" s="225">
        <f>IF(N978="zákl. přenesená",J978,0)</f>
        <v>0</v>
      </c>
      <c r="BH978" s="225">
        <f>IF(N978="sníž. přenesená",J978,0)</f>
        <v>0</v>
      </c>
      <c r="BI978" s="225">
        <f>IF(N978="nulová",J978,0)</f>
        <v>0</v>
      </c>
      <c r="BJ978" s="18" t="s">
        <v>81</v>
      </c>
      <c r="BK978" s="225">
        <f>ROUND(I978*H978,2)</f>
        <v>0</v>
      </c>
      <c r="BL978" s="18" t="s">
        <v>706</v>
      </c>
      <c r="BM978" s="224" t="s">
        <v>1246</v>
      </c>
    </row>
    <row r="979" s="2" customFormat="1">
      <c r="A979" s="39"/>
      <c r="B979" s="40"/>
      <c r="C979" s="41"/>
      <c r="D979" s="248" t="s">
        <v>197</v>
      </c>
      <c r="E979" s="41"/>
      <c r="F979" s="249" t="s">
        <v>1247</v>
      </c>
      <c r="G979" s="41"/>
      <c r="H979" s="41"/>
      <c r="I979" s="250"/>
      <c r="J979" s="41"/>
      <c r="K979" s="41"/>
      <c r="L979" s="45"/>
      <c r="M979" s="251"/>
      <c r="N979" s="252"/>
      <c r="O979" s="85"/>
      <c r="P979" s="85"/>
      <c r="Q979" s="85"/>
      <c r="R979" s="85"/>
      <c r="S979" s="85"/>
      <c r="T979" s="86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T979" s="18" t="s">
        <v>197</v>
      </c>
      <c r="AU979" s="18" t="s">
        <v>83</v>
      </c>
    </row>
    <row r="980" s="12" customFormat="1" ht="22.8" customHeight="1">
      <c r="A980" s="12"/>
      <c r="B980" s="197"/>
      <c r="C980" s="198"/>
      <c r="D980" s="199" t="s">
        <v>73</v>
      </c>
      <c r="E980" s="211" t="s">
        <v>1248</v>
      </c>
      <c r="F980" s="211" t="s">
        <v>1249</v>
      </c>
      <c r="G980" s="198"/>
      <c r="H980" s="198"/>
      <c r="I980" s="201"/>
      <c r="J980" s="212">
        <f>BK980</f>
        <v>0</v>
      </c>
      <c r="K980" s="198"/>
      <c r="L980" s="203"/>
      <c r="M980" s="204"/>
      <c r="N980" s="205"/>
      <c r="O980" s="205"/>
      <c r="P980" s="206">
        <f>SUM(P981:P1002)</f>
        <v>0</v>
      </c>
      <c r="Q980" s="205"/>
      <c r="R980" s="206">
        <f>SUM(R981:R1002)</f>
        <v>0.032390999999999996</v>
      </c>
      <c r="S980" s="205"/>
      <c r="T980" s="207">
        <f>SUM(T981:T1002)</f>
        <v>0</v>
      </c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R980" s="208" t="s">
        <v>83</v>
      </c>
      <c r="AT980" s="209" t="s">
        <v>73</v>
      </c>
      <c r="AU980" s="209" t="s">
        <v>81</v>
      </c>
      <c r="AY980" s="208" t="s">
        <v>165</v>
      </c>
      <c r="BK980" s="210">
        <f>SUM(BK981:BK1002)</f>
        <v>0</v>
      </c>
    </row>
    <row r="981" s="2" customFormat="1" ht="16.5" customHeight="1">
      <c r="A981" s="39"/>
      <c r="B981" s="40"/>
      <c r="C981" s="213" t="s">
        <v>1250</v>
      </c>
      <c r="D981" s="213" t="s">
        <v>168</v>
      </c>
      <c r="E981" s="214" t="s">
        <v>1251</v>
      </c>
      <c r="F981" s="215" t="s">
        <v>1252</v>
      </c>
      <c r="G981" s="216" t="s">
        <v>194</v>
      </c>
      <c r="H981" s="217">
        <v>107.97</v>
      </c>
      <c r="I981" s="218"/>
      <c r="J981" s="219">
        <f>ROUND(I981*H981,2)</f>
        <v>0</v>
      </c>
      <c r="K981" s="215" t="s">
        <v>195</v>
      </c>
      <c r="L981" s="45"/>
      <c r="M981" s="220" t="s">
        <v>19</v>
      </c>
      <c r="N981" s="221" t="s">
        <v>45</v>
      </c>
      <c r="O981" s="85"/>
      <c r="P981" s="222">
        <f>O981*H981</f>
        <v>0</v>
      </c>
      <c r="Q981" s="222">
        <v>0</v>
      </c>
      <c r="R981" s="222">
        <f>Q981*H981</f>
        <v>0</v>
      </c>
      <c r="S981" s="222">
        <v>0</v>
      </c>
      <c r="T981" s="223">
        <f>S981*H981</f>
        <v>0</v>
      </c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R981" s="224" t="s">
        <v>706</v>
      </c>
      <c r="AT981" s="224" t="s">
        <v>168</v>
      </c>
      <c r="AU981" s="224" t="s">
        <v>83</v>
      </c>
      <c r="AY981" s="18" t="s">
        <v>165</v>
      </c>
      <c r="BE981" s="225">
        <f>IF(N981="základní",J981,0)</f>
        <v>0</v>
      </c>
      <c r="BF981" s="225">
        <f>IF(N981="snížená",J981,0)</f>
        <v>0</v>
      </c>
      <c r="BG981" s="225">
        <f>IF(N981="zákl. přenesená",J981,0)</f>
        <v>0</v>
      </c>
      <c r="BH981" s="225">
        <f>IF(N981="sníž. přenesená",J981,0)</f>
        <v>0</v>
      </c>
      <c r="BI981" s="225">
        <f>IF(N981="nulová",J981,0)</f>
        <v>0</v>
      </c>
      <c r="BJ981" s="18" t="s">
        <v>81</v>
      </c>
      <c r="BK981" s="225">
        <f>ROUND(I981*H981,2)</f>
        <v>0</v>
      </c>
      <c r="BL981" s="18" t="s">
        <v>706</v>
      </c>
      <c r="BM981" s="224" t="s">
        <v>1253</v>
      </c>
    </row>
    <row r="982" s="2" customFormat="1">
      <c r="A982" s="39"/>
      <c r="B982" s="40"/>
      <c r="C982" s="41"/>
      <c r="D982" s="248" t="s">
        <v>197</v>
      </c>
      <c r="E982" s="41"/>
      <c r="F982" s="249" t="s">
        <v>1254</v>
      </c>
      <c r="G982" s="41"/>
      <c r="H982" s="41"/>
      <c r="I982" s="250"/>
      <c r="J982" s="41"/>
      <c r="K982" s="41"/>
      <c r="L982" s="45"/>
      <c r="M982" s="251"/>
      <c r="N982" s="252"/>
      <c r="O982" s="85"/>
      <c r="P982" s="85"/>
      <c r="Q982" s="85"/>
      <c r="R982" s="85"/>
      <c r="S982" s="85"/>
      <c r="T982" s="86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T982" s="18" t="s">
        <v>197</v>
      </c>
      <c r="AU982" s="18" t="s">
        <v>83</v>
      </c>
    </row>
    <row r="983" s="14" customFormat="1">
      <c r="A983" s="14"/>
      <c r="B983" s="237"/>
      <c r="C983" s="238"/>
      <c r="D983" s="228" t="s">
        <v>175</v>
      </c>
      <c r="E983" s="239" t="s">
        <v>19</v>
      </c>
      <c r="F983" s="240" t="s">
        <v>1255</v>
      </c>
      <c r="G983" s="238"/>
      <c r="H983" s="241">
        <v>107.97</v>
      </c>
      <c r="I983" s="242"/>
      <c r="J983" s="238"/>
      <c r="K983" s="238"/>
      <c r="L983" s="243"/>
      <c r="M983" s="244"/>
      <c r="N983" s="245"/>
      <c r="O983" s="245"/>
      <c r="P983" s="245"/>
      <c r="Q983" s="245"/>
      <c r="R983" s="245"/>
      <c r="S983" s="245"/>
      <c r="T983" s="246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47" t="s">
        <v>175</v>
      </c>
      <c r="AU983" s="247" t="s">
        <v>83</v>
      </c>
      <c r="AV983" s="14" t="s">
        <v>83</v>
      </c>
      <c r="AW983" s="14" t="s">
        <v>33</v>
      </c>
      <c r="AX983" s="14" t="s">
        <v>81</v>
      </c>
      <c r="AY983" s="247" t="s">
        <v>165</v>
      </c>
    </row>
    <row r="984" s="2" customFormat="1" ht="16.5" customHeight="1">
      <c r="A984" s="39"/>
      <c r="B984" s="40"/>
      <c r="C984" s="213" t="s">
        <v>1256</v>
      </c>
      <c r="D984" s="213" t="s">
        <v>168</v>
      </c>
      <c r="E984" s="214" t="s">
        <v>1257</v>
      </c>
      <c r="F984" s="215" t="s">
        <v>1258</v>
      </c>
      <c r="G984" s="216" t="s">
        <v>194</v>
      </c>
      <c r="H984" s="217">
        <v>107.97</v>
      </c>
      <c r="I984" s="218"/>
      <c r="J984" s="219">
        <f>ROUND(I984*H984,2)</f>
        <v>0</v>
      </c>
      <c r="K984" s="215" t="s">
        <v>195</v>
      </c>
      <c r="L984" s="45"/>
      <c r="M984" s="220" t="s">
        <v>19</v>
      </c>
      <c r="N984" s="221" t="s">
        <v>45</v>
      </c>
      <c r="O984" s="85"/>
      <c r="P984" s="222">
        <f>O984*H984</f>
        <v>0</v>
      </c>
      <c r="Q984" s="222">
        <v>0.00029999999999999997</v>
      </c>
      <c r="R984" s="222">
        <f>Q984*H984</f>
        <v>0.032390999999999996</v>
      </c>
      <c r="S984" s="222">
        <v>0</v>
      </c>
      <c r="T984" s="223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24" t="s">
        <v>706</v>
      </c>
      <c r="AT984" s="224" t="s">
        <v>168</v>
      </c>
      <c r="AU984" s="224" t="s">
        <v>83</v>
      </c>
      <c r="AY984" s="18" t="s">
        <v>165</v>
      </c>
      <c r="BE984" s="225">
        <f>IF(N984="základní",J984,0)</f>
        <v>0</v>
      </c>
      <c r="BF984" s="225">
        <f>IF(N984="snížená",J984,0)</f>
        <v>0</v>
      </c>
      <c r="BG984" s="225">
        <f>IF(N984="zákl. přenesená",J984,0)</f>
        <v>0</v>
      </c>
      <c r="BH984" s="225">
        <f>IF(N984="sníž. přenesená",J984,0)</f>
        <v>0</v>
      </c>
      <c r="BI984" s="225">
        <f>IF(N984="nulová",J984,0)</f>
        <v>0</v>
      </c>
      <c r="BJ984" s="18" t="s">
        <v>81</v>
      </c>
      <c r="BK984" s="225">
        <f>ROUND(I984*H984,2)</f>
        <v>0</v>
      </c>
      <c r="BL984" s="18" t="s">
        <v>706</v>
      </c>
      <c r="BM984" s="224" t="s">
        <v>1259</v>
      </c>
    </row>
    <row r="985" s="2" customFormat="1">
      <c r="A985" s="39"/>
      <c r="B985" s="40"/>
      <c r="C985" s="41"/>
      <c r="D985" s="248" t="s">
        <v>197</v>
      </c>
      <c r="E985" s="41"/>
      <c r="F985" s="249" t="s">
        <v>1260</v>
      </c>
      <c r="G985" s="41"/>
      <c r="H985" s="41"/>
      <c r="I985" s="250"/>
      <c r="J985" s="41"/>
      <c r="K985" s="41"/>
      <c r="L985" s="45"/>
      <c r="M985" s="251"/>
      <c r="N985" s="252"/>
      <c r="O985" s="85"/>
      <c r="P985" s="85"/>
      <c r="Q985" s="85"/>
      <c r="R985" s="85"/>
      <c r="S985" s="85"/>
      <c r="T985" s="86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T985" s="18" t="s">
        <v>197</v>
      </c>
      <c r="AU985" s="18" t="s">
        <v>83</v>
      </c>
    </row>
    <row r="986" s="14" customFormat="1">
      <c r="A986" s="14"/>
      <c r="B986" s="237"/>
      <c r="C986" s="238"/>
      <c r="D986" s="228" t="s">
        <v>175</v>
      </c>
      <c r="E986" s="239" t="s">
        <v>19</v>
      </c>
      <c r="F986" s="240" t="s">
        <v>1255</v>
      </c>
      <c r="G986" s="238"/>
      <c r="H986" s="241">
        <v>107.97</v>
      </c>
      <c r="I986" s="242"/>
      <c r="J986" s="238"/>
      <c r="K986" s="238"/>
      <c r="L986" s="243"/>
      <c r="M986" s="244"/>
      <c r="N986" s="245"/>
      <c r="O986" s="245"/>
      <c r="P986" s="245"/>
      <c r="Q986" s="245"/>
      <c r="R986" s="245"/>
      <c r="S986" s="245"/>
      <c r="T986" s="246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47" t="s">
        <v>175</v>
      </c>
      <c r="AU986" s="247" t="s">
        <v>83</v>
      </c>
      <c r="AV986" s="14" t="s">
        <v>83</v>
      </c>
      <c r="AW986" s="14" t="s">
        <v>33</v>
      </c>
      <c r="AX986" s="14" t="s">
        <v>81</v>
      </c>
      <c r="AY986" s="247" t="s">
        <v>165</v>
      </c>
    </row>
    <row r="987" s="2" customFormat="1" ht="16.5" customHeight="1">
      <c r="A987" s="39"/>
      <c r="B987" s="40"/>
      <c r="C987" s="213" t="s">
        <v>1261</v>
      </c>
      <c r="D987" s="213" t="s">
        <v>168</v>
      </c>
      <c r="E987" s="214" t="s">
        <v>1262</v>
      </c>
      <c r="F987" s="215" t="s">
        <v>1263</v>
      </c>
      <c r="G987" s="216" t="s">
        <v>194</v>
      </c>
      <c r="H987" s="217">
        <v>107.97</v>
      </c>
      <c r="I987" s="218"/>
      <c r="J987" s="219">
        <f>ROUND(I987*H987,2)</f>
        <v>0</v>
      </c>
      <c r="K987" s="215" t="s">
        <v>195</v>
      </c>
      <c r="L987" s="45"/>
      <c r="M987" s="220" t="s">
        <v>19</v>
      </c>
      <c r="N987" s="221" t="s">
        <v>45</v>
      </c>
      <c r="O987" s="85"/>
      <c r="P987" s="222">
        <f>O987*H987</f>
        <v>0</v>
      </c>
      <c r="Q987" s="222">
        <v>0</v>
      </c>
      <c r="R987" s="222">
        <f>Q987*H987</f>
        <v>0</v>
      </c>
      <c r="S987" s="222">
        <v>0</v>
      </c>
      <c r="T987" s="223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24" t="s">
        <v>706</v>
      </c>
      <c r="AT987" s="224" t="s">
        <v>168</v>
      </c>
      <c r="AU987" s="224" t="s">
        <v>83</v>
      </c>
      <c r="AY987" s="18" t="s">
        <v>165</v>
      </c>
      <c r="BE987" s="225">
        <f>IF(N987="základní",J987,0)</f>
        <v>0</v>
      </c>
      <c r="BF987" s="225">
        <f>IF(N987="snížená",J987,0)</f>
        <v>0</v>
      </c>
      <c r="BG987" s="225">
        <f>IF(N987="zákl. přenesená",J987,0)</f>
        <v>0</v>
      </c>
      <c r="BH987" s="225">
        <f>IF(N987="sníž. přenesená",J987,0)</f>
        <v>0</v>
      </c>
      <c r="BI987" s="225">
        <f>IF(N987="nulová",J987,0)</f>
        <v>0</v>
      </c>
      <c r="BJ987" s="18" t="s">
        <v>81</v>
      </c>
      <c r="BK987" s="225">
        <f>ROUND(I987*H987,2)</f>
        <v>0</v>
      </c>
      <c r="BL987" s="18" t="s">
        <v>706</v>
      </c>
      <c r="BM987" s="224" t="s">
        <v>1264</v>
      </c>
    </row>
    <row r="988" s="2" customFormat="1">
      <c r="A988" s="39"/>
      <c r="B988" s="40"/>
      <c r="C988" s="41"/>
      <c r="D988" s="248" t="s">
        <v>197</v>
      </c>
      <c r="E988" s="41"/>
      <c r="F988" s="249" t="s">
        <v>1265</v>
      </c>
      <c r="G988" s="41"/>
      <c r="H988" s="41"/>
      <c r="I988" s="250"/>
      <c r="J988" s="41"/>
      <c r="K988" s="41"/>
      <c r="L988" s="45"/>
      <c r="M988" s="251"/>
      <c r="N988" s="252"/>
      <c r="O988" s="85"/>
      <c r="P988" s="85"/>
      <c r="Q988" s="85"/>
      <c r="R988" s="85"/>
      <c r="S988" s="85"/>
      <c r="T988" s="86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T988" s="18" t="s">
        <v>197</v>
      </c>
      <c r="AU988" s="18" t="s">
        <v>83</v>
      </c>
    </row>
    <row r="989" s="14" customFormat="1">
      <c r="A989" s="14"/>
      <c r="B989" s="237"/>
      <c r="C989" s="238"/>
      <c r="D989" s="228" t="s">
        <v>175</v>
      </c>
      <c r="E989" s="239" t="s">
        <v>19</v>
      </c>
      <c r="F989" s="240" t="s">
        <v>1255</v>
      </c>
      <c r="G989" s="238"/>
      <c r="H989" s="241">
        <v>107.97</v>
      </c>
      <c r="I989" s="242"/>
      <c r="J989" s="238"/>
      <c r="K989" s="238"/>
      <c r="L989" s="243"/>
      <c r="M989" s="244"/>
      <c r="N989" s="245"/>
      <c r="O989" s="245"/>
      <c r="P989" s="245"/>
      <c r="Q989" s="245"/>
      <c r="R989" s="245"/>
      <c r="S989" s="245"/>
      <c r="T989" s="246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47" t="s">
        <v>175</v>
      </c>
      <c r="AU989" s="247" t="s">
        <v>83</v>
      </c>
      <c r="AV989" s="14" t="s">
        <v>83</v>
      </c>
      <c r="AW989" s="14" t="s">
        <v>33</v>
      </c>
      <c r="AX989" s="14" t="s">
        <v>81</v>
      </c>
      <c r="AY989" s="247" t="s">
        <v>165</v>
      </c>
    </row>
    <row r="990" s="2" customFormat="1" ht="16.5" customHeight="1">
      <c r="A990" s="39"/>
      <c r="B990" s="40"/>
      <c r="C990" s="213" t="s">
        <v>1266</v>
      </c>
      <c r="D990" s="213" t="s">
        <v>168</v>
      </c>
      <c r="E990" s="214" t="s">
        <v>1267</v>
      </c>
      <c r="F990" s="215" t="s">
        <v>1268</v>
      </c>
      <c r="G990" s="216" t="s">
        <v>194</v>
      </c>
      <c r="H990" s="217">
        <v>107.97</v>
      </c>
      <c r="I990" s="218"/>
      <c r="J990" s="219">
        <f>ROUND(I990*H990,2)</f>
        <v>0</v>
      </c>
      <c r="K990" s="215" t="s">
        <v>195</v>
      </c>
      <c r="L990" s="45"/>
      <c r="M990" s="220" t="s">
        <v>19</v>
      </c>
      <c r="N990" s="221" t="s">
        <v>45</v>
      </c>
      <c r="O990" s="85"/>
      <c r="P990" s="222">
        <f>O990*H990</f>
        <v>0</v>
      </c>
      <c r="Q990" s="222">
        <v>0</v>
      </c>
      <c r="R990" s="222">
        <f>Q990*H990</f>
        <v>0</v>
      </c>
      <c r="S990" s="222">
        <v>0</v>
      </c>
      <c r="T990" s="223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224" t="s">
        <v>706</v>
      </c>
      <c r="AT990" s="224" t="s">
        <v>168</v>
      </c>
      <c r="AU990" s="224" t="s">
        <v>83</v>
      </c>
      <c r="AY990" s="18" t="s">
        <v>165</v>
      </c>
      <c r="BE990" s="225">
        <f>IF(N990="základní",J990,0)</f>
        <v>0</v>
      </c>
      <c r="BF990" s="225">
        <f>IF(N990="snížená",J990,0)</f>
        <v>0</v>
      </c>
      <c r="BG990" s="225">
        <f>IF(N990="zákl. přenesená",J990,0)</f>
        <v>0</v>
      </c>
      <c r="BH990" s="225">
        <f>IF(N990="sníž. přenesená",J990,0)</f>
        <v>0</v>
      </c>
      <c r="BI990" s="225">
        <f>IF(N990="nulová",J990,0)</f>
        <v>0</v>
      </c>
      <c r="BJ990" s="18" t="s">
        <v>81</v>
      </c>
      <c r="BK990" s="225">
        <f>ROUND(I990*H990,2)</f>
        <v>0</v>
      </c>
      <c r="BL990" s="18" t="s">
        <v>706</v>
      </c>
      <c r="BM990" s="224" t="s">
        <v>1269</v>
      </c>
    </row>
    <row r="991" s="2" customFormat="1">
      <c r="A991" s="39"/>
      <c r="B991" s="40"/>
      <c r="C991" s="41"/>
      <c r="D991" s="248" t="s">
        <v>197</v>
      </c>
      <c r="E991" s="41"/>
      <c r="F991" s="249" t="s">
        <v>1270</v>
      </c>
      <c r="G991" s="41"/>
      <c r="H991" s="41"/>
      <c r="I991" s="250"/>
      <c r="J991" s="41"/>
      <c r="K991" s="41"/>
      <c r="L991" s="45"/>
      <c r="M991" s="251"/>
      <c r="N991" s="252"/>
      <c r="O991" s="85"/>
      <c r="P991" s="85"/>
      <c r="Q991" s="85"/>
      <c r="R991" s="85"/>
      <c r="S991" s="85"/>
      <c r="T991" s="86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T991" s="18" t="s">
        <v>197</v>
      </c>
      <c r="AU991" s="18" t="s">
        <v>83</v>
      </c>
    </row>
    <row r="992" s="2" customFormat="1">
      <c r="A992" s="39"/>
      <c r="B992" s="40"/>
      <c r="C992" s="41"/>
      <c r="D992" s="228" t="s">
        <v>235</v>
      </c>
      <c r="E992" s="41"/>
      <c r="F992" s="264" t="s">
        <v>1271</v>
      </c>
      <c r="G992" s="41"/>
      <c r="H992" s="41"/>
      <c r="I992" s="250"/>
      <c r="J992" s="41"/>
      <c r="K992" s="41"/>
      <c r="L992" s="45"/>
      <c r="M992" s="251"/>
      <c r="N992" s="252"/>
      <c r="O992" s="85"/>
      <c r="P992" s="85"/>
      <c r="Q992" s="85"/>
      <c r="R992" s="85"/>
      <c r="S992" s="85"/>
      <c r="T992" s="86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T992" s="18" t="s">
        <v>235</v>
      </c>
      <c r="AU992" s="18" t="s">
        <v>83</v>
      </c>
    </row>
    <row r="993" s="14" customFormat="1">
      <c r="A993" s="14"/>
      <c r="B993" s="237"/>
      <c r="C993" s="238"/>
      <c r="D993" s="228" t="s">
        <v>175</v>
      </c>
      <c r="E993" s="239" t="s">
        <v>19</v>
      </c>
      <c r="F993" s="240" t="s">
        <v>1255</v>
      </c>
      <c r="G993" s="238"/>
      <c r="H993" s="241">
        <v>107.97</v>
      </c>
      <c r="I993" s="242"/>
      <c r="J993" s="238"/>
      <c r="K993" s="238"/>
      <c r="L993" s="243"/>
      <c r="M993" s="244"/>
      <c r="N993" s="245"/>
      <c r="O993" s="245"/>
      <c r="P993" s="245"/>
      <c r="Q993" s="245"/>
      <c r="R993" s="245"/>
      <c r="S993" s="245"/>
      <c r="T993" s="246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47" t="s">
        <v>175</v>
      </c>
      <c r="AU993" s="247" t="s">
        <v>83</v>
      </c>
      <c r="AV993" s="14" t="s">
        <v>83</v>
      </c>
      <c r="AW993" s="14" t="s">
        <v>33</v>
      </c>
      <c r="AX993" s="14" t="s">
        <v>81</v>
      </c>
      <c r="AY993" s="247" t="s">
        <v>165</v>
      </c>
    </row>
    <row r="994" s="2" customFormat="1" ht="16.5" customHeight="1">
      <c r="A994" s="39"/>
      <c r="B994" s="40"/>
      <c r="C994" s="265" t="s">
        <v>1272</v>
      </c>
      <c r="D994" s="265" t="s">
        <v>522</v>
      </c>
      <c r="E994" s="266" t="s">
        <v>1273</v>
      </c>
      <c r="F994" s="267" t="s">
        <v>1274</v>
      </c>
      <c r="G994" s="268" t="s">
        <v>194</v>
      </c>
      <c r="H994" s="269">
        <v>118.767</v>
      </c>
      <c r="I994" s="270"/>
      <c r="J994" s="271">
        <f>ROUND(I994*H994,2)</f>
        <v>0</v>
      </c>
      <c r="K994" s="267" t="s">
        <v>195</v>
      </c>
      <c r="L994" s="272"/>
      <c r="M994" s="273" t="s">
        <v>19</v>
      </c>
      <c r="N994" s="274" t="s">
        <v>45</v>
      </c>
      <c r="O994" s="85"/>
      <c r="P994" s="222">
        <f>O994*H994</f>
        <v>0</v>
      </c>
      <c r="Q994" s="222">
        <v>0</v>
      </c>
      <c r="R994" s="222">
        <f>Q994*H994</f>
        <v>0</v>
      </c>
      <c r="S994" s="222">
        <v>0</v>
      </c>
      <c r="T994" s="223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224" t="s">
        <v>713</v>
      </c>
      <c r="AT994" s="224" t="s">
        <v>522</v>
      </c>
      <c r="AU994" s="224" t="s">
        <v>83</v>
      </c>
      <c r="AY994" s="18" t="s">
        <v>165</v>
      </c>
      <c r="BE994" s="225">
        <f>IF(N994="základní",J994,0)</f>
        <v>0</v>
      </c>
      <c r="BF994" s="225">
        <f>IF(N994="snížená",J994,0)</f>
        <v>0</v>
      </c>
      <c r="BG994" s="225">
        <f>IF(N994="zákl. přenesená",J994,0)</f>
        <v>0</v>
      </c>
      <c r="BH994" s="225">
        <f>IF(N994="sníž. přenesená",J994,0)</f>
        <v>0</v>
      </c>
      <c r="BI994" s="225">
        <f>IF(N994="nulová",J994,0)</f>
        <v>0</v>
      </c>
      <c r="BJ994" s="18" t="s">
        <v>81</v>
      </c>
      <c r="BK994" s="225">
        <f>ROUND(I994*H994,2)</f>
        <v>0</v>
      </c>
      <c r="BL994" s="18" t="s">
        <v>706</v>
      </c>
      <c r="BM994" s="224" t="s">
        <v>1275</v>
      </c>
    </row>
    <row r="995" s="2" customFormat="1">
      <c r="A995" s="39"/>
      <c r="B995" s="40"/>
      <c r="C995" s="41"/>
      <c r="D995" s="228" t="s">
        <v>235</v>
      </c>
      <c r="E995" s="41"/>
      <c r="F995" s="264" t="s">
        <v>1276</v>
      </c>
      <c r="G995" s="41"/>
      <c r="H995" s="41"/>
      <c r="I995" s="250"/>
      <c r="J995" s="41"/>
      <c r="K995" s="41"/>
      <c r="L995" s="45"/>
      <c r="M995" s="251"/>
      <c r="N995" s="252"/>
      <c r="O995" s="85"/>
      <c r="P995" s="85"/>
      <c r="Q995" s="85"/>
      <c r="R995" s="85"/>
      <c r="S995" s="85"/>
      <c r="T995" s="86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T995" s="18" t="s">
        <v>235</v>
      </c>
      <c r="AU995" s="18" t="s">
        <v>83</v>
      </c>
    </row>
    <row r="996" s="14" customFormat="1">
      <c r="A996" s="14"/>
      <c r="B996" s="237"/>
      <c r="C996" s="238"/>
      <c r="D996" s="228" t="s">
        <v>175</v>
      </c>
      <c r="E996" s="239" t="s">
        <v>19</v>
      </c>
      <c r="F996" s="240" t="s">
        <v>1277</v>
      </c>
      <c r="G996" s="238"/>
      <c r="H996" s="241">
        <v>118.767</v>
      </c>
      <c r="I996" s="242"/>
      <c r="J996" s="238"/>
      <c r="K996" s="238"/>
      <c r="L996" s="243"/>
      <c r="M996" s="244"/>
      <c r="N996" s="245"/>
      <c r="O996" s="245"/>
      <c r="P996" s="245"/>
      <c r="Q996" s="245"/>
      <c r="R996" s="245"/>
      <c r="S996" s="245"/>
      <c r="T996" s="246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47" t="s">
        <v>175</v>
      </c>
      <c r="AU996" s="247" t="s">
        <v>83</v>
      </c>
      <c r="AV996" s="14" t="s">
        <v>83</v>
      </c>
      <c r="AW996" s="14" t="s">
        <v>33</v>
      </c>
      <c r="AX996" s="14" t="s">
        <v>81</v>
      </c>
      <c r="AY996" s="247" t="s">
        <v>165</v>
      </c>
    </row>
    <row r="997" s="2" customFormat="1" ht="16.5" customHeight="1">
      <c r="A997" s="39"/>
      <c r="B997" s="40"/>
      <c r="C997" s="213" t="s">
        <v>1278</v>
      </c>
      <c r="D997" s="213" t="s">
        <v>168</v>
      </c>
      <c r="E997" s="214" t="s">
        <v>1279</v>
      </c>
      <c r="F997" s="215" t="s">
        <v>1280</v>
      </c>
      <c r="G997" s="216" t="s">
        <v>194</v>
      </c>
      <c r="H997" s="217">
        <v>107.97</v>
      </c>
      <c r="I997" s="218"/>
      <c r="J997" s="219">
        <f>ROUND(I997*H997,2)</f>
        <v>0</v>
      </c>
      <c r="K997" s="215" t="s">
        <v>195</v>
      </c>
      <c r="L997" s="45"/>
      <c r="M997" s="220" t="s">
        <v>19</v>
      </c>
      <c r="N997" s="221" t="s">
        <v>45</v>
      </c>
      <c r="O997" s="85"/>
      <c r="P997" s="222">
        <f>O997*H997</f>
        <v>0</v>
      </c>
      <c r="Q997" s="222">
        <v>0</v>
      </c>
      <c r="R997" s="222">
        <f>Q997*H997</f>
        <v>0</v>
      </c>
      <c r="S997" s="222">
        <v>0</v>
      </c>
      <c r="T997" s="223">
        <f>S997*H997</f>
        <v>0</v>
      </c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R997" s="224" t="s">
        <v>706</v>
      </c>
      <c r="AT997" s="224" t="s">
        <v>168</v>
      </c>
      <c r="AU997" s="224" t="s">
        <v>83</v>
      </c>
      <c r="AY997" s="18" t="s">
        <v>165</v>
      </c>
      <c r="BE997" s="225">
        <f>IF(N997="základní",J997,0)</f>
        <v>0</v>
      </c>
      <c r="BF997" s="225">
        <f>IF(N997="snížená",J997,0)</f>
        <v>0</v>
      </c>
      <c r="BG997" s="225">
        <f>IF(N997="zákl. přenesená",J997,0)</f>
        <v>0</v>
      </c>
      <c r="BH997" s="225">
        <f>IF(N997="sníž. přenesená",J997,0)</f>
        <v>0</v>
      </c>
      <c r="BI997" s="225">
        <f>IF(N997="nulová",J997,0)</f>
        <v>0</v>
      </c>
      <c r="BJ997" s="18" t="s">
        <v>81</v>
      </c>
      <c r="BK997" s="225">
        <f>ROUND(I997*H997,2)</f>
        <v>0</v>
      </c>
      <c r="BL997" s="18" t="s">
        <v>706</v>
      </c>
      <c r="BM997" s="224" t="s">
        <v>1281</v>
      </c>
    </row>
    <row r="998" s="2" customFormat="1">
      <c r="A998" s="39"/>
      <c r="B998" s="40"/>
      <c r="C998" s="41"/>
      <c r="D998" s="248" t="s">
        <v>197</v>
      </c>
      <c r="E998" s="41"/>
      <c r="F998" s="249" t="s">
        <v>1282</v>
      </c>
      <c r="G998" s="41"/>
      <c r="H998" s="41"/>
      <c r="I998" s="250"/>
      <c r="J998" s="41"/>
      <c r="K998" s="41"/>
      <c r="L998" s="45"/>
      <c r="M998" s="251"/>
      <c r="N998" s="252"/>
      <c r="O998" s="85"/>
      <c r="P998" s="85"/>
      <c r="Q998" s="85"/>
      <c r="R998" s="85"/>
      <c r="S998" s="85"/>
      <c r="T998" s="86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T998" s="18" t="s">
        <v>197</v>
      </c>
      <c r="AU998" s="18" t="s">
        <v>83</v>
      </c>
    </row>
    <row r="999" s="2" customFormat="1">
      <c r="A999" s="39"/>
      <c r="B999" s="40"/>
      <c r="C999" s="41"/>
      <c r="D999" s="228" t="s">
        <v>235</v>
      </c>
      <c r="E999" s="41"/>
      <c r="F999" s="264" t="s">
        <v>1283</v>
      </c>
      <c r="G999" s="41"/>
      <c r="H999" s="41"/>
      <c r="I999" s="250"/>
      <c r="J999" s="41"/>
      <c r="K999" s="41"/>
      <c r="L999" s="45"/>
      <c r="M999" s="251"/>
      <c r="N999" s="252"/>
      <c r="O999" s="85"/>
      <c r="P999" s="85"/>
      <c r="Q999" s="85"/>
      <c r="R999" s="85"/>
      <c r="S999" s="85"/>
      <c r="T999" s="86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T999" s="18" t="s">
        <v>235</v>
      </c>
      <c r="AU999" s="18" t="s">
        <v>83</v>
      </c>
    </row>
    <row r="1000" s="14" customFormat="1">
      <c r="A1000" s="14"/>
      <c r="B1000" s="237"/>
      <c r="C1000" s="238"/>
      <c r="D1000" s="228" t="s">
        <v>175</v>
      </c>
      <c r="E1000" s="239" t="s">
        <v>19</v>
      </c>
      <c r="F1000" s="240" t="s">
        <v>1255</v>
      </c>
      <c r="G1000" s="238"/>
      <c r="H1000" s="241">
        <v>107.97</v>
      </c>
      <c r="I1000" s="242"/>
      <c r="J1000" s="238"/>
      <c r="K1000" s="238"/>
      <c r="L1000" s="243"/>
      <c r="M1000" s="244"/>
      <c r="N1000" s="245"/>
      <c r="O1000" s="245"/>
      <c r="P1000" s="245"/>
      <c r="Q1000" s="245"/>
      <c r="R1000" s="245"/>
      <c r="S1000" s="245"/>
      <c r="T1000" s="246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47" t="s">
        <v>175</v>
      </c>
      <c r="AU1000" s="247" t="s">
        <v>83</v>
      </c>
      <c r="AV1000" s="14" t="s">
        <v>83</v>
      </c>
      <c r="AW1000" s="14" t="s">
        <v>33</v>
      </c>
      <c r="AX1000" s="14" t="s">
        <v>81</v>
      </c>
      <c r="AY1000" s="247" t="s">
        <v>165</v>
      </c>
    </row>
    <row r="1001" s="2" customFormat="1" ht="16.5" customHeight="1">
      <c r="A1001" s="39"/>
      <c r="B1001" s="40"/>
      <c r="C1001" s="213" t="s">
        <v>1284</v>
      </c>
      <c r="D1001" s="213" t="s">
        <v>168</v>
      </c>
      <c r="E1001" s="214" t="s">
        <v>1285</v>
      </c>
      <c r="F1001" s="215" t="s">
        <v>1286</v>
      </c>
      <c r="G1001" s="216" t="s">
        <v>780</v>
      </c>
      <c r="H1001" s="275"/>
      <c r="I1001" s="218"/>
      <c r="J1001" s="219">
        <f>ROUND(I1001*H1001,2)</f>
        <v>0</v>
      </c>
      <c r="K1001" s="215" t="s">
        <v>195</v>
      </c>
      <c r="L1001" s="45"/>
      <c r="M1001" s="220" t="s">
        <v>19</v>
      </c>
      <c r="N1001" s="221" t="s">
        <v>45</v>
      </c>
      <c r="O1001" s="85"/>
      <c r="P1001" s="222">
        <f>O1001*H1001</f>
        <v>0</v>
      </c>
      <c r="Q1001" s="222">
        <v>0</v>
      </c>
      <c r="R1001" s="222">
        <f>Q1001*H1001</f>
        <v>0</v>
      </c>
      <c r="S1001" s="222">
        <v>0</v>
      </c>
      <c r="T1001" s="223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224" t="s">
        <v>706</v>
      </c>
      <c r="AT1001" s="224" t="s">
        <v>168</v>
      </c>
      <c r="AU1001" s="224" t="s">
        <v>83</v>
      </c>
      <c r="AY1001" s="18" t="s">
        <v>165</v>
      </c>
      <c r="BE1001" s="225">
        <f>IF(N1001="základní",J1001,0)</f>
        <v>0</v>
      </c>
      <c r="BF1001" s="225">
        <f>IF(N1001="snížená",J1001,0)</f>
        <v>0</v>
      </c>
      <c r="BG1001" s="225">
        <f>IF(N1001="zákl. přenesená",J1001,0)</f>
        <v>0</v>
      </c>
      <c r="BH1001" s="225">
        <f>IF(N1001="sníž. přenesená",J1001,0)</f>
        <v>0</v>
      </c>
      <c r="BI1001" s="225">
        <f>IF(N1001="nulová",J1001,0)</f>
        <v>0</v>
      </c>
      <c r="BJ1001" s="18" t="s">
        <v>81</v>
      </c>
      <c r="BK1001" s="225">
        <f>ROUND(I1001*H1001,2)</f>
        <v>0</v>
      </c>
      <c r="BL1001" s="18" t="s">
        <v>706</v>
      </c>
      <c r="BM1001" s="224" t="s">
        <v>1287</v>
      </c>
    </row>
    <row r="1002" s="2" customFormat="1">
      <c r="A1002" s="39"/>
      <c r="B1002" s="40"/>
      <c r="C1002" s="41"/>
      <c r="D1002" s="248" t="s">
        <v>197</v>
      </c>
      <c r="E1002" s="41"/>
      <c r="F1002" s="249" t="s">
        <v>1288</v>
      </c>
      <c r="G1002" s="41"/>
      <c r="H1002" s="41"/>
      <c r="I1002" s="250"/>
      <c r="J1002" s="41"/>
      <c r="K1002" s="41"/>
      <c r="L1002" s="45"/>
      <c r="M1002" s="251"/>
      <c r="N1002" s="252"/>
      <c r="O1002" s="85"/>
      <c r="P1002" s="85"/>
      <c r="Q1002" s="85"/>
      <c r="R1002" s="85"/>
      <c r="S1002" s="85"/>
      <c r="T1002" s="86"/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T1002" s="18" t="s">
        <v>197</v>
      </c>
      <c r="AU1002" s="18" t="s">
        <v>83</v>
      </c>
    </row>
    <row r="1003" s="12" customFormat="1" ht="22.8" customHeight="1">
      <c r="A1003" s="12"/>
      <c r="B1003" s="197"/>
      <c r="C1003" s="198"/>
      <c r="D1003" s="199" t="s">
        <v>73</v>
      </c>
      <c r="E1003" s="211" t="s">
        <v>1289</v>
      </c>
      <c r="F1003" s="211" t="s">
        <v>1290</v>
      </c>
      <c r="G1003" s="198"/>
      <c r="H1003" s="198"/>
      <c r="I1003" s="201"/>
      <c r="J1003" s="212">
        <f>BK1003</f>
        <v>0</v>
      </c>
      <c r="K1003" s="198"/>
      <c r="L1003" s="203"/>
      <c r="M1003" s="204"/>
      <c r="N1003" s="205"/>
      <c r="O1003" s="205"/>
      <c r="P1003" s="206">
        <f>SUM(P1004:P1061)</f>
        <v>0</v>
      </c>
      <c r="Q1003" s="205"/>
      <c r="R1003" s="206">
        <f>SUM(R1004:R1061)</f>
        <v>0.035575049999999997</v>
      </c>
      <c r="S1003" s="205"/>
      <c r="T1003" s="207">
        <f>SUM(T1004:T1061)</f>
        <v>0</v>
      </c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R1003" s="208" t="s">
        <v>83</v>
      </c>
      <c r="AT1003" s="209" t="s">
        <v>73</v>
      </c>
      <c r="AU1003" s="209" t="s">
        <v>81</v>
      </c>
      <c r="AY1003" s="208" t="s">
        <v>165</v>
      </c>
      <c r="BK1003" s="210">
        <f>SUM(BK1004:BK1061)</f>
        <v>0</v>
      </c>
    </row>
    <row r="1004" s="2" customFormat="1" ht="16.5" customHeight="1">
      <c r="A1004" s="39"/>
      <c r="B1004" s="40"/>
      <c r="C1004" s="213" t="s">
        <v>1291</v>
      </c>
      <c r="D1004" s="213" t="s">
        <v>168</v>
      </c>
      <c r="E1004" s="214" t="s">
        <v>1292</v>
      </c>
      <c r="F1004" s="215" t="s">
        <v>1293</v>
      </c>
      <c r="G1004" s="216" t="s">
        <v>194</v>
      </c>
      <c r="H1004" s="217">
        <v>110.661</v>
      </c>
      <c r="I1004" s="218"/>
      <c r="J1004" s="219">
        <f>ROUND(I1004*H1004,2)</f>
        <v>0</v>
      </c>
      <c r="K1004" s="215" t="s">
        <v>195</v>
      </c>
      <c r="L1004" s="45"/>
      <c r="M1004" s="220" t="s">
        <v>19</v>
      </c>
      <c r="N1004" s="221" t="s">
        <v>45</v>
      </c>
      <c r="O1004" s="85"/>
      <c r="P1004" s="222">
        <f>O1004*H1004</f>
        <v>0</v>
      </c>
      <c r="Q1004" s="222">
        <v>0.00029999999999999997</v>
      </c>
      <c r="R1004" s="222">
        <f>Q1004*H1004</f>
        <v>0.0331983</v>
      </c>
      <c r="S1004" s="222">
        <v>0</v>
      </c>
      <c r="T1004" s="223">
        <f>S1004*H1004</f>
        <v>0</v>
      </c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R1004" s="224" t="s">
        <v>706</v>
      </c>
      <c r="AT1004" s="224" t="s">
        <v>168</v>
      </c>
      <c r="AU1004" s="224" t="s">
        <v>83</v>
      </c>
      <c r="AY1004" s="18" t="s">
        <v>165</v>
      </c>
      <c r="BE1004" s="225">
        <f>IF(N1004="základní",J1004,0)</f>
        <v>0</v>
      </c>
      <c r="BF1004" s="225">
        <f>IF(N1004="snížená",J1004,0)</f>
        <v>0</v>
      </c>
      <c r="BG1004" s="225">
        <f>IF(N1004="zákl. přenesená",J1004,0)</f>
        <v>0</v>
      </c>
      <c r="BH1004" s="225">
        <f>IF(N1004="sníž. přenesená",J1004,0)</f>
        <v>0</v>
      </c>
      <c r="BI1004" s="225">
        <f>IF(N1004="nulová",J1004,0)</f>
        <v>0</v>
      </c>
      <c r="BJ1004" s="18" t="s">
        <v>81</v>
      </c>
      <c r="BK1004" s="225">
        <f>ROUND(I1004*H1004,2)</f>
        <v>0</v>
      </c>
      <c r="BL1004" s="18" t="s">
        <v>706</v>
      </c>
      <c r="BM1004" s="224" t="s">
        <v>1294</v>
      </c>
    </row>
    <row r="1005" s="2" customFormat="1">
      <c r="A1005" s="39"/>
      <c r="B1005" s="40"/>
      <c r="C1005" s="41"/>
      <c r="D1005" s="248" t="s">
        <v>197</v>
      </c>
      <c r="E1005" s="41"/>
      <c r="F1005" s="249" t="s">
        <v>1295</v>
      </c>
      <c r="G1005" s="41"/>
      <c r="H1005" s="41"/>
      <c r="I1005" s="250"/>
      <c r="J1005" s="41"/>
      <c r="K1005" s="41"/>
      <c r="L1005" s="45"/>
      <c r="M1005" s="251"/>
      <c r="N1005" s="252"/>
      <c r="O1005" s="85"/>
      <c r="P1005" s="85"/>
      <c r="Q1005" s="85"/>
      <c r="R1005" s="85"/>
      <c r="S1005" s="85"/>
      <c r="T1005" s="86"/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T1005" s="18" t="s">
        <v>197</v>
      </c>
      <c r="AU1005" s="18" t="s">
        <v>83</v>
      </c>
    </row>
    <row r="1006" s="2" customFormat="1" ht="16.5" customHeight="1">
      <c r="A1006" s="39"/>
      <c r="B1006" s="40"/>
      <c r="C1006" s="213" t="s">
        <v>1296</v>
      </c>
      <c r="D1006" s="213" t="s">
        <v>168</v>
      </c>
      <c r="E1006" s="214" t="s">
        <v>1297</v>
      </c>
      <c r="F1006" s="215" t="s">
        <v>1298</v>
      </c>
      <c r="G1006" s="216" t="s">
        <v>171</v>
      </c>
      <c r="H1006" s="217">
        <v>79.224999999999994</v>
      </c>
      <c r="I1006" s="218"/>
      <c r="J1006" s="219">
        <f>ROUND(I1006*H1006,2)</f>
        <v>0</v>
      </c>
      <c r="K1006" s="215" t="s">
        <v>195</v>
      </c>
      <c r="L1006" s="45"/>
      <c r="M1006" s="220" t="s">
        <v>19</v>
      </c>
      <c r="N1006" s="221" t="s">
        <v>45</v>
      </c>
      <c r="O1006" s="85"/>
      <c r="P1006" s="222">
        <f>O1006*H1006</f>
        <v>0</v>
      </c>
      <c r="Q1006" s="222">
        <v>0</v>
      </c>
      <c r="R1006" s="222">
        <f>Q1006*H1006</f>
        <v>0</v>
      </c>
      <c r="S1006" s="222">
        <v>0</v>
      </c>
      <c r="T1006" s="223">
        <f>S1006*H1006</f>
        <v>0</v>
      </c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R1006" s="224" t="s">
        <v>706</v>
      </c>
      <c r="AT1006" s="224" t="s">
        <v>168</v>
      </c>
      <c r="AU1006" s="224" t="s">
        <v>83</v>
      </c>
      <c r="AY1006" s="18" t="s">
        <v>165</v>
      </c>
      <c r="BE1006" s="225">
        <f>IF(N1006="základní",J1006,0)</f>
        <v>0</v>
      </c>
      <c r="BF1006" s="225">
        <f>IF(N1006="snížená",J1006,0)</f>
        <v>0</v>
      </c>
      <c r="BG1006" s="225">
        <f>IF(N1006="zákl. přenesená",J1006,0)</f>
        <v>0</v>
      </c>
      <c r="BH1006" s="225">
        <f>IF(N1006="sníž. přenesená",J1006,0)</f>
        <v>0</v>
      </c>
      <c r="BI1006" s="225">
        <f>IF(N1006="nulová",J1006,0)</f>
        <v>0</v>
      </c>
      <c r="BJ1006" s="18" t="s">
        <v>81</v>
      </c>
      <c r="BK1006" s="225">
        <f>ROUND(I1006*H1006,2)</f>
        <v>0</v>
      </c>
      <c r="BL1006" s="18" t="s">
        <v>706</v>
      </c>
      <c r="BM1006" s="224" t="s">
        <v>1299</v>
      </c>
    </row>
    <row r="1007" s="2" customFormat="1">
      <c r="A1007" s="39"/>
      <c r="B1007" s="40"/>
      <c r="C1007" s="41"/>
      <c r="D1007" s="248" t="s">
        <v>197</v>
      </c>
      <c r="E1007" s="41"/>
      <c r="F1007" s="249" t="s">
        <v>1300</v>
      </c>
      <c r="G1007" s="41"/>
      <c r="H1007" s="41"/>
      <c r="I1007" s="250"/>
      <c r="J1007" s="41"/>
      <c r="K1007" s="41"/>
      <c r="L1007" s="45"/>
      <c r="M1007" s="251"/>
      <c r="N1007" s="252"/>
      <c r="O1007" s="85"/>
      <c r="P1007" s="85"/>
      <c r="Q1007" s="85"/>
      <c r="R1007" s="85"/>
      <c r="S1007" s="85"/>
      <c r="T1007" s="86"/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T1007" s="18" t="s">
        <v>197</v>
      </c>
      <c r="AU1007" s="18" t="s">
        <v>83</v>
      </c>
    </row>
    <row r="1008" s="14" customFormat="1">
      <c r="A1008" s="14"/>
      <c r="B1008" s="237"/>
      <c r="C1008" s="238"/>
      <c r="D1008" s="228" t="s">
        <v>175</v>
      </c>
      <c r="E1008" s="239" t="s">
        <v>19</v>
      </c>
      <c r="F1008" s="240" t="s">
        <v>763</v>
      </c>
      <c r="G1008" s="238"/>
      <c r="H1008" s="241">
        <v>3.2850000000000001</v>
      </c>
      <c r="I1008" s="242"/>
      <c r="J1008" s="238"/>
      <c r="K1008" s="238"/>
      <c r="L1008" s="243"/>
      <c r="M1008" s="244"/>
      <c r="N1008" s="245"/>
      <c r="O1008" s="245"/>
      <c r="P1008" s="245"/>
      <c r="Q1008" s="245"/>
      <c r="R1008" s="245"/>
      <c r="S1008" s="245"/>
      <c r="T1008" s="246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47" t="s">
        <v>175</v>
      </c>
      <c r="AU1008" s="247" t="s">
        <v>83</v>
      </c>
      <c r="AV1008" s="14" t="s">
        <v>83</v>
      </c>
      <c r="AW1008" s="14" t="s">
        <v>33</v>
      </c>
      <c r="AX1008" s="14" t="s">
        <v>74</v>
      </c>
      <c r="AY1008" s="247" t="s">
        <v>165</v>
      </c>
    </row>
    <row r="1009" s="14" customFormat="1">
      <c r="A1009" s="14"/>
      <c r="B1009" s="237"/>
      <c r="C1009" s="238"/>
      <c r="D1009" s="228" t="s">
        <v>175</v>
      </c>
      <c r="E1009" s="239" t="s">
        <v>19</v>
      </c>
      <c r="F1009" s="240" t="s">
        <v>764</v>
      </c>
      <c r="G1009" s="238"/>
      <c r="H1009" s="241">
        <v>30.600000000000001</v>
      </c>
      <c r="I1009" s="242"/>
      <c r="J1009" s="238"/>
      <c r="K1009" s="238"/>
      <c r="L1009" s="243"/>
      <c r="M1009" s="244"/>
      <c r="N1009" s="245"/>
      <c r="O1009" s="245"/>
      <c r="P1009" s="245"/>
      <c r="Q1009" s="245"/>
      <c r="R1009" s="245"/>
      <c r="S1009" s="245"/>
      <c r="T1009" s="246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47" t="s">
        <v>175</v>
      </c>
      <c r="AU1009" s="247" t="s">
        <v>83</v>
      </c>
      <c r="AV1009" s="14" t="s">
        <v>83</v>
      </c>
      <c r="AW1009" s="14" t="s">
        <v>33</v>
      </c>
      <c r="AX1009" s="14" t="s">
        <v>74</v>
      </c>
      <c r="AY1009" s="247" t="s">
        <v>165</v>
      </c>
    </row>
    <row r="1010" s="14" customFormat="1">
      <c r="A1010" s="14"/>
      <c r="B1010" s="237"/>
      <c r="C1010" s="238"/>
      <c r="D1010" s="228" t="s">
        <v>175</v>
      </c>
      <c r="E1010" s="239" t="s">
        <v>19</v>
      </c>
      <c r="F1010" s="240" t="s">
        <v>1301</v>
      </c>
      <c r="G1010" s="238"/>
      <c r="H1010" s="241">
        <v>5.4000000000000004</v>
      </c>
      <c r="I1010" s="242"/>
      <c r="J1010" s="238"/>
      <c r="K1010" s="238"/>
      <c r="L1010" s="243"/>
      <c r="M1010" s="244"/>
      <c r="N1010" s="245"/>
      <c r="O1010" s="245"/>
      <c r="P1010" s="245"/>
      <c r="Q1010" s="245"/>
      <c r="R1010" s="245"/>
      <c r="S1010" s="245"/>
      <c r="T1010" s="246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47" t="s">
        <v>175</v>
      </c>
      <c r="AU1010" s="247" t="s">
        <v>83</v>
      </c>
      <c r="AV1010" s="14" t="s">
        <v>83</v>
      </c>
      <c r="AW1010" s="14" t="s">
        <v>33</v>
      </c>
      <c r="AX1010" s="14" t="s">
        <v>74</v>
      </c>
      <c r="AY1010" s="247" t="s">
        <v>165</v>
      </c>
    </row>
    <row r="1011" s="14" customFormat="1">
      <c r="A1011" s="14"/>
      <c r="B1011" s="237"/>
      <c r="C1011" s="238"/>
      <c r="D1011" s="228" t="s">
        <v>175</v>
      </c>
      <c r="E1011" s="239" t="s">
        <v>19</v>
      </c>
      <c r="F1011" s="240" t="s">
        <v>1302</v>
      </c>
      <c r="G1011" s="238"/>
      <c r="H1011" s="241">
        <v>8.5</v>
      </c>
      <c r="I1011" s="242"/>
      <c r="J1011" s="238"/>
      <c r="K1011" s="238"/>
      <c r="L1011" s="243"/>
      <c r="M1011" s="244"/>
      <c r="N1011" s="245"/>
      <c r="O1011" s="245"/>
      <c r="P1011" s="245"/>
      <c r="Q1011" s="245"/>
      <c r="R1011" s="245"/>
      <c r="S1011" s="245"/>
      <c r="T1011" s="246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47" t="s">
        <v>175</v>
      </c>
      <c r="AU1011" s="247" t="s">
        <v>83</v>
      </c>
      <c r="AV1011" s="14" t="s">
        <v>83</v>
      </c>
      <c r="AW1011" s="14" t="s">
        <v>33</v>
      </c>
      <c r="AX1011" s="14" t="s">
        <v>74</v>
      </c>
      <c r="AY1011" s="247" t="s">
        <v>165</v>
      </c>
    </row>
    <row r="1012" s="14" customFormat="1">
      <c r="A1012" s="14"/>
      <c r="B1012" s="237"/>
      <c r="C1012" s="238"/>
      <c r="D1012" s="228" t="s">
        <v>175</v>
      </c>
      <c r="E1012" s="239" t="s">
        <v>19</v>
      </c>
      <c r="F1012" s="240" t="s">
        <v>1303</v>
      </c>
      <c r="G1012" s="238"/>
      <c r="H1012" s="241">
        <v>8.9399999999999995</v>
      </c>
      <c r="I1012" s="242"/>
      <c r="J1012" s="238"/>
      <c r="K1012" s="238"/>
      <c r="L1012" s="243"/>
      <c r="M1012" s="244"/>
      <c r="N1012" s="245"/>
      <c r="O1012" s="245"/>
      <c r="P1012" s="245"/>
      <c r="Q1012" s="245"/>
      <c r="R1012" s="245"/>
      <c r="S1012" s="245"/>
      <c r="T1012" s="246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47" t="s">
        <v>175</v>
      </c>
      <c r="AU1012" s="247" t="s">
        <v>83</v>
      </c>
      <c r="AV1012" s="14" t="s">
        <v>83</v>
      </c>
      <c r="AW1012" s="14" t="s">
        <v>33</v>
      </c>
      <c r="AX1012" s="14" t="s">
        <v>74</v>
      </c>
      <c r="AY1012" s="247" t="s">
        <v>165</v>
      </c>
    </row>
    <row r="1013" s="14" customFormat="1">
      <c r="A1013" s="14"/>
      <c r="B1013" s="237"/>
      <c r="C1013" s="238"/>
      <c r="D1013" s="228" t="s">
        <v>175</v>
      </c>
      <c r="E1013" s="239" t="s">
        <v>19</v>
      </c>
      <c r="F1013" s="240" t="s">
        <v>1304</v>
      </c>
      <c r="G1013" s="238"/>
      <c r="H1013" s="241">
        <v>9.3599999999999994</v>
      </c>
      <c r="I1013" s="242"/>
      <c r="J1013" s="238"/>
      <c r="K1013" s="238"/>
      <c r="L1013" s="243"/>
      <c r="M1013" s="244"/>
      <c r="N1013" s="245"/>
      <c r="O1013" s="245"/>
      <c r="P1013" s="245"/>
      <c r="Q1013" s="245"/>
      <c r="R1013" s="245"/>
      <c r="S1013" s="245"/>
      <c r="T1013" s="246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47" t="s">
        <v>175</v>
      </c>
      <c r="AU1013" s="247" t="s">
        <v>83</v>
      </c>
      <c r="AV1013" s="14" t="s">
        <v>83</v>
      </c>
      <c r="AW1013" s="14" t="s">
        <v>33</v>
      </c>
      <c r="AX1013" s="14" t="s">
        <v>74</v>
      </c>
      <c r="AY1013" s="247" t="s">
        <v>165</v>
      </c>
    </row>
    <row r="1014" s="14" customFormat="1">
      <c r="A1014" s="14"/>
      <c r="B1014" s="237"/>
      <c r="C1014" s="238"/>
      <c r="D1014" s="228" t="s">
        <v>175</v>
      </c>
      <c r="E1014" s="239" t="s">
        <v>19</v>
      </c>
      <c r="F1014" s="240" t="s">
        <v>1305</v>
      </c>
      <c r="G1014" s="238"/>
      <c r="H1014" s="241">
        <v>5.2400000000000002</v>
      </c>
      <c r="I1014" s="242"/>
      <c r="J1014" s="238"/>
      <c r="K1014" s="238"/>
      <c r="L1014" s="243"/>
      <c r="M1014" s="244"/>
      <c r="N1014" s="245"/>
      <c r="O1014" s="245"/>
      <c r="P1014" s="245"/>
      <c r="Q1014" s="245"/>
      <c r="R1014" s="245"/>
      <c r="S1014" s="245"/>
      <c r="T1014" s="246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47" t="s">
        <v>175</v>
      </c>
      <c r="AU1014" s="247" t="s">
        <v>83</v>
      </c>
      <c r="AV1014" s="14" t="s">
        <v>83</v>
      </c>
      <c r="AW1014" s="14" t="s">
        <v>33</v>
      </c>
      <c r="AX1014" s="14" t="s">
        <v>74</v>
      </c>
      <c r="AY1014" s="247" t="s">
        <v>165</v>
      </c>
    </row>
    <row r="1015" s="14" customFormat="1">
      <c r="A1015" s="14"/>
      <c r="B1015" s="237"/>
      <c r="C1015" s="238"/>
      <c r="D1015" s="228" t="s">
        <v>175</v>
      </c>
      <c r="E1015" s="239" t="s">
        <v>19</v>
      </c>
      <c r="F1015" s="240" t="s">
        <v>1306</v>
      </c>
      <c r="G1015" s="238"/>
      <c r="H1015" s="241">
        <v>7.9000000000000004</v>
      </c>
      <c r="I1015" s="242"/>
      <c r="J1015" s="238"/>
      <c r="K1015" s="238"/>
      <c r="L1015" s="243"/>
      <c r="M1015" s="244"/>
      <c r="N1015" s="245"/>
      <c r="O1015" s="245"/>
      <c r="P1015" s="245"/>
      <c r="Q1015" s="245"/>
      <c r="R1015" s="245"/>
      <c r="S1015" s="245"/>
      <c r="T1015" s="246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7" t="s">
        <v>175</v>
      </c>
      <c r="AU1015" s="247" t="s">
        <v>83</v>
      </c>
      <c r="AV1015" s="14" t="s">
        <v>83</v>
      </c>
      <c r="AW1015" s="14" t="s">
        <v>33</v>
      </c>
      <c r="AX1015" s="14" t="s">
        <v>74</v>
      </c>
      <c r="AY1015" s="247" t="s">
        <v>165</v>
      </c>
    </row>
    <row r="1016" s="15" customFormat="1">
      <c r="A1016" s="15"/>
      <c r="B1016" s="253"/>
      <c r="C1016" s="254"/>
      <c r="D1016" s="228" t="s">
        <v>175</v>
      </c>
      <c r="E1016" s="255" t="s">
        <v>19</v>
      </c>
      <c r="F1016" s="256" t="s">
        <v>207</v>
      </c>
      <c r="G1016" s="254"/>
      <c r="H1016" s="257">
        <v>79.224999999999994</v>
      </c>
      <c r="I1016" s="258"/>
      <c r="J1016" s="254"/>
      <c r="K1016" s="254"/>
      <c r="L1016" s="259"/>
      <c r="M1016" s="260"/>
      <c r="N1016" s="261"/>
      <c r="O1016" s="261"/>
      <c r="P1016" s="261"/>
      <c r="Q1016" s="261"/>
      <c r="R1016" s="261"/>
      <c r="S1016" s="261"/>
      <c r="T1016" s="262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63" t="s">
        <v>175</v>
      </c>
      <c r="AU1016" s="263" t="s">
        <v>83</v>
      </c>
      <c r="AV1016" s="15" t="s">
        <v>173</v>
      </c>
      <c r="AW1016" s="15" t="s">
        <v>33</v>
      </c>
      <c r="AX1016" s="15" t="s">
        <v>81</v>
      </c>
      <c r="AY1016" s="263" t="s">
        <v>165</v>
      </c>
    </row>
    <row r="1017" s="2" customFormat="1" ht="16.5" customHeight="1">
      <c r="A1017" s="39"/>
      <c r="B1017" s="40"/>
      <c r="C1017" s="213" t="s">
        <v>1307</v>
      </c>
      <c r="D1017" s="213" t="s">
        <v>168</v>
      </c>
      <c r="E1017" s="214" t="s">
        <v>1308</v>
      </c>
      <c r="F1017" s="215" t="s">
        <v>1309</v>
      </c>
      <c r="G1017" s="216" t="s">
        <v>194</v>
      </c>
      <c r="H1017" s="217">
        <v>110.661</v>
      </c>
      <c r="I1017" s="218"/>
      <c r="J1017" s="219">
        <f>ROUND(I1017*H1017,2)</f>
        <v>0</v>
      </c>
      <c r="K1017" s="215" t="s">
        <v>195</v>
      </c>
      <c r="L1017" s="45"/>
      <c r="M1017" s="220" t="s">
        <v>19</v>
      </c>
      <c r="N1017" s="221" t="s">
        <v>45</v>
      </c>
      <c r="O1017" s="85"/>
      <c r="P1017" s="222">
        <f>O1017*H1017</f>
        <v>0</v>
      </c>
      <c r="Q1017" s="222">
        <v>0</v>
      </c>
      <c r="R1017" s="222">
        <f>Q1017*H1017</f>
        <v>0</v>
      </c>
      <c r="S1017" s="222">
        <v>0</v>
      </c>
      <c r="T1017" s="223">
        <f>S1017*H1017</f>
        <v>0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24" t="s">
        <v>706</v>
      </c>
      <c r="AT1017" s="224" t="s">
        <v>168</v>
      </c>
      <c r="AU1017" s="224" t="s">
        <v>83</v>
      </c>
      <c r="AY1017" s="18" t="s">
        <v>165</v>
      </c>
      <c r="BE1017" s="225">
        <f>IF(N1017="základní",J1017,0)</f>
        <v>0</v>
      </c>
      <c r="BF1017" s="225">
        <f>IF(N1017="snížená",J1017,0)</f>
        <v>0</v>
      </c>
      <c r="BG1017" s="225">
        <f>IF(N1017="zákl. přenesená",J1017,0)</f>
        <v>0</v>
      </c>
      <c r="BH1017" s="225">
        <f>IF(N1017="sníž. přenesená",J1017,0)</f>
        <v>0</v>
      </c>
      <c r="BI1017" s="225">
        <f>IF(N1017="nulová",J1017,0)</f>
        <v>0</v>
      </c>
      <c r="BJ1017" s="18" t="s">
        <v>81</v>
      </c>
      <c r="BK1017" s="225">
        <f>ROUND(I1017*H1017,2)</f>
        <v>0</v>
      </c>
      <c r="BL1017" s="18" t="s">
        <v>706</v>
      </c>
      <c r="BM1017" s="224" t="s">
        <v>1310</v>
      </c>
    </row>
    <row r="1018" s="2" customFormat="1">
      <c r="A1018" s="39"/>
      <c r="B1018" s="40"/>
      <c r="C1018" s="41"/>
      <c r="D1018" s="248" t="s">
        <v>197</v>
      </c>
      <c r="E1018" s="41"/>
      <c r="F1018" s="249" t="s">
        <v>1311</v>
      </c>
      <c r="G1018" s="41"/>
      <c r="H1018" s="41"/>
      <c r="I1018" s="250"/>
      <c r="J1018" s="41"/>
      <c r="K1018" s="41"/>
      <c r="L1018" s="45"/>
      <c r="M1018" s="251"/>
      <c r="N1018" s="252"/>
      <c r="O1018" s="85"/>
      <c r="P1018" s="85"/>
      <c r="Q1018" s="85"/>
      <c r="R1018" s="85"/>
      <c r="S1018" s="85"/>
      <c r="T1018" s="86"/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T1018" s="18" t="s">
        <v>197</v>
      </c>
      <c r="AU1018" s="18" t="s">
        <v>83</v>
      </c>
    </row>
    <row r="1019" s="2" customFormat="1">
      <c r="A1019" s="39"/>
      <c r="B1019" s="40"/>
      <c r="C1019" s="41"/>
      <c r="D1019" s="228" t="s">
        <v>235</v>
      </c>
      <c r="E1019" s="41"/>
      <c r="F1019" s="264" t="s">
        <v>1312</v>
      </c>
      <c r="G1019" s="41"/>
      <c r="H1019" s="41"/>
      <c r="I1019" s="250"/>
      <c r="J1019" s="41"/>
      <c r="K1019" s="41"/>
      <c r="L1019" s="45"/>
      <c r="M1019" s="251"/>
      <c r="N1019" s="252"/>
      <c r="O1019" s="85"/>
      <c r="P1019" s="85"/>
      <c r="Q1019" s="85"/>
      <c r="R1019" s="85"/>
      <c r="S1019" s="85"/>
      <c r="T1019" s="86"/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T1019" s="18" t="s">
        <v>235</v>
      </c>
      <c r="AU1019" s="18" t="s">
        <v>83</v>
      </c>
    </row>
    <row r="1020" s="14" customFormat="1">
      <c r="A1020" s="14"/>
      <c r="B1020" s="237"/>
      <c r="C1020" s="238"/>
      <c r="D1020" s="228" t="s">
        <v>175</v>
      </c>
      <c r="E1020" s="239" t="s">
        <v>19</v>
      </c>
      <c r="F1020" s="240" t="s">
        <v>763</v>
      </c>
      <c r="G1020" s="238"/>
      <c r="H1020" s="241">
        <v>3.2850000000000001</v>
      </c>
      <c r="I1020" s="242"/>
      <c r="J1020" s="238"/>
      <c r="K1020" s="238"/>
      <c r="L1020" s="243"/>
      <c r="M1020" s="244"/>
      <c r="N1020" s="245"/>
      <c r="O1020" s="245"/>
      <c r="P1020" s="245"/>
      <c r="Q1020" s="245"/>
      <c r="R1020" s="245"/>
      <c r="S1020" s="245"/>
      <c r="T1020" s="246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47" t="s">
        <v>175</v>
      </c>
      <c r="AU1020" s="247" t="s">
        <v>83</v>
      </c>
      <c r="AV1020" s="14" t="s">
        <v>83</v>
      </c>
      <c r="AW1020" s="14" t="s">
        <v>33</v>
      </c>
      <c r="AX1020" s="14" t="s">
        <v>74</v>
      </c>
      <c r="AY1020" s="247" t="s">
        <v>165</v>
      </c>
    </row>
    <row r="1021" s="14" customFormat="1">
      <c r="A1021" s="14"/>
      <c r="B1021" s="237"/>
      <c r="C1021" s="238"/>
      <c r="D1021" s="228" t="s">
        <v>175</v>
      </c>
      <c r="E1021" s="239" t="s">
        <v>19</v>
      </c>
      <c r="F1021" s="240" t="s">
        <v>764</v>
      </c>
      <c r="G1021" s="238"/>
      <c r="H1021" s="241">
        <v>30.600000000000001</v>
      </c>
      <c r="I1021" s="242"/>
      <c r="J1021" s="238"/>
      <c r="K1021" s="238"/>
      <c r="L1021" s="243"/>
      <c r="M1021" s="244"/>
      <c r="N1021" s="245"/>
      <c r="O1021" s="245"/>
      <c r="P1021" s="245"/>
      <c r="Q1021" s="245"/>
      <c r="R1021" s="245"/>
      <c r="S1021" s="245"/>
      <c r="T1021" s="246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47" t="s">
        <v>175</v>
      </c>
      <c r="AU1021" s="247" t="s">
        <v>83</v>
      </c>
      <c r="AV1021" s="14" t="s">
        <v>83</v>
      </c>
      <c r="AW1021" s="14" t="s">
        <v>33</v>
      </c>
      <c r="AX1021" s="14" t="s">
        <v>74</v>
      </c>
      <c r="AY1021" s="247" t="s">
        <v>165</v>
      </c>
    </row>
    <row r="1022" s="14" customFormat="1">
      <c r="A1022" s="14"/>
      <c r="B1022" s="237"/>
      <c r="C1022" s="238"/>
      <c r="D1022" s="228" t="s">
        <v>175</v>
      </c>
      <c r="E1022" s="239" t="s">
        <v>19</v>
      </c>
      <c r="F1022" s="240" t="s">
        <v>488</v>
      </c>
      <c r="G1022" s="238"/>
      <c r="H1022" s="241">
        <v>-1.9290000000000001</v>
      </c>
      <c r="I1022" s="242"/>
      <c r="J1022" s="238"/>
      <c r="K1022" s="238"/>
      <c r="L1022" s="243"/>
      <c r="M1022" s="244"/>
      <c r="N1022" s="245"/>
      <c r="O1022" s="245"/>
      <c r="P1022" s="245"/>
      <c r="Q1022" s="245"/>
      <c r="R1022" s="245"/>
      <c r="S1022" s="245"/>
      <c r="T1022" s="246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47" t="s">
        <v>175</v>
      </c>
      <c r="AU1022" s="247" t="s">
        <v>83</v>
      </c>
      <c r="AV1022" s="14" t="s">
        <v>83</v>
      </c>
      <c r="AW1022" s="14" t="s">
        <v>33</v>
      </c>
      <c r="AX1022" s="14" t="s">
        <v>74</v>
      </c>
      <c r="AY1022" s="247" t="s">
        <v>165</v>
      </c>
    </row>
    <row r="1023" s="14" customFormat="1">
      <c r="A1023" s="14"/>
      <c r="B1023" s="237"/>
      <c r="C1023" s="238"/>
      <c r="D1023" s="228" t="s">
        <v>175</v>
      </c>
      <c r="E1023" s="239" t="s">
        <v>19</v>
      </c>
      <c r="F1023" s="240" t="s">
        <v>436</v>
      </c>
      <c r="G1023" s="238"/>
      <c r="H1023" s="241">
        <v>-1.379</v>
      </c>
      <c r="I1023" s="242"/>
      <c r="J1023" s="238"/>
      <c r="K1023" s="238"/>
      <c r="L1023" s="243"/>
      <c r="M1023" s="244"/>
      <c r="N1023" s="245"/>
      <c r="O1023" s="245"/>
      <c r="P1023" s="245"/>
      <c r="Q1023" s="245"/>
      <c r="R1023" s="245"/>
      <c r="S1023" s="245"/>
      <c r="T1023" s="246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47" t="s">
        <v>175</v>
      </c>
      <c r="AU1023" s="247" t="s">
        <v>83</v>
      </c>
      <c r="AV1023" s="14" t="s">
        <v>83</v>
      </c>
      <c r="AW1023" s="14" t="s">
        <v>33</v>
      </c>
      <c r="AX1023" s="14" t="s">
        <v>74</v>
      </c>
      <c r="AY1023" s="247" t="s">
        <v>165</v>
      </c>
    </row>
    <row r="1024" s="14" customFormat="1">
      <c r="A1024" s="14"/>
      <c r="B1024" s="237"/>
      <c r="C1024" s="238"/>
      <c r="D1024" s="228" t="s">
        <v>175</v>
      </c>
      <c r="E1024" s="239" t="s">
        <v>19</v>
      </c>
      <c r="F1024" s="240" t="s">
        <v>765</v>
      </c>
      <c r="G1024" s="238"/>
      <c r="H1024" s="241">
        <v>-1.2130000000000001</v>
      </c>
      <c r="I1024" s="242"/>
      <c r="J1024" s="238"/>
      <c r="K1024" s="238"/>
      <c r="L1024" s="243"/>
      <c r="M1024" s="244"/>
      <c r="N1024" s="245"/>
      <c r="O1024" s="245"/>
      <c r="P1024" s="245"/>
      <c r="Q1024" s="245"/>
      <c r="R1024" s="245"/>
      <c r="S1024" s="245"/>
      <c r="T1024" s="246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47" t="s">
        <v>175</v>
      </c>
      <c r="AU1024" s="247" t="s">
        <v>83</v>
      </c>
      <c r="AV1024" s="14" t="s">
        <v>83</v>
      </c>
      <c r="AW1024" s="14" t="s">
        <v>33</v>
      </c>
      <c r="AX1024" s="14" t="s">
        <v>74</v>
      </c>
      <c r="AY1024" s="247" t="s">
        <v>165</v>
      </c>
    </row>
    <row r="1025" s="14" customFormat="1">
      <c r="A1025" s="14"/>
      <c r="B1025" s="237"/>
      <c r="C1025" s="238"/>
      <c r="D1025" s="228" t="s">
        <v>175</v>
      </c>
      <c r="E1025" s="239" t="s">
        <v>19</v>
      </c>
      <c r="F1025" s="240" t="s">
        <v>766</v>
      </c>
      <c r="G1025" s="238"/>
      <c r="H1025" s="241">
        <v>10.800000000000001</v>
      </c>
      <c r="I1025" s="242"/>
      <c r="J1025" s="238"/>
      <c r="K1025" s="238"/>
      <c r="L1025" s="243"/>
      <c r="M1025" s="244"/>
      <c r="N1025" s="245"/>
      <c r="O1025" s="245"/>
      <c r="P1025" s="245"/>
      <c r="Q1025" s="245"/>
      <c r="R1025" s="245"/>
      <c r="S1025" s="245"/>
      <c r="T1025" s="246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47" t="s">
        <v>175</v>
      </c>
      <c r="AU1025" s="247" t="s">
        <v>83</v>
      </c>
      <c r="AV1025" s="14" t="s">
        <v>83</v>
      </c>
      <c r="AW1025" s="14" t="s">
        <v>33</v>
      </c>
      <c r="AX1025" s="14" t="s">
        <v>74</v>
      </c>
      <c r="AY1025" s="247" t="s">
        <v>165</v>
      </c>
    </row>
    <row r="1026" s="14" customFormat="1">
      <c r="A1026" s="14"/>
      <c r="B1026" s="237"/>
      <c r="C1026" s="238"/>
      <c r="D1026" s="228" t="s">
        <v>175</v>
      </c>
      <c r="E1026" s="239" t="s">
        <v>19</v>
      </c>
      <c r="F1026" s="240" t="s">
        <v>767</v>
      </c>
      <c r="G1026" s="238"/>
      <c r="H1026" s="241">
        <v>-1.379</v>
      </c>
      <c r="I1026" s="242"/>
      <c r="J1026" s="238"/>
      <c r="K1026" s="238"/>
      <c r="L1026" s="243"/>
      <c r="M1026" s="244"/>
      <c r="N1026" s="245"/>
      <c r="O1026" s="245"/>
      <c r="P1026" s="245"/>
      <c r="Q1026" s="245"/>
      <c r="R1026" s="245"/>
      <c r="S1026" s="245"/>
      <c r="T1026" s="246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47" t="s">
        <v>175</v>
      </c>
      <c r="AU1026" s="247" t="s">
        <v>83</v>
      </c>
      <c r="AV1026" s="14" t="s">
        <v>83</v>
      </c>
      <c r="AW1026" s="14" t="s">
        <v>33</v>
      </c>
      <c r="AX1026" s="14" t="s">
        <v>74</v>
      </c>
      <c r="AY1026" s="247" t="s">
        <v>165</v>
      </c>
    </row>
    <row r="1027" s="14" customFormat="1">
      <c r="A1027" s="14"/>
      <c r="B1027" s="237"/>
      <c r="C1027" s="238"/>
      <c r="D1027" s="228" t="s">
        <v>175</v>
      </c>
      <c r="E1027" s="239" t="s">
        <v>19</v>
      </c>
      <c r="F1027" s="240" t="s">
        <v>768</v>
      </c>
      <c r="G1027" s="238"/>
      <c r="H1027" s="241">
        <v>-0.11</v>
      </c>
      <c r="I1027" s="242"/>
      <c r="J1027" s="238"/>
      <c r="K1027" s="238"/>
      <c r="L1027" s="243"/>
      <c r="M1027" s="244"/>
      <c r="N1027" s="245"/>
      <c r="O1027" s="245"/>
      <c r="P1027" s="245"/>
      <c r="Q1027" s="245"/>
      <c r="R1027" s="245"/>
      <c r="S1027" s="245"/>
      <c r="T1027" s="246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47" t="s">
        <v>175</v>
      </c>
      <c r="AU1027" s="247" t="s">
        <v>83</v>
      </c>
      <c r="AV1027" s="14" t="s">
        <v>83</v>
      </c>
      <c r="AW1027" s="14" t="s">
        <v>33</v>
      </c>
      <c r="AX1027" s="14" t="s">
        <v>74</v>
      </c>
      <c r="AY1027" s="247" t="s">
        <v>165</v>
      </c>
    </row>
    <row r="1028" s="14" customFormat="1">
      <c r="A1028" s="14"/>
      <c r="B1028" s="237"/>
      <c r="C1028" s="238"/>
      <c r="D1028" s="228" t="s">
        <v>175</v>
      </c>
      <c r="E1028" s="239" t="s">
        <v>19</v>
      </c>
      <c r="F1028" s="240" t="s">
        <v>769</v>
      </c>
      <c r="G1028" s="238"/>
      <c r="H1028" s="241">
        <v>17</v>
      </c>
      <c r="I1028" s="242"/>
      <c r="J1028" s="238"/>
      <c r="K1028" s="238"/>
      <c r="L1028" s="243"/>
      <c r="M1028" s="244"/>
      <c r="N1028" s="245"/>
      <c r="O1028" s="245"/>
      <c r="P1028" s="245"/>
      <c r="Q1028" s="245"/>
      <c r="R1028" s="245"/>
      <c r="S1028" s="245"/>
      <c r="T1028" s="246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47" t="s">
        <v>175</v>
      </c>
      <c r="AU1028" s="247" t="s">
        <v>83</v>
      </c>
      <c r="AV1028" s="14" t="s">
        <v>83</v>
      </c>
      <c r="AW1028" s="14" t="s">
        <v>33</v>
      </c>
      <c r="AX1028" s="14" t="s">
        <v>74</v>
      </c>
      <c r="AY1028" s="247" t="s">
        <v>165</v>
      </c>
    </row>
    <row r="1029" s="14" customFormat="1">
      <c r="A1029" s="14"/>
      <c r="B1029" s="237"/>
      <c r="C1029" s="238"/>
      <c r="D1029" s="228" t="s">
        <v>175</v>
      </c>
      <c r="E1029" s="239" t="s">
        <v>19</v>
      </c>
      <c r="F1029" s="240" t="s">
        <v>436</v>
      </c>
      <c r="G1029" s="238"/>
      <c r="H1029" s="241">
        <v>-1.379</v>
      </c>
      <c r="I1029" s="242"/>
      <c r="J1029" s="238"/>
      <c r="K1029" s="238"/>
      <c r="L1029" s="243"/>
      <c r="M1029" s="244"/>
      <c r="N1029" s="245"/>
      <c r="O1029" s="245"/>
      <c r="P1029" s="245"/>
      <c r="Q1029" s="245"/>
      <c r="R1029" s="245"/>
      <c r="S1029" s="245"/>
      <c r="T1029" s="246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47" t="s">
        <v>175</v>
      </c>
      <c r="AU1029" s="247" t="s">
        <v>83</v>
      </c>
      <c r="AV1029" s="14" t="s">
        <v>83</v>
      </c>
      <c r="AW1029" s="14" t="s">
        <v>33</v>
      </c>
      <c r="AX1029" s="14" t="s">
        <v>74</v>
      </c>
      <c r="AY1029" s="247" t="s">
        <v>165</v>
      </c>
    </row>
    <row r="1030" s="14" customFormat="1">
      <c r="A1030" s="14"/>
      <c r="B1030" s="237"/>
      <c r="C1030" s="238"/>
      <c r="D1030" s="228" t="s">
        <v>175</v>
      </c>
      <c r="E1030" s="239" t="s">
        <v>19</v>
      </c>
      <c r="F1030" s="240" t="s">
        <v>770</v>
      </c>
      <c r="G1030" s="238"/>
      <c r="H1030" s="241">
        <v>-0.16500000000000001</v>
      </c>
      <c r="I1030" s="242"/>
      <c r="J1030" s="238"/>
      <c r="K1030" s="238"/>
      <c r="L1030" s="243"/>
      <c r="M1030" s="244"/>
      <c r="N1030" s="245"/>
      <c r="O1030" s="245"/>
      <c r="P1030" s="245"/>
      <c r="Q1030" s="245"/>
      <c r="R1030" s="245"/>
      <c r="S1030" s="245"/>
      <c r="T1030" s="246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7" t="s">
        <v>175</v>
      </c>
      <c r="AU1030" s="247" t="s">
        <v>83</v>
      </c>
      <c r="AV1030" s="14" t="s">
        <v>83</v>
      </c>
      <c r="AW1030" s="14" t="s">
        <v>33</v>
      </c>
      <c r="AX1030" s="14" t="s">
        <v>74</v>
      </c>
      <c r="AY1030" s="247" t="s">
        <v>165</v>
      </c>
    </row>
    <row r="1031" s="14" customFormat="1">
      <c r="A1031" s="14"/>
      <c r="B1031" s="237"/>
      <c r="C1031" s="238"/>
      <c r="D1031" s="228" t="s">
        <v>175</v>
      </c>
      <c r="E1031" s="239" t="s">
        <v>19</v>
      </c>
      <c r="F1031" s="240" t="s">
        <v>771</v>
      </c>
      <c r="G1031" s="238"/>
      <c r="H1031" s="241">
        <v>17.879999999999999</v>
      </c>
      <c r="I1031" s="242"/>
      <c r="J1031" s="238"/>
      <c r="K1031" s="238"/>
      <c r="L1031" s="243"/>
      <c r="M1031" s="244"/>
      <c r="N1031" s="245"/>
      <c r="O1031" s="245"/>
      <c r="P1031" s="245"/>
      <c r="Q1031" s="245"/>
      <c r="R1031" s="245"/>
      <c r="S1031" s="245"/>
      <c r="T1031" s="246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47" t="s">
        <v>175</v>
      </c>
      <c r="AU1031" s="247" t="s">
        <v>83</v>
      </c>
      <c r="AV1031" s="14" t="s">
        <v>83</v>
      </c>
      <c r="AW1031" s="14" t="s">
        <v>33</v>
      </c>
      <c r="AX1031" s="14" t="s">
        <v>74</v>
      </c>
      <c r="AY1031" s="247" t="s">
        <v>165</v>
      </c>
    </row>
    <row r="1032" s="14" customFormat="1">
      <c r="A1032" s="14"/>
      <c r="B1032" s="237"/>
      <c r="C1032" s="238"/>
      <c r="D1032" s="228" t="s">
        <v>175</v>
      </c>
      <c r="E1032" s="239" t="s">
        <v>19</v>
      </c>
      <c r="F1032" s="240" t="s">
        <v>436</v>
      </c>
      <c r="G1032" s="238"/>
      <c r="H1032" s="241">
        <v>-1.379</v>
      </c>
      <c r="I1032" s="242"/>
      <c r="J1032" s="238"/>
      <c r="K1032" s="238"/>
      <c r="L1032" s="243"/>
      <c r="M1032" s="244"/>
      <c r="N1032" s="245"/>
      <c r="O1032" s="245"/>
      <c r="P1032" s="245"/>
      <c r="Q1032" s="245"/>
      <c r="R1032" s="245"/>
      <c r="S1032" s="245"/>
      <c r="T1032" s="246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47" t="s">
        <v>175</v>
      </c>
      <c r="AU1032" s="247" t="s">
        <v>83</v>
      </c>
      <c r="AV1032" s="14" t="s">
        <v>83</v>
      </c>
      <c r="AW1032" s="14" t="s">
        <v>33</v>
      </c>
      <c r="AX1032" s="14" t="s">
        <v>74</v>
      </c>
      <c r="AY1032" s="247" t="s">
        <v>165</v>
      </c>
    </row>
    <row r="1033" s="14" customFormat="1">
      <c r="A1033" s="14"/>
      <c r="B1033" s="237"/>
      <c r="C1033" s="238"/>
      <c r="D1033" s="228" t="s">
        <v>175</v>
      </c>
      <c r="E1033" s="239" t="s">
        <v>19</v>
      </c>
      <c r="F1033" s="240" t="s">
        <v>772</v>
      </c>
      <c r="G1033" s="238"/>
      <c r="H1033" s="241">
        <v>-0.22</v>
      </c>
      <c r="I1033" s="242"/>
      <c r="J1033" s="238"/>
      <c r="K1033" s="238"/>
      <c r="L1033" s="243"/>
      <c r="M1033" s="244"/>
      <c r="N1033" s="245"/>
      <c r="O1033" s="245"/>
      <c r="P1033" s="245"/>
      <c r="Q1033" s="245"/>
      <c r="R1033" s="245"/>
      <c r="S1033" s="245"/>
      <c r="T1033" s="246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47" t="s">
        <v>175</v>
      </c>
      <c r="AU1033" s="247" t="s">
        <v>83</v>
      </c>
      <c r="AV1033" s="14" t="s">
        <v>83</v>
      </c>
      <c r="AW1033" s="14" t="s">
        <v>33</v>
      </c>
      <c r="AX1033" s="14" t="s">
        <v>74</v>
      </c>
      <c r="AY1033" s="247" t="s">
        <v>165</v>
      </c>
    </row>
    <row r="1034" s="14" customFormat="1">
      <c r="A1034" s="14"/>
      <c r="B1034" s="237"/>
      <c r="C1034" s="238"/>
      <c r="D1034" s="228" t="s">
        <v>175</v>
      </c>
      <c r="E1034" s="239" t="s">
        <v>19</v>
      </c>
      <c r="F1034" s="240" t="s">
        <v>773</v>
      </c>
      <c r="G1034" s="238"/>
      <c r="H1034" s="241">
        <v>18.719999999999999</v>
      </c>
      <c r="I1034" s="242"/>
      <c r="J1034" s="238"/>
      <c r="K1034" s="238"/>
      <c r="L1034" s="243"/>
      <c r="M1034" s="244"/>
      <c r="N1034" s="245"/>
      <c r="O1034" s="245"/>
      <c r="P1034" s="245"/>
      <c r="Q1034" s="245"/>
      <c r="R1034" s="245"/>
      <c r="S1034" s="245"/>
      <c r="T1034" s="246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47" t="s">
        <v>175</v>
      </c>
      <c r="AU1034" s="247" t="s">
        <v>83</v>
      </c>
      <c r="AV1034" s="14" t="s">
        <v>83</v>
      </c>
      <c r="AW1034" s="14" t="s">
        <v>33</v>
      </c>
      <c r="AX1034" s="14" t="s">
        <v>74</v>
      </c>
      <c r="AY1034" s="247" t="s">
        <v>165</v>
      </c>
    </row>
    <row r="1035" s="14" customFormat="1">
      <c r="A1035" s="14"/>
      <c r="B1035" s="237"/>
      <c r="C1035" s="238"/>
      <c r="D1035" s="228" t="s">
        <v>175</v>
      </c>
      <c r="E1035" s="239" t="s">
        <v>19</v>
      </c>
      <c r="F1035" s="240" t="s">
        <v>436</v>
      </c>
      <c r="G1035" s="238"/>
      <c r="H1035" s="241">
        <v>-1.379</v>
      </c>
      <c r="I1035" s="242"/>
      <c r="J1035" s="238"/>
      <c r="K1035" s="238"/>
      <c r="L1035" s="243"/>
      <c r="M1035" s="244"/>
      <c r="N1035" s="245"/>
      <c r="O1035" s="245"/>
      <c r="P1035" s="245"/>
      <c r="Q1035" s="245"/>
      <c r="R1035" s="245"/>
      <c r="S1035" s="245"/>
      <c r="T1035" s="246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47" t="s">
        <v>175</v>
      </c>
      <c r="AU1035" s="247" t="s">
        <v>83</v>
      </c>
      <c r="AV1035" s="14" t="s">
        <v>83</v>
      </c>
      <c r="AW1035" s="14" t="s">
        <v>33</v>
      </c>
      <c r="AX1035" s="14" t="s">
        <v>74</v>
      </c>
      <c r="AY1035" s="247" t="s">
        <v>165</v>
      </c>
    </row>
    <row r="1036" s="14" customFormat="1">
      <c r="A1036" s="14"/>
      <c r="B1036" s="237"/>
      <c r="C1036" s="238"/>
      <c r="D1036" s="228" t="s">
        <v>175</v>
      </c>
      <c r="E1036" s="239" t="s">
        <v>19</v>
      </c>
      <c r="F1036" s="240" t="s">
        <v>774</v>
      </c>
      <c r="G1036" s="238"/>
      <c r="H1036" s="241">
        <v>-0.11</v>
      </c>
      <c r="I1036" s="242"/>
      <c r="J1036" s="238"/>
      <c r="K1036" s="238"/>
      <c r="L1036" s="243"/>
      <c r="M1036" s="244"/>
      <c r="N1036" s="245"/>
      <c r="O1036" s="245"/>
      <c r="P1036" s="245"/>
      <c r="Q1036" s="245"/>
      <c r="R1036" s="245"/>
      <c r="S1036" s="245"/>
      <c r="T1036" s="246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47" t="s">
        <v>175</v>
      </c>
      <c r="AU1036" s="247" t="s">
        <v>83</v>
      </c>
      <c r="AV1036" s="14" t="s">
        <v>83</v>
      </c>
      <c r="AW1036" s="14" t="s">
        <v>33</v>
      </c>
      <c r="AX1036" s="14" t="s">
        <v>74</v>
      </c>
      <c r="AY1036" s="247" t="s">
        <v>165</v>
      </c>
    </row>
    <row r="1037" s="14" customFormat="1">
      <c r="A1037" s="14"/>
      <c r="B1037" s="237"/>
      <c r="C1037" s="238"/>
      <c r="D1037" s="228" t="s">
        <v>175</v>
      </c>
      <c r="E1037" s="239" t="s">
        <v>19</v>
      </c>
      <c r="F1037" s="240" t="s">
        <v>775</v>
      </c>
      <c r="G1037" s="238"/>
      <c r="H1037" s="241">
        <v>10.48</v>
      </c>
      <c r="I1037" s="242"/>
      <c r="J1037" s="238"/>
      <c r="K1037" s="238"/>
      <c r="L1037" s="243"/>
      <c r="M1037" s="244"/>
      <c r="N1037" s="245"/>
      <c r="O1037" s="245"/>
      <c r="P1037" s="245"/>
      <c r="Q1037" s="245"/>
      <c r="R1037" s="245"/>
      <c r="S1037" s="245"/>
      <c r="T1037" s="246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47" t="s">
        <v>175</v>
      </c>
      <c r="AU1037" s="247" t="s">
        <v>83</v>
      </c>
      <c r="AV1037" s="14" t="s">
        <v>83</v>
      </c>
      <c r="AW1037" s="14" t="s">
        <v>33</v>
      </c>
      <c r="AX1037" s="14" t="s">
        <v>74</v>
      </c>
      <c r="AY1037" s="247" t="s">
        <v>165</v>
      </c>
    </row>
    <row r="1038" s="14" customFormat="1">
      <c r="A1038" s="14"/>
      <c r="B1038" s="237"/>
      <c r="C1038" s="238"/>
      <c r="D1038" s="228" t="s">
        <v>175</v>
      </c>
      <c r="E1038" s="239" t="s">
        <v>19</v>
      </c>
      <c r="F1038" s="240" t="s">
        <v>436</v>
      </c>
      <c r="G1038" s="238"/>
      <c r="H1038" s="241">
        <v>-1.379</v>
      </c>
      <c r="I1038" s="242"/>
      <c r="J1038" s="238"/>
      <c r="K1038" s="238"/>
      <c r="L1038" s="243"/>
      <c r="M1038" s="244"/>
      <c r="N1038" s="245"/>
      <c r="O1038" s="245"/>
      <c r="P1038" s="245"/>
      <c r="Q1038" s="245"/>
      <c r="R1038" s="245"/>
      <c r="S1038" s="245"/>
      <c r="T1038" s="246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47" t="s">
        <v>175</v>
      </c>
      <c r="AU1038" s="247" t="s">
        <v>83</v>
      </c>
      <c r="AV1038" s="14" t="s">
        <v>83</v>
      </c>
      <c r="AW1038" s="14" t="s">
        <v>33</v>
      </c>
      <c r="AX1038" s="14" t="s">
        <v>74</v>
      </c>
      <c r="AY1038" s="247" t="s">
        <v>165</v>
      </c>
    </row>
    <row r="1039" s="14" customFormat="1">
      <c r="A1039" s="14"/>
      <c r="B1039" s="237"/>
      <c r="C1039" s="238"/>
      <c r="D1039" s="228" t="s">
        <v>175</v>
      </c>
      <c r="E1039" s="239" t="s">
        <v>19</v>
      </c>
      <c r="F1039" s="240" t="s">
        <v>776</v>
      </c>
      <c r="G1039" s="238"/>
      <c r="H1039" s="241">
        <v>15.800000000000001</v>
      </c>
      <c r="I1039" s="242"/>
      <c r="J1039" s="238"/>
      <c r="K1039" s="238"/>
      <c r="L1039" s="243"/>
      <c r="M1039" s="244"/>
      <c r="N1039" s="245"/>
      <c r="O1039" s="245"/>
      <c r="P1039" s="245"/>
      <c r="Q1039" s="245"/>
      <c r="R1039" s="245"/>
      <c r="S1039" s="245"/>
      <c r="T1039" s="246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47" t="s">
        <v>175</v>
      </c>
      <c r="AU1039" s="247" t="s">
        <v>83</v>
      </c>
      <c r="AV1039" s="14" t="s">
        <v>83</v>
      </c>
      <c r="AW1039" s="14" t="s">
        <v>33</v>
      </c>
      <c r="AX1039" s="14" t="s">
        <v>74</v>
      </c>
      <c r="AY1039" s="247" t="s">
        <v>165</v>
      </c>
    </row>
    <row r="1040" s="14" customFormat="1">
      <c r="A1040" s="14"/>
      <c r="B1040" s="237"/>
      <c r="C1040" s="238"/>
      <c r="D1040" s="228" t="s">
        <v>175</v>
      </c>
      <c r="E1040" s="239" t="s">
        <v>19</v>
      </c>
      <c r="F1040" s="240" t="s">
        <v>428</v>
      </c>
      <c r="G1040" s="238"/>
      <c r="H1040" s="241">
        <v>-1.7729999999999999</v>
      </c>
      <c r="I1040" s="242"/>
      <c r="J1040" s="238"/>
      <c r="K1040" s="238"/>
      <c r="L1040" s="243"/>
      <c r="M1040" s="244"/>
      <c r="N1040" s="245"/>
      <c r="O1040" s="245"/>
      <c r="P1040" s="245"/>
      <c r="Q1040" s="245"/>
      <c r="R1040" s="245"/>
      <c r="S1040" s="245"/>
      <c r="T1040" s="246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47" t="s">
        <v>175</v>
      </c>
      <c r="AU1040" s="247" t="s">
        <v>83</v>
      </c>
      <c r="AV1040" s="14" t="s">
        <v>83</v>
      </c>
      <c r="AW1040" s="14" t="s">
        <v>33</v>
      </c>
      <c r="AX1040" s="14" t="s">
        <v>74</v>
      </c>
      <c r="AY1040" s="247" t="s">
        <v>165</v>
      </c>
    </row>
    <row r="1041" s="14" customFormat="1">
      <c r="A1041" s="14"/>
      <c r="B1041" s="237"/>
      <c r="C1041" s="238"/>
      <c r="D1041" s="228" t="s">
        <v>175</v>
      </c>
      <c r="E1041" s="239" t="s">
        <v>19</v>
      </c>
      <c r="F1041" s="240" t="s">
        <v>768</v>
      </c>
      <c r="G1041" s="238"/>
      <c r="H1041" s="241">
        <v>-0.11</v>
      </c>
      <c r="I1041" s="242"/>
      <c r="J1041" s="238"/>
      <c r="K1041" s="238"/>
      <c r="L1041" s="243"/>
      <c r="M1041" s="244"/>
      <c r="N1041" s="245"/>
      <c r="O1041" s="245"/>
      <c r="P1041" s="245"/>
      <c r="Q1041" s="245"/>
      <c r="R1041" s="245"/>
      <c r="S1041" s="245"/>
      <c r="T1041" s="246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47" t="s">
        <v>175</v>
      </c>
      <c r="AU1041" s="247" t="s">
        <v>83</v>
      </c>
      <c r="AV1041" s="14" t="s">
        <v>83</v>
      </c>
      <c r="AW1041" s="14" t="s">
        <v>33</v>
      </c>
      <c r="AX1041" s="14" t="s">
        <v>74</v>
      </c>
      <c r="AY1041" s="247" t="s">
        <v>165</v>
      </c>
    </row>
    <row r="1042" s="15" customFormat="1">
      <c r="A1042" s="15"/>
      <c r="B1042" s="253"/>
      <c r="C1042" s="254"/>
      <c r="D1042" s="228" t="s">
        <v>175</v>
      </c>
      <c r="E1042" s="255" t="s">
        <v>19</v>
      </c>
      <c r="F1042" s="256" t="s">
        <v>207</v>
      </c>
      <c r="G1042" s="254"/>
      <c r="H1042" s="257">
        <v>110.661</v>
      </c>
      <c r="I1042" s="258"/>
      <c r="J1042" s="254"/>
      <c r="K1042" s="254"/>
      <c r="L1042" s="259"/>
      <c r="M1042" s="260"/>
      <c r="N1042" s="261"/>
      <c r="O1042" s="261"/>
      <c r="P1042" s="261"/>
      <c r="Q1042" s="261"/>
      <c r="R1042" s="261"/>
      <c r="S1042" s="261"/>
      <c r="T1042" s="262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63" t="s">
        <v>175</v>
      </c>
      <c r="AU1042" s="263" t="s">
        <v>83</v>
      </c>
      <c r="AV1042" s="15" t="s">
        <v>173</v>
      </c>
      <c r="AW1042" s="15" t="s">
        <v>33</v>
      </c>
      <c r="AX1042" s="15" t="s">
        <v>81</v>
      </c>
      <c r="AY1042" s="263" t="s">
        <v>165</v>
      </c>
    </row>
    <row r="1043" s="2" customFormat="1" ht="16.5" customHeight="1">
      <c r="A1043" s="39"/>
      <c r="B1043" s="40"/>
      <c r="C1043" s="265" t="s">
        <v>1313</v>
      </c>
      <c r="D1043" s="265" t="s">
        <v>522</v>
      </c>
      <c r="E1043" s="266" t="s">
        <v>1314</v>
      </c>
      <c r="F1043" s="267" t="s">
        <v>1315</v>
      </c>
      <c r="G1043" s="268" t="s">
        <v>194</v>
      </c>
      <c r="H1043" s="269">
        <v>127.26000000000001</v>
      </c>
      <c r="I1043" s="270"/>
      <c r="J1043" s="271">
        <f>ROUND(I1043*H1043,2)</f>
        <v>0</v>
      </c>
      <c r="K1043" s="267" t="s">
        <v>195</v>
      </c>
      <c r="L1043" s="272"/>
      <c r="M1043" s="273" t="s">
        <v>19</v>
      </c>
      <c r="N1043" s="274" t="s">
        <v>45</v>
      </c>
      <c r="O1043" s="85"/>
      <c r="P1043" s="222">
        <f>O1043*H1043</f>
        <v>0</v>
      </c>
      <c r="Q1043" s="222">
        <v>0</v>
      </c>
      <c r="R1043" s="222">
        <f>Q1043*H1043</f>
        <v>0</v>
      </c>
      <c r="S1043" s="222">
        <v>0</v>
      </c>
      <c r="T1043" s="223">
        <f>S1043*H1043</f>
        <v>0</v>
      </c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R1043" s="224" t="s">
        <v>713</v>
      </c>
      <c r="AT1043" s="224" t="s">
        <v>522</v>
      </c>
      <c r="AU1043" s="224" t="s">
        <v>83</v>
      </c>
      <c r="AY1043" s="18" t="s">
        <v>165</v>
      </c>
      <c r="BE1043" s="225">
        <f>IF(N1043="základní",J1043,0)</f>
        <v>0</v>
      </c>
      <c r="BF1043" s="225">
        <f>IF(N1043="snížená",J1043,0)</f>
        <v>0</v>
      </c>
      <c r="BG1043" s="225">
        <f>IF(N1043="zákl. přenesená",J1043,0)</f>
        <v>0</v>
      </c>
      <c r="BH1043" s="225">
        <f>IF(N1043="sníž. přenesená",J1043,0)</f>
        <v>0</v>
      </c>
      <c r="BI1043" s="225">
        <f>IF(N1043="nulová",J1043,0)</f>
        <v>0</v>
      </c>
      <c r="BJ1043" s="18" t="s">
        <v>81</v>
      </c>
      <c r="BK1043" s="225">
        <f>ROUND(I1043*H1043,2)</f>
        <v>0</v>
      </c>
      <c r="BL1043" s="18" t="s">
        <v>706</v>
      </c>
      <c r="BM1043" s="224" t="s">
        <v>1316</v>
      </c>
    </row>
    <row r="1044" s="2" customFormat="1">
      <c r="A1044" s="39"/>
      <c r="B1044" s="40"/>
      <c r="C1044" s="41"/>
      <c r="D1044" s="228" t="s">
        <v>235</v>
      </c>
      <c r="E1044" s="41"/>
      <c r="F1044" s="264" t="s">
        <v>1317</v>
      </c>
      <c r="G1044" s="41"/>
      <c r="H1044" s="41"/>
      <c r="I1044" s="250"/>
      <c r="J1044" s="41"/>
      <c r="K1044" s="41"/>
      <c r="L1044" s="45"/>
      <c r="M1044" s="251"/>
      <c r="N1044" s="252"/>
      <c r="O1044" s="85"/>
      <c r="P1044" s="85"/>
      <c r="Q1044" s="85"/>
      <c r="R1044" s="85"/>
      <c r="S1044" s="85"/>
      <c r="T1044" s="86"/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/>
      <c r="AE1044" s="39"/>
      <c r="AT1044" s="18" t="s">
        <v>235</v>
      </c>
      <c r="AU1044" s="18" t="s">
        <v>83</v>
      </c>
    </row>
    <row r="1045" s="14" customFormat="1">
      <c r="A1045" s="14"/>
      <c r="B1045" s="237"/>
      <c r="C1045" s="238"/>
      <c r="D1045" s="228" t="s">
        <v>175</v>
      </c>
      <c r="E1045" s="239" t="s">
        <v>19</v>
      </c>
      <c r="F1045" s="240" t="s">
        <v>1318</v>
      </c>
      <c r="G1045" s="238"/>
      <c r="H1045" s="241">
        <v>127.26000000000001</v>
      </c>
      <c r="I1045" s="242"/>
      <c r="J1045" s="238"/>
      <c r="K1045" s="238"/>
      <c r="L1045" s="243"/>
      <c r="M1045" s="244"/>
      <c r="N1045" s="245"/>
      <c r="O1045" s="245"/>
      <c r="P1045" s="245"/>
      <c r="Q1045" s="245"/>
      <c r="R1045" s="245"/>
      <c r="S1045" s="245"/>
      <c r="T1045" s="246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47" t="s">
        <v>175</v>
      </c>
      <c r="AU1045" s="247" t="s">
        <v>83</v>
      </c>
      <c r="AV1045" s="14" t="s">
        <v>83</v>
      </c>
      <c r="AW1045" s="14" t="s">
        <v>33</v>
      </c>
      <c r="AX1045" s="14" t="s">
        <v>81</v>
      </c>
      <c r="AY1045" s="247" t="s">
        <v>165</v>
      </c>
    </row>
    <row r="1046" s="2" customFormat="1" ht="16.5" customHeight="1">
      <c r="A1046" s="39"/>
      <c r="B1046" s="40"/>
      <c r="C1046" s="213" t="s">
        <v>1319</v>
      </c>
      <c r="D1046" s="213" t="s">
        <v>168</v>
      </c>
      <c r="E1046" s="214" t="s">
        <v>1320</v>
      </c>
      <c r="F1046" s="215" t="s">
        <v>1321</v>
      </c>
      <c r="G1046" s="216" t="s">
        <v>194</v>
      </c>
      <c r="H1046" s="217">
        <v>110.661</v>
      </c>
      <c r="I1046" s="218"/>
      <c r="J1046" s="219">
        <f>ROUND(I1046*H1046,2)</f>
        <v>0</v>
      </c>
      <c r="K1046" s="215" t="s">
        <v>195</v>
      </c>
      <c r="L1046" s="45"/>
      <c r="M1046" s="220" t="s">
        <v>19</v>
      </c>
      <c r="N1046" s="221" t="s">
        <v>45</v>
      </c>
      <c r="O1046" s="85"/>
      <c r="P1046" s="222">
        <f>O1046*H1046</f>
        <v>0</v>
      </c>
      <c r="Q1046" s="222">
        <v>0</v>
      </c>
      <c r="R1046" s="222">
        <f>Q1046*H1046</f>
        <v>0</v>
      </c>
      <c r="S1046" s="222">
        <v>0</v>
      </c>
      <c r="T1046" s="223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24" t="s">
        <v>706</v>
      </c>
      <c r="AT1046" s="224" t="s">
        <v>168</v>
      </c>
      <c r="AU1046" s="224" t="s">
        <v>83</v>
      </c>
      <c r="AY1046" s="18" t="s">
        <v>165</v>
      </c>
      <c r="BE1046" s="225">
        <f>IF(N1046="základní",J1046,0)</f>
        <v>0</v>
      </c>
      <c r="BF1046" s="225">
        <f>IF(N1046="snížená",J1046,0)</f>
        <v>0</v>
      </c>
      <c r="BG1046" s="225">
        <f>IF(N1046="zákl. přenesená",J1046,0)</f>
        <v>0</v>
      </c>
      <c r="BH1046" s="225">
        <f>IF(N1046="sníž. přenesená",J1046,0)</f>
        <v>0</v>
      </c>
      <c r="BI1046" s="225">
        <f>IF(N1046="nulová",J1046,0)</f>
        <v>0</v>
      </c>
      <c r="BJ1046" s="18" t="s">
        <v>81</v>
      </c>
      <c r="BK1046" s="225">
        <f>ROUND(I1046*H1046,2)</f>
        <v>0</v>
      </c>
      <c r="BL1046" s="18" t="s">
        <v>706</v>
      </c>
      <c r="BM1046" s="224" t="s">
        <v>1322</v>
      </c>
    </row>
    <row r="1047" s="2" customFormat="1">
      <c r="A1047" s="39"/>
      <c r="B1047" s="40"/>
      <c r="C1047" s="41"/>
      <c r="D1047" s="248" t="s">
        <v>197</v>
      </c>
      <c r="E1047" s="41"/>
      <c r="F1047" s="249" t="s">
        <v>1323</v>
      </c>
      <c r="G1047" s="41"/>
      <c r="H1047" s="41"/>
      <c r="I1047" s="250"/>
      <c r="J1047" s="41"/>
      <c r="K1047" s="41"/>
      <c r="L1047" s="45"/>
      <c r="M1047" s="251"/>
      <c r="N1047" s="252"/>
      <c r="O1047" s="85"/>
      <c r="P1047" s="85"/>
      <c r="Q1047" s="85"/>
      <c r="R1047" s="85"/>
      <c r="S1047" s="85"/>
      <c r="T1047" s="86"/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T1047" s="18" t="s">
        <v>197</v>
      </c>
      <c r="AU1047" s="18" t="s">
        <v>83</v>
      </c>
    </row>
    <row r="1048" s="2" customFormat="1">
      <c r="A1048" s="39"/>
      <c r="B1048" s="40"/>
      <c r="C1048" s="41"/>
      <c r="D1048" s="228" t="s">
        <v>235</v>
      </c>
      <c r="E1048" s="41"/>
      <c r="F1048" s="264" t="s">
        <v>1324</v>
      </c>
      <c r="G1048" s="41"/>
      <c r="H1048" s="41"/>
      <c r="I1048" s="250"/>
      <c r="J1048" s="41"/>
      <c r="K1048" s="41"/>
      <c r="L1048" s="45"/>
      <c r="M1048" s="251"/>
      <c r="N1048" s="252"/>
      <c r="O1048" s="85"/>
      <c r="P1048" s="85"/>
      <c r="Q1048" s="85"/>
      <c r="R1048" s="85"/>
      <c r="S1048" s="85"/>
      <c r="T1048" s="86"/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T1048" s="18" t="s">
        <v>235</v>
      </c>
      <c r="AU1048" s="18" t="s">
        <v>83</v>
      </c>
    </row>
    <row r="1049" s="2" customFormat="1" ht="16.5" customHeight="1">
      <c r="A1049" s="39"/>
      <c r="B1049" s="40"/>
      <c r="C1049" s="213" t="s">
        <v>1325</v>
      </c>
      <c r="D1049" s="213" t="s">
        <v>168</v>
      </c>
      <c r="E1049" s="214" t="s">
        <v>1326</v>
      </c>
      <c r="F1049" s="215" t="s">
        <v>1327</v>
      </c>
      <c r="G1049" s="216" t="s">
        <v>171</v>
      </c>
      <c r="H1049" s="217">
        <v>79.224999999999994</v>
      </c>
      <c r="I1049" s="218"/>
      <c r="J1049" s="219">
        <f>ROUND(I1049*H1049,2)</f>
        <v>0</v>
      </c>
      <c r="K1049" s="215" t="s">
        <v>195</v>
      </c>
      <c r="L1049" s="45"/>
      <c r="M1049" s="220" t="s">
        <v>19</v>
      </c>
      <c r="N1049" s="221" t="s">
        <v>45</v>
      </c>
      <c r="O1049" s="85"/>
      <c r="P1049" s="222">
        <f>O1049*H1049</f>
        <v>0</v>
      </c>
      <c r="Q1049" s="222">
        <v>3.0000000000000001E-05</v>
      </c>
      <c r="R1049" s="222">
        <f>Q1049*H1049</f>
        <v>0.00237675</v>
      </c>
      <c r="S1049" s="222">
        <v>0</v>
      </c>
      <c r="T1049" s="223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224" t="s">
        <v>706</v>
      </c>
      <c r="AT1049" s="224" t="s">
        <v>168</v>
      </c>
      <c r="AU1049" s="224" t="s">
        <v>83</v>
      </c>
      <c r="AY1049" s="18" t="s">
        <v>165</v>
      </c>
      <c r="BE1049" s="225">
        <f>IF(N1049="základní",J1049,0)</f>
        <v>0</v>
      </c>
      <c r="BF1049" s="225">
        <f>IF(N1049="snížená",J1049,0)</f>
        <v>0</v>
      </c>
      <c r="BG1049" s="225">
        <f>IF(N1049="zákl. přenesená",J1049,0)</f>
        <v>0</v>
      </c>
      <c r="BH1049" s="225">
        <f>IF(N1049="sníž. přenesená",J1049,0)</f>
        <v>0</v>
      </c>
      <c r="BI1049" s="225">
        <f>IF(N1049="nulová",J1049,0)</f>
        <v>0</v>
      </c>
      <c r="BJ1049" s="18" t="s">
        <v>81</v>
      </c>
      <c r="BK1049" s="225">
        <f>ROUND(I1049*H1049,2)</f>
        <v>0</v>
      </c>
      <c r="BL1049" s="18" t="s">
        <v>706</v>
      </c>
      <c r="BM1049" s="224" t="s">
        <v>1328</v>
      </c>
    </row>
    <row r="1050" s="2" customFormat="1">
      <c r="A1050" s="39"/>
      <c r="B1050" s="40"/>
      <c r="C1050" s="41"/>
      <c r="D1050" s="248" t="s">
        <v>197</v>
      </c>
      <c r="E1050" s="41"/>
      <c r="F1050" s="249" t="s">
        <v>1329</v>
      </c>
      <c r="G1050" s="41"/>
      <c r="H1050" s="41"/>
      <c r="I1050" s="250"/>
      <c r="J1050" s="41"/>
      <c r="K1050" s="41"/>
      <c r="L1050" s="45"/>
      <c r="M1050" s="251"/>
      <c r="N1050" s="252"/>
      <c r="O1050" s="85"/>
      <c r="P1050" s="85"/>
      <c r="Q1050" s="85"/>
      <c r="R1050" s="85"/>
      <c r="S1050" s="85"/>
      <c r="T1050" s="86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T1050" s="18" t="s">
        <v>197</v>
      </c>
      <c r="AU1050" s="18" t="s">
        <v>83</v>
      </c>
    </row>
    <row r="1051" s="14" customFormat="1">
      <c r="A1051" s="14"/>
      <c r="B1051" s="237"/>
      <c r="C1051" s="238"/>
      <c r="D1051" s="228" t="s">
        <v>175</v>
      </c>
      <c r="E1051" s="239" t="s">
        <v>19</v>
      </c>
      <c r="F1051" s="240" t="s">
        <v>763</v>
      </c>
      <c r="G1051" s="238"/>
      <c r="H1051" s="241">
        <v>3.2850000000000001</v>
      </c>
      <c r="I1051" s="242"/>
      <c r="J1051" s="238"/>
      <c r="K1051" s="238"/>
      <c r="L1051" s="243"/>
      <c r="M1051" s="244"/>
      <c r="N1051" s="245"/>
      <c r="O1051" s="245"/>
      <c r="P1051" s="245"/>
      <c r="Q1051" s="245"/>
      <c r="R1051" s="245"/>
      <c r="S1051" s="245"/>
      <c r="T1051" s="246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47" t="s">
        <v>175</v>
      </c>
      <c r="AU1051" s="247" t="s">
        <v>83</v>
      </c>
      <c r="AV1051" s="14" t="s">
        <v>83</v>
      </c>
      <c r="AW1051" s="14" t="s">
        <v>33</v>
      </c>
      <c r="AX1051" s="14" t="s">
        <v>74</v>
      </c>
      <c r="AY1051" s="247" t="s">
        <v>165</v>
      </c>
    </row>
    <row r="1052" s="14" customFormat="1">
      <c r="A1052" s="14"/>
      <c r="B1052" s="237"/>
      <c r="C1052" s="238"/>
      <c r="D1052" s="228" t="s">
        <v>175</v>
      </c>
      <c r="E1052" s="239" t="s">
        <v>19</v>
      </c>
      <c r="F1052" s="240" t="s">
        <v>764</v>
      </c>
      <c r="G1052" s="238"/>
      <c r="H1052" s="241">
        <v>30.600000000000001</v>
      </c>
      <c r="I1052" s="242"/>
      <c r="J1052" s="238"/>
      <c r="K1052" s="238"/>
      <c r="L1052" s="243"/>
      <c r="M1052" s="244"/>
      <c r="N1052" s="245"/>
      <c r="O1052" s="245"/>
      <c r="P1052" s="245"/>
      <c r="Q1052" s="245"/>
      <c r="R1052" s="245"/>
      <c r="S1052" s="245"/>
      <c r="T1052" s="246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47" t="s">
        <v>175</v>
      </c>
      <c r="AU1052" s="247" t="s">
        <v>83</v>
      </c>
      <c r="AV1052" s="14" t="s">
        <v>83</v>
      </c>
      <c r="AW1052" s="14" t="s">
        <v>33</v>
      </c>
      <c r="AX1052" s="14" t="s">
        <v>74</v>
      </c>
      <c r="AY1052" s="247" t="s">
        <v>165</v>
      </c>
    </row>
    <row r="1053" s="14" customFormat="1">
      <c r="A1053" s="14"/>
      <c r="B1053" s="237"/>
      <c r="C1053" s="238"/>
      <c r="D1053" s="228" t="s">
        <v>175</v>
      </c>
      <c r="E1053" s="239" t="s">
        <v>19</v>
      </c>
      <c r="F1053" s="240" t="s">
        <v>1301</v>
      </c>
      <c r="G1053" s="238"/>
      <c r="H1053" s="241">
        <v>5.4000000000000004</v>
      </c>
      <c r="I1053" s="242"/>
      <c r="J1053" s="238"/>
      <c r="K1053" s="238"/>
      <c r="L1053" s="243"/>
      <c r="M1053" s="244"/>
      <c r="N1053" s="245"/>
      <c r="O1053" s="245"/>
      <c r="P1053" s="245"/>
      <c r="Q1053" s="245"/>
      <c r="R1053" s="245"/>
      <c r="S1053" s="245"/>
      <c r="T1053" s="246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47" t="s">
        <v>175</v>
      </c>
      <c r="AU1053" s="247" t="s">
        <v>83</v>
      </c>
      <c r="AV1053" s="14" t="s">
        <v>83</v>
      </c>
      <c r="AW1053" s="14" t="s">
        <v>33</v>
      </c>
      <c r="AX1053" s="14" t="s">
        <v>74</v>
      </c>
      <c r="AY1053" s="247" t="s">
        <v>165</v>
      </c>
    </row>
    <row r="1054" s="14" customFormat="1">
      <c r="A1054" s="14"/>
      <c r="B1054" s="237"/>
      <c r="C1054" s="238"/>
      <c r="D1054" s="228" t="s">
        <v>175</v>
      </c>
      <c r="E1054" s="239" t="s">
        <v>19</v>
      </c>
      <c r="F1054" s="240" t="s">
        <v>1302</v>
      </c>
      <c r="G1054" s="238"/>
      <c r="H1054" s="241">
        <v>8.5</v>
      </c>
      <c r="I1054" s="242"/>
      <c r="J1054" s="238"/>
      <c r="K1054" s="238"/>
      <c r="L1054" s="243"/>
      <c r="M1054" s="244"/>
      <c r="N1054" s="245"/>
      <c r="O1054" s="245"/>
      <c r="P1054" s="245"/>
      <c r="Q1054" s="245"/>
      <c r="R1054" s="245"/>
      <c r="S1054" s="245"/>
      <c r="T1054" s="246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47" t="s">
        <v>175</v>
      </c>
      <c r="AU1054" s="247" t="s">
        <v>83</v>
      </c>
      <c r="AV1054" s="14" t="s">
        <v>83</v>
      </c>
      <c r="AW1054" s="14" t="s">
        <v>33</v>
      </c>
      <c r="AX1054" s="14" t="s">
        <v>74</v>
      </c>
      <c r="AY1054" s="247" t="s">
        <v>165</v>
      </c>
    </row>
    <row r="1055" s="14" customFormat="1">
      <c r="A1055" s="14"/>
      <c r="B1055" s="237"/>
      <c r="C1055" s="238"/>
      <c r="D1055" s="228" t="s">
        <v>175</v>
      </c>
      <c r="E1055" s="239" t="s">
        <v>19</v>
      </c>
      <c r="F1055" s="240" t="s">
        <v>1303</v>
      </c>
      <c r="G1055" s="238"/>
      <c r="H1055" s="241">
        <v>8.9399999999999995</v>
      </c>
      <c r="I1055" s="242"/>
      <c r="J1055" s="238"/>
      <c r="K1055" s="238"/>
      <c r="L1055" s="243"/>
      <c r="M1055" s="244"/>
      <c r="N1055" s="245"/>
      <c r="O1055" s="245"/>
      <c r="P1055" s="245"/>
      <c r="Q1055" s="245"/>
      <c r="R1055" s="245"/>
      <c r="S1055" s="245"/>
      <c r="T1055" s="246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7" t="s">
        <v>175</v>
      </c>
      <c r="AU1055" s="247" t="s">
        <v>83</v>
      </c>
      <c r="AV1055" s="14" t="s">
        <v>83</v>
      </c>
      <c r="AW1055" s="14" t="s">
        <v>33</v>
      </c>
      <c r="AX1055" s="14" t="s">
        <v>74</v>
      </c>
      <c r="AY1055" s="247" t="s">
        <v>165</v>
      </c>
    </row>
    <row r="1056" s="14" customFormat="1">
      <c r="A1056" s="14"/>
      <c r="B1056" s="237"/>
      <c r="C1056" s="238"/>
      <c r="D1056" s="228" t="s">
        <v>175</v>
      </c>
      <c r="E1056" s="239" t="s">
        <v>19</v>
      </c>
      <c r="F1056" s="240" t="s">
        <v>1304</v>
      </c>
      <c r="G1056" s="238"/>
      <c r="H1056" s="241">
        <v>9.3599999999999994</v>
      </c>
      <c r="I1056" s="242"/>
      <c r="J1056" s="238"/>
      <c r="K1056" s="238"/>
      <c r="L1056" s="243"/>
      <c r="M1056" s="244"/>
      <c r="N1056" s="245"/>
      <c r="O1056" s="245"/>
      <c r="P1056" s="245"/>
      <c r="Q1056" s="245"/>
      <c r="R1056" s="245"/>
      <c r="S1056" s="245"/>
      <c r="T1056" s="246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47" t="s">
        <v>175</v>
      </c>
      <c r="AU1056" s="247" t="s">
        <v>83</v>
      </c>
      <c r="AV1056" s="14" t="s">
        <v>83</v>
      </c>
      <c r="AW1056" s="14" t="s">
        <v>33</v>
      </c>
      <c r="AX1056" s="14" t="s">
        <v>74</v>
      </c>
      <c r="AY1056" s="247" t="s">
        <v>165</v>
      </c>
    </row>
    <row r="1057" s="14" customFormat="1">
      <c r="A1057" s="14"/>
      <c r="B1057" s="237"/>
      <c r="C1057" s="238"/>
      <c r="D1057" s="228" t="s">
        <v>175</v>
      </c>
      <c r="E1057" s="239" t="s">
        <v>19</v>
      </c>
      <c r="F1057" s="240" t="s">
        <v>1305</v>
      </c>
      <c r="G1057" s="238"/>
      <c r="H1057" s="241">
        <v>5.2400000000000002</v>
      </c>
      <c r="I1057" s="242"/>
      <c r="J1057" s="238"/>
      <c r="K1057" s="238"/>
      <c r="L1057" s="243"/>
      <c r="M1057" s="244"/>
      <c r="N1057" s="245"/>
      <c r="O1057" s="245"/>
      <c r="P1057" s="245"/>
      <c r="Q1057" s="245"/>
      <c r="R1057" s="245"/>
      <c r="S1057" s="245"/>
      <c r="T1057" s="246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47" t="s">
        <v>175</v>
      </c>
      <c r="AU1057" s="247" t="s">
        <v>83</v>
      </c>
      <c r="AV1057" s="14" t="s">
        <v>83</v>
      </c>
      <c r="AW1057" s="14" t="s">
        <v>33</v>
      </c>
      <c r="AX1057" s="14" t="s">
        <v>74</v>
      </c>
      <c r="AY1057" s="247" t="s">
        <v>165</v>
      </c>
    </row>
    <row r="1058" s="14" customFormat="1">
      <c r="A1058" s="14"/>
      <c r="B1058" s="237"/>
      <c r="C1058" s="238"/>
      <c r="D1058" s="228" t="s">
        <v>175</v>
      </c>
      <c r="E1058" s="239" t="s">
        <v>19</v>
      </c>
      <c r="F1058" s="240" t="s">
        <v>1306</v>
      </c>
      <c r="G1058" s="238"/>
      <c r="H1058" s="241">
        <v>7.9000000000000004</v>
      </c>
      <c r="I1058" s="242"/>
      <c r="J1058" s="238"/>
      <c r="K1058" s="238"/>
      <c r="L1058" s="243"/>
      <c r="M1058" s="244"/>
      <c r="N1058" s="245"/>
      <c r="O1058" s="245"/>
      <c r="P1058" s="245"/>
      <c r="Q1058" s="245"/>
      <c r="R1058" s="245"/>
      <c r="S1058" s="245"/>
      <c r="T1058" s="246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47" t="s">
        <v>175</v>
      </c>
      <c r="AU1058" s="247" t="s">
        <v>83</v>
      </c>
      <c r="AV1058" s="14" t="s">
        <v>83</v>
      </c>
      <c r="AW1058" s="14" t="s">
        <v>33</v>
      </c>
      <c r="AX1058" s="14" t="s">
        <v>74</v>
      </c>
      <c r="AY1058" s="247" t="s">
        <v>165</v>
      </c>
    </row>
    <row r="1059" s="15" customFormat="1">
      <c r="A1059" s="15"/>
      <c r="B1059" s="253"/>
      <c r="C1059" s="254"/>
      <c r="D1059" s="228" t="s">
        <v>175</v>
      </c>
      <c r="E1059" s="255" t="s">
        <v>19</v>
      </c>
      <c r="F1059" s="256" t="s">
        <v>207</v>
      </c>
      <c r="G1059" s="254"/>
      <c r="H1059" s="257">
        <v>79.224999999999994</v>
      </c>
      <c r="I1059" s="258"/>
      <c r="J1059" s="254"/>
      <c r="K1059" s="254"/>
      <c r="L1059" s="259"/>
      <c r="M1059" s="260"/>
      <c r="N1059" s="261"/>
      <c r="O1059" s="261"/>
      <c r="P1059" s="261"/>
      <c r="Q1059" s="261"/>
      <c r="R1059" s="261"/>
      <c r="S1059" s="261"/>
      <c r="T1059" s="262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T1059" s="263" t="s">
        <v>175</v>
      </c>
      <c r="AU1059" s="263" t="s">
        <v>83</v>
      </c>
      <c r="AV1059" s="15" t="s">
        <v>173</v>
      </c>
      <c r="AW1059" s="15" t="s">
        <v>33</v>
      </c>
      <c r="AX1059" s="15" t="s">
        <v>81</v>
      </c>
      <c r="AY1059" s="263" t="s">
        <v>165</v>
      </c>
    </row>
    <row r="1060" s="2" customFormat="1" ht="16.5" customHeight="1">
      <c r="A1060" s="39"/>
      <c r="B1060" s="40"/>
      <c r="C1060" s="213" t="s">
        <v>1330</v>
      </c>
      <c r="D1060" s="213" t="s">
        <v>168</v>
      </c>
      <c r="E1060" s="214" t="s">
        <v>1331</v>
      </c>
      <c r="F1060" s="215" t="s">
        <v>1332</v>
      </c>
      <c r="G1060" s="216" t="s">
        <v>780</v>
      </c>
      <c r="H1060" s="275"/>
      <c r="I1060" s="218"/>
      <c r="J1060" s="219">
        <f>ROUND(I1060*H1060,2)</f>
        <v>0</v>
      </c>
      <c r="K1060" s="215" t="s">
        <v>195</v>
      </c>
      <c r="L1060" s="45"/>
      <c r="M1060" s="220" t="s">
        <v>19</v>
      </c>
      <c r="N1060" s="221" t="s">
        <v>45</v>
      </c>
      <c r="O1060" s="85"/>
      <c r="P1060" s="222">
        <f>O1060*H1060</f>
        <v>0</v>
      </c>
      <c r="Q1060" s="222">
        <v>0</v>
      </c>
      <c r="R1060" s="222">
        <f>Q1060*H1060</f>
        <v>0</v>
      </c>
      <c r="S1060" s="222">
        <v>0</v>
      </c>
      <c r="T1060" s="223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24" t="s">
        <v>706</v>
      </c>
      <c r="AT1060" s="224" t="s">
        <v>168</v>
      </c>
      <c r="AU1060" s="224" t="s">
        <v>83</v>
      </c>
      <c r="AY1060" s="18" t="s">
        <v>165</v>
      </c>
      <c r="BE1060" s="225">
        <f>IF(N1060="základní",J1060,0)</f>
        <v>0</v>
      </c>
      <c r="BF1060" s="225">
        <f>IF(N1060="snížená",J1060,0)</f>
        <v>0</v>
      </c>
      <c r="BG1060" s="225">
        <f>IF(N1060="zákl. přenesená",J1060,0)</f>
        <v>0</v>
      </c>
      <c r="BH1060" s="225">
        <f>IF(N1060="sníž. přenesená",J1060,0)</f>
        <v>0</v>
      </c>
      <c r="BI1060" s="225">
        <f>IF(N1060="nulová",J1060,0)</f>
        <v>0</v>
      </c>
      <c r="BJ1060" s="18" t="s">
        <v>81</v>
      </c>
      <c r="BK1060" s="225">
        <f>ROUND(I1060*H1060,2)</f>
        <v>0</v>
      </c>
      <c r="BL1060" s="18" t="s">
        <v>706</v>
      </c>
      <c r="BM1060" s="224" t="s">
        <v>1333</v>
      </c>
    </row>
    <row r="1061" s="2" customFormat="1">
      <c r="A1061" s="39"/>
      <c r="B1061" s="40"/>
      <c r="C1061" s="41"/>
      <c r="D1061" s="248" t="s">
        <v>197</v>
      </c>
      <c r="E1061" s="41"/>
      <c r="F1061" s="249" t="s">
        <v>1334</v>
      </c>
      <c r="G1061" s="41"/>
      <c r="H1061" s="41"/>
      <c r="I1061" s="250"/>
      <c r="J1061" s="41"/>
      <c r="K1061" s="41"/>
      <c r="L1061" s="45"/>
      <c r="M1061" s="251"/>
      <c r="N1061" s="252"/>
      <c r="O1061" s="85"/>
      <c r="P1061" s="85"/>
      <c r="Q1061" s="85"/>
      <c r="R1061" s="85"/>
      <c r="S1061" s="85"/>
      <c r="T1061" s="86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18" t="s">
        <v>197</v>
      </c>
      <c r="AU1061" s="18" t="s">
        <v>83</v>
      </c>
    </row>
    <row r="1062" s="12" customFormat="1" ht="22.8" customHeight="1">
      <c r="A1062" s="12"/>
      <c r="B1062" s="197"/>
      <c r="C1062" s="198"/>
      <c r="D1062" s="199" t="s">
        <v>73</v>
      </c>
      <c r="E1062" s="211" t="s">
        <v>1335</v>
      </c>
      <c r="F1062" s="211" t="s">
        <v>1336</v>
      </c>
      <c r="G1062" s="198"/>
      <c r="H1062" s="198"/>
      <c r="I1062" s="201"/>
      <c r="J1062" s="212">
        <f>BK1062</f>
        <v>0</v>
      </c>
      <c r="K1062" s="198"/>
      <c r="L1062" s="203"/>
      <c r="M1062" s="204"/>
      <c r="N1062" s="205"/>
      <c r="O1062" s="205"/>
      <c r="P1062" s="206">
        <f>SUM(P1063:P1070)</f>
        <v>0</v>
      </c>
      <c r="Q1062" s="205"/>
      <c r="R1062" s="206">
        <f>SUM(R1063:R1070)</f>
        <v>0.0163184</v>
      </c>
      <c r="S1062" s="205"/>
      <c r="T1062" s="207">
        <f>SUM(T1063:T1070)</f>
        <v>0</v>
      </c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R1062" s="208" t="s">
        <v>83</v>
      </c>
      <c r="AT1062" s="209" t="s">
        <v>73</v>
      </c>
      <c r="AU1062" s="209" t="s">
        <v>81</v>
      </c>
      <c r="AY1062" s="208" t="s">
        <v>165</v>
      </c>
      <c r="BK1062" s="210">
        <f>SUM(BK1063:BK1070)</f>
        <v>0</v>
      </c>
    </row>
    <row r="1063" s="2" customFormat="1" ht="24.15" customHeight="1">
      <c r="A1063" s="39"/>
      <c r="B1063" s="40"/>
      <c r="C1063" s="213" t="s">
        <v>1337</v>
      </c>
      <c r="D1063" s="213" t="s">
        <v>168</v>
      </c>
      <c r="E1063" s="214" t="s">
        <v>1338</v>
      </c>
      <c r="F1063" s="215" t="s">
        <v>1339</v>
      </c>
      <c r="G1063" s="216" t="s">
        <v>194</v>
      </c>
      <c r="H1063" s="217">
        <v>34.719999999999999</v>
      </c>
      <c r="I1063" s="218"/>
      <c r="J1063" s="219">
        <f>ROUND(I1063*H1063,2)</f>
        <v>0</v>
      </c>
      <c r="K1063" s="215" t="s">
        <v>195</v>
      </c>
      <c r="L1063" s="45"/>
      <c r="M1063" s="220" t="s">
        <v>19</v>
      </c>
      <c r="N1063" s="221" t="s">
        <v>45</v>
      </c>
      <c r="O1063" s="85"/>
      <c r="P1063" s="222">
        <f>O1063*H1063</f>
        <v>0</v>
      </c>
      <c r="Q1063" s="222">
        <v>0.00022000000000000001</v>
      </c>
      <c r="R1063" s="222">
        <f>Q1063*H1063</f>
        <v>0.0076384000000000001</v>
      </c>
      <c r="S1063" s="222">
        <v>0</v>
      </c>
      <c r="T1063" s="223">
        <f>S1063*H1063</f>
        <v>0</v>
      </c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R1063" s="224" t="s">
        <v>706</v>
      </c>
      <c r="AT1063" s="224" t="s">
        <v>168</v>
      </c>
      <c r="AU1063" s="224" t="s">
        <v>83</v>
      </c>
      <c r="AY1063" s="18" t="s">
        <v>165</v>
      </c>
      <c r="BE1063" s="225">
        <f>IF(N1063="základní",J1063,0)</f>
        <v>0</v>
      </c>
      <c r="BF1063" s="225">
        <f>IF(N1063="snížená",J1063,0)</f>
        <v>0</v>
      </c>
      <c r="BG1063" s="225">
        <f>IF(N1063="zákl. přenesená",J1063,0)</f>
        <v>0</v>
      </c>
      <c r="BH1063" s="225">
        <f>IF(N1063="sníž. přenesená",J1063,0)</f>
        <v>0</v>
      </c>
      <c r="BI1063" s="225">
        <f>IF(N1063="nulová",J1063,0)</f>
        <v>0</v>
      </c>
      <c r="BJ1063" s="18" t="s">
        <v>81</v>
      </c>
      <c r="BK1063" s="225">
        <f>ROUND(I1063*H1063,2)</f>
        <v>0</v>
      </c>
      <c r="BL1063" s="18" t="s">
        <v>706</v>
      </c>
      <c r="BM1063" s="224" t="s">
        <v>1340</v>
      </c>
    </row>
    <row r="1064" s="2" customFormat="1">
      <c r="A1064" s="39"/>
      <c r="B1064" s="40"/>
      <c r="C1064" s="41"/>
      <c r="D1064" s="248" t="s">
        <v>197</v>
      </c>
      <c r="E1064" s="41"/>
      <c r="F1064" s="249" t="s">
        <v>1341</v>
      </c>
      <c r="G1064" s="41"/>
      <c r="H1064" s="41"/>
      <c r="I1064" s="250"/>
      <c r="J1064" s="41"/>
      <c r="K1064" s="41"/>
      <c r="L1064" s="45"/>
      <c r="M1064" s="251"/>
      <c r="N1064" s="252"/>
      <c r="O1064" s="85"/>
      <c r="P1064" s="85"/>
      <c r="Q1064" s="85"/>
      <c r="R1064" s="85"/>
      <c r="S1064" s="85"/>
      <c r="T1064" s="86"/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T1064" s="18" t="s">
        <v>197</v>
      </c>
      <c r="AU1064" s="18" t="s">
        <v>83</v>
      </c>
    </row>
    <row r="1065" s="2" customFormat="1" ht="16.5" customHeight="1">
      <c r="A1065" s="39"/>
      <c r="B1065" s="40"/>
      <c r="C1065" s="213" t="s">
        <v>1342</v>
      </c>
      <c r="D1065" s="213" t="s">
        <v>168</v>
      </c>
      <c r="E1065" s="214" t="s">
        <v>1343</v>
      </c>
      <c r="F1065" s="215" t="s">
        <v>1344</v>
      </c>
      <c r="G1065" s="216" t="s">
        <v>194</v>
      </c>
      <c r="H1065" s="217">
        <v>34.719999999999999</v>
      </c>
      <c r="I1065" s="218"/>
      <c r="J1065" s="219">
        <f>ROUND(I1065*H1065,2)</f>
        <v>0</v>
      </c>
      <c r="K1065" s="215" t="s">
        <v>195</v>
      </c>
      <c r="L1065" s="45"/>
      <c r="M1065" s="220" t="s">
        <v>19</v>
      </c>
      <c r="N1065" s="221" t="s">
        <v>45</v>
      </c>
      <c r="O1065" s="85"/>
      <c r="P1065" s="222">
        <f>O1065*H1065</f>
        <v>0</v>
      </c>
      <c r="Q1065" s="222">
        <v>0.00025000000000000001</v>
      </c>
      <c r="R1065" s="222">
        <f>Q1065*H1065</f>
        <v>0.0086800000000000002</v>
      </c>
      <c r="S1065" s="222">
        <v>0</v>
      </c>
      <c r="T1065" s="223">
        <f>S1065*H1065</f>
        <v>0</v>
      </c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R1065" s="224" t="s">
        <v>706</v>
      </c>
      <c r="AT1065" s="224" t="s">
        <v>168</v>
      </c>
      <c r="AU1065" s="224" t="s">
        <v>83</v>
      </c>
      <c r="AY1065" s="18" t="s">
        <v>165</v>
      </c>
      <c r="BE1065" s="225">
        <f>IF(N1065="základní",J1065,0)</f>
        <v>0</v>
      </c>
      <c r="BF1065" s="225">
        <f>IF(N1065="snížená",J1065,0)</f>
        <v>0</v>
      </c>
      <c r="BG1065" s="225">
        <f>IF(N1065="zákl. přenesená",J1065,0)</f>
        <v>0</v>
      </c>
      <c r="BH1065" s="225">
        <f>IF(N1065="sníž. přenesená",J1065,0)</f>
        <v>0</v>
      </c>
      <c r="BI1065" s="225">
        <f>IF(N1065="nulová",J1065,0)</f>
        <v>0</v>
      </c>
      <c r="BJ1065" s="18" t="s">
        <v>81</v>
      </c>
      <c r="BK1065" s="225">
        <f>ROUND(I1065*H1065,2)</f>
        <v>0</v>
      </c>
      <c r="BL1065" s="18" t="s">
        <v>706</v>
      </c>
      <c r="BM1065" s="224" t="s">
        <v>1345</v>
      </c>
    </row>
    <row r="1066" s="2" customFormat="1">
      <c r="A1066" s="39"/>
      <c r="B1066" s="40"/>
      <c r="C1066" s="41"/>
      <c r="D1066" s="248" t="s">
        <v>197</v>
      </c>
      <c r="E1066" s="41"/>
      <c r="F1066" s="249" t="s">
        <v>1346</v>
      </c>
      <c r="G1066" s="41"/>
      <c r="H1066" s="41"/>
      <c r="I1066" s="250"/>
      <c r="J1066" s="41"/>
      <c r="K1066" s="41"/>
      <c r="L1066" s="45"/>
      <c r="M1066" s="251"/>
      <c r="N1066" s="252"/>
      <c r="O1066" s="85"/>
      <c r="P1066" s="85"/>
      <c r="Q1066" s="85"/>
      <c r="R1066" s="85"/>
      <c r="S1066" s="85"/>
      <c r="T1066" s="86"/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T1066" s="18" t="s">
        <v>197</v>
      </c>
      <c r="AU1066" s="18" t="s">
        <v>83</v>
      </c>
    </row>
    <row r="1067" s="13" customFormat="1">
      <c r="A1067" s="13"/>
      <c r="B1067" s="226"/>
      <c r="C1067" s="227"/>
      <c r="D1067" s="228" t="s">
        <v>175</v>
      </c>
      <c r="E1067" s="229" t="s">
        <v>19</v>
      </c>
      <c r="F1067" s="230" t="s">
        <v>897</v>
      </c>
      <c r="G1067" s="227"/>
      <c r="H1067" s="229" t="s">
        <v>19</v>
      </c>
      <c r="I1067" s="231"/>
      <c r="J1067" s="227"/>
      <c r="K1067" s="227"/>
      <c r="L1067" s="232"/>
      <c r="M1067" s="233"/>
      <c r="N1067" s="234"/>
      <c r="O1067" s="234"/>
      <c r="P1067" s="234"/>
      <c r="Q1067" s="234"/>
      <c r="R1067" s="234"/>
      <c r="S1067" s="234"/>
      <c r="T1067" s="235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6" t="s">
        <v>175</v>
      </c>
      <c r="AU1067" s="236" t="s">
        <v>83</v>
      </c>
      <c r="AV1067" s="13" t="s">
        <v>81</v>
      </c>
      <c r="AW1067" s="13" t="s">
        <v>33</v>
      </c>
      <c r="AX1067" s="13" t="s">
        <v>74</v>
      </c>
      <c r="AY1067" s="236" t="s">
        <v>165</v>
      </c>
    </row>
    <row r="1068" s="14" customFormat="1">
      <c r="A1068" s="14"/>
      <c r="B1068" s="237"/>
      <c r="C1068" s="238"/>
      <c r="D1068" s="228" t="s">
        <v>175</v>
      </c>
      <c r="E1068" s="239" t="s">
        <v>19</v>
      </c>
      <c r="F1068" s="240" t="s">
        <v>898</v>
      </c>
      <c r="G1068" s="238"/>
      <c r="H1068" s="241">
        <v>20.16</v>
      </c>
      <c r="I1068" s="242"/>
      <c r="J1068" s="238"/>
      <c r="K1068" s="238"/>
      <c r="L1068" s="243"/>
      <c r="M1068" s="244"/>
      <c r="N1068" s="245"/>
      <c r="O1068" s="245"/>
      <c r="P1068" s="245"/>
      <c r="Q1068" s="245"/>
      <c r="R1068" s="245"/>
      <c r="S1068" s="245"/>
      <c r="T1068" s="246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7" t="s">
        <v>175</v>
      </c>
      <c r="AU1068" s="247" t="s">
        <v>83</v>
      </c>
      <c r="AV1068" s="14" t="s">
        <v>83</v>
      </c>
      <c r="AW1068" s="14" t="s">
        <v>33</v>
      </c>
      <c r="AX1068" s="14" t="s">
        <v>74</v>
      </c>
      <c r="AY1068" s="247" t="s">
        <v>165</v>
      </c>
    </row>
    <row r="1069" s="14" customFormat="1">
      <c r="A1069" s="14"/>
      <c r="B1069" s="237"/>
      <c r="C1069" s="238"/>
      <c r="D1069" s="228" t="s">
        <v>175</v>
      </c>
      <c r="E1069" s="239" t="s">
        <v>19</v>
      </c>
      <c r="F1069" s="240" t="s">
        <v>899</v>
      </c>
      <c r="G1069" s="238"/>
      <c r="H1069" s="241">
        <v>14.560000000000001</v>
      </c>
      <c r="I1069" s="242"/>
      <c r="J1069" s="238"/>
      <c r="K1069" s="238"/>
      <c r="L1069" s="243"/>
      <c r="M1069" s="244"/>
      <c r="N1069" s="245"/>
      <c r="O1069" s="245"/>
      <c r="P1069" s="245"/>
      <c r="Q1069" s="245"/>
      <c r="R1069" s="245"/>
      <c r="S1069" s="245"/>
      <c r="T1069" s="246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47" t="s">
        <v>175</v>
      </c>
      <c r="AU1069" s="247" t="s">
        <v>83</v>
      </c>
      <c r="AV1069" s="14" t="s">
        <v>83</v>
      </c>
      <c r="AW1069" s="14" t="s">
        <v>33</v>
      </c>
      <c r="AX1069" s="14" t="s">
        <v>74</v>
      </c>
      <c r="AY1069" s="247" t="s">
        <v>165</v>
      </c>
    </row>
    <row r="1070" s="15" customFormat="1">
      <c r="A1070" s="15"/>
      <c r="B1070" s="253"/>
      <c r="C1070" s="254"/>
      <c r="D1070" s="228" t="s">
        <v>175</v>
      </c>
      <c r="E1070" s="255" t="s">
        <v>19</v>
      </c>
      <c r="F1070" s="256" t="s">
        <v>207</v>
      </c>
      <c r="G1070" s="254"/>
      <c r="H1070" s="257">
        <v>34.719999999999999</v>
      </c>
      <c r="I1070" s="258"/>
      <c r="J1070" s="254"/>
      <c r="K1070" s="254"/>
      <c r="L1070" s="259"/>
      <c r="M1070" s="260"/>
      <c r="N1070" s="261"/>
      <c r="O1070" s="261"/>
      <c r="P1070" s="261"/>
      <c r="Q1070" s="261"/>
      <c r="R1070" s="261"/>
      <c r="S1070" s="261"/>
      <c r="T1070" s="262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63" t="s">
        <v>175</v>
      </c>
      <c r="AU1070" s="263" t="s">
        <v>83</v>
      </c>
      <c r="AV1070" s="15" t="s">
        <v>173</v>
      </c>
      <c r="AW1070" s="15" t="s">
        <v>33</v>
      </c>
      <c r="AX1070" s="15" t="s">
        <v>81</v>
      </c>
      <c r="AY1070" s="263" t="s">
        <v>165</v>
      </c>
    </row>
    <row r="1071" s="12" customFormat="1" ht="22.8" customHeight="1">
      <c r="A1071" s="12"/>
      <c r="B1071" s="197"/>
      <c r="C1071" s="198"/>
      <c r="D1071" s="199" t="s">
        <v>73</v>
      </c>
      <c r="E1071" s="211" t="s">
        <v>1347</v>
      </c>
      <c r="F1071" s="211" t="s">
        <v>1348</v>
      </c>
      <c r="G1071" s="198"/>
      <c r="H1071" s="198"/>
      <c r="I1071" s="201"/>
      <c r="J1071" s="212">
        <f>BK1071</f>
        <v>0</v>
      </c>
      <c r="K1071" s="198"/>
      <c r="L1071" s="203"/>
      <c r="M1071" s="204"/>
      <c r="N1071" s="205"/>
      <c r="O1071" s="205"/>
      <c r="P1071" s="206">
        <f>SUM(P1072:P1120)</f>
        <v>0</v>
      </c>
      <c r="Q1071" s="205"/>
      <c r="R1071" s="206">
        <f>SUM(R1072:R1120)</f>
        <v>0.050089670000000003</v>
      </c>
      <c r="S1071" s="205"/>
      <c r="T1071" s="207">
        <f>SUM(T1072:T1120)</f>
        <v>0</v>
      </c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R1071" s="208" t="s">
        <v>83</v>
      </c>
      <c r="AT1071" s="209" t="s">
        <v>73</v>
      </c>
      <c r="AU1071" s="209" t="s">
        <v>81</v>
      </c>
      <c r="AY1071" s="208" t="s">
        <v>165</v>
      </c>
      <c r="BK1071" s="210">
        <f>SUM(BK1072:BK1120)</f>
        <v>0</v>
      </c>
    </row>
    <row r="1072" s="2" customFormat="1" ht="16.5" customHeight="1">
      <c r="A1072" s="39"/>
      <c r="B1072" s="40"/>
      <c r="C1072" s="213" t="s">
        <v>1349</v>
      </c>
      <c r="D1072" s="213" t="s">
        <v>168</v>
      </c>
      <c r="E1072" s="214" t="s">
        <v>1350</v>
      </c>
      <c r="F1072" s="215" t="s">
        <v>1351</v>
      </c>
      <c r="G1072" s="216" t="s">
        <v>194</v>
      </c>
      <c r="H1072" s="217">
        <v>172.72300000000001</v>
      </c>
      <c r="I1072" s="218"/>
      <c r="J1072" s="219">
        <f>ROUND(I1072*H1072,2)</f>
        <v>0</v>
      </c>
      <c r="K1072" s="215" t="s">
        <v>195</v>
      </c>
      <c r="L1072" s="45"/>
      <c r="M1072" s="220" t="s">
        <v>19</v>
      </c>
      <c r="N1072" s="221" t="s">
        <v>45</v>
      </c>
      <c r="O1072" s="85"/>
      <c r="P1072" s="222">
        <f>O1072*H1072</f>
        <v>0</v>
      </c>
      <c r="Q1072" s="222">
        <v>0</v>
      </c>
      <c r="R1072" s="222">
        <f>Q1072*H1072</f>
        <v>0</v>
      </c>
      <c r="S1072" s="222">
        <v>0</v>
      </c>
      <c r="T1072" s="223">
        <f>S1072*H1072</f>
        <v>0</v>
      </c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R1072" s="224" t="s">
        <v>706</v>
      </c>
      <c r="AT1072" s="224" t="s">
        <v>168</v>
      </c>
      <c r="AU1072" s="224" t="s">
        <v>83</v>
      </c>
      <c r="AY1072" s="18" t="s">
        <v>165</v>
      </c>
      <c r="BE1072" s="225">
        <f>IF(N1072="základní",J1072,0)</f>
        <v>0</v>
      </c>
      <c r="BF1072" s="225">
        <f>IF(N1072="snížená",J1072,0)</f>
        <v>0</v>
      </c>
      <c r="BG1072" s="225">
        <f>IF(N1072="zákl. přenesená",J1072,0)</f>
        <v>0</v>
      </c>
      <c r="BH1072" s="225">
        <f>IF(N1072="sníž. přenesená",J1072,0)</f>
        <v>0</v>
      </c>
      <c r="BI1072" s="225">
        <f>IF(N1072="nulová",J1072,0)</f>
        <v>0</v>
      </c>
      <c r="BJ1072" s="18" t="s">
        <v>81</v>
      </c>
      <c r="BK1072" s="225">
        <f>ROUND(I1072*H1072,2)</f>
        <v>0</v>
      </c>
      <c r="BL1072" s="18" t="s">
        <v>706</v>
      </c>
      <c r="BM1072" s="224" t="s">
        <v>1352</v>
      </c>
    </row>
    <row r="1073" s="2" customFormat="1">
      <c r="A1073" s="39"/>
      <c r="B1073" s="40"/>
      <c r="C1073" s="41"/>
      <c r="D1073" s="248" t="s">
        <v>197</v>
      </c>
      <c r="E1073" s="41"/>
      <c r="F1073" s="249" t="s">
        <v>1353</v>
      </c>
      <c r="G1073" s="41"/>
      <c r="H1073" s="41"/>
      <c r="I1073" s="250"/>
      <c r="J1073" s="41"/>
      <c r="K1073" s="41"/>
      <c r="L1073" s="45"/>
      <c r="M1073" s="251"/>
      <c r="N1073" s="252"/>
      <c r="O1073" s="85"/>
      <c r="P1073" s="85"/>
      <c r="Q1073" s="85"/>
      <c r="R1073" s="85"/>
      <c r="S1073" s="85"/>
      <c r="T1073" s="86"/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T1073" s="18" t="s">
        <v>197</v>
      </c>
      <c r="AU1073" s="18" t="s">
        <v>83</v>
      </c>
    </row>
    <row r="1074" s="14" customFormat="1">
      <c r="A1074" s="14"/>
      <c r="B1074" s="237"/>
      <c r="C1074" s="238"/>
      <c r="D1074" s="228" t="s">
        <v>175</v>
      </c>
      <c r="E1074" s="239" t="s">
        <v>19</v>
      </c>
      <c r="F1074" s="240" t="s">
        <v>483</v>
      </c>
      <c r="G1074" s="238"/>
      <c r="H1074" s="241">
        <v>75.599999999999994</v>
      </c>
      <c r="I1074" s="242"/>
      <c r="J1074" s="238"/>
      <c r="K1074" s="238"/>
      <c r="L1074" s="243"/>
      <c r="M1074" s="244"/>
      <c r="N1074" s="245"/>
      <c r="O1074" s="245"/>
      <c r="P1074" s="245"/>
      <c r="Q1074" s="245"/>
      <c r="R1074" s="245"/>
      <c r="S1074" s="245"/>
      <c r="T1074" s="246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47" t="s">
        <v>175</v>
      </c>
      <c r="AU1074" s="247" t="s">
        <v>83</v>
      </c>
      <c r="AV1074" s="14" t="s">
        <v>83</v>
      </c>
      <c r="AW1074" s="14" t="s">
        <v>33</v>
      </c>
      <c r="AX1074" s="14" t="s">
        <v>74</v>
      </c>
      <c r="AY1074" s="247" t="s">
        <v>165</v>
      </c>
    </row>
    <row r="1075" s="14" customFormat="1">
      <c r="A1075" s="14"/>
      <c r="B1075" s="237"/>
      <c r="C1075" s="238"/>
      <c r="D1075" s="228" t="s">
        <v>175</v>
      </c>
      <c r="E1075" s="239" t="s">
        <v>19</v>
      </c>
      <c r="F1075" s="240" t="s">
        <v>361</v>
      </c>
      <c r="G1075" s="238"/>
      <c r="H1075" s="241">
        <v>-3.8570000000000002</v>
      </c>
      <c r="I1075" s="242"/>
      <c r="J1075" s="238"/>
      <c r="K1075" s="238"/>
      <c r="L1075" s="243"/>
      <c r="M1075" s="244"/>
      <c r="N1075" s="245"/>
      <c r="O1075" s="245"/>
      <c r="P1075" s="245"/>
      <c r="Q1075" s="245"/>
      <c r="R1075" s="245"/>
      <c r="S1075" s="245"/>
      <c r="T1075" s="246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47" t="s">
        <v>175</v>
      </c>
      <c r="AU1075" s="247" t="s">
        <v>83</v>
      </c>
      <c r="AV1075" s="14" t="s">
        <v>83</v>
      </c>
      <c r="AW1075" s="14" t="s">
        <v>33</v>
      </c>
      <c r="AX1075" s="14" t="s">
        <v>74</v>
      </c>
      <c r="AY1075" s="247" t="s">
        <v>165</v>
      </c>
    </row>
    <row r="1076" s="14" customFormat="1">
      <c r="A1076" s="14"/>
      <c r="B1076" s="237"/>
      <c r="C1076" s="238"/>
      <c r="D1076" s="228" t="s">
        <v>175</v>
      </c>
      <c r="E1076" s="239" t="s">
        <v>19</v>
      </c>
      <c r="F1076" s="240" t="s">
        <v>484</v>
      </c>
      <c r="G1076" s="238"/>
      <c r="H1076" s="241">
        <v>-4.4279999999999999</v>
      </c>
      <c r="I1076" s="242"/>
      <c r="J1076" s="238"/>
      <c r="K1076" s="238"/>
      <c r="L1076" s="243"/>
      <c r="M1076" s="244"/>
      <c r="N1076" s="245"/>
      <c r="O1076" s="245"/>
      <c r="P1076" s="245"/>
      <c r="Q1076" s="245"/>
      <c r="R1076" s="245"/>
      <c r="S1076" s="245"/>
      <c r="T1076" s="246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47" t="s">
        <v>175</v>
      </c>
      <c r="AU1076" s="247" t="s">
        <v>83</v>
      </c>
      <c r="AV1076" s="14" t="s">
        <v>83</v>
      </c>
      <c r="AW1076" s="14" t="s">
        <v>33</v>
      </c>
      <c r="AX1076" s="14" t="s">
        <v>74</v>
      </c>
      <c r="AY1076" s="247" t="s">
        <v>165</v>
      </c>
    </row>
    <row r="1077" s="14" customFormat="1">
      <c r="A1077" s="14"/>
      <c r="B1077" s="237"/>
      <c r="C1077" s="238"/>
      <c r="D1077" s="228" t="s">
        <v>175</v>
      </c>
      <c r="E1077" s="239" t="s">
        <v>19</v>
      </c>
      <c r="F1077" s="240" t="s">
        <v>485</v>
      </c>
      <c r="G1077" s="238"/>
      <c r="H1077" s="241">
        <v>-5.0629999999999997</v>
      </c>
      <c r="I1077" s="242"/>
      <c r="J1077" s="238"/>
      <c r="K1077" s="238"/>
      <c r="L1077" s="243"/>
      <c r="M1077" s="244"/>
      <c r="N1077" s="245"/>
      <c r="O1077" s="245"/>
      <c r="P1077" s="245"/>
      <c r="Q1077" s="245"/>
      <c r="R1077" s="245"/>
      <c r="S1077" s="245"/>
      <c r="T1077" s="246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7" t="s">
        <v>175</v>
      </c>
      <c r="AU1077" s="247" t="s">
        <v>83</v>
      </c>
      <c r="AV1077" s="14" t="s">
        <v>83</v>
      </c>
      <c r="AW1077" s="14" t="s">
        <v>33</v>
      </c>
      <c r="AX1077" s="14" t="s">
        <v>74</v>
      </c>
      <c r="AY1077" s="247" t="s">
        <v>165</v>
      </c>
    </row>
    <row r="1078" s="14" customFormat="1">
      <c r="A1078" s="14"/>
      <c r="B1078" s="237"/>
      <c r="C1078" s="238"/>
      <c r="D1078" s="228" t="s">
        <v>175</v>
      </c>
      <c r="E1078" s="239" t="s">
        <v>19</v>
      </c>
      <c r="F1078" s="240" t="s">
        <v>486</v>
      </c>
      <c r="G1078" s="238"/>
      <c r="H1078" s="241">
        <v>-3.375</v>
      </c>
      <c r="I1078" s="242"/>
      <c r="J1078" s="238"/>
      <c r="K1078" s="238"/>
      <c r="L1078" s="243"/>
      <c r="M1078" s="244"/>
      <c r="N1078" s="245"/>
      <c r="O1078" s="245"/>
      <c r="P1078" s="245"/>
      <c r="Q1078" s="245"/>
      <c r="R1078" s="245"/>
      <c r="S1078" s="245"/>
      <c r="T1078" s="246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47" t="s">
        <v>175</v>
      </c>
      <c r="AU1078" s="247" t="s">
        <v>83</v>
      </c>
      <c r="AV1078" s="14" t="s">
        <v>83</v>
      </c>
      <c r="AW1078" s="14" t="s">
        <v>33</v>
      </c>
      <c r="AX1078" s="14" t="s">
        <v>74</v>
      </c>
      <c r="AY1078" s="247" t="s">
        <v>165</v>
      </c>
    </row>
    <row r="1079" s="14" customFormat="1">
      <c r="A1079" s="14"/>
      <c r="B1079" s="237"/>
      <c r="C1079" s="238"/>
      <c r="D1079" s="228" t="s">
        <v>175</v>
      </c>
      <c r="E1079" s="239" t="s">
        <v>19</v>
      </c>
      <c r="F1079" s="240" t="s">
        <v>487</v>
      </c>
      <c r="G1079" s="238"/>
      <c r="H1079" s="241">
        <v>38.079999999999998</v>
      </c>
      <c r="I1079" s="242"/>
      <c r="J1079" s="238"/>
      <c r="K1079" s="238"/>
      <c r="L1079" s="243"/>
      <c r="M1079" s="244"/>
      <c r="N1079" s="245"/>
      <c r="O1079" s="245"/>
      <c r="P1079" s="245"/>
      <c r="Q1079" s="245"/>
      <c r="R1079" s="245"/>
      <c r="S1079" s="245"/>
      <c r="T1079" s="246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7" t="s">
        <v>175</v>
      </c>
      <c r="AU1079" s="247" t="s">
        <v>83</v>
      </c>
      <c r="AV1079" s="14" t="s">
        <v>83</v>
      </c>
      <c r="AW1079" s="14" t="s">
        <v>33</v>
      </c>
      <c r="AX1079" s="14" t="s">
        <v>74</v>
      </c>
      <c r="AY1079" s="247" t="s">
        <v>165</v>
      </c>
    </row>
    <row r="1080" s="14" customFormat="1">
      <c r="A1080" s="14"/>
      <c r="B1080" s="237"/>
      <c r="C1080" s="238"/>
      <c r="D1080" s="228" t="s">
        <v>175</v>
      </c>
      <c r="E1080" s="239" t="s">
        <v>19</v>
      </c>
      <c r="F1080" s="240" t="s">
        <v>488</v>
      </c>
      <c r="G1080" s="238"/>
      <c r="H1080" s="241">
        <v>-1.9290000000000001</v>
      </c>
      <c r="I1080" s="242"/>
      <c r="J1080" s="238"/>
      <c r="K1080" s="238"/>
      <c r="L1080" s="243"/>
      <c r="M1080" s="244"/>
      <c r="N1080" s="245"/>
      <c r="O1080" s="245"/>
      <c r="P1080" s="245"/>
      <c r="Q1080" s="245"/>
      <c r="R1080" s="245"/>
      <c r="S1080" s="245"/>
      <c r="T1080" s="246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47" t="s">
        <v>175</v>
      </c>
      <c r="AU1080" s="247" t="s">
        <v>83</v>
      </c>
      <c r="AV1080" s="14" t="s">
        <v>83</v>
      </c>
      <c r="AW1080" s="14" t="s">
        <v>33</v>
      </c>
      <c r="AX1080" s="14" t="s">
        <v>74</v>
      </c>
      <c r="AY1080" s="247" t="s">
        <v>165</v>
      </c>
    </row>
    <row r="1081" s="14" customFormat="1">
      <c r="A1081" s="14"/>
      <c r="B1081" s="237"/>
      <c r="C1081" s="238"/>
      <c r="D1081" s="228" t="s">
        <v>175</v>
      </c>
      <c r="E1081" s="239" t="s">
        <v>19</v>
      </c>
      <c r="F1081" s="240" t="s">
        <v>489</v>
      </c>
      <c r="G1081" s="238"/>
      <c r="H1081" s="241">
        <v>-3.1629999999999998</v>
      </c>
      <c r="I1081" s="242"/>
      <c r="J1081" s="238"/>
      <c r="K1081" s="238"/>
      <c r="L1081" s="243"/>
      <c r="M1081" s="244"/>
      <c r="N1081" s="245"/>
      <c r="O1081" s="245"/>
      <c r="P1081" s="245"/>
      <c r="Q1081" s="245"/>
      <c r="R1081" s="245"/>
      <c r="S1081" s="245"/>
      <c r="T1081" s="246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47" t="s">
        <v>175</v>
      </c>
      <c r="AU1081" s="247" t="s">
        <v>83</v>
      </c>
      <c r="AV1081" s="14" t="s">
        <v>83</v>
      </c>
      <c r="AW1081" s="14" t="s">
        <v>33</v>
      </c>
      <c r="AX1081" s="14" t="s">
        <v>74</v>
      </c>
      <c r="AY1081" s="247" t="s">
        <v>165</v>
      </c>
    </row>
    <row r="1082" s="14" customFormat="1">
      <c r="A1082" s="14"/>
      <c r="B1082" s="237"/>
      <c r="C1082" s="238"/>
      <c r="D1082" s="228" t="s">
        <v>175</v>
      </c>
      <c r="E1082" s="239" t="s">
        <v>19</v>
      </c>
      <c r="F1082" s="240" t="s">
        <v>490</v>
      </c>
      <c r="G1082" s="238"/>
      <c r="H1082" s="241">
        <v>-1.875</v>
      </c>
      <c r="I1082" s="242"/>
      <c r="J1082" s="238"/>
      <c r="K1082" s="238"/>
      <c r="L1082" s="243"/>
      <c r="M1082" s="244"/>
      <c r="N1082" s="245"/>
      <c r="O1082" s="245"/>
      <c r="P1082" s="245"/>
      <c r="Q1082" s="245"/>
      <c r="R1082" s="245"/>
      <c r="S1082" s="245"/>
      <c r="T1082" s="246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47" t="s">
        <v>175</v>
      </c>
      <c r="AU1082" s="247" t="s">
        <v>83</v>
      </c>
      <c r="AV1082" s="14" t="s">
        <v>83</v>
      </c>
      <c r="AW1082" s="14" t="s">
        <v>33</v>
      </c>
      <c r="AX1082" s="14" t="s">
        <v>74</v>
      </c>
      <c r="AY1082" s="247" t="s">
        <v>165</v>
      </c>
    </row>
    <row r="1083" s="14" customFormat="1">
      <c r="A1083" s="14"/>
      <c r="B1083" s="237"/>
      <c r="C1083" s="238"/>
      <c r="D1083" s="228" t="s">
        <v>175</v>
      </c>
      <c r="E1083" s="239" t="s">
        <v>19</v>
      </c>
      <c r="F1083" s="240" t="s">
        <v>491</v>
      </c>
      <c r="G1083" s="238"/>
      <c r="H1083" s="241">
        <v>-1.5760000000000001</v>
      </c>
      <c r="I1083" s="242"/>
      <c r="J1083" s="238"/>
      <c r="K1083" s="238"/>
      <c r="L1083" s="243"/>
      <c r="M1083" s="244"/>
      <c r="N1083" s="245"/>
      <c r="O1083" s="245"/>
      <c r="P1083" s="245"/>
      <c r="Q1083" s="245"/>
      <c r="R1083" s="245"/>
      <c r="S1083" s="245"/>
      <c r="T1083" s="246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47" t="s">
        <v>175</v>
      </c>
      <c r="AU1083" s="247" t="s">
        <v>83</v>
      </c>
      <c r="AV1083" s="14" t="s">
        <v>83</v>
      </c>
      <c r="AW1083" s="14" t="s">
        <v>33</v>
      </c>
      <c r="AX1083" s="14" t="s">
        <v>74</v>
      </c>
      <c r="AY1083" s="247" t="s">
        <v>165</v>
      </c>
    </row>
    <row r="1084" s="14" customFormat="1">
      <c r="A1084" s="14"/>
      <c r="B1084" s="237"/>
      <c r="C1084" s="238"/>
      <c r="D1084" s="228" t="s">
        <v>175</v>
      </c>
      <c r="E1084" s="239" t="s">
        <v>19</v>
      </c>
      <c r="F1084" s="240" t="s">
        <v>492</v>
      </c>
      <c r="G1084" s="238"/>
      <c r="H1084" s="241">
        <v>30.239999999999998</v>
      </c>
      <c r="I1084" s="242"/>
      <c r="J1084" s="238"/>
      <c r="K1084" s="238"/>
      <c r="L1084" s="243"/>
      <c r="M1084" s="244"/>
      <c r="N1084" s="245"/>
      <c r="O1084" s="245"/>
      <c r="P1084" s="245"/>
      <c r="Q1084" s="245"/>
      <c r="R1084" s="245"/>
      <c r="S1084" s="245"/>
      <c r="T1084" s="246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47" t="s">
        <v>175</v>
      </c>
      <c r="AU1084" s="247" t="s">
        <v>83</v>
      </c>
      <c r="AV1084" s="14" t="s">
        <v>83</v>
      </c>
      <c r="AW1084" s="14" t="s">
        <v>33</v>
      </c>
      <c r="AX1084" s="14" t="s">
        <v>74</v>
      </c>
      <c r="AY1084" s="247" t="s">
        <v>165</v>
      </c>
    </row>
    <row r="1085" s="14" customFormat="1">
      <c r="A1085" s="14"/>
      <c r="B1085" s="237"/>
      <c r="C1085" s="238"/>
      <c r="D1085" s="228" t="s">
        <v>175</v>
      </c>
      <c r="E1085" s="239" t="s">
        <v>19</v>
      </c>
      <c r="F1085" s="240" t="s">
        <v>493</v>
      </c>
      <c r="G1085" s="238"/>
      <c r="H1085" s="241">
        <v>-0.56299999999999994</v>
      </c>
      <c r="I1085" s="242"/>
      <c r="J1085" s="238"/>
      <c r="K1085" s="238"/>
      <c r="L1085" s="243"/>
      <c r="M1085" s="244"/>
      <c r="N1085" s="245"/>
      <c r="O1085" s="245"/>
      <c r="P1085" s="245"/>
      <c r="Q1085" s="245"/>
      <c r="R1085" s="245"/>
      <c r="S1085" s="245"/>
      <c r="T1085" s="246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7" t="s">
        <v>175</v>
      </c>
      <c r="AU1085" s="247" t="s">
        <v>83</v>
      </c>
      <c r="AV1085" s="14" t="s">
        <v>83</v>
      </c>
      <c r="AW1085" s="14" t="s">
        <v>33</v>
      </c>
      <c r="AX1085" s="14" t="s">
        <v>74</v>
      </c>
      <c r="AY1085" s="247" t="s">
        <v>165</v>
      </c>
    </row>
    <row r="1086" s="14" customFormat="1">
      <c r="A1086" s="14"/>
      <c r="B1086" s="237"/>
      <c r="C1086" s="238"/>
      <c r="D1086" s="228" t="s">
        <v>175</v>
      </c>
      <c r="E1086" s="239" t="s">
        <v>19</v>
      </c>
      <c r="F1086" s="240" t="s">
        <v>491</v>
      </c>
      <c r="G1086" s="238"/>
      <c r="H1086" s="241">
        <v>-1.5760000000000001</v>
      </c>
      <c r="I1086" s="242"/>
      <c r="J1086" s="238"/>
      <c r="K1086" s="238"/>
      <c r="L1086" s="243"/>
      <c r="M1086" s="244"/>
      <c r="N1086" s="245"/>
      <c r="O1086" s="245"/>
      <c r="P1086" s="245"/>
      <c r="Q1086" s="245"/>
      <c r="R1086" s="245"/>
      <c r="S1086" s="245"/>
      <c r="T1086" s="246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47" t="s">
        <v>175</v>
      </c>
      <c r="AU1086" s="247" t="s">
        <v>83</v>
      </c>
      <c r="AV1086" s="14" t="s">
        <v>83</v>
      </c>
      <c r="AW1086" s="14" t="s">
        <v>33</v>
      </c>
      <c r="AX1086" s="14" t="s">
        <v>74</v>
      </c>
      <c r="AY1086" s="247" t="s">
        <v>165</v>
      </c>
    </row>
    <row r="1087" s="14" customFormat="1">
      <c r="A1087" s="14"/>
      <c r="B1087" s="237"/>
      <c r="C1087" s="238"/>
      <c r="D1087" s="228" t="s">
        <v>175</v>
      </c>
      <c r="E1087" s="239" t="s">
        <v>19</v>
      </c>
      <c r="F1087" s="240" t="s">
        <v>494</v>
      </c>
      <c r="G1087" s="238"/>
      <c r="H1087" s="241">
        <v>42.840000000000003</v>
      </c>
      <c r="I1087" s="242"/>
      <c r="J1087" s="238"/>
      <c r="K1087" s="238"/>
      <c r="L1087" s="243"/>
      <c r="M1087" s="244"/>
      <c r="N1087" s="245"/>
      <c r="O1087" s="245"/>
      <c r="P1087" s="245"/>
      <c r="Q1087" s="245"/>
      <c r="R1087" s="245"/>
      <c r="S1087" s="245"/>
      <c r="T1087" s="246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47" t="s">
        <v>175</v>
      </c>
      <c r="AU1087" s="247" t="s">
        <v>83</v>
      </c>
      <c r="AV1087" s="14" t="s">
        <v>83</v>
      </c>
      <c r="AW1087" s="14" t="s">
        <v>33</v>
      </c>
      <c r="AX1087" s="14" t="s">
        <v>74</v>
      </c>
      <c r="AY1087" s="247" t="s">
        <v>165</v>
      </c>
    </row>
    <row r="1088" s="14" customFormat="1">
      <c r="A1088" s="14"/>
      <c r="B1088" s="237"/>
      <c r="C1088" s="238"/>
      <c r="D1088" s="228" t="s">
        <v>175</v>
      </c>
      <c r="E1088" s="239" t="s">
        <v>19</v>
      </c>
      <c r="F1088" s="240" t="s">
        <v>490</v>
      </c>
      <c r="G1088" s="238"/>
      <c r="H1088" s="241">
        <v>-1.875</v>
      </c>
      <c r="I1088" s="242"/>
      <c r="J1088" s="238"/>
      <c r="K1088" s="238"/>
      <c r="L1088" s="243"/>
      <c r="M1088" s="244"/>
      <c r="N1088" s="245"/>
      <c r="O1088" s="245"/>
      <c r="P1088" s="245"/>
      <c r="Q1088" s="245"/>
      <c r="R1088" s="245"/>
      <c r="S1088" s="245"/>
      <c r="T1088" s="246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47" t="s">
        <v>175</v>
      </c>
      <c r="AU1088" s="247" t="s">
        <v>83</v>
      </c>
      <c r="AV1088" s="14" t="s">
        <v>83</v>
      </c>
      <c r="AW1088" s="14" t="s">
        <v>33</v>
      </c>
      <c r="AX1088" s="14" t="s">
        <v>74</v>
      </c>
      <c r="AY1088" s="247" t="s">
        <v>165</v>
      </c>
    </row>
    <row r="1089" s="14" customFormat="1">
      <c r="A1089" s="14"/>
      <c r="B1089" s="237"/>
      <c r="C1089" s="238"/>
      <c r="D1089" s="228" t="s">
        <v>175</v>
      </c>
      <c r="E1089" s="239" t="s">
        <v>19</v>
      </c>
      <c r="F1089" s="240" t="s">
        <v>488</v>
      </c>
      <c r="G1089" s="238"/>
      <c r="H1089" s="241">
        <v>-1.9290000000000001</v>
      </c>
      <c r="I1089" s="242"/>
      <c r="J1089" s="238"/>
      <c r="K1089" s="238"/>
      <c r="L1089" s="243"/>
      <c r="M1089" s="244"/>
      <c r="N1089" s="245"/>
      <c r="O1089" s="245"/>
      <c r="P1089" s="245"/>
      <c r="Q1089" s="245"/>
      <c r="R1089" s="245"/>
      <c r="S1089" s="245"/>
      <c r="T1089" s="246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47" t="s">
        <v>175</v>
      </c>
      <c r="AU1089" s="247" t="s">
        <v>83</v>
      </c>
      <c r="AV1089" s="14" t="s">
        <v>83</v>
      </c>
      <c r="AW1089" s="14" t="s">
        <v>33</v>
      </c>
      <c r="AX1089" s="14" t="s">
        <v>74</v>
      </c>
      <c r="AY1089" s="247" t="s">
        <v>165</v>
      </c>
    </row>
    <row r="1090" s="14" customFormat="1">
      <c r="A1090" s="14"/>
      <c r="B1090" s="237"/>
      <c r="C1090" s="238"/>
      <c r="D1090" s="228" t="s">
        <v>175</v>
      </c>
      <c r="E1090" s="239" t="s">
        <v>19</v>
      </c>
      <c r="F1090" s="240" t="s">
        <v>436</v>
      </c>
      <c r="G1090" s="238"/>
      <c r="H1090" s="241">
        <v>-1.379</v>
      </c>
      <c r="I1090" s="242"/>
      <c r="J1090" s="238"/>
      <c r="K1090" s="238"/>
      <c r="L1090" s="243"/>
      <c r="M1090" s="244"/>
      <c r="N1090" s="245"/>
      <c r="O1090" s="245"/>
      <c r="P1090" s="245"/>
      <c r="Q1090" s="245"/>
      <c r="R1090" s="245"/>
      <c r="S1090" s="245"/>
      <c r="T1090" s="246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47" t="s">
        <v>175</v>
      </c>
      <c r="AU1090" s="247" t="s">
        <v>83</v>
      </c>
      <c r="AV1090" s="14" t="s">
        <v>83</v>
      </c>
      <c r="AW1090" s="14" t="s">
        <v>33</v>
      </c>
      <c r="AX1090" s="14" t="s">
        <v>74</v>
      </c>
      <c r="AY1090" s="247" t="s">
        <v>165</v>
      </c>
    </row>
    <row r="1091" s="14" customFormat="1">
      <c r="A1091" s="14"/>
      <c r="B1091" s="237"/>
      <c r="C1091" s="238"/>
      <c r="D1091" s="228" t="s">
        <v>175</v>
      </c>
      <c r="E1091" s="239" t="s">
        <v>19</v>
      </c>
      <c r="F1091" s="240" t="s">
        <v>495</v>
      </c>
      <c r="G1091" s="238"/>
      <c r="H1091" s="241">
        <v>14.84</v>
      </c>
      <c r="I1091" s="242"/>
      <c r="J1091" s="238"/>
      <c r="K1091" s="238"/>
      <c r="L1091" s="243"/>
      <c r="M1091" s="244"/>
      <c r="N1091" s="245"/>
      <c r="O1091" s="245"/>
      <c r="P1091" s="245"/>
      <c r="Q1091" s="245"/>
      <c r="R1091" s="245"/>
      <c r="S1091" s="245"/>
      <c r="T1091" s="246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47" t="s">
        <v>175</v>
      </c>
      <c r="AU1091" s="247" t="s">
        <v>83</v>
      </c>
      <c r="AV1091" s="14" t="s">
        <v>83</v>
      </c>
      <c r="AW1091" s="14" t="s">
        <v>33</v>
      </c>
      <c r="AX1091" s="14" t="s">
        <v>74</v>
      </c>
      <c r="AY1091" s="247" t="s">
        <v>165</v>
      </c>
    </row>
    <row r="1092" s="14" customFormat="1">
      <c r="A1092" s="14"/>
      <c r="B1092" s="237"/>
      <c r="C1092" s="238"/>
      <c r="D1092" s="228" t="s">
        <v>175</v>
      </c>
      <c r="E1092" s="239" t="s">
        <v>19</v>
      </c>
      <c r="F1092" s="240" t="s">
        <v>426</v>
      </c>
      <c r="G1092" s="238"/>
      <c r="H1092" s="241">
        <v>-4.1369999999999996</v>
      </c>
      <c r="I1092" s="242"/>
      <c r="J1092" s="238"/>
      <c r="K1092" s="238"/>
      <c r="L1092" s="243"/>
      <c r="M1092" s="244"/>
      <c r="N1092" s="245"/>
      <c r="O1092" s="245"/>
      <c r="P1092" s="245"/>
      <c r="Q1092" s="245"/>
      <c r="R1092" s="245"/>
      <c r="S1092" s="245"/>
      <c r="T1092" s="246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47" t="s">
        <v>175</v>
      </c>
      <c r="AU1092" s="247" t="s">
        <v>83</v>
      </c>
      <c r="AV1092" s="14" t="s">
        <v>83</v>
      </c>
      <c r="AW1092" s="14" t="s">
        <v>33</v>
      </c>
      <c r="AX1092" s="14" t="s">
        <v>74</v>
      </c>
      <c r="AY1092" s="247" t="s">
        <v>165</v>
      </c>
    </row>
    <row r="1093" s="14" customFormat="1">
      <c r="A1093" s="14"/>
      <c r="B1093" s="237"/>
      <c r="C1093" s="238"/>
      <c r="D1093" s="228" t="s">
        <v>175</v>
      </c>
      <c r="E1093" s="239" t="s">
        <v>19</v>
      </c>
      <c r="F1093" s="240" t="s">
        <v>496</v>
      </c>
      <c r="G1093" s="238"/>
      <c r="H1093" s="241">
        <v>12.6</v>
      </c>
      <c r="I1093" s="242"/>
      <c r="J1093" s="238"/>
      <c r="K1093" s="238"/>
      <c r="L1093" s="243"/>
      <c r="M1093" s="244"/>
      <c r="N1093" s="245"/>
      <c r="O1093" s="245"/>
      <c r="P1093" s="245"/>
      <c r="Q1093" s="245"/>
      <c r="R1093" s="245"/>
      <c r="S1093" s="245"/>
      <c r="T1093" s="246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47" t="s">
        <v>175</v>
      </c>
      <c r="AU1093" s="247" t="s">
        <v>83</v>
      </c>
      <c r="AV1093" s="14" t="s">
        <v>83</v>
      </c>
      <c r="AW1093" s="14" t="s">
        <v>33</v>
      </c>
      <c r="AX1093" s="14" t="s">
        <v>74</v>
      </c>
      <c r="AY1093" s="247" t="s">
        <v>165</v>
      </c>
    </row>
    <row r="1094" s="14" customFormat="1">
      <c r="A1094" s="14"/>
      <c r="B1094" s="237"/>
      <c r="C1094" s="238"/>
      <c r="D1094" s="228" t="s">
        <v>175</v>
      </c>
      <c r="E1094" s="239" t="s">
        <v>19</v>
      </c>
      <c r="F1094" s="240" t="s">
        <v>436</v>
      </c>
      <c r="G1094" s="238"/>
      <c r="H1094" s="241">
        <v>-1.379</v>
      </c>
      <c r="I1094" s="242"/>
      <c r="J1094" s="238"/>
      <c r="K1094" s="238"/>
      <c r="L1094" s="243"/>
      <c r="M1094" s="244"/>
      <c r="N1094" s="245"/>
      <c r="O1094" s="245"/>
      <c r="P1094" s="245"/>
      <c r="Q1094" s="245"/>
      <c r="R1094" s="245"/>
      <c r="S1094" s="245"/>
      <c r="T1094" s="246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47" t="s">
        <v>175</v>
      </c>
      <c r="AU1094" s="247" t="s">
        <v>83</v>
      </c>
      <c r="AV1094" s="14" t="s">
        <v>83</v>
      </c>
      <c r="AW1094" s="14" t="s">
        <v>33</v>
      </c>
      <c r="AX1094" s="14" t="s">
        <v>74</v>
      </c>
      <c r="AY1094" s="247" t="s">
        <v>165</v>
      </c>
    </row>
    <row r="1095" s="14" customFormat="1">
      <c r="A1095" s="14"/>
      <c r="B1095" s="237"/>
      <c r="C1095" s="238"/>
      <c r="D1095" s="228" t="s">
        <v>175</v>
      </c>
      <c r="E1095" s="239" t="s">
        <v>19</v>
      </c>
      <c r="F1095" s="240" t="s">
        <v>493</v>
      </c>
      <c r="G1095" s="238"/>
      <c r="H1095" s="241">
        <v>-0.56299999999999994</v>
      </c>
      <c r="I1095" s="242"/>
      <c r="J1095" s="238"/>
      <c r="K1095" s="238"/>
      <c r="L1095" s="243"/>
      <c r="M1095" s="244"/>
      <c r="N1095" s="245"/>
      <c r="O1095" s="245"/>
      <c r="P1095" s="245"/>
      <c r="Q1095" s="245"/>
      <c r="R1095" s="245"/>
      <c r="S1095" s="245"/>
      <c r="T1095" s="246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7" t="s">
        <v>175</v>
      </c>
      <c r="AU1095" s="247" t="s">
        <v>83</v>
      </c>
      <c r="AV1095" s="14" t="s">
        <v>83</v>
      </c>
      <c r="AW1095" s="14" t="s">
        <v>33</v>
      </c>
      <c r="AX1095" s="14" t="s">
        <v>74</v>
      </c>
      <c r="AY1095" s="247" t="s">
        <v>165</v>
      </c>
    </row>
    <row r="1096" s="14" customFormat="1">
      <c r="A1096" s="14"/>
      <c r="B1096" s="237"/>
      <c r="C1096" s="238"/>
      <c r="D1096" s="228" t="s">
        <v>175</v>
      </c>
      <c r="E1096" s="239" t="s">
        <v>19</v>
      </c>
      <c r="F1096" s="240" t="s">
        <v>497</v>
      </c>
      <c r="G1096" s="238"/>
      <c r="H1096" s="241">
        <v>23.800000000000001</v>
      </c>
      <c r="I1096" s="242"/>
      <c r="J1096" s="238"/>
      <c r="K1096" s="238"/>
      <c r="L1096" s="243"/>
      <c r="M1096" s="244"/>
      <c r="N1096" s="245"/>
      <c r="O1096" s="245"/>
      <c r="P1096" s="245"/>
      <c r="Q1096" s="245"/>
      <c r="R1096" s="245"/>
      <c r="S1096" s="245"/>
      <c r="T1096" s="246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47" t="s">
        <v>175</v>
      </c>
      <c r="AU1096" s="247" t="s">
        <v>83</v>
      </c>
      <c r="AV1096" s="14" t="s">
        <v>83</v>
      </c>
      <c r="AW1096" s="14" t="s">
        <v>33</v>
      </c>
      <c r="AX1096" s="14" t="s">
        <v>74</v>
      </c>
      <c r="AY1096" s="247" t="s">
        <v>165</v>
      </c>
    </row>
    <row r="1097" s="14" customFormat="1">
      <c r="A1097" s="14"/>
      <c r="B1097" s="237"/>
      <c r="C1097" s="238"/>
      <c r="D1097" s="228" t="s">
        <v>175</v>
      </c>
      <c r="E1097" s="239" t="s">
        <v>19</v>
      </c>
      <c r="F1097" s="240" t="s">
        <v>493</v>
      </c>
      <c r="G1097" s="238"/>
      <c r="H1097" s="241">
        <v>-0.56299999999999994</v>
      </c>
      <c r="I1097" s="242"/>
      <c r="J1097" s="238"/>
      <c r="K1097" s="238"/>
      <c r="L1097" s="243"/>
      <c r="M1097" s="244"/>
      <c r="N1097" s="245"/>
      <c r="O1097" s="245"/>
      <c r="P1097" s="245"/>
      <c r="Q1097" s="245"/>
      <c r="R1097" s="245"/>
      <c r="S1097" s="245"/>
      <c r="T1097" s="246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47" t="s">
        <v>175</v>
      </c>
      <c r="AU1097" s="247" t="s">
        <v>83</v>
      </c>
      <c r="AV1097" s="14" t="s">
        <v>83</v>
      </c>
      <c r="AW1097" s="14" t="s">
        <v>33</v>
      </c>
      <c r="AX1097" s="14" t="s">
        <v>74</v>
      </c>
      <c r="AY1097" s="247" t="s">
        <v>165</v>
      </c>
    </row>
    <row r="1098" s="14" customFormat="1">
      <c r="A1098" s="14"/>
      <c r="B1098" s="237"/>
      <c r="C1098" s="238"/>
      <c r="D1098" s="228" t="s">
        <v>175</v>
      </c>
      <c r="E1098" s="239" t="s">
        <v>19</v>
      </c>
      <c r="F1098" s="240" t="s">
        <v>436</v>
      </c>
      <c r="G1098" s="238"/>
      <c r="H1098" s="241">
        <v>-1.379</v>
      </c>
      <c r="I1098" s="242"/>
      <c r="J1098" s="238"/>
      <c r="K1098" s="238"/>
      <c r="L1098" s="243"/>
      <c r="M1098" s="244"/>
      <c r="N1098" s="245"/>
      <c r="O1098" s="245"/>
      <c r="P1098" s="245"/>
      <c r="Q1098" s="245"/>
      <c r="R1098" s="245"/>
      <c r="S1098" s="245"/>
      <c r="T1098" s="246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47" t="s">
        <v>175</v>
      </c>
      <c r="AU1098" s="247" t="s">
        <v>83</v>
      </c>
      <c r="AV1098" s="14" t="s">
        <v>83</v>
      </c>
      <c r="AW1098" s="14" t="s">
        <v>33</v>
      </c>
      <c r="AX1098" s="14" t="s">
        <v>74</v>
      </c>
      <c r="AY1098" s="247" t="s">
        <v>165</v>
      </c>
    </row>
    <row r="1099" s="14" customFormat="1">
      <c r="A1099" s="14"/>
      <c r="B1099" s="237"/>
      <c r="C1099" s="238"/>
      <c r="D1099" s="228" t="s">
        <v>175</v>
      </c>
      <c r="E1099" s="239" t="s">
        <v>19</v>
      </c>
      <c r="F1099" s="240" t="s">
        <v>498</v>
      </c>
      <c r="G1099" s="238"/>
      <c r="H1099" s="241">
        <v>25.032</v>
      </c>
      <c r="I1099" s="242"/>
      <c r="J1099" s="238"/>
      <c r="K1099" s="238"/>
      <c r="L1099" s="243"/>
      <c r="M1099" s="244"/>
      <c r="N1099" s="245"/>
      <c r="O1099" s="245"/>
      <c r="P1099" s="245"/>
      <c r="Q1099" s="245"/>
      <c r="R1099" s="245"/>
      <c r="S1099" s="245"/>
      <c r="T1099" s="246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47" t="s">
        <v>175</v>
      </c>
      <c r="AU1099" s="247" t="s">
        <v>83</v>
      </c>
      <c r="AV1099" s="14" t="s">
        <v>83</v>
      </c>
      <c r="AW1099" s="14" t="s">
        <v>33</v>
      </c>
      <c r="AX1099" s="14" t="s">
        <v>74</v>
      </c>
      <c r="AY1099" s="247" t="s">
        <v>165</v>
      </c>
    </row>
    <row r="1100" s="14" customFormat="1">
      <c r="A1100" s="14"/>
      <c r="B1100" s="237"/>
      <c r="C1100" s="238"/>
      <c r="D1100" s="228" t="s">
        <v>175</v>
      </c>
      <c r="E1100" s="239" t="s">
        <v>19</v>
      </c>
      <c r="F1100" s="240" t="s">
        <v>374</v>
      </c>
      <c r="G1100" s="238"/>
      <c r="H1100" s="241">
        <v>-1.125</v>
      </c>
      <c r="I1100" s="242"/>
      <c r="J1100" s="238"/>
      <c r="K1100" s="238"/>
      <c r="L1100" s="243"/>
      <c r="M1100" s="244"/>
      <c r="N1100" s="245"/>
      <c r="O1100" s="245"/>
      <c r="P1100" s="245"/>
      <c r="Q1100" s="245"/>
      <c r="R1100" s="245"/>
      <c r="S1100" s="245"/>
      <c r="T1100" s="246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47" t="s">
        <v>175</v>
      </c>
      <c r="AU1100" s="247" t="s">
        <v>83</v>
      </c>
      <c r="AV1100" s="14" t="s">
        <v>83</v>
      </c>
      <c r="AW1100" s="14" t="s">
        <v>33</v>
      </c>
      <c r="AX1100" s="14" t="s">
        <v>74</v>
      </c>
      <c r="AY1100" s="247" t="s">
        <v>165</v>
      </c>
    </row>
    <row r="1101" s="14" customFormat="1">
      <c r="A1101" s="14"/>
      <c r="B1101" s="237"/>
      <c r="C1101" s="238"/>
      <c r="D1101" s="228" t="s">
        <v>175</v>
      </c>
      <c r="E1101" s="239" t="s">
        <v>19</v>
      </c>
      <c r="F1101" s="240" t="s">
        <v>436</v>
      </c>
      <c r="G1101" s="238"/>
      <c r="H1101" s="241">
        <v>-1.379</v>
      </c>
      <c r="I1101" s="242"/>
      <c r="J1101" s="238"/>
      <c r="K1101" s="238"/>
      <c r="L1101" s="243"/>
      <c r="M1101" s="244"/>
      <c r="N1101" s="245"/>
      <c r="O1101" s="245"/>
      <c r="P1101" s="245"/>
      <c r="Q1101" s="245"/>
      <c r="R1101" s="245"/>
      <c r="S1101" s="245"/>
      <c r="T1101" s="246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47" t="s">
        <v>175</v>
      </c>
      <c r="AU1101" s="247" t="s">
        <v>83</v>
      </c>
      <c r="AV1101" s="14" t="s">
        <v>83</v>
      </c>
      <c r="AW1101" s="14" t="s">
        <v>33</v>
      </c>
      <c r="AX1101" s="14" t="s">
        <v>74</v>
      </c>
      <c r="AY1101" s="247" t="s">
        <v>165</v>
      </c>
    </row>
    <row r="1102" s="14" customFormat="1">
      <c r="A1102" s="14"/>
      <c r="B1102" s="237"/>
      <c r="C1102" s="238"/>
      <c r="D1102" s="228" t="s">
        <v>175</v>
      </c>
      <c r="E1102" s="239" t="s">
        <v>19</v>
      </c>
      <c r="F1102" s="240" t="s">
        <v>499</v>
      </c>
      <c r="G1102" s="238"/>
      <c r="H1102" s="241">
        <v>26.207999999999998</v>
      </c>
      <c r="I1102" s="242"/>
      <c r="J1102" s="238"/>
      <c r="K1102" s="238"/>
      <c r="L1102" s="243"/>
      <c r="M1102" s="244"/>
      <c r="N1102" s="245"/>
      <c r="O1102" s="245"/>
      <c r="P1102" s="245"/>
      <c r="Q1102" s="245"/>
      <c r="R1102" s="245"/>
      <c r="S1102" s="245"/>
      <c r="T1102" s="246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47" t="s">
        <v>175</v>
      </c>
      <c r="AU1102" s="247" t="s">
        <v>83</v>
      </c>
      <c r="AV1102" s="14" t="s">
        <v>83</v>
      </c>
      <c r="AW1102" s="14" t="s">
        <v>33</v>
      </c>
      <c r="AX1102" s="14" t="s">
        <v>74</v>
      </c>
      <c r="AY1102" s="247" t="s">
        <v>165</v>
      </c>
    </row>
    <row r="1103" s="14" customFormat="1">
      <c r="A1103" s="14"/>
      <c r="B1103" s="237"/>
      <c r="C1103" s="238"/>
      <c r="D1103" s="228" t="s">
        <v>175</v>
      </c>
      <c r="E1103" s="239" t="s">
        <v>19</v>
      </c>
      <c r="F1103" s="240" t="s">
        <v>493</v>
      </c>
      <c r="G1103" s="238"/>
      <c r="H1103" s="241">
        <v>-0.56299999999999994</v>
      </c>
      <c r="I1103" s="242"/>
      <c r="J1103" s="238"/>
      <c r="K1103" s="238"/>
      <c r="L1103" s="243"/>
      <c r="M1103" s="244"/>
      <c r="N1103" s="245"/>
      <c r="O1103" s="245"/>
      <c r="P1103" s="245"/>
      <c r="Q1103" s="245"/>
      <c r="R1103" s="245"/>
      <c r="S1103" s="245"/>
      <c r="T1103" s="246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47" t="s">
        <v>175</v>
      </c>
      <c r="AU1103" s="247" t="s">
        <v>83</v>
      </c>
      <c r="AV1103" s="14" t="s">
        <v>83</v>
      </c>
      <c r="AW1103" s="14" t="s">
        <v>33</v>
      </c>
      <c r="AX1103" s="14" t="s">
        <v>74</v>
      </c>
      <c r="AY1103" s="247" t="s">
        <v>165</v>
      </c>
    </row>
    <row r="1104" s="14" customFormat="1">
      <c r="A1104" s="14"/>
      <c r="B1104" s="237"/>
      <c r="C1104" s="238"/>
      <c r="D1104" s="228" t="s">
        <v>175</v>
      </c>
      <c r="E1104" s="239" t="s">
        <v>19</v>
      </c>
      <c r="F1104" s="240" t="s">
        <v>436</v>
      </c>
      <c r="G1104" s="238"/>
      <c r="H1104" s="241">
        <v>-1.379</v>
      </c>
      <c r="I1104" s="242"/>
      <c r="J1104" s="238"/>
      <c r="K1104" s="238"/>
      <c r="L1104" s="243"/>
      <c r="M1104" s="244"/>
      <c r="N1104" s="245"/>
      <c r="O1104" s="245"/>
      <c r="P1104" s="245"/>
      <c r="Q1104" s="245"/>
      <c r="R1104" s="245"/>
      <c r="S1104" s="245"/>
      <c r="T1104" s="246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47" t="s">
        <v>175</v>
      </c>
      <c r="AU1104" s="247" t="s">
        <v>83</v>
      </c>
      <c r="AV1104" s="14" t="s">
        <v>83</v>
      </c>
      <c r="AW1104" s="14" t="s">
        <v>33</v>
      </c>
      <c r="AX1104" s="14" t="s">
        <v>74</v>
      </c>
      <c r="AY1104" s="247" t="s">
        <v>165</v>
      </c>
    </row>
    <row r="1105" s="14" customFormat="1">
      <c r="A1105" s="14"/>
      <c r="B1105" s="237"/>
      <c r="C1105" s="238"/>
      <c r="D1105" s="228" t="s">
        <v>175</v>
      </c>
      <c r="E1105" s="239" t="s">
        <v>19</v>
      </c>
      <c r="F1105" s="240" t="s">
        <v>500</v>
      </c>
      <c r="G1105" s="238"/>
      <c r="H1105" s="241">
        <v>14.672000000000001</v>
      </c>
      <c r="I1105" s="242"/>
      <c r="J1105" s="238"/>
      <c r="K1105" s="238"/>
      <c r="L1105" s="243"/>
      <c r="M1105" s="244"/>
      <c r="N1105" s="245"/>
      <c r="O1105" s="245"/>
      <c r="P1105" s="245"/>
      <c r="Q1105" s="245"/>
      <c r="R1105" s="245"/>
      <c r="S1105" s="245"/>
      <c r="T1105" s="246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7" t="s">
        <v>175</v>
      </c>
      <c r="AU1105" s="247" t="s">
        <v>83</v>
      </c>
      <c r="AV1105" s="14" t="s">
        <v>83</v>
      </c>
      <c r="AW1105" s="14" t="s">
        <v>33</v>
      </c>
      <c r="AX1105" s="14" t="s">
        <v>74</v>
      </c>
      <c r="AY1105" s="247" t="s">
        <v>165</v>
      </c>
    </row>
    <row r="1106" s="14" customFormat="1">
      <c r="A1106" s="14"/>
      <c r="B1106" s="237"/>
      <c r="C1106" s="238"/>
      <c r="D1106" s="228" t="s">
        <v>175</v>
      </c>
      <c r="E1106" s="239" t="s">
        <v>19</v>
      </c>
      <c r="F1106" s="240" t="s">
        <v>436</v>
      </c>
      <c r="G1106" s="238"/>
      <c r="H1106" s="241">
        <v>-1.379</v>
      </c>
      <c r="I1106" s="242"/>
      <c r="J1106" s="238"/>
      <c r="K1106" s="238"/>
      <c r="L1106" s="243"/>
      <c r="M1106" s="244"/>
      <c r="N1106" s="245"/>
      <c r="O1106" s="245"/>
      <c r="P1106" s="245"/>
      <c r="Q1106" s="245"/>
      <c r="R1106" s="245"/>
      <c r="S1106" s="245"/>
      <c r="T1106" s="246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47" t="s">
        <v>175</v>
      </c>
      <c r="AU1106" s="247" t="s">
        <v>83</v>
      </c>
      <c r="AV1106" s="14" t="s">
        <v>83</v>
      </c>
      <c r="AW1106" s="14" t="s">
        <v>33</v>
      </c>
      <c r="AX1106" s="14" t="s">
        <v>74</v>
      </c>
      <c r="AY1106" s="247" t="s">
        <v>165</v>
      </c>
    </row>
    <row r="1107" s="14" customFormat="1">
      <c r="A1107" s="14"/>
      <c r="B1107" s="237"/>
      <c r="C1107" s="238"/>
      <c r="D1107" s="228" t="s">
        <v>175</v>
      </c>
      <c r="E1107" s="239" t="s">
        <v>19</v>
      </c>
      <c r="F1107" s="240" t="s">
        <v>501</v>
      </c>
      <c r="G1107" s="238"/>
      <c r="H1107" s="241">
        <v>14.560000000000001</v>
      </c>
      <c r="I1107" s="242"/>
      <c r="J1107" s="238"/>
      <c r="K1107" s="238"/>
      <c r="L1107" s="243"/>
      <c r="M1107" s="244"/>
      <c r="N1107" s="245"/>
      <c r="O1107" s="245"/>
      <c r="P1107" s="245"/>
      <c r="Q1107" s="245"/>
      <c r="R1107" s="245"/>
      <c r="S1107" s="245"/>
      <c r="T1107" s="246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47" t="s">
        <v>175</v>
      </c>
      <c r="AU1107" s="247" t="s">
        <v>83</v>
      </c>
      <c r="AV1107" s="14" t="s">
        <v>83</v>
      </c>
      <c r="AW1107" s="14" t="s">
        <v>33</v>
      </c>
      <c r="AX1107" s="14" t="s">
        <v>74</v>
      </c>
      <c r="AY1107" s="247" t="s">
        <v>165</v>
      </c>
    </row>
    <row r="1108" s="14" customFormat="1">
      <c r="A1108" s="14"/>
      <c r="B1108" s="237"/>
      <c r="C1108" s="238"/>
      <c r="D1108" s="228" t="s">
        <v>175</v>
      </c>
      <c r="E1108" s="239" t="s">
        <v>19</v>
      </c>
      <c r="F1108" s="240" t="s">
        <v>426</v>
      </c>
      <c r="G1108" s="238"/>
      <c r="H1108" s="241">
        <v>-4.1369999999999996</v>
      </c>
      <c r="I1108" s="242"/>
      <c r="J1108" s="238"/>
      <c r="K1108" s="238"/>
      <c r="L1108" s="243"/>
      <c r="M1108" s="244"/>
      <c r="N1108" s="245"/>
      <c r="O1108" s="245"/>
      <c r="P1108" s="245"/>
      <c r="Q1108" s="245"/>
      <c r="R1108" s="245"/>
      <c r="S1108" s="245"/>
      <c r="T1108" s="246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47" t="s">
        <v>175</v>
      </c>
      <c r="AU1108" s="247" t="s">
        <v>83</v>
      </c>
      <c r="AV1108" s="14" t="s">
        <v>83</v>
      </c>
      <c r="AW1108" s="14" t="s">
        <v>33</v>
      </c>
      <c r="AX1108" s="14" t="s">
        <v>74</v>
      </c>
      <c r="AY1108" s="247" t="s">
        <v>165</v>
      </c>
    </row>
    <row r="1109" s="14" customFormat="1">
      <c r="A1109" s="14"/>
      <c r="B1109" s="237"/>
      <c r="C1109" s="238"/>
      <c r="D1109" s="228" t="s">
        <v>175</v>
      </c>
      <c r="E1109" s="239" t="s">
        <v>19</v>
      </c>
      <c r="F1109" s="240" t="s">
        <v>502</v>
      </c>
      <c r="G1109" s="238"/>
      <c r="H1109" s="241">
        <v>22.120000000000001</v>
      </c>
      <c r="I1109" s="242"/>
      <c r="J1109" s="238"/>
      <c r="K1109" s="238"/>
      <c r="L1109" s="243"/>
      <c r="M1109" s="244"/>
      <c r="N1109" s="245"/>
      <c r="O1109" s="245"/>
      <c r="P1109" s="245"/>
      <c r="Q1109" s="245"/>
      <c r="R1109" s="245"/>
      <c r="S1109" s="245"/>
      <c r="T1109" s="246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47" t="s">
        <v>175</v>
      </c>
      <c r="AU1109" s="247" t="s">
        <v>83</v>
      </c>
      <c r="AV1109" s="14" t="s">
        <v>83</v>
      </c>
      <c r="AW1109" s="14" t="s">
        <v>33</v>
      </c>
      <c r="AX1109" s="14" t="s">
        <v>74</v>
      </c>
      <c r="AY1109" s="247" t="s">
        <v>165</v>
      </c>
    </row>
    <row r="1110" s="14" customFormat="1">
      <c r="A1110" s="14"/>
      <c r="B1110" s="237"/>
      <c r="C1110" s="238"/>
      <c r="D1110" s="228" t="s">
        <v>175</v>
      </c>
      <c r="E1110" s="239" t="s">
        <v>19</v>
      </c>
      <c r="F1110" s="240" t="s">
        <v>493</v>
      </c>
      <c r="G1110" s="238"/>
      <c r="H1110" s="241">
        <v>-0.56299999999999994</v>
      </c>
      <c r="I1110" s="242"/>
      <c r="J1110" s="238"/>
      <c r="K1110" s="238"/>
      <c r="L1110" s="243"/>
      <c r="M1110" s="244"/>
      <c r="N1110" s="245"/>
      <c r="O1110" s="245"/>
      <c r="P1110" s="245"/>
      <c r="Q1110" s="245"/>
      <c r="R1110" s="245"/>
      <c r="S1110" s="245"/>
      <c r="T1110" s="246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47" t="s">
        <v>175</v>
      </c>
      <c r="AU1110" s="247" t="s">
        <v>83</v>
      </c>
      <c r="AV1110" s="14" t="s">
        <v>83</v>
      </c>
      <c r="AW1110" s="14" t="s">
        <v>33</v>
      </c>
      <c r="AX1110" s="14" t="s">
        <v>74</v>
      </c>
      <c r="AY1110" s="247" t="s">
        <v>165</v>
      </c>
    </row>
    <row r="1111" s="14" customFormat="1">
      <c r="A1111" s="14"/>
      <c r="B1111" s="237"/>
      <c r="C1111" s="238"/>
      <c r="D1111" s="228" t="s">
        <v>175</v>
      </c>
      <c r="E1111" s="239" t="s">
        <v>19</v>
      </c>
      <c r="F1111" s="240" t="s">
        <v>428</v>
      </c>
      <c r="G1111" s="238"/>
      <c r="H1111" s="241">
        <v>-1.7729999999999999</v>
      </c>
      <c r="I1111" s="242"/>
      <c r="J1111" s="238"/>
      <c r="K1111" s="238"/>
      <c r="L1111" s="243"/>
      <c r="M1111" s="244"/>
      <c r="N1111" s="245"/>
      <c r="O1111" s="245"/>
      <c r="P1111" s="245"/>
      <c r="Q1111" s="245"/>
      <c r="R1111" s="245"/>
      <c r="S1111" s="245"/>
      <c r="T1111" s="246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47" t="s">
        <v>175</v>
      </c>
      <c r="AU1111" s="247" t="s">
        <v>83</v>
      </c>
      <c r="AV1111" s="14" t="s">
        <v>83</v>
      </c>
      <c r="AW1111" s="14" t="s">
        <v>33</v>
      </c>
      <c r="AX1111" s="14" t="s">
        <v>74</v>
      </c>
      <c r="AY1111" s="247" t="s">
        <v>165</v>
      </c>
    </row>
    <row r="1112" s="14" customFormat="1">
      <c r="A1112" s="14"/>
      <c r="B1112" s="237"/>
      <c r="C1112" s="238"/>
      <c r="D1112" s="228" t="s">
        <v>175</v>
      </c>
      <c r="E1112" s="239" t="s">
        <v>19</v>
      </c>
      <c r="F1112" s="240" t="s">
        <v>503</v>
      </c>
      <c r="G1112" s="238"/>
      <c r="H1112" s="241">
        <v>31.808</v>
      </c>
      <c r="I1112" s="242"/>
      <c r="J1112" s="238"/>
      <c r="K1112" s="238"/>
      <c r="L1112" s="243"/>
      <c r="M1112" s="244"/>
      <c r="N1112" s="245"/>
      <c r="O1112" s="245"/>
      <c r="P1112" s="245"/>
      <c r="Q1112" s="245"/>
      <c r="R1112" s="245"/>
      <c r="S1112" s="245"/>
      <c r="T1112" s="246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47" t="s">
        <v>175</v>
      </c>
      <c r="AU1112" s="247" t="s">
        <v>83</v>
      </c>
      <c r="AV1112" s="14" t="s">
        <v>83</v>
      </c>
      <c r="AW1112" s="14" t="s">
        <v>33</v>
      </c>
      <c r="AX1112" s="14" t="s">
        <v>74</v>
      </c>
      <c r="AY1112" s="247" t="s">
        <v>165</v>
      </c>
    </row>
    <row r="1113" s="14" customFormat="1">
      <c r="A1113" s="14"/>
      <c r="B1113" s="237"/>
      <c r="C1113" s="238"/>
      <c r="D1113" s="228" t="s">
        <v>175</v>
      </c>
      <c r="E1113" s="239" t="s">
        <v>19</v>
      </c>
      <c r="F1113" s="240" t="s">
        <v>504</v>
      </c>
      <c r="G1113" s="238"/>
      <c r="H1113" s="241">
        <v>-1.7729999999999999</v>
      </c>
      <c r="I1113" s="242"/>
      <c r="J1113" s="238"/>
      <c r="K1113" s="238"/>
      <c r="L1113" s="243"/>
      <c r="M1113" s="244"/>
      <c r="N1113" s="245"/>
      <c r="O1113" s="245"/>
      <c r="P1113" s="245"/>
      <c r="Q1113" s="245"/>
      <c r="R1113" s="245"/>
      <c r="S1113" s="245"/>
      <c r="T1113" s="246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47" t="s">
        <v>175</v>
      </c>
      <c r="AU1113" s="247" t="s">
        <v>83</v>
      </c>
      <c r="AV1113" s="14" t="s">
        <v>83</v>
      </c>
      <c r="AW1113" s="14" t="s">
        <v>33</v>
      </c>
      <c r="AX1113" s="14" t="s">
        <v>74</v>
      </c>
      <c r="AY1113" s="247" t="s">
        <v>165</v>
      </c>
    </row>
    <row r="1114" s="14" customFormat="1">
      <c r="A1114" s="14"/>
      <c r="B1114" s="237"/>
      <c r="C1114" s="238"/>
      <c r="D1114" s="228" t="s">
        <v>175</v>
      </c>
      <c r="E1114" s="239" t="s">
        <v>19</v>
      </c>
      <c r="F1114" s="240" t="s">
        <v>505</v>
      </c>
      <c r="G1114" s="238"/>
      <c r="H1114" s="241">
        <v>-2.758</v>
      </c>
      <c r="I1114" s="242"/>
      <c r="J1114" s="238"/>
      <c r="K1114" s="238"/>
      <c r="L1114" s="243"/>
      <c r="M1114" s="244"/>
      <c r="N1114" s="245"/>
      <c r="O1114" s="245"/>
      <c r="P1114" s="245"/>
      <c r="Q1114" s="245"/>
      <c r="R1114" s="245"/>
      <c r="S1114" s="245"/>
      <c r="T1114" s="246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47" t="s">
        <v>175</v>
      </c>
      <c r="AU1114" s="247" t="s">
        <v>83</v>
      </c>
      <c r="AV1114" s="14" t="s">
        <v>83</v>
      </c>
      <c r="AW1114" s="14" t="s">
        <v>33</v>
      </c>
      <c r="AX1114" s="14" t="s">
        <v>74</v>
      </c>
      <c r="AY1114" s="247" t="s">
        <v>165</v>
      </c>
    </row>
    <row r="1115" s="14" customFormat="1">
      <c r="A1115" s="14"/>
      <c r="B1115" s="237"/>
      <c r="C1115" s="238"/>
      <c r="D1115" s="228" t="s">
        <v>175</v>
      </c>
      <c r="E1115" s="239" t="s">
        <v>19</v>
      </c>
      <c r="F1115" s="240" t="s">
        <v>489</v>
      </c>
      <c r="G1115" s="238"/>
      <c r="H1115" s="241">
        <v>-3.1629999999999998</v>
      </c>
      <c r="I1115" s="242"/>
      <c r="J1115" s="238"/>
      <c r="K1115" s="238"/>
      <c r="L1115" s="243"/>
      <c r="M1115" s="244"/>
      <c r="N1115" s="245"/>
      <c r="O1115" s="245"/>
      <c r="P1115" s="245"/>
      <c r="Q1115" s="245"/>
      <c r="R1115" s="245"/>
      <c r="S1115" s="245"/>
      <c r="T1115" s="246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47" t="s">
        <v>175</v>
      </c>
      <c r="AU1115" s="247" t="s">
        <v>83</v>
      </c>
      <c r="AV1115" s="14" t="s">
        <v>83</v>
      </c>
      <c r="AW1115" s="14" t="s">
        <v>33</v>
      </c>
      <c r="AX1115" s="14" t="s">
        <v>74</v>
      </c>
      <c r="AY1115" s="247" t="s">
        <v>165</v>
      </c>
    </row>
    <row r="1116" s="13" customFormat="1">
      <c r="A1116" s="13"/>
      <c r="B1116" s="226"/>
      <c r="C1116" s="227"/>
      <c r="D1116" s="228" t="s">
        <v>175</v>
      </c>
      <c r="E1116" s="229" t="s">
        <v>19</v>
      </c>
      <c r="F1116" s="230" t="s">
        <v>506</v>
      </c>
      <c r="G1116" s="227"/>
      <c r="H1116" s="229" t="s">
        <v>19</v>
      </c>
      <c r="I1116" s="231"/>
      <c r="J1116" s="227"/>
      <c r="K1116" s="227"/>
      <c r="L1116" s="232"/>
      <c r="M1116" s="233"/>
      <c r="N1116" s="234"/>
      <c r="O1116" s="234"/>
      <c r="P1116" s="234"/>
      <c r="Q1116" s="234"/>
      <c r="R1116" s="234"/>
      <c r="S1116" s="234"/>
      <c r="T1116" s="235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36" t="s">
        <v>175</v>
      </c>
      <c r="AU1116" s="236" t="s">
        <v>83</v>
      </c>
      <c r="AV1116" s="13" t="s">
        <v>81</v>
      </c>
      <c r="AW1116" s="13" t="s">
        <v>33</v>
      </c>
      <c r="AX1116" s="13" t="s">
        <v>74</v>
      </c>
      <c r="AY1116" s="236" t="s">
        <v>165</v>
      </c>
    </row>
    <row r="1117" s="14" customFormat="1">
      <c r="A1117" s="14"/>
      <c r="B1117" s="237"/>
      <c r="C1117" s="238"/>
      <c r="D1117" s="228" t="s">
        <v>175</v>
      </c>
      <c r="E1117" s="239" t="s">
        <v>19</v>
      </c>
      <c r="F1117" s="240" t="s">
        <v>507</v>
      </c>
      <c r="G1117" s="238"/>
      <c r="H1117" s="241">
        <v>-139.07599999999999</v>
      </c>
      <c r="I1117" s="242"/>
      <c r="J1117" s="238"/>
      <c r="K1117" s="238"/>
      <c r="L1117" s="243"/>
      <c r="M1117" s="244"/>
      <c r="N1117" s="245"/>
      <c r="O1117" s="245"/>
      <c r="P1117" s="245"/>
      <c r="Q1117" s="245"/>
      <c r="R1117" s="245"/>
      <c r="S1117" s="245"/>
      <c r="T1117" s="246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47" t="s">
        <v>175</v>
      </c>
      <c r="AU1117" s="247" t="s">
        <v>83</v>
      </c>
      <c r="AV1117" s="14" t="s">
        <v>83</v>
      </c>
      <c r="AW1117" s="14" t="s">
        <v>33</v>
      </c>
      <c r="AX1117" s="14" t="s">
        <v>74</v>
      </c>
      <c r="AY1117" s="247" t="s">
        <v>165</v>
      </c>
    </row>
    <row r="1118" s="15" customFormat="1">
      <c r="A1118" s="15"/>
      <c r="B1118" s="253"/>
      <c r="C1118" s="254"/>
      <c r="D1118" s="228" t="s">
        <v>175</v>
      </c>
      <c r="E1118" s="255" t="s">
        <v>19</v>
      </c>
      <c r="F1118" s="256" t="s">
        <v>207</v>
      </c>
      <c r="G1118" s="254"/>
      <c r="H1118" s="257">
        <v>172.72300000000001</v>
      </c>
      <c r="I1118" s="258"/>
      <c r="J1118" s="254"/>
      <c r="K1118" s="254"/>
      <c r="L1118" s="259"/>
      <c r="M1118" s="260"/>
      <c r="N1118" s="261"/>
      <c r="O1118" s="261"/>
      <c r="P1118" s="261"/>
      <c r="Q1118" s="261"/>
      <c r="R1118" s="261"/>
      <c r="S1118" s="261"/>
      <c r="T1118" s="262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T1118" s="263" t="s">
        <v>175</v>
      </c>
      <c r="AU1118" s="263" t="s">
        <v>83</v>
      </c>
      <c r="AV1118" s="15" t="s">
        <v>173</v>
      </c>
      <c r="AW1118" s="15" t="s">
        <v>33</v>
      </c>
      <c r="AX1118" s="15" t="s">
        <v>81</v>
      </c>
      <c r="AY1118" s="263" t="s">
        <v>165</v>
      </c>
    </row>
    <row r="1119" s="2" customFormat="1" ht="16.5" customHeight="1">
      <c r="A1119" s="39"/>
      <c r="B1119" s="40"/>
      <c r="C1119" s="213" t="s">
        <v>1354</v>
      </c>
      <c r="D1119" s="213" t="s">
        <v>168</v>
      </c>
      <c r="E1119" s="214" t="s">
        <v>1355</v>
      </c>
      <c r="F1119" s="215" t="s">
        <v>1356</v>
      </c>
      <c r="G1119" s="216" t="s">
        <v>194</v>
      </c>
      <c r="H1119" s="217">
        <v>172.72300000000001</v>
      </c>
      <c r="I1119" s="218"/>
      <c r="J1119" s="219">
        <f>ROUND(I1119*H1119,2)</f>
        <v>0</v>
      </c>
      <c r="K1119" s="215" t="s">
        <v>195</v>
      </c>
      <c r="L1119" s="45"/>
      <c r="M1119" s="220" t="s">
        <v>19</v>
      </c>
      <c r="N1119" s="221" t="s">
        <v>45</v>
      </c>
      <c r="O1119" s="85"/>
      <c r="P1119" s="222">
        <f>O1119*H1119</f>
        <v>0</v>
      </c>
      <c r="Q1119" s="222">
        <v>0.00029</v>
      </c>
      <c r="R1119" s="222">
        <f>Q1119*H1119</f>
        <v>0.050089670000000003</v>
      </c>
      <c r="S1119" s="222">
        <v>0</v>
      </c>
      <c r="T1119" s="223">
        <f>S1119*H1119</f>
        <v>0</v>
      </c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R1119" s="224" t="s">
        <v>706</v>
      </c>
      <c r="AT1119" s="224" t="s">
        <v>168</v>
      </c>
      <c r="AU1119" s="224" t="s">
        <v>83</v>
      </c>
      <c r="AY1119" s="18" t="s">
        <v>165</v>
      </c>
      <c r="BE1119" s="225">
        <f>IF(N1119="základní",J1119,0)</f>
        <v>0</v>
      </c>
      <c r="BF1119" s="225">
        <f>IF(N1119="snížená",J1119,0)</f>
        <v>0</v>
      </c>
      <c r="BG1119" s="225">
        <f>IF(N1119="zákl. přenesená",J1119,0)</f>
        <v>0</v>
      </c>
      <c r="BH1119" s="225">
        <f>IF(N1119="sníž. přenesená",J1119,0)</f>
        <v>0</v>
      </c>
      <c r="BI1119" s="225">
        <f>IF(N1119="nulová",J1119,0)</f>
        <v>0</v>
      </c>
      <c r="BJ1119" s="18" t="s">
        <v>81</v>
      </c>
      <c r="BK1119" s="225">
        <f>ROUND(I1119*H1119,2)</f>
        <v>0</v>
      </c>
      <c r="BL1119" s="18" t="s">
        <v>706</v>
      </c>
      <c r="BM1119" s="224" t="s">
        <v>1357</v>
      </c>
    </row>
    <row r="1120" s="2" customFormat="1">
      <c r="A1120" s="39"/>
      <c r="B1120" s="40"/>
      <c r="C1120" s="41"/>
      <c r="D1120" s="248" t="s">
        <v>197</v>
      </c>
      <c r="E1120" s="41"/>
      <c r="F1120" s="249" t="s">
        <v>1358</v>
      </c>
      <c r="G1120" s="41"/>
      <c r="H1120" s="41"/>
      <c r="I1120" s="250"/>
      <c r="J1120" s="41"/>
      <c r="K1120" s="41"/>
      <c r="L1120" s="45"/>
      <c r="M1120" s="251"/>
      <c r="N1120" s="252"/>
      <c r="O1120" s="85"/>
      <c r="P1120" s="85"/>
      <c r="Q1120" s="85"/>
      <c r="R1120" s="85"/>
      <c r="S1120" s="85"/>
      <c r="T1120" s="86"/>
      <c r="U1120" s="39"/>
      <c r="V1120" s="39"/>
      <c r="W1120" s="39"/>
      <c r="X1120" s="39"/>
      <c r="Y1120" s="39"/>
      <c r="Z1120" s="39"/>
      <c r="AA1120" s="39"/>
      <c r="AB1120" s="39"/>
      <c r="AC1120" s="39"/>
      <c r="AD1120" s="39"/>
      <c r="AE1120" s="39"/>
      <c r="AT1120" s="18" t="s">
        <v>197</v>
      </c>
      <c r="AU1120" s="18" t="s">
        <v>83</v>
      </c>
    </row>
    <row r="1121" s="12" customFormat="1" ht="25.92" customHeight="1">
      <c r="A1121" s="12"/>
      <c r="B1121" s="197"/>
      <c r="C1121" s="198"/>
      <c r="D1121" s="199" t="s">
        <v>73</v>
      </c>
      <c r="E1121" s="200" t="s">
        <v>1359</v>
      </c>
      <c r="F1121" s="200" t="s">
        <v>1360</v>
      </c>
      <c r="G1121" s="198"/>
      <c r="H1121" s="198"/>
      <c r="I1121" s="201"/>
      <c r="J1121" s="202">
        <f>BK1121</f>
        <v>0</v>
      </c>
      <c r="K1121" s="198"/>
      <c r="L1121" s="203"/>
      <c r="M1121" s="204"/>
      <c r="N1121" s="205"/>
      <c r="O1121" s="205"/>
      <c r="P1121" s="206">
        <f>SUM(P1122:P1131)</f>
        <v>0</v>
      </c>
      <c r="Q1121" s="205"/>
      <c r="R1121" s="206">
        <f>SUM(R1122:R1131)</f>
        <v>0</v>
      </c>
      <c r="S1121" s="205"/>
      <c r="T1121" s="207">
        <f>SUM(T1122:T1131)</f>
        <v>0</v>
      </c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R1121" s="208" t="s">
        <v>173</v>
      </c>
      <c r="AT1121" s="209" t="s">
        <v>73</v>
      </c>
      <c r="AU1121" s="209" t="s">
        <v>74</v>
      </c>
      <c r="AY1121" s="208" t="s">
        <v>165</v>
      </c>
      <c r="BK1121" s="210">
        <f>SUM(BK1122:BK1131)</f>
        <v>0</v>
      </c>
    </row>
    <row r="1122" s="2" customFormat="1" ht="24.15" customHeight="1">
      <c r="A1122" s="39"/>
      <c r="B1122" s="40"/>
      <c r="C1122" s="213" t="s">
        <v>1361</v>
      </c>
      <c r="D1122" s="213" t="s">
        <v>168</v>
      </c>
      <c r="E1122" s="214" t="s">
        <v>1362</v>
      </c>
      <c r="F1122" s="215" t="s">
        <v>1363</v>
      </c>
      <c r="G1122" s="216" t="s">
        <v>194</v>
      </c>
      <c r="H1122" s="217">
        <v>130</v>
      </c>
      <c r="I1122" s="218"/>
      <c r="J1122" s="219">
        <f>ROUND(I1122*H1122,2)</f>
        <v>0</v>
      </c>
      <c r="K1122" s="215" t="s">
        <v>195</v>
      </c>
      <c r="L1122" s="45"/>
      <c r="M1122" s="220" t="s">
        <v>19</v>
      </c>
      <c r="N1122" s="221" t="s">
        <v>45</v>
      </c>
      <c r="O1122" s="85"/>
      <c r="P1122" s="222">
        <f>O1122*H1122</f>
        <v>0</v>
      </c>
      <c r="Q1122" s="222">
        <v>0</v>
      </c>
      <c r="R1122" s="222">
        <f>Q1122*H1122</f>
        <v>0</v>
      </c>
      <c r="S1122" s="222">
        <v>0</v>
      </c>
      <c r="T1122" s="223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224" t="s">
        <v>1364</v>
      </c>
      <c r="AT1122" s="224" t="s">
        <v>168</v>
      </c>
      <c r="AU1122" s="224" t="s">
        <v>81</v>
      </c>
      <c r="AY1122" s="18" t="s">
        <v>165</v>
      </c>
      <c r="BE1122" s="225">
        <f>IF(N1122="základní",J1122,0)</f>
        <v>0</v>
      </c>
      <c r="BF1122" s="225">
        <f>IF(N1122="snížená",J1122,0)</f>
        <v>0</v>
      </c>
      <c r="BG1122" s="225">
        <f>IF(N1122="zákl. přenesená",J1122,0)</f>
        <v>0</v>
      </c>
      <c r="BH1122" s="225">
        <f>IF(N1122="sníž. přenesená",J1122,0)</f>
        <v>0</v>
      </c>
      <c r="BI1122" s="225">
        <f>IF(N1122="nulová",J1122,0)</f>
        <v>0</v>
      </c>
      <c r="BJ1122" s="18" t="s">
        <v>81</v>
      </c>
      <c r="BK1122" s="225">
        <f>ROUND(I1122*H1122,2)</f>
        <v>0</v>
      </c>
      <c r="BL1122" s="18" t="s">
        <v>1364</v>
      </c>
      <c r="BM1122" s="224" t="s">
        <v>1365</v>
      </c>
    </row>
    <row r="1123" s="2" customFormat="1">
      <c r="A1123" s="39"/>
      <c r="B1123" s="40"/>
      <c r="C1123" s="41"/>
      <c r="D1123" s="248" t="s">
        <v>197</v>
      </c>
      <c r="E1123" s="41"/>
      <c r="F1123" s="249" t="s">
        <v>1366</v>
      </c>
      <c r="G1123" s="41"/>
      <c r="H1123" s="41"/>
      <c r="I1123" s="250"/>
      <c r="J1123" s="41"/>
      <c r="K1123" s="41"/>
      <c r="L1123" s="45"/>
      <c r="M1123" s="251"/>
      <c r="N1123" s="252"/>
      <c r="O1123" s="85"/>
      <c r="P1123" s="85"/>
      <c r="Q1123" s="85"/>
      <c r="R1123" s="85"/>
      <c r="S1123" s="85"/>
      <c r="T1123" s="86"/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T1123" s="18" t="s">
        <v>197</v>
      </c>
      <c r="AU1123" s="18" t="s">
        <v>81</v>
      </c>
    </row>
    <row r="1124" s="2" customFormat="1">
      <c r="A1124" s="39"/>
      <c r="B1124" s="40"/>
      <c r="C1124" s="41"/>
      <c r="D1124" s="228" t="s">
        <v>235</v>
      </c>
      <c r="E1124" s="41"/>
      <c r="F1124" s="264" t="s">
        <v>1367</v>
      </c>
      <c r="G1124" s="41"/>
      <c r="H1124" s="41"/>
      <c r="I1124" s="250"/>
      <c r="J1124" s="41"/>
      <c r="K1124" s="41"/>
      <c r="L1124" s="45"/>
      <c r="M1124" s="251"/>
      <c r="N1124" s="252"/>
      <c r="O1124" s="85"/>
      <c r="P1124" s="85"/>
      <c r="Q1124" s="85"/>
      <c r="R1124" s="85"/>
      <c r="S1124" s="85"/>
      <c r="T1124" s="86"/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T1124" s="18" t="s">
        <v>235</v>
      </c>
      <c r="AU1124" s="18" t="s">
        <v>81</v>
      </c>
    </row>
    <row r="1125" s="14" customFormat="1">
      <c r="A1125" s="14"/>
      <c r="B1125" s="237"/>
      <c r="C1125" s="238"/>
      <c r="D1125" s="228" t="s">
        <v>175</v>
      </c>
      <c r="E1125" s="239" t="s">
        <v>19</v>
      </c>
      <c r="F1125" s="240" t="s">
        <v>731</v>
      </c>
      <c r="G1125" s="238"/>
      <c r="H1125" s="241">
        <v>130</v>
      </c>
      <c r="I1125" s="242"/>
      <c r="J1125" s="238"/>
      <c r="K1125" s="238"/>
      <c r="L1125" s="243"/>
      <c r="M1125" s="244"/>
      <c r="N1125" s="245"/>
      <c r="O1125" s="245"/>
      <c r="P1125" s="245"/>
      <c r="Q1125" s="245"/>
      <c r="R1125" s="245"/>
      <c r="S1125" s="245"/>
      <c r="T1125" s="246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47" t="s">
        <v>175</v>
      </c>
      <c r="AU1125" s="247" t="s">
        <v>81</v>
      </c>
      <c r="AV1125" s="14" t="s">
        <v>83</v>
      </c>
      <c r="AW1125" s="14" t="s">
        <v>33</v>
      </c>
      <c r="AX1125" s="14" t="s">
        <v>81</v>
      </c>
      <c r="AY1125" s="247" t="s">
        <v>165</v>
      </c>
    </row>
    <row r="1126" s="2" customFormat="1" ht="16.5" customHeight="1">
      <c r="A1126" s="39"/>
      <c r="B1126" s="40"/>
      <c r="C1126" s="213" t="s">
        <v>1368</v>
      </c>
      <c r="D1126" s="213" t="s">
        <v>168</v>
      </c>
      <c r="E1126" s="214" t="s">
        <v>1369</v>
      </c>
      <c r="F1126" s="215" t="s">
        <v>1370</v>
      </c>
      <c r="G1126" s="216" t="s">
        <v>872</v>
      </c>
      <c r="H1126" s="217">
        <v>1</v>
      </c>
      <c r="I1126" s="218"/>
      <c r="J1126" s="219">
        <f>ROUND(I1126*H1126,2)</f>
        <v>0</v>
      </c>
      <c r="K1126" s="215" t="s">
        <v>195</v>
      </c>
      <c r="L1126" s="45"/>
      <c r="M1126" s="220" t="s">
        <v>19</v>
      </c>
      <c r="N1126" s="221" t="s">
        <v>45</v>
      </c>
      <c r="O1126" s="85"/>
      <c r="P1126" s="222">
        <f>O1126*H1126</f>
        <v>0</v>
      </c>
      <c r="Q1126" s="222">
        <v>0</v>
      </c>
      <c r="R1126" s="222">
        <f>Q1126*H1126</f>
        <v>0</v>
      </c>
      <c r="S1126" s="222">
        <v>0</v>
      </c>
      <c r="T1126" s="223">
        <f>S1126*H1126</f>
        <v>0</v>
      </c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/>
      <c r="AE1126" s="39"/>
      <c r="AR1126" s="224" t="s">
        <v>1364</v>
      </c>
      <c r="AT1126" s="224" t="s">
        <v>168</v>
      </c>
      <c r="AU1126" s="224" t="s">
        <v>81</v>
      </c>
      <c r="AY1126" s="18" t="s">
        <v>165</v>
      </c>
      <c r="BE1126" s="225">
        <f>IF(N1126="základní",J1126,0)</f>
        <v>0</v>
      </c>
      <c r="BF1126" s="225">
        <f>IF(N1126="snížená",J1126,0)</f>
        <v>0</v>
      </c>
      <c r="BG1126" s="225">
        <f>IF(N1126="zákl. přenesená",J1126,0)</f>
        <v>0</v>
      </c>
      <c r="BH1126" s="225">
        <f>IF(N1126="sníž. přenesená",J1126,0)</f>
        <v>0</v>
      </c>
      <c r="BI1126" s="225">
        <f>IF(N1126="nulová",J1126,0)</f>
        <v>0</v>
      </c>
      <c r="BJ1126" s="18" t="s">
        <v>81</v>
      </c>
      <c r="BK1126" s="225">
        <f>ROUND(I1126*H1126,2)</f>
        <v>0</v>
      </c>
      <c r="BL1126" s="18" t="s">
        <v>1364</v>
      </c>
      <c r="BM1126" s="224" t="s">
        <v>1371</v>
      </c>
    </row>
    <row r="1127" s="2" customFormat="1">
      <c r="A1127" s="39"/>
      <c r="B1127" s="40"/>
      <c r="C1127" s="41"/>
      <c r="D1127" s="248" t="s">
        <v>197</v>
      </c>
      <c r="E1127" s="41"/>
      <c r="F1127" s="249" t="s">
        <v>1372</v>
      </c>
      <c r="G1127" s="41"/>
      <c r="H1127" s="41"/>
      <c r="I1127" s="250"/>
      <c r="J1127" s="41"/>
      <c r="K1127" s="41"/>
      <c r="L1127" s="45"/>
      <c r="M1127" s="251"/>
      <c r="N1127" s="252"/>
      <c r="O1127" s="85"/>
      <c r="P1127" s="85"/>
      <c r="Q1127" s="85"/>
      <c r="R1127" s="85"/>
      <c r="S1127" s="85"/>
      <c r="T1127" s="86"/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/>
      <c r="AE1127" s="39"/>
      <c r="AT1127" s="18" t="s">
        <v>197</v>
      </c>
      <c r="AU1127" s="18" t="s">
        <v>81</v>
      </c>
    </row>
    <row r="1128" s="2" customFormat="1">
      <c r="A1128" s="39"/>
      <c r="B1128" s="40"/>
      <c r="C1128" s="41"/>
      <c r="D1128" s="228" t="s">
        <v>235</v>
      </c>
      <c r="E1128" s="41"/>
      <c r="F1128" s="264" t="s">
        <v>1373</v>
      </c>
      <c r="G1128" s="41"/>
      <c r="H1128" s="41"/>
      <c r="I1128" s="250"/>
      <c r="J1128" s="41"/>
      <c r="K1128" s="41"/>
      <c r="L1128" s="45"/>
      <c r="M1128" s="251"/>
      <c r="N1128" s="252"/>
      <c r="O1128" s="85"/>
      <c r="P1128" s="85"/>
      <c r="Q1128" s="85"/>
      <c r="R1128" s="85"/>
      <c r="S1128" s="85"/>
      <c r="T1128" s="86"/>
      <c r="U1128" s="39"/>
      <c r="V1128" s="39"/>
      <c r="W1128" s="39"/>
      <c r="X1128" s="39"/>
      <c r="Y1128" s="39"/>
      <c r="Z1128" s="39"/>
      <c r="AA1128" s="39"/>
      <c r="AB1128" s="39"/>
      <c r="AC1128" s="39"/>
      <c r="AD1128" s="39"/>
      <c r="AE1128" s="39"/>
      <c r="AT1128" s="18" t="s">
        <v>235</v>
      </c>
      <c r="AU1128" s="18" t="s">
        <v>81</v>
      </c>
    </row>
    <row r="1129" s="2" customFormat="1" ht="16.5" customHeight="1">
      <c r="A1129" s="39"/>
      <c r="B1129" s="40"/>
      <c r="C1129" s="213" t="s">
        <v>1374</v>
      </c>
      <c r="D1129" s="213" t="s">
        <v>168</v>
      </c>
      <c r="E1129" s="214" t="s">
        <v>1375</v>
      </c>
      <c r="F1129" s="215" t="s">
        <v>1376</v>
      </c>
      <c r="G1129" s="216" t="s">
        <v>872</v>
      </c>
      <c r="H1129" s="217">
        <v>1</v>
      </c>
      <c r="I1129" s="218"/>
      <c r="J1129" s="219">
        <f>ROUND(I1129*H1129,2)</f>
        <v>0</v>
      </c>
      <c r="K1129" s="215" t="s">
        <v>195</v>
      </c>
      <c r="L1129" s="45"/>
      <c r="M1129" s="220" t="s">
        <v>19</v>
      </c>
      <c r="N1129" s="221" t="s">
        <v>45</v>
      </c>
      <c r="O1129" s="85"/>
      <c r="P1129" s="222">
        <f>O1129*H1129</f>
        <v>0</v>
      </c>
      <c r="Q1129" s="222">
        <v>0</v>
      </c>
      <c r="R1129" s="222">
        <f>Q1129*H1129</f>
        <v>0</v>
      </c>
      <c r="S1129" s="222">
        <v>0</v>
      </c>
      <c r="T1129" s="223">
        <f>S1129*H1129</f>
        <v>0</v>
      </c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/>
      <c r="AE1129" s="39"/>
      <c r="AR1129" s="224" t="s">
        <v>1364</v>
      </c>
      <c r="AT1129" s="224" t="s">
        <v>168</v>
      </c>
      <c r="AU1129" s="224" t="s">
        <v>81</v>
      </c>
      <c r="AY1129" s="18" t="s">
        <v>165</v>
      </c>
      <c r="BE1129" s="225">
        <f>IF(N1129="základní",J1129,0)</f>
        <v>0</v>
      </c>
      <c r="BF1129" s="225">
        <f>IF(N1129="snížená",J1129,0)</f>
        <v>0</v>
      </c>
      <c r="BG1129" s="225">
        <f>IF(N1129="zákl. přenesená",J1129,0)</f>
        <v>0</v>
      </c>
      <c r="BH1129" s="225">
        <f>IF(N1129="sníž. přenesená",J1129,0)</f>
        <v>0</v>
      </c>
      <c r="BI1129" s="225">
        <f>IF(N1129="nulová",J1129,0)</f>
        <v>0</v>
      </c>
      <c r="BJ1129" s="18" t="s">
        <v>81</v>
      </c>
      <c r="BK1129" s="225">
        <f>ROUND(I1129*H1129,2)</f>
        <v>0</v>
      </c>
      <c r="BL1129" s="18" t="s">
        <v>1364</v>
      </c>
      <c r="BM1129" s="224" t="s">
        <v>1377</v>
      </c>
    </row>
    <row r="1130" s="2" customFormat="1">
      <c r="A1130" s="39"/>
      <c r="B1130" s="40"/>
      <c r="C1130" s="41"/>
      <c r="D1130" s="248" t="s">
        <v>197</v>
      </c>
      <c r="E1130" s="41"/>
      <c r="F1130" s="249" t="s">
        <v>1378</v>
      </c>
      <c r="G1130" s="41"/>
      <c r="H1130" s="41"/>
      <c r="I1130" s="250"/>
      <c r="J1130" s="41"/>
      <c r="K1130" s="41"/>
      <c r="L1130" s="45"/>
      <c r="M1130" s="251"/>
      <c r="N1130" s="252"/>
      <c r="O1130" s="85"/>
      <c r="P1130" s="85"/>
      <c r="Q1130" s="85"/>
      <c r="R1130" s="85"/>
      <c r="S1130" s="85"/>
      <c r="T1130" s="86"/>
      <c r="U1130" s="39"/>
      <c r="V1130" s="39"/>
      <c r="W1130" s="39"/>
      <c r="X1130" s="39"/>
      <c r="Y1130" s="39"/>
      <c r="Z1130" s="39"/>
      <c r="AA1130" s="39"/>
      <c r="AB1130" s="39"/>
      <c r="AC1130" s="39"/>
      <c r="AD1130" s="39"/>
      <c r="AE1130" s="39"/>
      <c r="AT1130" s="18" t="s">
        <v>197</v>
      </c>
      <c r="AU1130" s="18" t="s">
        <v>81</v>
      </c>
    </row>
    <row r="1131" s="2" customFormat="1">
      <c r="A1131" s="39"/>
      <c r="B1131" s="40"/>
      <c r="C1131" s="41"/>
      <c r="D1131" s="228" t="s">
        <v>235</v>
      </c>
      <c r="E1131" s="41"/>
      <c r="F1131" s="264" t="s">
        <v>1373</v>
      </c>
      <c r="G1131" s="41"/>
      <c r="H1131" s="41"/>
      <c r="I1131" s="250"/>
      <c r="J1131" s="41"/>
      <c r="K1131" s="41"/>
      <c r="L1131" s="45"/>
      <c r="M1131" s="251"/>
      <c r="N1131" s="252"/>
      <c r="O1131" s="85"/>
      <c r="P1131" s="85"/>
      <c r="Q1131" s="85"/>
      <c r="R1131" s="85"/>
      <c r="S1131" s="85"/>
      <c r="T1131" s="86"/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T1131" s="18" t="s">
        <v>235</v>
      </c>
      <c r="AU1131" s="18" t="s">
        <v>81</v>
      </c>
    </row>
    <row r="1132" s="12" customFormat="1" ht="25.92" customHeight="1">
      <c r="A1132" s="12"/>
      <c r="B1132" s="197"/>
      <c r="C1132" s="198"/>
      <c r="D1132" s="199" t="s">
        <v>73</v>
      </c>
      <c r="E1132" s="200" t="s">
        <v>1379</v>
      </c>
      <c r="F1132" s="200" t="s">
        <v>1380</v>
      </c>
      <c r="G1132" s="198"/>
      <c r="H1132" s="198"/>
      <c r="I1132" s="201"/>
      <c r="J1132" s="202">
        <f>BK1132</f>
        <v>0</v>
      </c>
      <c r="K1132" s="198"/>
      <c r="L1132" s="203"/>
      <c r="M1132" s="204"/>
      <c r="N1132" s="205"/>
      <c r="O1132" s="205"/>
      <c r="P1132" s="206">
        <f>SUM(P1133:P1152)</f>
        <v>0</v>
      </c>
      <c r="Q1132" s="205"/>
      <c r="R1132" s="206">
        <f>SUM(R1133:R1152)</f>
        <v>0</v>
      </c>
      <c r="S1132" s="205"/>
      <c r="T1132" s="207">
        <f>SUM(T1133:T1152)</f>
        <v>0</v>
      </c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R1132" s="208" t="s">
        <v>173</v>
      </c>
      <c r="AT1132" s="209" t="s">
        <v>73</v>
      </c>
      <c r="AU1132" s="209" t="s">
        <v>74</v>
      </c>
      <c r="AY1132" s="208" t="s">
        <v>165</v>
      </c>
      <c r="BK1132" s="210">
        <f>SUM(BK1133:BK1152)</f>
        <v>0</v>
      </c>
    </row>
    <row r="1133" s="2" customFormat="1" ht="16.5" customHeight="1">
      <c r="A1133" s="39"/>
      <c r="B1133" s="40"/>
      <c r="C1133" s="213" t="s">
        <v>1381</v>
      </c>
      <c r="D1133" s="213" t="s">
        <v>168</v>
      </c>
      <c r="E1133" s="214" t="s">
        <v>1382</v>
      </c>
      <c r="F1133" s="215" t="s">
        <v>1383</v>
      </c>
      <c r="G1133" s="216" t="s">
        <v>181</v>
      </c>
      <c r="H1133" s="217">
        <v>1</v>
      </c>
      <c r="I1133" s="218"/>
      <c r="J1133" s="219">
        <f>ROUND(I1133*H1133,2)</f>
        <v>0</v>
      </c>
      <c r="K1133" s="215" t="s">
        <v>195</v>
      </c>
      <c r="L1133" s="45"/>
      <c r="M1133" s="220" t="s">
        <v>19</v>
      </c>
      <c r="N1133" s="221" t="s">
        <v>45</v>
      </c>
      <c r="O1133" s="85"/>
      <c r="P1133" s="222">
        <f>O1133*H1133</f>
        <v>0</v>
      </c>
      <c r="Q1133" s="222">
        <v>0</v>
      </c>
      <c r="R1133" s="222">
        <f>Q1133*H1133</f>
        <v>0</v>
      </c>
      <c r="S1133" s="222">
        <v>0</v>
      </c>
      <c r="T1133" s="223">
        <f>S1133*H1133</f>
        <v>0</v>
      </c>
      <c r="U1133" s="39"/>
      <c r="V1133" s="39"/>
      <c r="W1133" s="39"/>
      <c r="X1133" s="39"/>
      <c r="Y1133" s="39"/>
      <c r="Z1133" s="39"/>
      <c r="AA1133" s="39"/>
      <c r="AB1133" s="39"/>
      <c r="AC1133" s="39"/>
      <c r="AD1133" s="39"/>
      <c r="AE1133" s="39"/>
      <c r="AR1133" s="224" t="s">
        <v>1384</v>
      </c>
      <c r="AT1133" s="224" t="s">
        <v>168</v>
      </c>
      <c r="AU1133" s="224" t="s">
        <v>81</v>
      </c>
      <c r="AY1133" s="18" t="s">
        <v>165</v>
      </c>
      <c r="BE1133" s="225">
        <f>IF(N1133="základní",J1133,0)</f>
        <v>0</v>
      </c>
      <c r="BF1133" s="225">
        <f>IF(N1133="snížená",J1133,0)</f>
        <v>0</v>
      </c>
      <c r="BG1133" s="225">
        <f>IF(N1133="zákl. přenesená",J1133,0)</f>
        <v>0</v>
      </c>
      <c r="BH1133" s="225">
        <f>IF(N1133="sníž. přenesená",J1133,0)</f>
        <v>0</v>
      </c>
      <c r="BI1133" s="225">
        <f>IF(N1133="nulová",J1133,0)</f>
        <v>0</v>
      </c>
      <c r="BJ1133" s="18" t="s">
        <v>81</v>
      </c>
      <c r="BK1133" s="225">
        <f>ROUND(I1133*H1133,2)</f>
        <v>0</v>
      </c>
      <c r="BL1133" s="18" t="s">
        <v>1384</v>
      </c>
      <c r="BM1133" s="224" t="s">
        <v>1385</v>
      </c>
    </row>
    <row r="1134" s="2" customFormat="1">
      <c r="A1134" s="39"/>
      <c r="B1134" s="40"/>
      <c r="C1134" s="41"/>
      <c r="D1134" s="248" t="s">
        <v>197</v>
      </c>
      <c r="E1134" s="41"/>
      <c r="F1134" s="249" t="s">
        <v>1386</v>
      </c>
      <c r="G1134" s="41"/>
      <c r="H1134" s="41"/>
      <c r="I1134" s="250"/>
      <c r="J1134" s="41"/>
      <c r="K1134" s="41"/>
      <c r="L1134" s="45"/>
      <c r="M1134" s="251"/>
      <c r="N1134" s="252"/>
      <c r="O1134" s="85"/>
      <c r="P1134" s="85"/>
      <c r="Q1134" s="85"/>
      <c r="R1134" s="85"/>
      <c r="S1134" s="85"/>
      <c r="T1134" s="86"/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/>
      <c r="AE1134" s="39"/>
      <c r="AT1134" s="18" t="s">
        <v>197</v>
      </c>
      <c r="AU1134" s="18" t="s">
        <v>81</v>
      </c>
    </row>
    <row r="1135" s="2" customFormat="1" ht="16.5" customHeight="1">
      <c r="A1135" s="39"/>
      <c r="B1135" s="40"/>
      <c r="C1135" s="213" t="s">
        <v>1387</v>
      </c>
      <c r="D1135" s="213" t="s">
        <v>168</v>
      </c>
      <c r="E1135" s="214" t="s">
        <v>1388</v>
      </c>
      <c r="F1135" s="215" t="s">
        <v>1389</v>
      </c>
      <c r="G1135" s="216" t="s">
        <v>181</v>
      </c>
      <c r="H1135" s="217">
        <v>1</v>
      </c>
      <c r="I1135" s="218"/>
      <c r="J1135" s="219">
        <f>ROUND(I1135*H1135,2)</f>
        <v>0</v>
      </c>
      <c r="K1135" s="215" t="s">
        <v>195</v>
      </c>
      <c r="L1135" s="45"/>
      <c r="M1135" s="220" t="s">
        <v>19</v>
      </c>
      <c r="N1135" s="221" t="s">
        <v>45</v>
      </c>
      <c r="O1135" s="85"/>
      <c r="P1135" s="222">
        <f>O1135*H1135</f>
        <v>0</v>
      </c>
      <c r="Q1135" s="222">
        <v>0</v>
      </c>
      <c r="R1135" s="222">
        <f>Q1135*H1135</f>
        <v>0</v>
      </c>
      <c r="S1135" s="222">
        <v>0</v>
      </c>
      <c r="T1135" s="223">
        <f>S1135*H1135</f>
        <v>0</v>
      </c>
      <c r="U1135" s="39"/>
      <c r="V1135" s="39"/>
      <c r="W1135" s="39"/>
      <c r="X1135" s="39"/>
      <c r="Y1135" s="39"/>
      <c r="Z1135" s="39"/>
      <c r="AA1135" s="39"/>
      <c r="AB1135" s="39"/>
      <c r="AC1135" s="39"/>
      <c r="AD1135" s="39"/>
      <c r="AE1135" s="39"/>
      <c r="AR1135" s="224" t="s">
        <v>1384</v>
      </c>
      <c r="AT1135" s="224" t="s">
        <v>168</v>
      </c>
      <c r="AU1135" s="224" t="s">
        <v>81</v>
      </c>
      <c r="AY1135" s="18" t="s">
        <v>165</v>
      </c>
      <c r="BE1135" s="225">
        <f>IF(N1135="základní",J1135,0)</f>
        <v>0</v>
      </c>
      <c r="BF1135" s="225">
        <f>IF(N1135="snížená",J1135,0)</f>
        <v>0</v>
      </c>
      <c r="BG1135" s="225">
        <f>IF(N1135="zákl. přenesená",J1135,0)</f>
        <v>0</v>
      </c>
      <c r="BH1135" s="225">
        <f>IF(N1135="sníž. přenesená",J1135,0)</f>
        <v>0</v>
      </c>
      <c r="BI1135" s="225">
        <f>IF(N1135="nulová",J1135,0)</f>
        <v>0</v>
      </c>
      <c r="BJ1135" s="18" t="s">
        <v>81</v>
      </c>
      <c r="BK1135" s="225">
        <f>ROUND(I1135*H1135,2)</f>
        <v>0</v>
      </c>
      <c r="BL1135" s="18" t="s">
        <v>1384</v>
      </c>
      <c r="BM1135" s="224" t="s">
        <v>1390</v>
      </c>
    </row>
    <row r="1136" s="2" customFormat="1">
      <c r="A1136" s="39"/>
      <c r="B1136" s="40"/>
      <c r="C1136" s="41"/>
      <c r="D1136" s="248" t="s">
        <v>197</v>
      </c>
      <c r="E1136" s="41"/>
      <c r="F1136" s="249" t="s">
        <v>1391</v>
      </c>
      <c r="G1136" s="41"/>
      <c r="H1136" s="41"/>
      <c r="I1136" s="250"/>
      <c r="J1136" s="41"/>
      <c r="K1136" s="41"/>
      <c r="L1136" s="45"/>
      <c r="M1136" s="251"/>
      <c r="N1136" s="252"/>
      <c r="O1136" s="85"/>
      <c r="P1136" s="85"/>
      <c r="Q1136" s="85"/>
      <c r="R1136" s="85"/>
      <c r="S1136" s="85"/>
      <c r="T1136" s="86"/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T1136" s="18" t="s">
        <v>197</v>
      </c>
      <c r="AU1136" s="18" t="s">
        <v>81</v>
      </c>
    </row>
    <row r="1137" s="2" customFormat="1" ht="16.5" customHeight="1">
      <c r="A1137" s="39"/>
      <c r="B1137" s="40"/>
      <c r="C1137" s="213" t="s">
        <v>1392</v>
      </c>
      <c r="D1137" s="213" t="s">
        <v>168</v>
      </c>
      <c r="E1137" s="214" t="s">
        <v>1393</v>
      </c>
      <c r="F1137" s="215" t="s">
        <v>1394</v>
      </c>
      <c r="G1137" s="216" t="s">
        <v>181</v>
      </c>
      <c r="H1137" s="217">
        <v>2</v>
      </c>
      <c r="I1137" s="218"/>
      <c r="J1137" s="219">
        <f>ROUND(I1137*H1137,2)</f>
        <v>0</v>
      </c>
      <c r="K1137" s="215" t="s">
        <v>195</v>
      </c>
      <c r="L1137" s="45"/>
      <c r="M1137" s="220" t="s">
        <v>19</v>
      </c>
      <c r="N1137" s="221" t="s">
        <v>45</v>
      </c>
      <c r="O1137" s="85"/>
      <c r="P1137" s="222">
        <f>O1137*H1137</f>
        <v>0</v>
      </c>
      <c r="Q1137" s="222">
        <v>0</v>
      </c>
      <c r="R1137" s="222">
        <f>Q1137*H1137</f>
        <v>0</v>
      </c>
      <c r="S1137" s="222">
        <v>0</v>
      </c>
      <c r="T1137" s="223">
        <f>S1137*H1137</f>
        <v>0</v>
      </c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R1137" s="224" t="s">
        <v>1384</v>
      </c>
      <c r="AT1137" s="224" t="s">
        <v>168</v>
      </c>
      <c r="AU1137" s="224" t="s">
        <v>81</v>
      </c>
      <c r="AY1137" s="18" t="s">
        <v>165</v>
      </c>
      <c r="BE1137" s="225">
        <f>IF(N1137="základní",J1137,0)</f>
        <v>0</v>
      </c>
      <c r="BF1137" s="225">
        <f>IF(N1137="snížená",J1137,0)</f>
        <v>0</v>
      </c>
      <c r="BG1137" s="225">
        <f>IF(N1137="zákl. přenesená",J1137,0)</f>
        <v>0</v>
      </c>
      <c r="BH1137" s="225">
        <f>IF(N1137="sníž. přenesená",J1137,0)</f>
        <v>0</v>
      </c>
      <c r="BI1137" s="225">
        <f>IF(N1137="nulová",J1137,0)</f>
        <v>0</v>
      </c>
      <c r="BJ1137" s="18" t="s">
        <v>81</v>
      </c>
      <c r="BK1137" s="225">
        <f>ROUND(I1137*H1137,2)</f>
        <v>0</v>
      </c>
      <c r="BL1137" s="18" t="s">
        <v>1384</v>
      </c>
      <c r="BM1137" s="224" t="s">
        <v>1395</v>
      </c>
    </row>
    <row r="1138" s="2" customFormat="1">
      <c r="A1138" s="39"/>
      <c r="B1138" s="40"/>
      <c r="C1138" s="41"/>
      <c r="D1138" s="248" t="s">
        <v>197</v>
      </c>
      <c r="E1138" s="41"/>
      <c r="F1138" s="249" t="s">
        <v>1396</v>
      </c>
      <c r="G1138" s="41"/>
      <c r="H1138" s="41"/>
      <c r="I1138" s="250"/>
      <c r="J1138" s="41"/>
      <c r="K1138" s="41"/>
      <c r="L1138" s="45"/>
      <c r="M1138" s="251"/>
      <c r="N1138" s="252"/>
      <c r="O1138" s="85"/>
      <c r="P1138" s="85"/>
      <c r="Q1138" s="85"/>
      <c r="R1138" s="85"/>
      <c r="S1138" s="85"/>
      <c r="T1138" s="86"/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T1138" s="18" t="s">
        <v>197</v>
      </c>
      <c r="AU1138" s="18" t="s">
        <v>81</v>
      </c>
    </row>
    <row r="1139" s="2" customFormat="1" ht="16.5" customHeight="1">
      <c r="A1139" s="39"/>
      <c r="B1139" s="40"/>
      <c r="C1139" s="213" t="s">
        <v>1397</v>
      </c>
      <c r="D1139" s="213" t="s">
        <v>168</v>
      </c>
      <c r="E1139" s="214" t="s">
        <v>1398</v>
      </c>
      <c r="F1139" s="215" t="s">
        <v>1399</v>
      </c>
      <c r="G1139" s="216" t="s">
        <v>181</v>
      </c>
      <c r="H1139" s="217">
        <v>1</v>
      </c>
      <c r="I1139" s="218"/>
      <c r="J1139" s="219">
        <f>ROUND(I1139*H1139,2)</f>
        <v>0</v>
      </c>
      <c r="K1139" s="215" t="s">
        <v>195</v>
      </c>
      <c r="L1139" s="45"/>
      <c r="M1139" s="220" t="s">
        <v>19</v>
      </c>
      <c r="N1139" s="221" t="s">
        <v>45</v>
      </c>
      <c r="O1139" s="85"/>
      <c r="P1139" s="222">
        <f>O1139*H1139</f>
        <v>0</v>
      </c>
      <c r="Q1139" s="222">
        <v>0</v>
      </c>
      <c r="R1139" s="222">
        <f>Q1139*H1139</f>
        <v>0</v>
      </c>
      <c r="S1139" s="222">
        <v>0</v>
      </c>
      <c r="T1139" s="223">
        <f>S1139*H1139</f>
        <v>0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24" t="s">
        <v>1384</v>
      </c>
      <c r="AT1139" s="224" t="s">
        <v>168</v>
      </c>
      <c r="AU1139" s="224" t="s">
        <v>81</v>
      </c>
      <c r="AY1139" s="18" t="s">
        <v>165</v>
      </c>
      <c r="BE1139" s="225">
        <f>IF(N1139="základní",J1139,0)</f>
        <v>0</v>
      </c>
      <c r="BF1139" s="225">
        <f>IF(N1139="snížená",J1139,0)</f>
        <v>0</v>
      </c>
      <c r="BG1139" s="225">
        <f>IF(N1139="zákl. přenesená",J1139,0)</f>
        <v>0</v>
      </c>
      <c r="BH1139" s="225">
        <f>IF(N1139="sníž. přenesená",J1139,0)</f>
        <v>0</v>
      </c>
      <c r="BI1139" s="225">
        <f>IF(N1139="nulová",J1139,0)</f>
        <v>0</v>
      </c>
      <c r="BJ1139" s="18" t="s">
        <v>81</v>
      </c>
      <c r="BK1139" s="225">
        <f>ROUND(I1139*H1139,2)</f>
        <v>0</v>
      </c>
      <c r="BL1139" s="18" t="s">
        <v>1384</v>
      </c>
      <c r="BM1139" s="224" t="s">
        <v>1400</v>
      </c>
    </row>
    <row r="1140" s="2" customFormat="1">
      <c r="A1140" s="39"/>
      <c r="B1140" s="40"/>
      <c r="C1140" s="41"/>
      <c r="D1140" s="248" t="s">
        <v>197</v>
      </c>
      <c r="E1140" s="41"/>
      <c r="F1140" s="249" t="s">
        <v>1401</v>
      </c>
      <c r="G1140" s="41"/>
      <c r="H1140" s="41"/>
      <c r="I1140" s="250"/>
      <c r="J1140" s="41"/>
      <c r="K1140" s="41"/>
      <c r="L1140" s="45"/>
      <c r="M1140" s="251"/>
      <c r="N1140" s="252"/>
      <c r="O1140" s="85"/>
      <c r="P1140" s="85"/>
      <c r="Q1140" s="85"/>
      <c r="R1140" s="85"/>
      <c r="S1140" s="85"/>
      <c r="T1140" s="86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T1140" s="18" t="s">
        <v>197</v>
      </c>
      <c r="AU1140" s="18" t="s">
        <v>81</v>
      </c>
    </row>
    <row r="1141" s="2" customFormat="1" ht="16.5" customHeight="1">
      <c r="A1141" s="39"/>
      <c r="B1141" s="40"/>
      <c r="C1141" s="213" t="s">
        <v>1402</v>
      </c>
      <c r="D1141" s="213" t="s">
        <v>168</v>
      </c>
      <c r="E1141" s="214" t="s">
        <v>1403</v>
      </c>
      <c r="F1141" s="215" t="s">
        <v>1404</v>
      </c>
      <c r="G1141" s="216" t="s">
        <v>181</v>
      </c>
      <c r="H1141" s="217">
        <v>1</v>
      </c>
      <c r="I1141" s="218"/>
      <c r="J1141" s="219">
        <f>ROUND(I1141*H1141,2)</f>
        <v>0</v>
      </c>
      <c r="K1141" s="215" t="s">
        <v>195</v>
      </c>
      <c r="L1141" s="45"/>
      <c r="M1141" s="220" t="s">
        <v>19</v>
      </c>
      <c r="N1141" s="221" t="s">
        <v>45</v>
      </c>
      <c r="O1141" s="85"/>
      <c r="P1141" s="222">
        <f>O1141*H1141</f>
        <v>0</v>
      </c>
      <c r="Q1141" s="222">
        <v>0</v>
      </c>
      <c r="R1141" s="222">
        <f>Q1141*H1141</f>
        <v>0</v>
      </c>
      <c r="S1141" s="222">
        <v>0</v>
      </c>
      <c r="T1141" s="223">
        <f>S1141*H1141</f>
        <v>0</v>
      </c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R1141" s="224" t="s">
        <v>1384</v>
      </c>
      <c r="AT1141" s="224" t="s">
        <v>168</v>
      </c>
      <c r="AU1141" s="224" t="s">
        <v>81</v>
      </c>
      <c r="AY1141" s="18" t="s">
        <v>165</v>
      </c>
      <c r="BE1141" s="225">
        <f>IF(N1141="základní",J1141,0)</f>
        <v>0</v>
      </c>
      <c r="BF1141" s="225">
        <f>IF(N1141="snížená",J1141,0)</f>
        <v>0</v>
      </c>
      <c r="BG1141" s="225">
        <f>IF(N1141="zákl. přenesená",J1141,0)</f>
        <v>0</v>
      </c>
      <c r="BH1141" s="225">
        <f>IF(N1141="sníž. přenesená",J1141,0)</f>
        <v>0</v>
      </c>
      <c r="BI1141" s="225">
        <f>IF(N1141="nulová",J1141,0)</f>
        <v>0</v>
      </c>
      <c r="BJ1141" s="18" t="s">
        <v>81</v>
      </c>
      <c r="BK1141" s="225">
        <f>ROUND(I1141*H1141,2)</f>
        <v>0</v>
      </c>
      <c r="BL1141" s="18" t="s">
        <v>1384</v>
      </c>
      <c r="BM1141" s="224" t="s">
        <v>1405</v>
      </c>
    </row>
    <row r="1142" s="2" customFormat="1">
      <c r="A1142" s="39"/>
      <c r="B1142" s="40"/>
      <c r="C1142" s="41"/>
      <c r="D1142" s="248" t="s">
        <v>197</v>
      </c>
      <c r="E1142" s="41"/>
      <c r="F1142" s="249" t="s">
        <v>1406</v>
      </c>
      <c r="G1142" s="41"/>
      <c r="H1142" s="41"/>
      <c r="I1142" s="250"/>
      <c r="J1142" s="41"/>
      <c r="K1142" s="41"/>
      <c r="L1142" s="45"/>
      <c r="M1142" s="251"/>
      <c r="N1142" s="252"/>
      <c r="O1142" s="85"/>
      <c r="P1142" s="85"/>
      <c r="Q1142" s="85"/>
      <c r="R1142" s="85"/>
      <c r="S1142" s="85"/>
      <c r="T1142" s="86"/>
      <c r="U1142" s="39"/>
      <c r="V1142" s="39"/>
      <c r="W1142" s="39"/>
      <c r="X1142" s="39"/>
      <c r="Y1142" s="39"/>
      <c r="Z1142" s="39"/>
      <c r="AA1142" s="39"/>
      <c r="AB1142" s="39"/>
      <c r="AC1142" s="39"/>
      <c r="AD1142" s="39"/>
      <c r="AE1142" s="39"/>
      <c r="AT1142" s="18" t="s">
        <v>197</v>
      </c>
      <c r="AU1142" s="18" t="s">
        <v>81</v>
      </c>
    </row>
    <row r="1143" s="2" customFormat="1" ht="16.5" customHeight="1">
      <c r="A1143" s="39"/>
      <c r="B1143" s="40"/>
      <c r="C1143" s="213" t="s">
        <v>1407</v>
      </c>
      <c r="D1143" s="213" t="s">
        <v>168</v>
      </c>
      <c r="E1143" s="214" t="s">
        <v>1408</v>
      </c>
      <c r="F1143" s="215" t="s">
        <v>1409</v>
      </c>
      <c r="G1143" s="216" t="s">
        <v>181</v>
      </c>
      <c r="H1143" s="217">
        <v>3</v>
      </c>
      <c r="I1143" s="218"/>
      <c r="J1143" s="219">
        <f>ROUND(I1143*H1143,2)</f>
        <v>0</v>
      </c>
      <c r="K1143" s="215" t="s">
        <v>195</v>
      </c>
      <c r="L1143" s="45"/>
      <c r="M1143" s="220" t="s">
        <v>19</v>
      </c>
      <c r="N1143" s="221" t="s">
        <v>45</v>
      </c>
      <c r="O1143" s="85"/>
      <c r="P1143" s="222">
        <f>O1143*H1143</f>
        <v>0</v>
      </c>
      <c r="Q1143" s="222">
        <v>0</v>
      </c>
      <c r="R1143" s="222">
        <f>Q1143*H1143</f>
        <v>0</v>
      </c>
      <c r="S1143" s="222">
        <v>0</v>
      </c>
      <c r="T1143" s="223">
        <f>S1143*H1143</f>
        <v>0</v>
      </c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R1143" s="224" t="s">
        <v>1384</v>
      </c>
      <c r="AT1143" s="224" t="s">
        <v>168</v>
      </c>
      <c r="AU1143" s="224" t="s">
        <v>81</v>
      </c>
      <c r="AY1143" s="18" t="s">
        <v>165</v>
      </c>
      <c r="BE1143" s="225">
        <f>IF(N1143="základní",J1143,0)</f>
        <v>0</v>
      </c>
      <c r="BF1143" s="225">
        <f>IF(N1143="snížená",J1143,0)</f>
        <v>0</v>
      </c>
      <c r="BG1143" s="225">
        <f>IF(N1143="zákl. přenesená",J1143,0)</f>
        <v>0</v>
      </c>
      <c r="BH1143" s="225">
        <f>IF(N1143="sníž. přenesená",J1143,0)</f>
        <v>0</v>
      </c>
      <c r="BI1143" s="225">
        <f>IF(N1143="nulová",J1143,0)</f>
        <v>0</v>
      </c>
      <c r="BJ1143" s="18" t="s">
        <v>81</v>
      </c>
      <c r="BK1143" s="225">
        <f>ROUND(I1143*H1143,2)</f>
        <v>0</v>
      </c>
      <c r="BL1143" s="18" t="s">
        <v>1384</v>
      </c>
      <c r="BM1143" s="224" t="s">
        <v>1410</v>
      </c>
    </row>
    <row r="1144" s="2" customFormat="1">
      <c r="A1144" s="39"/>
      <c r="B1144" s="40"/>
      <c r="C1144" s="41"/>
      <c r="D1144" s="248" t="s">
        <v>197</v>
      </c>
      <c r="E1144" s="41"/>
      <c r="F1144" s="249" t="s">
        <v>1411</v>
      </c>
      <c r="G1144" s="41"/>
      <c r="H1144" s="41"/>
      <c r="I1144" s="250"/>
      <c r="J1144" s="41"/>
      <c r="K1144" s="41"/>
      <c r="L1144" s="45"/>
      <c r="M1144" s="251"/>
      <c r="N1144" s="252"/>
      <c r="O1144" s="85"/>
      <c r="P1144" s="85"/>
      <c r="Q1144" s="85"/>
      <c r="R1144" s="85"/>
      <c r="S1144" s="85"/>
      <c r="T1144" s="86"/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/>
      <c r="AE1144" s="39"/>
      <c r="AT1144" s="18" t="s">
        <v>197</v>
      </c>
      <c r="AU1144" s="18" t="s">
        <v>81</v>
      </c>
    </row>
    <row r="1145" s="2" customFormat="1" ht="16.5" customHeight="1">
      <c r="A1145" s="39"/>
      <c r="B1145" s="40"/>
      <c r="C1145" s="213" t="s">
        <v>1412</v>
      </c>
      <c r="D1145" s="213" t="s">
        <v>168</v>
      </c>
      <c r="E1145" s="214" t="s">
        <v>1413</v>
      </c>
      <c r="F1145" s="215" t="s">
        <v>1414</v>
      </c>
      <c r="G1145" s="216" t="s">
        <v>181</v>
      </c>
      <c r="H1145" s="217">
        <v>3</v>
      </c>
      <c r="I1145" s="218"/>
      <c r="J1145" s="219">
        <f>ROUND(I1145*H1145,2)</f>
        <v>0</v>
      </c>
      <c r="K1145" s="215" t="s">
        <v>195</v>
      </c>
      <c r="L1145" s="45"/>
      <c r="M1145" s="220" t="s">
        <v>19</v>
      </c>
      <c r="N1145" s="221" t="s">
        <v>45</v>
      </c>
      <c r="O1145" s="85"/>
      <c r="P1145" s="222">
        <f>O1145*H1145</f>
        <v>0</v>
      </c>
      <c r="Q1145" s="222">
        <v>0</v>
      </c>
      <c r="R1145" s="222">
        <f>Q1145*H1145</f>
        <v>0</v>
      </c>
      <c r="S1145" s="222">
        <v>0</v>
      </c>
      <c r="T1145" s="223">
        <f>S1145*H1145</f>
        <v>0</v>
      </c>
      <c r="U1145" s="39"/>
      <c r="V1145" s="39"/>
      <c r="W1145" s="39"/>
      <c r="X1145" s="39"/>
      <c r="Y1145" s="39"/>
      <c r="Z1145" s="39"/>
      <c r="AA1145" s="39"/>
      <c r="AB1145" s="39"/>
      <c r="AC1145" s="39"/>
      <c r="AD1145" s="39"/>
      <c r="AE1145" s="39"/>
      <c r="AR1145" s="224" t="s">
        <v>1384</v>
      </c>
      <c r="AT1145" s="224" t="s">
        <v>168</v>
      </c>
      <c r="AU1145" s="224" t="s">
        <v>81</v>
      </c>
      <c r="AY1145" s="18" t="s">
        <v>165</v>
      </c>
      <c r="BE1145" s="225">
        <f>IF(N1145="základní",J1145,0)</f>
        <v>0</v>
      </c>
      <c r="BF1145" s="225">
        <f>IF(N1145="snížená",J1145,0)</f>
        <v>0</v>
      </c>
      <c r="BG1145" s="225">
        <f>IF(N1145="zákl. přenesená",J1145,0)</f>
        <v>0</v>
      </c>
      <c r="BH1145" s="225">
        <f>IF(N1145="sníž. přenesená",J1145,0)</f>
        <v>0</v>
      </c>
      <c r="BI1145" s="225">
        <f>IF(N1145="nulová",J1145,0)</f>
        <v>0</v>
      </c>
      <c r="BJ1145" s="18" t="s">
        <v>81</v>
      </c>
      <c r="BK1145" s="225">
        <f>ROUND(I1145*H1145,2)</f>
        <v>0</v>
      </c>
      <c r="BL1145" s="18" t="s">
        <v>1384</v>
      </c>
      <c r="BM1145" s="224" t="s">
        <v>1415</v>
      </c>
    </row>
    <row r="1146" s="2" customFormat="1">
      <c r="A1146" s="39"/>
      <c r="B1146" s="40"/>
      <c r="C1146" s="41"/>
      <c r="D1146" s="248" t="s">
        <v>197</v>
      </c>
      <c r="E1146" s="41"/>
      <c r="F1146" s="249" t="s">
        <v>1416</v>
      </c>
      <c r="G1146" s="41"/>
      <c r="H1146" s="41"/>
      <c r="I1146" s="250"/>
      <c r="J1146" s="41"/>
      <c r="K1146" s="41"/>
      <c r="L1146" s="45"/>
      <c r="M1146" s="251"/>
      <c r="N1146" s="252"/>
      <c r="O1146" s="85"/>
      <c r="P1146" s="85"/>
      <c r="Q1146" s="85"/>
      <c r="R1146" s="85"/>
      <c r="S1146" s="85"/>
      <c r="T1146" s="86"/>
      <c r="U1146" s="39"/>
      <c r="V1146" s="39"/>
      <c r="W1146" s="39"/>
      <c r="X1146" s="39"/>
      <c r="Y1146" s="39"/>
      <c r="Z1146" s="39"/>
      <c r="AA1146" s="39"/>
      <c r="AB1146" s="39"/>
      <c r="AC1146" s="39"/>
      <c r="AD1146" s="39"/>
      <c r="AE1146" s="39"/>
      <c r="AT1146" s="18" t="s">
        <v>197</v>
      </c>
      <c r="AU1146" s="18" t="s">
        <v>81</v>
      </c>
    </row>
    <row r="1147" s="2" customFormat="1" ht="16.5" customHeight="1">
      <c r="A1147" s="39"/>
      <c r="B1147" s="40"/>
      <c r="C1147" s="213" t="s">
        <v>1417</v>
      </c>
      <c r="D1147" s="213" t="s">
        <v>168</v>
      </c>
      <c r="E1147" s="214" t="s">
        <v>1418</v>
      </c>
      <c r="F1147" s="215" t="s">
        <v>1419</v>
      </c>
      <c r="G1147" s="216" t="s">
        <v>1420</v>
      </c>
      <c r="H1147" s="217">
        <v>4</v>
      </c>
      <c r="I1147" s="218"/>
      <c r="J1147" s="219">
        <f>ROUND(I1147*H1147,2)</f>
        <v>0</v>
      </c>
      <c r="K1147" s="215" t="s">
        <v>195</v>
      </c>
      <c r="L1147" s="45"/>
      <c r="M1147" s="220" t="s">
        <v>19</v>
      </c>
      <c r="N1147" s="221" t="s">
        <v>45</v>
      </c>
      <c r="O1147" s="85"/>
      <c r="P1147" s="222">
        <f>O1147*H1147</f>
        <v>0</v>
      </c>
      <c r="Q1147" s="222">
        <v>0</v>
      </c>
      <c r="R1147" s="222">
        <f>Q1147*H1147</f>
        <v>0</v>
      </c>
      <c r="S1147" s="222">
        <v>0</v>
      </c>
      <c r="T1147" s="223">
        <f>S1147*H1147</f>
        <v>0</v>
      </c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R1147" s="224" t="s">
        <v>1384</v>
      </c>
      <c r="AT1147" s="224" t="s">
        <v>168</v>
      </c>
      <c r="AU1147" s="224" t="s">
        <v>81</v>
      </c>
      <c r="AY1147" s="18" t="s">
        <v>165</v>
      </c>
      <c r="BE1147" s="225">
        <f>IF(N1147="základní",J1147,0)</f>
        <v>0</v>
      </c>
      <c r="BF1147" s="225">
        <f>IF(N1147="snížená",J1147,0)</f>
        <v>0</v>
      </c>
      <c r="BG1147" s="225">
        <f>IF(N1147="zákl. přenesená",J1147,0)</f>
        <v>0</v>
      </c>
      <c r="BH1147" s="225">
        <f>IF(N1147="sníž. přenesená",J1147,0)</f>
        <v>0</v>
      </c>
      <c r="BI1147" s="225">
        <f>IF(N1147="nulová",J1147,0)</f>
        <v>0</v>
      </c>
      <c r="BJ1147" s="18" t="s">
        <v>81</v>
      </c>
      <c r="BK1147" s="225">
        <f>ROUND(I1147*H1147,2)</f>
        <v>0</v>
      </c>
      <c r="BL1147" s="18" t="s">
        <v>1384</v>
      </c>
      <c r="BM1147" s="224" t="s">
        <v>1421</v>
      </c>
    </row>
    <row r="1148" s="2" customFormat="1">
      <c r="A1148" s="39"/>
      <c r="B1148" s="40"/>
      <c r="C1148" s="41"/>
      <c r="D1148" s="248" t="s">
        <v>197</v>
      </c>
      <c r="E1148" s="41"/>
      <c r="F1148" s="249" t="s">
        <v>1422</v>
      </c>
      <c r="G1148" s="41"/>
      <c r="H1148" s="41"/>
      <c r="I1148" s="250"/>
      <c r="J1148" s="41"/>
      <c r="K1148" s="41"/>
      <c r="L1148" s="45"/>
      <c r="M1148" s="251"/>
      <c r="N1148" s="252"/>
      <c r="O1148" s="85"/>
      <c r="P1148" s="85"/>
      <c r="Q1148" s="85"/>
      <c r="R1148" s="85"/>
      <c r="S1148" s="85"/>
      <c r="T1148" s="86"/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T1148" s="18" t="s">
        <v>197</v>
      </c>
      <c r="AU1148" s="18" t="s">
        <v>81</v>
      </c>
    </row>
    <row r="1149" s="2" customFormat="1" ht="16.5" customHeight="1">
      <c r="A1149" s="39"/>
      <c r="B1149" s="40"/>
      <c r="C1149" s="213" t="s">
        <v>1423</v>
      </c>
      <c r="D1149" s="213" t="s">
        <v>168</v>
      </c>
      <c r="E1149" s="214" t="s">
        <v>1424</v>
      </c>
      <c r="F1149" s="215" t="s">
        <v>1425</v>
      </c>
      <c r="G1149" s="216" t="s">
        <v>181</v>
      </c>
      <c r="H1149" s="217">
        <v>4</v>
      </c>
      <c r="I1149" s="218"/>
      <c r="J1149" s="219">
        <f>ROUND(I1149*H1149,2)</f>
        <v>0</v>
      </c>
      <c r="K1149" s="215" t="s">
        <v>195</v>
      </c>
      <c r="L1149" s="45"/>
      <c r="M1149" s="220" t="s">
        <v>19</v>
      </c>
      <c r="N1149" s="221" t="s">
        <v>45</v>
      </c>
      <c r="O1149" s="85"/>
      <c r="P1149" s="222">
        <f>O1149*H1149</f>
        <v>0</v>
      </c>
      <c r="Q1149" s="222">
        <v>0</v>
      </c>
      <c r="R1149" s="222">
        <f>Q1149*H1149</f>
        <v>0</v>
      </c>
      <c r="S1149" s="222">
        <v>0</v>
      </c>
      <c r="T1149" s="223">
        <f>S1149*H1149</f>
        <v>0</v>
      </c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R1149" s="224" t="s">
        <v>1384</v>
      </c>
      <c r="AT1149" s="224" t="s">
        <v>168</v>
      </c>
      <c r="AU1149" s="224" t="s">
        <v>81</v>
      </c>
      <c r="AY1149" s="18" t="s">
        <v>165</v>
      </c>
      <c r="BE1149" s="225">
        <f>IF(N1149="základní",J1149,0)</f>
        <v>0</v>
      </c>
      <c r="BF1149" s="225">
        <f>IF(N1149="snížená",J1149,0)</f>
        <v>0</v>
      </c>
      <c r="BG1149" s="225">
        <f>IF(N1149="zákl. přenesená",J1149,0)</f>
        <v>0</v>
      </c>
      <c r="BH1149" s="225">
        <f>IF(N1149="sníž. přenesená",J1149,0)</f>
        <v>0</v>
      </c>
      <c r="BI1149" s="225">
        <f>IF(N1149="nulová",J1149,0)</f>
        <v>0</v>
      </c>
      <c r="BJ1149" s="18" t="s">
        <v>81</v>
      </c>
      <c r="BK1149" s="225">
        <f>ROUND(I1149*H1149,2)</f>
        <v>0</v>
      </c>
      <c r="BL1149" s="18" t="s">
        <v>1384</v>
      </c>
      <c r="BM1149" s="224" t="s">
        <v>1426</v>
      </c>
    </row>
    <row r="1150" s="2" customFormat="1">
      <c r="A1150" s="39"/>
      <c r="B1150" s="40"/>
      <c r="C1150" s="41"/>
      <c r="D1150" s="248" t="s">
        <v>197</v>
      </c>
      <c r="E1150" s="41"/>
      <c r="F1150" s="249" t="s">
        <v>1427</v>
      </c>
      <c r="G1150" s="41"/>
      <c r="H1150" s="41"/>
      <c r="I1150" s="250"/>
      <c r="J1150" s="41"/>
      <c r="K1150" s="41"/>
      <c r="L1150" s="45"/>
      <c r="M1150" s="251"/>
      <c r="N1150" s="252"/>
      <c r="O1150" s="85"/>
      <c r="P1150" s="85"/>
      <c r="Q1150" s="85"/>
      <c r="R1150" s="85"/>
      <c r="S1150" s="85"/>
      <c r="T1150" s="86"/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T1150" s="18" t="s">
        <v>197</v>
      </c>
      <c r="AU1150" s="18" t="s">
        <v>81</v>
      </c>
    </row>
    <row r="1151" s="2" customFormat="1" ht="16.5" customHeight="1">
      <c r="A1151" s="39"/>
      <c r="B1151" s="40"/>
      <c r="C1151" s="213" t="s">
        <v>1428</v>
      </c>
      <c r="D1151" s="213" t="s">
        <v>168</v>
      </c>
      <c r="E1151" s="214" t="s">
        <v>1429</v>
      </c>
      <c r="F1151" s="215" t="s">
        <v>1430</v>
      </c>
      <c r="G1151" s="216" t="s">
        <v>1420</v>
      </c>
      <c r="H1151" s="217">
        <v>4</v>
      </c>
      <c r="I1151" s="218"/>
      <c r="J1151" s="219">
        <f>ROUND(I1151*H1151,2)</f>
        <v>0</v>
      </c>
      <c r="K1151" s="215" t="s">
        <v>195</v>
      </c>
      <c r="L1151" s="45"/>
      <c r="M1151" s="220" t="s">
        <v>19</v>
      </c>
      <c r="N1151" s="221" t="s">
        <v>45</v>
      </c>
      <c r="O1151" s="85"/>
      <c r="P1151" s="222">
        <f>O1151*H1151</f>
        <v>0</v>
      </c>
      <c r="Q1151" s="222">
        <v>0</v>
      </c>
      <c r="R1151" s="222">
        <f>Q1151*H1151</f>
        <v>0</v>
      </c>
      <c r="S1151" s="222">
        <v>0</v>
      </c>
      <c r="T1151" s="223">
        <f>S1151*H1151</f>
        <v>0</v>
      </c>
      <c r="U1151" s="39"/>
      <c r="V1151" s="39"/>
      <c r="W1151" s="39"/>
      <c r="X1151" s="39"/>
      <c r="Y1151" s="39"/>
      <c r="Z1151" s="39"/>
      <c r="AA1151" s="39"/>
      <c r="AB1151" s="39"/>
      <c r="AC1151" s="39"/>
      <c r="AD1151" s="39"/>
      <c r="AE1151" s="39"/>
      <c r="AR1151" s="224" t="s">
        <v>1384</v>
      </c>
      <c r="AT1151" s="224" t="s">
        <v>168</v>
      </c>
      <c r="AU1151" s="224" t="s">
        <v>81</v>
      </c>
      <c r="AY1151" s="18" t="s">
        <v>165</v>
      </c>
      <c r="BE1151" s="225">
        <f>IF(N1151="základní",J1151,0)</f>
        <v>0</v>
      </c>
      <c r="BF1151" s="225">
        <f>IF(N1151="snížená",J1151,0)</f>
        <v>0</v>
      </c>
      <c r="BG1151" s="225">
        <f>IF(N1151="zákl. přenesená",J1151,0)</f>
        <v>0</v>
      </c>
      <c r="BH1151" s="225">
        <f>IF(N1151="sníž. přenesená",J1151,0)</f>
        <v>0</v>
      </c>
      <c r="BI1151" s="225">
        <f>IF(N1151="nulová",J1151,0)</f>
        <v>0</v>
      </c>
      <c r="BJ1151" s="18" t="s">
        <v>81</v>
      </c>
      <c r="BK1151" s="225">
        <f>ROUND(I1151*H1151,2)</f>
        <v>0</v>
      </c>
      <c r="BL1151" s="18" t="s">
        <v>1384</v>
      </c>
      <c r="BM1151" s="224" t="s">
        <v>1431</v>
      </c>
    </row>
    <row r="1152" s="2" customFormat="1">
      <c r="A1152" s="39"/>
      <c r="B1152" s="40"/>
      <c r="C1152" s="41"/>
      <c r="D1152" s="248" t="s">
        <v>197</v>
      </c>
      <c r="E1152" s="41"/>
      <c r="F1152" s="249" t="s">
        <v>1432</v>
      </c>
      <c r="G1152" s="41"/>
      <c r="H1152" s="41"/>
      <c r="I1152" s="250"/>
      <c r="J1152" s="41"/>
      <c r="K1152" s="41"/>
      <c r="L1152" s="45"/>
      <c r="M1152" s="251"/>
      <c r="N1152" s="252"/>
      <c r="O1152" s="85"/>
      <c r="P1152" s="85"/>
      <c r="Q1152" s="85"/>
      <c r="R1152" s="85"/>
      <c r="S1152" s="85"/>
      <c r="T1152" s="86"/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/>
      <c r="AE1152" s="39"/>
      <c r="AT1152" s="18" t="s">
        <v>197</v>
      </c>
      <c r="AU1152" s="18" t="s">
        <v>81</v>
      </c>
    </row>
    <row r="1153" s="12" customFormat="1" ht="25.92" customHeight="1">
      <c r="A1153" s="12"/>
      <c r="B1153" s="197"/>
      <c r="C1153" s="198"/>
      <c r="D1153" s="199" t="s">
        <v>73</v>
      </c>
      <c r="E1153" s="200" t="s">
        <v>1433</v>
      </c>
      <c r="F1153" s="200" t="s">
        <v>1434</v>
      </c>
      <c r="G1153" s="198"/>
      <c r="H1153" s="198"/>
      <c r="I1153" s="201"/>
      <c r="J1153" s="202">
        <f>BK1153</f>
        <v>0</v>
      </c>
      <c r="K1153" s="198"/>
      <c r="L1153" s="203"/>
      <c r="M1153" s="204"/>
      <c r="N1153" s="205"/>
      <c r="O1153" s="205"/>
      <c r="P1153" s="206">
        <f>P1154+P1157</f>
        <v>0</v>
      </c>
      <c r="Q1153" s="205"/>
      <c r="R1153" s="206">
        <f>R1154+R1157</f>
        <v>0</v>
      </c>
      <c r="S1153" s="205"/>
      <c r="T1153" s="207">
        <f>T1154+T1157</f>
        <v>0</v>
      </c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R1153" s="208" t="s">
        <v>468</v>
      </c>
      <c r="AT1153" s="209" t="s">
        <v>73</v>
      </c>
      <c r="AU1153" s="209" t="s">
        <v>74</v>
      </c>
      <c r="AY1153" s="208" t="s">
        <v>165</v>
      </c>
      <c r="BK1153" s="210">
        <f>BK1154+BK1157</f>
        <v>0</v>
      </c>
    </row>
    <row r="1154" s="12" customFormat="1" ht="22.8" customHeight="1">
      <c r="A1154" s="12"/>
      <c r="B1154" s="197"/>
      <c r="C1154" s="198"/>
      <c r="D1154" s="199" t="s">
        <v>73</v>
      </c>
      <c r="E1154" s="211" t="s">
        <v>1435</v>
      </c>
      <c r="F1154" s="211" t="s">
        <v>1436</v>
      </c>
      <c r="G1154" s="198"/>
      <c r="H1154" s="198"/>
      <c r="I1154" s="201"/>
      <c r="J1154" s="212">
        <f>BK1154</f>
        <v>0</v>
      </c>
      <c r="K1154" s="198"/>
      <c r="L1154" s="203"/>
      <c r="M1154" s="204"/>
      <c r="N1154" s="205"/>
      <c r="O1154" s="205"/>
      <c r="P1154" s="206">
        <f>SUM(P1155:P1156)</f>
        <v>0</v>
      </c>
      <c r="Q1154" s="205"/>
      <c r="R1154" s="206">
        <f>SUM(R1155:R1156)</f>
        <v>0</v>
      </c>
      <c r="S1154" s="205"/>
      <c r="T1154" s="207">
        <f>SUM(T1155:T1156)</f>
        <v>0</v>
      </c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R1154" s="208" t="s">
        <v>468</v>
      </c>
      <c r="AT1154" s="209" t="s">
        <v>73</v>
      </c>
      <c r="AU1154" s="209" t="s">
        <v>81</v>
      </c>
      <c r="AY1154" s="208" t="s">
        <v>165</v>
      </c>
      <c r="BK1154" s="210">
        <f>SUM(BK1155:BK1156)</f>
        <v>0</v>
      </c>
    </row>
    <row r="1155" s="2" customFormat="1" ht="16.5" customHeight="1">
      <c r="A1155" s="39"/>
      <c r="B1155" s="40"/>
      <c r="C1155" s="213" t="s">
        <v>1437</v>
      </c>
      <c r="D1155" s="213" t="s">
        <v>168</v>
      </c>
      <c r="E1155" s="214" t="s">
        <v>1438</v>
      </c>
      <c r="F1155" s="215" t="s">
        <v>1439</v>
      </c>
      <c r="G1155" s="216" t="s">
        <v>872</v>
      </c>
      <c r="H1155" s="217">
        <v>1</v>
      </c>
      <c r="I1155" s="218"/>
      <c r="J1155" s="219">
        <f>ROUND(I1155*H1155,2)</f>
        <v>0</v>
      </c>
      <c r="K1155" s="215" t="s">
        <v>195</v>
      </c>
      <c r="L1155" s="45"/>
      <c r="M1155" s="220" t="s">
        <v>19</v>
      </c>
      <c r="N1155" s="221" t="s">
        <v>45</v>
      </c>
      <c r="O1155" s="85"/>
      <c r="P1155" s="222">
        <f>O1155*H1155</f>
        <v>0</v>
      </c>
      <c r="Q1155" s="222">
        <v>0</v>
      </c>
      <c r="R1155" s="222">
        <f>Q1155*H1155</f>
        <v>0</v>
      </c>
      <c r="S1155" s="222">
        <v>0</v>
      </c>
      <c r="T1155" s="223">
        <f>S1155*H1155</f>
        <v>0</v>
      </c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R1155" s="224" t="s">
        <v>1440</v>
      </c>
      <c r="AT1155" s="224" t="s">
        <v>168</v>
      </c>
      <c r="AU1155" s="224" t="s">
        <v>83</v>
      </c>
      <c r="AY1155" s="18" t="s">
        <v>165</v>
      </c>
      <c r="BE1155" s="225">
        <f>IF(N1155="základní",J1155,0)</f>
        <v>0</v>
      </c>
      <c r="BF1155" s="225">
        <f>IF(N1155="snížená",J1155,0)</f>
        <v>0</v>
      </c>
      <c r="BG1155" s="225">
        <f>IF(N1155="zákl. přenesená",J1155,0)</f>
        <v>0</v>
      </c>
      <c r="BH1155" s="225">
        <f>IF(N1155="sníž. přenesená",J1155,0)</f>
        <v>0</v>
      </c>
      <c r="BI1155" s="225">
        <f>IF(N1155="nulová",J1155,0)</f>
        <v>0</v>
      </c>
      <c r="BJ1155" s="18" t="s">
        <v>81</v>
      </c>
      <c r="BK1155" s="225">
        <f>ROUND(I1155*H1155,2)</f>
        <v>0</v>
      </c>
      <c r="BL1155" s="18" t="s">
        <v>1440</v>
      </c>
      <c r="BM1155" s="224" t="s">
        <v>1441</v>
      </c>
    </row>
    <row r="1156" s="2" customFormat="1">
      <c r="A1156" s="39"/>
      <c r="B1156" s="40"/>
      <c r="C1156" s="41"/>
      <c r="D1156" s="248" t="s">
        <v>197</v>
      </c>
      <c r="E1156" s="41"/>
      <c r="F1156" s="249" t="s">
        <v>1442</v>
      </c>
      <c r="G1156" s="41"/>
      <c r="H1156" s="41"/>
      <c r="I1156" s="250"/>
      <c r="J1156" s="41"/>
      <c r="K1156" s="41"/>
      <c r="L1156" s="45"/>
      <c r="M1156" s="251"/>
      <c r="N1156" s="252"/>
      <c r="O1156" s="85"/>
      <c r="P1156" s="85"/>
      <c r="Q1156" s="85"/>
      <c r="R1156" s="85"/>
      <c r="S1156" s="85"/>
      <c r="T1156" s="86"/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T1156" s="18" t="s">
        <v>197</v>
      </c>
      <c r="AU1156" s="18" t="s">
        <v>83</v>
      </c>
    </row>
    <row r="1157" s="12" customFormat="1" ht="22.8" customHeight="1">
      <c r="A1157" s="12"/>
      <c r="B1157" s="197"/>
      <c r="C1157" s="198"/>
      <c r="D1157" s="199" t="s">
        <v>73</v>
      </c>
      <c r="E1157" s="211" t="s">
        <v>1443</v>
      </c>
      <c r="F1157" s="211" t="s">
        <v>1444</v>
      </c>
      <c r="G1157" s="198"/>
      <c r="H1157" s="198"/>
      <c r="I1157" s="201"/>
      <c r="J1157" s="212">
        <f>BK1157</f>
        <v>0</v>
      </c>
      <c r="K1157" s="198"/>
      <c r="L1157" s="203"/>
      <c r="M1157" s="204"/>
      <c r="N1157" s="205"/>
      <c r="O1157" s="205"/>
      <c r="P1157" s="206">
        <f>SUM(P1158:P1171)</f>
        <v>0</v>
      </c>
      <c r="Q1157" s="205"/>
      <c r="R1157" s="206">
        <f>SUM(R1158:R1171)</f>
        <v>0</v>
      </c>
      <c r="S1157" s="205"/>
      <c r="T1157" s="207">
        <f>SUM(T1158:T1171)</f>
        <v>0</v>
      </c>
      <c r="U1157" s="12"/>
      <c r="V1157" s="12"/>
      <c r="W1157" s="12"/>
      <c r="X1157" s="12"/>
      <c r="Y1157" s="12"/>
      <c r="Z1157" s="12"/>
      <c r="AA1157" s="12"/>
      <c r="AB1157" s="12"/>
      <c r="AC1157" s="12"/>
      <c r="AD1157" s="12"/>
      <c r="AE1157" s="12"/>
      <c r="AR1157" s="208" t="s">
        <v>468</v>
      </c>
      <c r="AT1157" s="209" t="s">
        <v>73</v>
      </c>
      <c r="AU1157" s="209" t="s">
        <v>81</v>
      </c>
      <c r="AY1157" s="208" t="s">
        <v>165</v>
      </c>
      <c r="BK1157" s="210">
        <f>SUM(BK1158:BK1171)</f>
        <v>0</v>
      </c>
    </row>
    <row r="1158" s="2" customFormat="1" ht="16.5" customHeight="1">
      <c r="A1158" s="39"/>
      <c r="B1158" s="40"/>
      <c r="C1158" s="213" t="s">
        <v>1445</v>
      </c>
      <c r="D1158" s="213" t="s">
        <v>168</v>
      </c>
      <c r="E1158" s="214" t="s">
        <v>1446</v>
      </c>
      <c r="F1158" s="215" t="s">
        <v>1447</v>
      </c>
      <c r="G1158" s="216" t="s">
        <v>1448</v>
      </c>
      <c r="H1158" s="217">
        <v>1</v>
      </c>
      <c r="I1158" s="218"/>
      <c r="J1158" s="219">
        <f>ROUND(I1158*H1158,2)</f>
        <v>0</v>
      </c>
      <c r="K1158" s="215" t="s">
        <v>195</v>
      </c>
      <c r="L1158" s="45"/>
      <c r="M1158" s="220" t="s">
        <v>19</v>
      </c>
      <c r="N1158" s="221" t="s">
        <v>45</v>
      </c>
      <c r="O1158" s="85"/>
      <c r="P1158" s="222">
        <f>O1158*H1158</f>
        <v>0</v>
      </c>
      <c r="Q1158" s="222">
        <v>0</v>
      </c>
      <c r="R1158" s="222">
        <f>Q1158*H1158</f>
        <v>0</v>
      </c>
      <c r="S1158" s="222">
        <v>0</v>
      </c>
      <c r="T1158" s="223">
        <f>S1158*H1158</f>
        <v>0</v>
      </c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/>
      <c r="AE1158" s="39"/>
      <c r="AR1158" s="224" t="s">
        <v>1440</v>
      </c>
      <c r="AT1158" s="224" t="s">
        <v>168</v>
      </c>
      <c r="AU1158" s="224" t="s">
        <v>83</v>
      </c>
      <c r="AY1158" s="18" t="s">
        <v>165</v>
      </c>
      <c r="BE1158" s="225">
        <f>IF(N1158="základní",J1158,0)</f>
        <v>0</v>
      </c>
      <c r="BF1158" s="225">
        <f>IF(N1158="snížená",J1158,0)</f>
        <v>0</v>
      </c>
      <c r="BG1158" s="225">
        <f>IF(N1158="zákl. přenesená",J1158,0)</f>
        <v>0</v>
      </c>
      <c r="BH1158" s="225">
        <f>IF(N1158="sníž. přenesená",J1158,0)</f>
        <v>0</v>
      </c>
      <c r="BI1158" s="225">
        <f>IF(N1158="nulová",J1158,0)</f>
        <v>0</v>
      </c>
      <c r="BJ1158" s="18" t="s">
        <v>81</v>
      </c>
      <c r="BK1158" s="225">
        <f>ROUND(I1158*H1158,2)</f>
        <v>0</v>
      </c>
      <c r="BL1158" s="18" t="s">
        <v>1440</v>
      </c>
      <c r="BM1158" s="224" t="s">
        <v>1449</v>
      </c>
    </row>
    <row r="1159" s="2" customFormat="1">
      <c r="A1159" s="39"/>
      <c r="B1159" s="40"/>
      <c r="C1159" s="41"/>
      <c r="D1159" s="248" t="s">
        <v>197</v>
      </c>
      <c r="E1159" s="41"/>
      <c r="F1159" s="249" t="s">
        <v>1450</v>
      </c>
      <c r="G1159" s="41"/>
      <c r="H1159" s="41"/>
      <c r="I1159" s="250"/>
      <c r="J1159" s="41"/>
      <c r="K1159" s="41"/>
      <c r="L1159" s="45"/>
      <c r="M1159" s="251"/>
      <c r="N1159" s="252"/>
      <c r="O1159" s="85"/>
      <c r="P1159" s="85"/>
      <c r="Q1159" s="85"/>
      <c r="R1159" s="85"/>
      <c r="S1159" s="85"/>
      <c r="T1159" s="86"/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T1159" s="18" t="s">
        <v>197</v>
      </c>
      <c r="AU1159" s="18" t="s">
        <v>83</v>
      </c>
    </row>
    <row r="1160" s="2" customFormat="1" ht="16.5" customHeight="1">
      <c r="A1160" s="39"/>
      <c r="B1160" s="40"/>
      <c r="C1160" s="213" t="s">
        <v>1451</v>
      </c>
      <c r="D1160" s="213" t="s">
        <v>168</v>
      </c>
      <c r="E1160" s="214" t="s">
        <v>1452</v>
      </c>
      <c r="F1160" s="215" t="s">
        <v>1453</v>
      </c>
      <c r="G1160" s="216" t="s">
        <v>1448</v>
      </c>
      <c r="H1160" s="217">
        <v>1</v>
      </c>
      <c r="I1160" s="218"/>
      <c r="J1160" s="219">
        <f>ROUND(I1160*H1160,2)</f>
        <v>0</v>
      </c>
      <c r="K1160" s="215" t="s">
        <v>195</v>
      </c>
      <c r="L1160" s="45"/>
      <c r="M1160" s="220" t="s">
        <v>19</v>
      </c>
      <c r="N1160" s="221" t="s">
        <v>45</v>
      </c>
      <c r="O1160" s="85"/>
      <c r="P1160" s="222">
        <f>O1160*H1160</f>
        <v>0</v>
      </c>
      <c r="Q1160" s="222">
        <v>0</v>
      </c>
      <c r="R1160" s="222">
        <f>Q1160*H1160</f>
        <v>0</v>
      </c>
      <c r="S1160" s="222">
        <v>0</v>
      </c>
      <c r="T1160" s="223">
        <f>S1160*H1160</f>
        <v>0</v>
      </c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R1160" s="224" t="s">
        <v>1440</v>
      </c>
      <c r="AT1160" s="224" t="s">
        <v>168</v>
      </c>
      <c r="AU1160" s="224" t="s">
        <v>83</v>
      </c>
      <c r="AY1160" s="18" t="s">
        <v>165</v>
      </c>
      <c r="BE1160" s="225">
        <f>IF(N1160="základní",J1160,0)</f>
        <v>0</v>
      </c>
      <c r="BF1160" s="225">
        <f>IF(N1160="snížená",J1160,0)</f>
        <v>0</v>
      </c>
      <c r="BG1160" s="225">
        <f>IF(N1160="zákl. přenesená",J1160,0)</f>
        <v>0</v>
      </c>
      <c r="BH1160" s="225">
        <f>IF(N1160="sníž. přenesená",J1160,0)</f>
        <v>0</v>
      </c>
      <c r="BI1160" s="225">
        <f>IF(N1160="nulová",J1160,0)</f>
        <v>0</v>
      </c>
      <c r="BJ1160" s="18" t="s">
        <v>81</v>
      </c>
      <c r="BK1160" s="225">
        <f>ROUND(I1160*H1160,2)</f>
        <v>0</v>
      </c>
      <c r="BL1160" s="18" t="s">
        <v>1440</v>
      </c>
      <c r="BM1160" s="224" t="s">
        <v>1454</v>
      </c>
    </row>
    <row r="1161" s="2" customFormat="1">
      <c r="A1161" s="39"/>
      <c r="B1161" s="40"/>
      <c r="C1161" s="41"/>
      <c r="D1161" s="248" t="s">
        <v>197</v>
      </c>
      <c r="E1161" s="41"/>
      <c r="F1161" s="249" t="s">
        <v>1455</v>
      </c>
      <c r="G1161" s="41"/>
      <c r="H1161" s="41"/>
      <c r="I1161" s="250"/>
      <c r="J1161" s="41"/>
      <c r="K1161" s="41"/>
      <c r="L1161" s="45"/>
      <c r="M1161" s="251"/>
      <c r="N1161" s="252"/>
      <c r="O1161" s="85"/>
      <c r="P1161" s="85"/>
      <c r="Q1161" s="85"/>
      <c r="R1161" s="85"/>
      <c r="S1161" s="85"/>
      <c r="T1161" s="86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T1161" s="18" t="s">
        <v>197</v>
      </c>
      <c r="AU1161" s="18" t="s">
        <v>83</v>
      </c>
    </row>
    <row r="1162" s="2" customFormat="1" ht="16.5" customHeight="1">
      <c r="A1162" s="39"/>
      <c r="B1162" s="40"/>
      <c r="C1162" s="213" t="s">
        <v>1456</v>
      </c>
      <c r="D1162" s="213" t="s">
        <v>168</v>
      </c>
      <c r="E1162" s="214" t="s">
        <v>1457</v>
      </c>
      <c r="F1162" s="215" t="s">
        <v>1458</v>
      </c>
      <c r="G1162" s="216" t="s">
        <v>1448</v>
      </c>
      <c r="H1162" s="217">
        <v>1</v>
      </c>
      <c r="I1162" s="218"/>
      <c r="J1162" s="219">
        <f>ROUND(I1162*H1162,2)</f>
        <v>0</v>
      </c>
      <c r="K1162" s="215" t="s">
        <v>195</v>
      </c>
      <c r="L1162" s="45"/>
      <c r="M1162" s="220" t="s">
        <v>19</v>
      </c>
      <c r="N1162" s="221" t="s">
        <v>45</v>
      </c>
      <c r="O1162" s="85"/>
      <c r="P1162" s="222">
        <f>O1162*H1162</f>
        <v>0</v>
      </c>
      <c r="Q1162" s="222">
        <v>0</v>
      </c>
      <c r="R1162" s="222">
        <f>Q1162*H1162</f>
        <v>0</v>
      </c>
      <c r="S1162" s="222">
        <v>0</v>
      </c>
      <c r="T1162" s="223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24" t="s">
        <v>1440</v>
      </c>
      <c r="AT1162" s="224" t="s">
        <v>168</v>
      </c>
      <c r="AU1162" s="224" t="s">
        <v>83</v>
      </c>
      <c r="AY1162" s="18" t="s">
        <v>165</v>
      </c>
      <c r="BE1162" s="225">
        <f>IF(N1162="základní",J1162,0)</f>
        <v>0</v>
      </c>
      <c r="BF1162" s="225">
        <f>IF(N1162="snížená",J1162,0)</f>
        <v>0</v>
      </c>
      <c r="BG1162" s="225">
        <f>IF(N1162="zákl. přenesená",J1162,0)</f>
        <v>0</v>
      </c>
      <c r="BH1162" s="225">
        <f>IF(N1162="sníž. přenesená",J1162,0)</f>
        <v>0</v>
      </c>
      <c r="BI1162" s="225">
        <f>IF(N1162="nulová",J1162,0)</f>
        <v>0</v>
      </c>
      <c r="BJ1162" s="18" t="s">
        <v>81</v>
      </c>
      <c r="BK1162" s="225">
        <f>ROUND(I1162*H1162,2)</f>
        <v>0</v>
      </c>
      <c r="BL1162" s="18" t="s">
        <v>1440</v>
      </c>
      <c r="BM1162" s="224" t="s">
        <v>1459</v>
      </c>
    </row>
    <row r="1163" s="2" customFormat="1">
      <c r="A1163" s="39"/>
      <c r="B1163" s="40"/>
      <c r="C1163" s="41"/>
      <c r="D1163" s="248" t="s">
        <v>197</v>
      </c>
      <c r="E1163" s="41"/>
      <c r="F1163" s="249" t="s">
        <v>1460</v>
      </c>
      <c r="G1163" s="41"/>
      <c r="H1163" s="41"/>
      <c r="I1163" s="250"/>
      <c r="J1163" s="41"/>
      <c r="K1163" s="41"/>
      <c r="L1163" s="45"/>
      <c r="M1163" s="251"/>
      <c r="N1163" s="252"/>
      <c r="O1163" s="85"/>
      <c r="P1163" s="85"/>
      <c r="Q1163" s="85"/>
      <c r="R1163" s="85"/>
      <c r="S1163" s="85"/>
      <c r="T1163" s="86"/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T1163" s="18" t="s">
        <v>197</v>
      </c>
      <c r="AU1163" s="18" t="s">
        <v>83</v>
      </c>
    </row>
    <row r="1164" s="2" customFormat="1" ht="16.5" customHeight="1">
      <c r="A1164" s="39"/>
      <c r="B1164" s="40"/>
      <c r="C1164" s="213" t="s">
        <v>1461</v>
      </c>
      <c r="D1164" s="213" t="s">
        <v>168</v>
      </c>
      <c r="E1164" s="214" t="s">
        <v>1462</v>
      </c>
      <c r="F1164" s="215" t="s">
        <v>1463</v>
      </c>
      <c r="G1164" s="216" t="s">
        <v>1448</v>
      </c>
      <c r="H1164" s="217">
        <v>1</v>
      </c>
      <c r="I1164" s="218"/>
      <c r="J1164" s="219">
        <f>ROUND(I1164*H1164,2)</f>
        <v>0</v>
      </c>
      <c r="K1164" s="215" t="s">
        <v>195</v>
      </c>
      <c r="L1164" s="45"/>
      <c r="M1164" s="220" t="s">
        <v>19</v>
      </c>
      <c r="N1164" s="221" t="s">
        <v>45</v>
      </c>
      <c r="O1164" s="85"/>
      <c r="P1164" s="222">
        <f>O1164*H1164</f>
        <v>0</v>
      </c>
      <c r="Q1164" s="222">
        <v>0</v>
      </c>
      <c r="R1164" s="222">
        <f>Q1164*H1164</f>
        <v>0</v>
      </c>
      <c r="S1164" s="222">
        <v>0</v>
      </c>
      <c r="T1164" s="223">
        <f>S1164*H1164</f>
        <v>0</v>
      </c>
      <c r="U1164" s="39"/>
      <c r="V1164" s="39"/>
      <c r="W1164" s="39"/>
      <c r="X1164" s="39"/>
      <c r="Y1164" s="39"/>
      <c r="Z1164" s="39"/>
      <c r="AA1164" s="39"/>
      <c r="AB1164" s="39"/>
      <c r="AC1164" s="39"/>
      <c r="AD1164" s="39"/>
      <c r="AE1164" s="39"/>
      <c r="AR1164" s="224" t="s">
        <v>1440</v>
      </c>
      <c r="AT1164" s="224" t="s">
        <v>168</v>
      </c>
      <c r="AU1164" s="224" t="s">
        <v>83</v>
      </c>
      <c r="AY1164" s="18" t="s">
        <v>165</v>
      </c>
      <c r="BE1164" s="225">
        <f>IF(N1164="základní",J1164,0)</f>
        <v>0</v>
      </c>
      <c r="BF1164" s="225">
        <f>IF(N1164="snížená",J1164,0)</f>
        <v>0</v>
      </c>
      <c r="BG1164" s="225">
        <f>IF(N1164="zákl. přenesená",J1164,0)</f>
        <v>0</v>
      </c>
      <c r="BH1164" s="225">
        <f>IF(N1164="sníž. přenesená",J1164,0)</f>
        <v>0</v>
      </c>
      <c r="BI1164" s="225">
        <f>IF(N1164="nulová",J1164,0)</f>
        <v>0</v>
      </c>
      <c r="BJ1164" s="18" t="s">
        <v>81</v>
      </c>
      <c r="BK1164" s="225">
        <f>ROUND(I1164*H1164,2)</f>
        <v>0</v>
      </c>
      <c r="BL1164" s="18" t="s">
        <v>1440</v>
      </c>
      <c r="BM1164" s="224" t="s">
        <v>1464</v>
      </c>
    </row>
    <row r="1165" s="2" customFormat="1">
      <c r="A1165" s="39"/>
      <c r="B1165" s="40"/>
      <c r="C1165" s="41"/>
      <c r="D1165" s="248" t="s">
        <v>197</v>
      </c>
      <c r="E1165" s="41"/>
      <c r="F1165" s="249" t="s">
        <v>1465</v>
      </c>
      <c r="G1165" s="41"/>
      <c r="H1165" s="41"/>
      <c r="I1165" s="250"/>
      <c r="J1165" s="41"/>
      <c r="K1165" s="41"/>
      <c r="L1165" s="45"/>
      <c r="M1165" s="251"/>
      <c r="N1165" s="252"/>
      <c r="O1165" s="85"/>
      <c r="P1165" s="85"/>
      <c r="Q1165" s="85"/>
      <c r="R1165" s="85"/>
      <c r="S1165" s="85"/>
      <c r="T1165" s="86"/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/>
      <c r="AE1165" s="39"/>
      <c r="AT1165" s="18" t="s">
        <v>197</v>
      </c>
      <c r="AU1165" s="18" t="s">
        <v>83</v>
      </c>
    </row>
    <row r="1166" s="2" customFormat="1" ht="16.5" customHeight="1">
      <c r="A1166" s="39"/>
      <c r="B1166" s="40"/>
      <c r="C1166" s="213" t="s">
        <v>1466</v>
      </c>
      <c r="D1166" s="213" t="s">
        <v>168</v>
      </c>
      <c r="E1166" s="214" t="s">
        <v>1467</v>
      </c>
      <c r="F1166" s="215" t="s">
        <v>1468</v>
      </c>
      <c r="G1166" s="216" t="s">
        <v>690</v>
      </c>
      <c r="H1166" s="217">
        <v>1</v>
      </c>
      <c r="I1166" s="218"/>
      <c r="J1166" s="219">
        <f>ROUND(I1166*H1166,2)</f>
        <v>0</v>
      </c>
      <c r="K1166" s="215" t="s">
        <v>195</v>
      </c>
      <c r="L1166" s="45"/>
      <c r="M1166" s="220" t="s">
        <v>19</v>
      </c>
      <c r="N1166" s="221" t="s">
        <v>45</v>
      </c>
      <c r="O1166" s="85"/>
      <c r="P1166" s="222">
        <f>O1166*H1166</f>
        <v>0</v>
      </c>
      <c r="Q1166" s="222">
        <v>0</v>
      </c>
      <c r="R1166" s="222">
        <f>Q1166*H1166</f>
        <v>0</v>
      </c>
      <c r="S1166" s="222">
        <v>0</v>
      </c>
      <c r="T1166" s="223">
        <f>S1166*H1166</f>
        <v>0</v>
      </c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R1166" s="224" t="s">
        <v>1440</v>
      </c>
      <c r="AT1166" s="224" t="s">
        <v>168</v>
      </c>
      <c r="AU1166" s="224" t="s">
        <v>83</v>
      </c>
      <c r="AY1166" s="18" t="s">
        <v>165</v>
      </c>
      <c r="BE1166" s="225">
        <f>IF(N1166="základní",J1166,0)</f>
        <v>0</v>
      </c>
      <c r="BF1166" s="225">
        <f>IF(N1166="snížená",J1166,0)</f>
        <v>0</v>
      </c>
      <c r="BG1166" s="225">
        <f>IF(N1166="zákl. přenesená",J1166,0)</f>
        <v>0</v>
      </c>
      <c r="BH1166" s="225">
        <f>IF(N1166="sníž. přenesená",J1166,0)</f>
        <v>0</v>
      </c>
      <c r="BI1166" s="225">
        <f>IF(N1166="nulová",J1166,0)</f>
        <v>0</v>
      </c>
      <c r="BJ1166" s="18" t="s">
        <v>81</v>
      </c>
      <c r="BK1166" s="225">
        <f>ROUND(I1166*H1166,2)</f>
        <v>0</v>
      </c>
      <c r="BL1166" s="18" t="s">
        <v>1440</v>
      </c>
      <c r="BM1166" s="224" t="s">
        <v>1469</v>
      </c>
    </row>
    <row r="1167" s="2" customFormat="1">
      <c r="A1167" s="39"/>
      <c r="B1167" s="40"/>
      <c r="C1167" s="41"/>
      <c r="D1167" s="248" t="s">
        <v>197</v>
      </c>
      <c r="E1167" s="41"/>
      <c r="F1167" s="249" t="s">
        <v>1470</v>
      </c>
      <c r="G1167" s="41"/>
      <c r="H1167" s="41"/>
      <c r="I1167" s="250"/>
      <c r="J1167" s="41"/>
      <c r="K1167" s="41"/>
      <c r="L1167" s="45"/>
      <c r="M1167" s="251"/>
      <c r="N1167" s="252"/>
      <c r="O1167" s="85"/>
      <c r="P1167" s="85"/>
      <c r="Q1167" s="85"/>
      <c r="R1167" s="85"/>
      <c r="S1167" s="85"/>
      <c r="T1167" s="86"/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T1167" s="18" t="s">
        <v>197</v>
      </c>
      <c r="AU1167" s="18" t="s">
        <v>83</v>
      </c>
    </row>
    <row r="1168" s="2" customFormat="1" ht="16.5" customHeight="1">
      <c r="A1168" s="39"/>
      <c r="B1168" s="40"/>
      <c r="C1168" s="213" t="s">
        <v>1471</v>
      </c>
      <c r="D1168" s="213" t="s">
        <v>168</v>
      </c>
      <c r="E1168" s="214" t="s">
        <v>1472</v>
      </c>
      <c r="F1168" s="215" t="s">
        <v>1473</v>
      </c>
      <c r="G1168" s="216" t="s">
        <v>1448</v>
      </c>
      <c r="H1168" s="217">
        <v>1</v>
      </c>
      <c r="I1168" s="218"/>
      <c r="J1168" s="219">
        <f>ROUND(I1168*H1168,2)</f>
        <v>0</v>
      </c>
      <c r="K1168" s="215" t="s">
        <v>195</v>
      </c>
      <c r="L1168" s="45"/>
      <c r="M1168" s="220" t="s">
        <v>19</v>
      </c>
      <c r="N1168" s="221" t="s">
        <v>45</v>
      </c>
      <c r="O1168" s="85"/>
      <c r="P1168" s="222">
        <f>O1168*H1168</f>
        <v>0</v>
      </c>
      <c r="Q1168" s="222">
        <v>0</v>
      </c>
      <c r="R1168" s="222">
        <f>Q1168*H1168</f>
        <v>0</v>
      </c>
      <c r="S1168" s="222">
        <v>0</v>
      </c>
      <c r="T1168" s="223">
        <f>S1168*H1168</f>
        <v>0</v>
      </c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R1168" s="224" t="s">
        <v>1440</v>
      </c>
      <c r="AT1168" s="224" t="s">
        <v>168</v>
      </c>
      <c r="AU1168" s="224" t="s">
        <v>83</v>
      </c>
      <c r="AY1168" s="18" t="s">
        <v>165</v>
      </c>
      <c r="BE1168" s="225">
        <f>IF(N1168="základní",J1168,0)</f>
        <v>0</v>
      </c>
      <c r="BF1168" s="225">
        <f>IF(N1168="snížená",J1168,0)</f>
        <v>0</v>
      </c>
      <c r="BG1168" s="225">
        <f>IF(N1168="zákl. přenesená",J1168,0)</f>
        <v>0</v>
      </c>
      <c r="BH1168" s="225">
        <f>IF(N1168="sníž. přenesená",J1168,0)</f>
        <v>0</v>
      </c>
      <c r="BI1168" s="225">
        <f>IF(N1168="nulová",J1168,0)</f>
        <v>0</v>
      </c>
      <c r="BJ1168" s="18" t="s">
        <v>81</v>
      </c>
      <c r="BK1168" s="225">
        <f>ROUND(I1168*H1168,2)</f>
        <v>0</v>
      </c>
      <c r="BL1168" s="18" t="s">
        <v>1440</v>
      </c>
      <c r="BM1168" s="224" t="s">
        <v>1474</v>
      </c>
    </row>
    <row r="1169" s="2" customFormat="1">
      <c r="A1169" s="39"/>
      <c r="B1169" s="40"/>
      <c r="C1169" s="41"/>
      <c r="D1169" s="248" t="s">
        <v>197</v>
      </c>
      <c r="E1169" s="41"/>
      <c r="F1169" s="249" t="s">
        <v>1475</v>
      </c>
      <c r="G1169" s="41"/>
      <c r="H1169" s="41"/>
      <c r="I1169" s="250"/>
      <c r="J1169" s="41"/>
      <c r="K1169" s="41"/>
      <c r="L1169" s="45"/>
      <c r="M1169" s="251"/>
      <c r="N1169" s="252"/>
      <c r="O1169" s="85"/>
      <c r="P1169" s="85"/>
      <c r="Q1169" s="85"/>
      <c r="R1169" s="85"/>
      <c r="S1169" s="85"/>
      <c r="T1169" s="86"/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T1169" s="18" t="s">
        <v>197</v>
      </c>
      <c r="AU1169" s="18" t="s">
        <v>83</v>
      </c>
    </row>
    <row r="1170" s="2" customFormat="1" ht="16.5" customHeight="1">
      <c r="A1170" s="39"/>
      <c r="B1170" s="40"/>
      <c r="C1170" s="213" t="s">
        <v>1476</v>
      </c>
      <c r="D1170" s="213" t="s">
        <v>168</v>
      </c>
      <c r="E1170" s="214" t="s">
        <v>1477</v>
      </c>
      <c r="F1170" s="215" t="s">
        <v>1478</v>
      </c>
      <c r="G1170" s="216" t="s">
        <v>872</v>
      </c>
      <c r="H1170" s="217">
        <v>1</v>
      </c>
      <c r="I1170" s="218"/>
      <c r="J1170" s="219">
        <f>ROUND(I1170*H1170,2)</f>
        <v>0</v>
      </c>
      <c r="K1170" s="215" t="s">
        <v>172</v>
      </c>
      <c r="L1170" s="45"/>
      <c r="M1170" s="220" t="s">
        <v>19</v>
      </c>
      <c r="N1170" s="221" t="s">
        <v>45</v>
      </c>
      <c r="O1170" s="85"/>
      <c r="P1170" s="222">
        <f>O1170*H1170</f>
        <v>0</v>
      </c>
      <c r="Q1170" s="222">
        <v>0</v>
      </c>
      <c r="R1170" s="222">
        <f>Q1170*H1170</f>
        <v>0</v>
      </c>
      <c r="S1170" s="222">
        <v>0</v>
      </c>
      <c r="T1170" s="223">
        <f>S1170*H1170</f>
        <v>0</v>
      </c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  <c r="AE1170" s="39"/>
      <c r="AR1170" s="224" t="s">
        <v>1440</v>
      </c>
      <c r="AT1170" s="224" t="s">
        <v>168</v>
      </c>
      <c r="AU1170" s="224" t="s">
        <v>83</v>
      </c>
      <c r="AY1170" s="18" t="s">
        <v>165</v>
      </c>
      <c r="BE1170" s="225">
        <f>IF(N1170="základní",J1170,0)</f>
        <v>0</v>
      </c>
      <c r="BF1170" s="225">
        <f>IF(N1170="snížená",J1170,0)</f>
        <v>0</v>
      </c>
      <c r="BG1170" s="225">
        <f>IF(N1170="zákl. přenesená",J1170,0)</f>
        <v>0</v>
      </c>
      <c r="BH1170" s="225">
        <f>IF(N1170="sníž. přenesená",J1170,0)</f>
        <v>0</v>
      </c>
      <c r="BI1170" s="225">
        <f>IF(N1170="nulová",J1170,0)</f>
        <v>0</v>
      </c>
      <c r="BJ1170" s="18" t="s">
        <v>81</v>
      </c>
      <c r="BK1170" s="225">
        <f>ROUND(I1170*H1170,2)</f>
        <v>0</v>
      </c>
      <c r="BL1170" s="18" t="s">
        <v>1440</v>
      </c>
      <c r="BM1170" s="224" t="s">
        <v>1479</v>
      </c>
    </row>
    <row r="1171" s="2" customFormat="1" ht="16.5" customHeight="1">
      <c r="A1171" s="39"/>
      <c r="B1171" s="40"/>
      <c r="C1171" s="213" t="s">
        <v>1480</v>
      </c>
      <c r="D1171" s="213" t="s">
        <v>168</v>
      </c>
      <c r="E1171" s="214" t="s">
        <v>1481</v>
      </c>
      <c r="F1171" s="215" t="s">
        <v>1482</v>
      </c>
      <c r="G1171" s="216" t="s">
        <v>872</v>
      </c>
      <c r="H1171" s="217">
        <v>1</v>
      </c>
      <c r="I1171" s="218"/>
      <c r="J1171" s="219">
        <f>ROUND(I1171*H1171,2)</f>
        <v>0</v>
      </c>
      <c r="K1171" s="215" t="s">
        <v>172</v>
      </c>
      <c r="L1171" s="45"/>
      <c r="M1171" s="276" t="s">
        <v>19</v>
      </c>
      <c r="N1171" s="277" t="s">
        <v>45</v>
      </c>
      <c r="O1171" s="278"/>
      <c r="P1171" s="279">
        <f>O1171*H1171</f>
        <v>0</v>
      </c>
      <c r="Q1171" s="279">
        <v>0</v>
      </c>
      <c r="R1171" s="279">
        <f>Q1171*H1171</f>
        <v>0</v>
      </c>
      <c r="S1171" s="279">
        <v>0</v>
      </c>
      <c r="T1171" s="280">
        <f>S1171*H1171</f>
        <v>0</v>
      </c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R1171" s="224" t="s">
        <v>1440</v>
      </c>
      <c r="AT1171" s="224" t="s">
        <v>168</v>
      </c>
      <c r="AU1171" s="224" t="s">
        <v>83</v>
      </c>
      <c r="AY1171" s="18" t="s">
        <v>165</v>
      </c>
      <c r="BE1171" s="225">
        <f>IF(N1171="základní",J1171,0)</f>
        <v>0</v>
      </c>
      <c r="BF1171" s="225">
        <f>IF(N1171="snížená",J1171,0)</f>
        <v>0</v>
      </c>
      <c r="BG1171" s="225">
        <f>IF(N1171="zákl. přenesená",J1171,0)</f>
        <v>0</v>
      </c>
      <c r="BH1171" s="225">
        <f>IF(N1171="sníž. přenesená",J1171,0)</f>
        <v>0</v>
      </c>
      <c r="BI1171" s="225">
        <f>IF(N1171="nulová",J1171,0)</f>
        <v>0</v>
      </c>
      <c r="BJ1171" s="18" t="s">
        <v>81</v>
      </c>
      <c r="BK1171" s="225">
        <f>ROUND(I1171*H1171,2)</f>
        <v>0</v>
      </c>
      <c r="BL1171" s="18" t="s">
        <v>1440</v>
      </c>
      <c r="BM1171" s="224" t="s">
        <v>1483</v>
      </c>
    </row>
    <row r="1172" s="2" customFormat="1" ht="6.96" customHeight="1">
      <c r="A1172" s="39"/>
      <c r="B1172" s="60"/>
      <c r="C1172" s="61"/>
      <c r="D1172" s="61"/>
      <c r="E1172" s="61"/>
      <c r="F1172" s="61"/>
      <c r="G1172" s="61"/>
      <c r="H1172" s="61"/>
      <c r="I1172" s="61"/>
      <c r="J1172" s="61"/>
      <c r="K1172" s="61"/>
      <c r="L1172" s="45"/>
      <c r="M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</row>
  </sheetData>
  <sheetProtection sheet="1" autoFilter="0" formatColumns="0" formatRows="0" objects="1" scenarios="1" spinCount="100000" saltValue="6/f04B2mZq+48EDyB0U/aOzdrUNhTRhzZsrWK1NBwi2mDdy/XtaGh6VYixkUyx9dM67hkNdlC3ttrAWHVTuUmw==" hashValue="ak0mFi3Ly4mAPCj43dOnALPnopwazYIjNBXaz0Xy0ny/TRjw2OV7kx6eHOW22x/62YlCkWUBEeUyzr6grAZ1Sg==" algorithmName="SHA-512" password="CC35"/>
  <autoFilter ref="C112:K117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1:H101"/>
    <mergeCell ref="E103:H103"/>
    <mergeCell ref="E105:H105"/>
    <mergeCell ref="L2:V2"/>
  </mergeCells>
  <hyperlinks>
    <hyperlink ref="F123" r:id="rId1" display="https://podminky.urs.cz/item/CS_URS_2023_01/111211101"/>
    <hyperlink ref="F126" r:id="rId2" display="https://podminky.urs.cz/item/CS_URS_2023_01/112101101"/>
    <hyperlink ref="F131" r:id="rId3" display="https://podminky.urs.cz/item/CS_URS_2023_01/112251101"/>
    <hyperlink ref="F136" r:id="rId4" display="https://podminky.urs.cz/item/CS_URS_2023_01/121151115"/>
    <hyperlink ref="F140" r:id="rId5" display="https://podminky.urs.cz/item/CS_URS_2023_01/132151101"/>
    <hyperlink ref="F147" r:id="rId6" display="https://podminky.urs.cz/item/CS_URS_2023_01/162251102"/>
    <hyperlink ref="F152" r:id="rId7" display="https://podminky.urs.cz/item/CS_URS_2023_01/162751117"/>
    <hyperlink ref="F159" r:id="rId8" display="https://podminky.urs.cz/item/CS_URS_2023_01/162751119"/>
    <hyperlink ref="F163" r:id="rId9" display="https://podminky.urs.cz/item/CS_URS_2023_01/171201231"/>
    <hyperlink ref="F167" r:id="rId10" display="https://podminky.urs.cz/item/CS_URS_2023_01/171251201"/>
    <hyperlink ref="F174" r:id="rId11" display="https://podminky.urs.cz/item/CS_URS_2023_01/174151101"/>
    <hyperlink ref="F177" r:id="rId12" display="https://podminky.urs.cz/item/CS_URS_2023_01/181912112"/>
    <hyperlink ref="F181" r:id="rId13" display="https://podminky.urs.cz/item/CS_URS_2023_01/460371121"/>
    <hyperlink ref="F188" r:id="rId14" display="https://podminky.urs.cz/item/CS_URS_2023_01/271542211"/>
    <hyperlink ref="F199" r:id="rId15" display="https://podminky.urs.cz/item/CS_URS_2023_01/273313911"/>
    <hyperlink ref="F202" r:id="rId16" display="https://podminky.urs.cz/item/CS_URS_2023_01/273351121"/>
    <hyperlink ref="F205" r:id="rId17" display="https://podminky.urs.cz/item/CS_URS_2023_01/273351122"/>
    <hyperlink ref="F207" r:id="rId18" display="https://podminky.urs.cz/item/CS_URS_2023_01/273362021"/>
    <hyperlink ref="F211" r:id="rId19" display="https://podminky.urs.cz/item/CS_URS_2023_01/274313911"/>
    <hyperlink ref="F218" r:id="rId20" display="https://podminky.urs.cz/item/CS_URS_2023_01/274361821"/>
    <hyperlink ref="F221" r:id="rId21" display="https://podminky.urs.cz/item/CS_URS_2023_01/279113144"/>
    <hyperlink ref="F234" r:id="rId22" display="https://podminky.urs.cz/item/CS_URS_2023_01/279361821"/>
    <hyperlink ref="F238" r:id="rId23" display="https://podminky.urs.cz/item/CS_URS_2023_01/311272125"/>
    <hyperlink ref="F243" r:id="rId24" display="https://podminky.urs.cz/item/CS_URS_2023_01/311272221"/>
    <hyperlink ref="F259" r:id="rId25" display="https://podminky.urs.cz/item/CS_URS_2023_01/317142422"/>
    <hyperlink ref="F262" r:id="rId26" display="https://podminky.urs.cz/item/CS_URS_2023_01/317142442"/>
    <hyperlink ref="F265" r:id="rId27" display="https://podminky.urs.cz/item/CS_URS_2023_01/317143441"/>
    <hyperlink ref="F268" r:id="rId28" display="https://podminky.urs.cz/item/CS_URS_2023_01/317143451"/>
    <hyperlink ref="F271" r:id="rId29" display="https://podminky.urs.cz/item/CS_URS_2023_01/317143453"/>
    <hyperlink ref="F276" r:id="rId30" display="https://podminky.urs.cz/item/CS_URS_2023_01/317143455"/>
    <hyperlink ref="F279" r:id="rId31" display="https://podminky.urs.cz/item/CS_URS_2023_01/342272225"/>
    <hyperlink ref="F287" r:id="rId32" display="https://podminky.urs.cz/item/CS_URS_2023_01/342272245"/>
    <hyperlink ref="F300" r:id="rId33" display="https://podminky.urs.cz/item/CS_URS_2023_01/417321515"/>
    <hyperlink ref="F305" r:id="rId34" display="https://podminky.urs.cz/item/CS_URS_2023_01/417352211"/>
    <hyperlink ref="F308" r:id="rId35" display="https://podminky.urs.cz/item/CS_URS_2023_01/417352311"/>
    <hyperlink ref="F311" r:id="rId36" display="https://podminky.urs.cz/item/CS_URS_2023_01/417361821"/>
    <hyperlink ref="F315" r:id="rId37" display="https://podminky.urs.cz/item/CS_URS_2023_01/596992122"/>
    <hyperlink ref="F319" r:id="rId38" display="https://podminky.urs.cz/item/CS_URS_2023_01/612131121"/>
    <hyperlink ref="F366" r:id="rId39" display="https://podminky.urs.cz/item/CS_URS_2023_01/612142001"/>
    <hyperlink ref="F391" r:id="rId40" display="https://podminky.urs.cz/item/CS_URS_2023_01/612311131"/>
    <hyperlink ref="F398" r:id="rId41" display="https://podminky.urs.cz/item/CS_URS_2023_01/612341121"/>
    <hyperlink ref="F445" r:id="rId42" display="https://podminky.urs.cz/item/CS_URS_2023_01/622151001"/>
    <hyperlink ref="F447" r:id="rId43" display="https://podminky.urs.cz/item/CS_URS_2023_01/622211041"/>
    <hyperlink ref="F465" r:id="rId44" display="https://podminky.urs.cz/item/CS_URS_2023_01/622212001"/>
    <hyperlink ref="F504" r:id="rId45" display="https://podminky.urs.cz/item/CS_URS_2023_01/622251101"/>
    <hyperlink ref="F509" r:id="rId46" display="https://podminky.urs.cz/item/CS_URS_2023_01/622454R04"/>
    <hyperlink ref="F514" r:id="rId47" display="https://podminky.urs.cz/item/CS_URS_2023_01/622511112"/>
    <hyperlink ref="F526" r:id="rId48" display="https://podminky.urs.cz/item/CS_URS_2023_01/622531012"/>
    <hyperlink ref="F541" r:id="rId49" display="https://podminky.urs.cz/item/CS_URS_2023_01/629991011"/>
    <hyperlink ref="F554" r:id="rId50" display="https://podminky.urs.cz/item/CS_URS_2023_01/632451214"/>
    <hyperlink ref="F556" r:id="rId51" display="https://podminky.urs.cz/item/CS_URS_2023_01/632451291"/>
    <hyperlink ref="F558" r:id="rId52" display="https://podminky.urs.cz/item/CS_URS_2023_01/632481213"/>
    <hyperlink ref="F561" r:id="rId53" display="https://podminky.urs.cz/item/CS_URS_2023_01/900100"/>
    <hyperlink ref="F563" r:id="rId54" display="https://podminky.urs.cz/item/CS_URS_2023_01/952901111"/>
    <hyperlink ref="F566" r:id="rId55" display="https://podminky.urs.cz/item/CS_URS_2023_01/953943212"/>
    <hyperlink ref="F573" r:id="rId56" display="https://podminky.urs.cz/item/CS_URS_2023_01/998011001"/>
    <hyperlink ref="F577" r:id="rId57" display="https://podminky.urs.cz/item/CS_URS_2023_01/711111002"/>
    <hyperlink ref="F583" r:id="rId58" display="https://podminky.urs.cz/item/CS_URS_2023_01/711112002"/>
    <hyperlink ref="F589" r:id="rId59" display="https://podminky.urs.cz/item/CS_URS_2023_01/711141559"/>
    <hyperlink ref="F595" r:id="rId60" display="https://podminky.urs.cz/item/CS_URS_2023_01/711142559"/>
    <hyperlink ref="F601" r:id="rId61" display="https://podminky.urs.cz/item/CS_URS_2023_01/711161222"/>
    <hyperlink ref="F604" r:id="rId62" display="https://podminky.urs.cz/item/CS_URS_2023_01/711161383"/>
    <hyperlink ref="F607" r:id="rId63" display="https://podminky.urs.cz/item/CS_URS_2023_01/711493112"/>
    <hyperlink ref="F633" r:id="rId64" display="https://podminky.urs.cz/item/CS_URS_2023_01/998711201"/>
    <hyperlink ref="F636" r:id="rId65" display="https://podminky.urs.cz/item/CS_URS_2023_01/713111121"/>
    <hyperlink ref="F668" r:id="rId66" display="https://podminky.urs.cz/item/CS_URS_2023_01/713121121"/>
    <hyperlink ref="F686" r:id="rId67" display="https://podminky.urs.cz/item/CS_URS_2023_01/713131141"/>
    <hyperlink ref="F712" r:id="rId68" display="https://podminky.urs.cz/item/CS_URS_2023_01/998713201"/>
    <hyperlink ref="F717" r:id="rId69" display="https://podminky.urs.cz/item/CS_URS_2023_01/998751201"/>
    <hyperlink ref="F722" r:id="rId70" display="https://podminky.urs.cz/item/CS_URS_2023_01/762295001"/>
    <hyperlink ref="F727" r:id="rId71" display="https://podminky.urs.cz/item/CS_URS_2023_01/762811100"/>
    <hyperlink ref="F736" r:id="rId72" display="https://podminky.urs.cz/item/CS_URS_2023_01/998762201"/>
    <hyperlink ref="F739" r:id="rId73" display="https://podminky.urs.cz/item/CS_URS_2023_01/763121761"/>
    <hyperlink ref="F752" r:id="rId74" display="https://podminky.urs.cz/item/CS_URS_2023_01/763131421"/>
    <hyperlink ref="F758" r:id="rId75" display="https://podminky.urs.cz/item/CS_URS_2023_01/763131461"/>
    <hyperlink ref="F771" r:id="rId76" display="https://podminky.urs.cz/item/CS_URS_2023_01/763131714"/>
    <hyperlink ref="F787" r:id="rId77" display="https://podminky.urs.cz/item/CS_URS_2023_01/763131751"/>
    <hyperlink ref="F804" r:id="rId78" display="https://podminky.urs.cz/item/CS_URS_2023_01/763131771"/>
    <hyperlink ref="F820" r:id="rId79" display="https://podminky.urs.cz/item/CS_URS_2023_01/763164521"/>
    <hyperlink ref="F823" r:id="rId80" display="https://podminky.urs.cz/item/CS_URS_2023_01/763164541"/>
    <hyperlink ref="F826" r:id="rId81" display="https://podminky.urs.cz/item/CS_URS_2023_01/763755R01"/>
    <hyperlink ref="F843" r:id="rId82" display="https://podminky.urs.cz/item/CS_URS_2022_02/998763200"/>
    <hyperlink ref="F854" r:id="rId83" display="https://podminky.urs.cz/item/CS_URS_2023_01/764211625"/>
    <hyperlink ref="F857" r:id="rId84" display="https://podminky.urs.cz/item/CS_URS_2023_01/764211655"/>
    <hyperlink ref="F861" r:id="rId85" display="https://podminky.urs.cz/item/CS_URS_2023_01/764212663"/>
    <hyperlink ref="F864" r:id="rId86" display="https://podminky.urs.cz/item/CS_URS_2023_01/764213652"/>
    <hyperlink ref="F867" r:id="rId87" display="https://podminky.urs.cz/item/CS_URS_2023_01/764213657"/>
    <hyperlink ref="F870" r:id="rId88" display="https://podminky.urs.cz/item/CS_URS_2023_01/764216644"/>
    <hyperlink ref="F873" r:id="rId89" display="https://podminky.urs.cz/item/CS_URS_2023_01/764314612"/>
    <hyperlink ref="F878" r:id="rId90" display="https://podminky.urs.cz/item/CS_URS_2023_01/764511602"/>
    <hyperlink ref="F881" r:id="rId91" display="https://podminky.urs.cz/item/CS_URS_2023_01/764511643"/>
    <hyperlink ref="F884" r:id="rId92" display="https://podminky.urs.cz/item/CS_URS_2023_01/764518623"/>
    <hyperlink ref="F887" r:id="rId93" display="https://podminky.urs.cz/item/CS_URS_2023_01/998764201"/>
    <hyperlink ref="F907" r:id="rId94" display="https://podminky.urs.cz/item/CS_URS_2023_01/766421212"/>
    <hyperlink ref="F915" r:id="rId95" display="https://podminky.urs.cz/item/CS_URS_2023_01/766622115"/>
    <hyperlink ref="F920" r:id="rId96" display="https://podminky.urs.cz/item/CS_URS_2023_01/766622116"/>
    <hyperlink ref="F924" r:id="rId97" display="https://podminky.urs.cz/item/CS_URS_2023_01/766622117"/>
    <hyperlink ref="F929" r:id="rId98" display="https://podminky.urs.cz/item/CS_URS_2023_01/766629214"/>
    <hyperlink ref="F931" r:id="rId99" display="https://podminky.urs.cz/item/CS_URS_2023_01/766660001"/>
    <hyperlink ref="F939" r:id="rId100" display="https://podminky.urs.cz/item/CS_URS_2023_01/766660171"/>
    <hyperlink ref="F944" r:id="rId101" display="https://podminky.urs.cz/item/CS_URS_2023_01/766811111"/>
    <hyperlink ref="F947" r:id="rId102" display="https://podminky.urs.cz/item/CS_URS_2023_01/766811143"/>
    <hyperlink ref="F949" r:id="rId103" display="https://podminky.urs.cz/item/CS_URS_2023_01/766811151"/>
    <hyperlink ref="F951" r:id="rId104" display="https://podminky.urs.cz/item/CS_URS_2023_01/766811212"/>
    <hyperlink ref="F953" r:id="rId105" display="https://podminky.urs.cz/item/CS_URS_2023_01/766811221"/>
    <hyperlink ref="F955" r:id="rId106" display="https://podminky.urs.cz/item/CS_URS_2023_01/766811223"/>
    <hyperlink ref="F962" r:id="rId107" display="https://podminky.urs.cz/item/CS_URS_2023_01/998766201"/>
    <hyperlink ref="F967" r:id="rId108" display="https://podminky.urs.cz/item/CS_URS_2023_01/767640111"/>
    <hyperlink ref="F970" r:id="rId109" display="https://podminky.urs.cz/item/CS_URS_2023_01/767640113"/>
    <hyperlink ref="F976" r:id="rId110" display="https://podminky.urs.cz/item/CS_URS_2023_01/767640221"/>
    <hyperlink ref="F979" r:id="rId111" display="https://podminky.urs.cz/item/CS_URS_2023_01/998767201"/>
    <hyperlink ref="F982" r:id="rId112" display="https://podminky.urs.cz/item/CS_URS_2023_01/771111011"/>
    <hyperlink ref="F985" r:id="rId113" display="https://podminky.urs.cz/item/CS_URS_2023_01/771121011"/>
    <hyperlink ref="F988" r:id="rId114" display="https://podminky.urs.cz/item/CS_URS_2023_01/771151012"/>
    <hyperlink ref="F991" r:id="rId115" display="https://podminky.urs.cz/item/CS_URS_2023_01/771574266"/>
    <hyperlink ref="F998" r:id="rId116" display="https://podminky.urs.cz/item/CS_URS_2023_01/771577R04"/>
    <hyperlink ref="F1002" r:id="rId117" display="https://podminky.urs.cz/item/CS_URS_2023_01/998771201"/>
    <hyperlink ref="F1005" r:id="rId118" display="https://podminky.urs.cz/item/CS_URS_2023_01/781121011"/>
    <hyperlink ref="F1007" r:id="rId119" display="https://podminky.urs.cz/item/CS_URS_2023_01/781131264"/>
    <hyperlink ref="F1018" r:id="rId120" display="https://podminky.urs.cz/item/CS_URS_2023_01/781474115"/>
    <hyperlink ref="F1047" r:id="rId121" display="https://podminky.urs.cz/item/CS_URS_2023_01/781477R00"/>
    <hyperlink ref="F1050" r:id="rId122" display="https://podminky.urs.cz/item/CS_URS_2023_01/781495115"/>
    <hyperlink ref="F1061" r:id="rId123" display="https://podminky.urs.cz/item/CS_URS_2023_01/998781201"/>
    <hyperlink ref="F1064" r:id="rId124" display="https://podminky.urs.cz/item/CS_URS_2023_01/783213021"/>
    <hyperlink ref="F1066" r:id="rId125" display="https://podminky.urs.cz/item/CS_URS_2023_01/783218111"/>
    <hyperlink ref="F1073" r:id="rId126" display="https://podminky.urs.cz/item/CS_URS_2023_01/784181101"/>
    <hyperlink ref="F1120" r:id="rId127" display="https://podminky.urs.cz/item/CS_URS_2023_01/784221101"/>
    <hyperlink ref="F1123" r:id="rId128" display="https://podminky.urs.cz/item/CS_URS_2023_01/N00_015R02"/>
    <hyperlink ref="F1127" r:id="rId129" display="https://podminky.urs.cz/item/CS_URS_2023_01/N00_015R06"/>
    <hyperlink ref="F1130" r:id="rId130" display="https://podminky.urs.cz/item/CS_URS_2023_01/N00_015R07"/>
    <hyperlink ref="F1134" r:id="rId131" display="https://podminky.urs.cz/item/CS_URS_2023_01/910_000_R"/>
    <hyperlink ref="F1136" r:id="rId132" display="https://podminky.urs.cz/item/CS_URS_2023_01/920_000_R"/>
    <hyperlink ref="F1138" r:id="rId133" display="https://podminky.urs.cz/item/CS_URS_2023_01/930_000_R"/>
    <hyperlink ref="F1140" r:id="rId134" display="https://podminky.urs.cz/item/CS_URS_2023_01/940_000_R"/>
    <hyperlink ref="F1142" r:id="rId135" display="https://podminky.urs.cz/item/CS_URS_2023_01/950_000_R"/>
    <hyperlink ref="F1144" r:id="rId136" display="https://podminky.urs.cz/item/CS_URS_2023_01/960_000_R"/>
    <hyperlink ref="F1146" r:id="rId137" display="https://podminky.urs.cz/item/CS_URS_2023_01/970_000_R"/>
    <hyperlink ref="F1148" r:id="rId138" display="https://podminky.urs.cz/item/CS_URS_2023_01/980_000_R"/>
    <hyperlink ref="F1150" r:id="rId139" display="https://podminky.urs.cz/item/CS_URS_2023_01/990_000_R"/>
    <hyperlink ref="F1152" r:id="rId140" display="https://podminky.urs.cz/item/CS_URS_2023_01/991_000_R"/>
    <hyperlink ref="F1156" r:id="rId141" display="https://podminky.urs.cz/item/CS_URS_2023_01/013294000"/>
    <hyperlink ref="F1159" r:id="rId142" display="https://podminky.urs.cz/item/CS_URS_2023_01/032002000"/>
    <hyperlink ref="F1161" r:id="rId143" display="https://podminky.urs.cz/item/CS_URS_2023_01/033002000"/>
    <hyperlink ref="F1163" r:id="rId144" display="https://podminky.urs.cz/item/CS_URS_2023_01/034002000"/>
    <hyperlink ref="F1165" r:id="rId145" display="https://podminky.urs.cz/item/CS_URS_2023_01/035002000"/>
    <hyperlink ref="F1167" r:id="rId146" display="https://podminky.urs.cz/item/CS_URS_2023_01/03600200"/>
    <hyperlink ref="F1169" r:id="rId147" display="https://podminky.urs.cz/item/CS_URS_2023_01/039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1484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1485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Statutární město Ostrava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Ing. Petr Fraš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>28634403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MPA ProjektStav s.r.o.</v>
      </c>
      <c r="F26" s="39"/>
      <c r="G26" s="39"/>
      <c r="H26" s="39"/>
      <c r="I26" s="143" t="s">
        <v>28</v>
      </c>
      <c r="J26" s="134" t="str">
        <f>IF('Rekapitulace stavby'!AN20="","",'Rekapitulace stavby'!AN20)</f>
        <v>CZ28634403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ROUND((SUM(BE88:BE208)),  2)</f>
        <v>0</v>
      </c>
      <c r="G35" s="39"/>
      <c r="H35" s="39"/>
      <c r="I35" s="158">
        <v>0.20999999999999999</v>
      </c>
      <c r="J35" s="157">
        <f>ROUND(((SUM(BE88:BE208))*I35),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ROUND((SUM(BF88:BF208)),  2)</f>
        <v>0</v>
      </c>
      <c r="G36" s="39"/>
      <c r="H36" s="39"/>
      <c r="I36" s="158">
        <v>0.14999999999999999</v>
      </c>
      <c r="J36" s="157">
        <f>ROUND(((SUM(BF88:BF208))*I36),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ROUND((SUM(BG88:BG208)),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ROUND((SUM(BH88:BH208)),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ROUND((SUM(BI88:BI208)),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002 - Zdravotechnika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1486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1487</v>
      </c>
      <c r="E65" s="178"/>
      <c r="F65" s="178"/>
      <c r="G65" s="178"/>
      <c r="H65" s="178"/>
      <c r="I65" s="178"/>
      <c r="J65" s="179">
        <f>J111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5"/>
      <c r="C66" s="176"/>
      <c r="D66" s="177" t="s">
        <v>1488</v>
      </c>
      <c r="E66" s="178"/>
      <c r="F66" s="178"/>
      <c r="G66" s="178"/>
      <c r="H66" s="178"/>
      <c r="I66" s="178"/>
      <c r="J66" s="179">
        <f>J163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150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Veřejné prostranství a květinová síň u kostela sv. Josefa, Slezská Ostrava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114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115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002 - Zdravotechnika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F14</f>
        <v xml:space="preserve"> </v>
      </c>
      <c r="G82" s="41"/>
      <c r="H82" s="41"/>
      <c r="I82" s="33" t="s">
        <v>23</v>
      </c>
      <c r="J82" s="73" t="str">
        <f>IF(J14="","",J14)</f>
        <v>22. 8. 2022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E17</f>
        <v>Statutární město Ostrava</v>
      </c>
      <c r="G84" s="41"/>
      <c r="H84" s="41"/>
      <c r="I84" s="33" t="s">
        <v>31</v>
      </c>
      <c r="J84" s="37" t="str">
        <f>E23</f>
        <v>Ing. Petr Fraš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29</v>
      </c>
      <c r="D85" s="41"/>
      <c r="E85" s="41"/>
      <c r="F85" s="28" t="str">
        <f>IF(E20="","",E20)</f>
        <v>Vyplň údaj</v>
      </c>
      <c r="G85" s="41"/>
      <c r="H85" s="41"/>
      <c r="I85" s="33" t="s">
        <v>34</v>
      </c>
      <c r="J85" s="37" t="str">
        <f>E26</f>
        <v>MPA ProjektStav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151</v>
      </c>
      <c r="D87" s="189" t="s">
        <v>59</v>
      </c>
      <c r="E87" s="189" t="s">
        <v>55</v>
      </c>
      <c r="F87" s="189" t="s">
        <v>56</v>
      </c>
      <c r="G87" s="189" t="s">
        <v>152</v>
      </c>
      <c r="H87" s="189" t="s">
        <v>153</v>
      </c>
      <c r="I87" s="189" t="s">
        <v>154</v>
      </c>
      <c r="J87" s="189" t="s">
        <v>120</v>
      </c>
      <c r="K87" s="190" t="s">
        <v>155</v>
      </c>
      <c r="L87" s="191"/>
      <c r="M87" s="93" t="s">
        <v>19</v>
      </c>
      <c r="N87" s="94" t="s">
        <v>44</v>
      </c>
      <c r="O87" s="94" t="s">
        <v>156</v>
      </c>
      <c r="P87" s="94" t="s">
        <v>157</v>
      </c>
      <c r="Q87" s="94" t="s">
        <v>158</v>
      </c>
      <c r="R87" s="94" t="s">
        <v>159</v>
      </c>
      <c r="S87" s="94" t="s">
        <v>160</v>
      </c>
      <c r="T87" s="95" t="s">
        <v>161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162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P89+P111+P163</f>
        <v>0</v>
      </c>
      <c r="Q88" s="97"/>
      <c r="R88" s="194">
        <f>R89+R111+R163</f>
        <v>0.30750950819999995</v>
      </c>
      <c r="S88" s="97"/>
      <c r="T88" s="195">
        <f>T89+T111+T163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73</v>
      </c>
      <c r="AU88" s="18" t="s">
        <v>121</v>
      </c>
      <c r="BK88" s="196">
        <f>BK89+BK111+BK163</f>
        <v>0</v>
      </c>
    </row>
    <row r="89" s="12" customFormat="1" ht="25.92" customHeight="1">
      <c r="A89" s="12"/>
      <c r="B89" s="197"/>
      <c r="C89" s="198"/>
      <c r="D89" s="199" t="s">
        <v>73</v>
      </c>
      <c r="E89" s="200" t="s">
        <v>699</v>
      </c>
      <c r="F89" s="200" t="s">
        <v>1489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SUM(P90:P110)</f>
        <v>0</v>
      </c>
      <c r="Q89" s="205"/>
      <c r="R89" s="206">
        <f>SUM(R90:R110)</f>
        <v>0.25205904999999995</v>
      </c>
      <c r="S89" s="205"/>
      <c r="T89" s="207">
        <f>SUM(T90:T110)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83</v>
      </c>
      <c r="AT89" s="209" t="s">
        <v>73</v>
      </c>
      <c r="AU89" s="209" t="s">
        <v>74</v>
      </c>
      <c r="AY89" s="208" t="s">
        <v>165</v>
      </c>
      <c r="BK89" s="210">
        <f>SUM(BK90:BK110)</f>
        <v>0</v>
      </c>
    </row>
    <row r="90" s="2" customFormat="1" ht="16.5" customHeight="1">
      <c r="A90" s="39"/>
      <c r="B90" s="40"/>
      <c r="C90" s="213" t="s">
        <v>81</v>
      </c>
      <c r="D90" s="213" t="s">
        <v>168</v>
      </c>
      <c r="E90" s="214" t="s">
        <v>1490</v>
      </c>
      <c r="F90" s="215" t="s">
        <v>1491</v>
      </c>
      <c r="G90" s="216" t="s">
        <v>171</v>
      </c>
      <c r="H90" s="217">
        <v>21</v>
      </c>
      <c r="I90" s="218"/>
      <c r="J90" s="219">
        <f>ROUND(I90*H90,2)</f>
        <v>0</v>
      </c>
      <c r="K90" s="215" t="s">
        <v>195</v>
      </c>
      <c r="L90" s="45"/>
      <c r="M90" s="220" t="s">
        <v>19</v>
      </c>
      <c r="N90" s="221" t="s">
        <v>45</v>
      </c>
      <c r="O90" s="85"/>
      <c r="P90" s="222">
        <f>O90*H90</f>
        <v>0</v>
      </c>
      <c r="Q90" s="222">
        <v>0.0014215499999999999</v>
      </c>
      <c r="R90" s="222">
        <f>Q90*H90</f>
        <v>0.029852549999999999</v>
      </c>
      <c r="S90" s="222">
        <v>0</v>
      </c>
      <c r="T90" s="22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4" t="s">
        <v>706</v>
      </c>
      <c r="AT90" s="224" t="s">
        <v>168</v>
      </c>
      <c r="AU90" s="224" t="s">
        <v>81</v>
      </c>
      <c r="AY90" s="18" t="s">
        <v>165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8" t="s">
        <v>81</v>
      </c>
      <c r="BK90" s="225">
        <f>ROUND(I90*H90,2)</f>
        <v>0</v>
      </c>
      <c r="BL90" s="18" t="s">
        <v>706</v>
      </c>
      <c r="BM90" s="224" t="s">
        <v>83</v>
      </c>
    </row>
    <row r="91" s="2" customFormat="1">
      <c r="A91" s="39"/>
      <c r="B91" s="40"/>
      <c r="C91" s="41"/>
      <c r="D91" s="248" t="s">
        <v>197</v>
      </c>
      <c r="E91" s="41"/>
      <c r="F91" s="249" t="s">
        <v>1492</v>
      </c>
      <c r="G91" s="41"/>
      <c r="H91" s="41"/>
      <c r="I91" s="250"/>
      <c r="J91" s="41"/>
      <c r="K91" s="41"/>
      <c r="L91" s="45"/>
      <c r="M91" s="251"/>
      <c r="N91" s="25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197</v>
      </c>
      <c r="AU91" s="18" t="s">
        <v>81</v>
      </c>
    </row>
    <row r="92" s="2" customFormat="1" ht="16.5" customHeight="1">
      <c r="A92" s="39"/>
      <c r="B92" s="40"/>
      <c r="C92" s="213" t="s">
        <v>83</v>
      </c>
      <c r="D92" s="213" t="s">
        <v>168</v>
      </c>
      <c r="E92" s="214" t="s">
        <v>1493</v>
      </c>
      <c r="F92" s="215" t="s">
        <v>1494</v>
      </c>
      <c r="G92" s="216" t="s">
        <v>171</v>
      </c>
      <c r="H92" s="217">
        <v>20</v>
      </c>
      <c r="I92" s="218"/>
      <c r="J92" s="219">
        <f>ROUND(I92*H92,2)</f>
        <v>0</v>
      </c>
      <c r="K92" s="215" t="s">
        <v>195</v>
      </c>
      <c r="L92" s="45"/>
      <c r="M92" s="220" t="s">
        <v>19</v>
      </c>
      <c r="N92" s="221" t="s">
        <v>45</v>
      </c>
      <c r="O92" s="85"/>
      <c r="P92" s="222">
        <f>O92*H92</f>
        <v>0</v>
      </c>
      <c r="Q92" s="222">
        <v>0.007443</v>
      </c>
      <c r="R92" s="222">
        <f>Q92*H92</f>
        <v>0.14885999999999999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706</v>
      </c>
      <c r="AT92" s="224" t="s">
        <v>168</v>
      </c>
      <c r="AU92" s="224" t="s">
        <v>81</v>
      </c>
      <c r="AY92" s="18" t="s">
        <v>165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81</v>
      </c>
      <c r="BK92" s="225">
        <f>ROUND(I92*H92,2)</f>
        <v>0</v>
      </c>
      <c r="BL92" s="18" t="s">
        <v>706</v>
      </c>
      <c r="BM92" s="224" t="s">
        <v>173</v>
      </c>
    </row>
    <row r="93" s="2" customFormat="1">
      <c r="A93" s="39"/>
      <c r="B93" s="40"/>
      <c r="C93" s="41"/>
      <c r="D93" s="248" t="s">
        <v>197</v>
      </c>
      <c r="E93" s="41"/>
      <c r="F93" s="249" t="s">
        <v>1495</v>
      </c>
      <c r="G93" s="41"/>
      <c r="H93" s="41"/>
      <c r="I93" s="250"/>
      <c r="J93" s="41"/>
      <c r="K93" s="41"/>
      <c r="L93" s="45"/>
      <c r="M93" s="251"/>
      <c r="N93" s="25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197</v>
      </c>
      <c r="AU93" s="18" t="s">
        <v>81</v>
      </c>
    </row>
    <row r="94" s="2" customFormat="1" ht="16.5" customHeight="1">
      <c r="A94" s="39"/>
      <c r="B94" s="40"/>
      <c r="C94" s="213" t="s">
        <v>353</v>
      </c>
      <c r="D94" s="213" t="s">
        <v>168</v>
      </c>
      <c r="E94" s="214" t="s">
        <v>1496</v>
      </c>
      <c r="F94" s="215" t="s">
        <v>1497</v>
      </c>
      <c r="G94" s="216" t="s">
        <v>171</v>
      </c>
      <c r="H94" s="217">
        <v>3</v>
      </c>
      <c r="I94" s="218"/>
      <c r="J94" s="219">
        <f>ROUND(I94*H94,2)</f>
        <v>0</v>
      </c>
      <c r="K94" s="215" t="s">
        <v>19</v>
      </c>
      <c r="L94" s="45"/>
      <c r="M94" s="220" t="s">
        <v>19</v>
      </c>
      <c r="N94" s="221" t="s">
        <v>45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706</v>
      </c>
      <c r="AT94" s="224" t="s">
        <v>168</v>
      </c>
      <c r="AU94" s="224" t="s">
        <v>81</v>
      </c>
      <c r="AY94" s="18" t="s">
        <v>165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81</v>
      </c>
      <c r="BK94" s="225">
        <f>ROUND(I94*H94,2)</f>
        <v>0</v>
      </c>
      <c r="BL94" s="18" t="s">
        <v>706</v>
      </c>
      <c r="BM94" s="224" t="s">
        <v>476</v>
      </c>
    </row>
    <row r="95" s="2" customFormat="1" ht="16.5" customHeight="1">
      <c r="A95" s="39"/>
      <c r="B95" s="40"/>
      <c r="C95" s="213" t="s">
        <v>173</v>
      </c>
      <c r="D95" s="213" t="s">
        <v>168</v>
      </c>
      <c r="E95" s="214" t="s">
        <v>1498</v>
      </c>
      <c r="F95" s="215" t="s">
        <v>1499</v>
      </c>
      <c r="G95" s="216" t="s">
        <v>171</v>
      </c>
      <c r="H95" s="217">
        <v>14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706</v>
      </c>
      <c r="AT95" s="224" t="s">
        <v>168</v>
      </c>
      <c r="AU95" s="224" t="s">
        <v>81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706</v>
      </c>
      <c r="BM95" s="224" t="s">
        <v>525</v>
      </c>
    </row>
    <row r="96" s="2" customFormat="1" ht="16.5" customHeight="1">
      <c r="A96" s="39"/>
      <c r="B96" s="40"/>
      <c r="C96" s="213" t="s">
        <v>468</v>
      </c>
      <c r="D96" s="213" t="s">
        <v>168</v>
      </c>
      <c r="E96" s="214" t="s">
        <v>1500</v>
      </c>
      <c r="F96" s="215" t="s">
        <v>1501</v>
      </c>
      <c r="G96" s="216" t="s">
        <v>171</v>
      </c>
      <c r="H96" s="217">
        <v>10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45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706</v>
      </c>
      <c r="AT96" s="224" t="s">
        <v>168</v>
      </c>
      <c r="AU96" s="224" t="s">
        <v>81</v>
      </c>
      <c r="AY96" s="18" t="s">
        <v>165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81</v>
      </c>
      <c r="BK96" s="225">
        <f>ROUND(I96*H96,2)</f>
        <v>0</v>
      </c>
      <c r="BL96" s="18" t="s">
        <v>706</v>
      </c>
      <c r="BM96" s="224" t="s">
        <v>1180</v>
      </c>
    </row>
    <row r="97" s="2" customFormat="1" ht="16.5" customHeight="1">
      <c r="A97" s="39"/>
      <c r="B97" s="40"/>
      <c r="C97" s="213" t="s">
        <v>476</v>
      </c>
      <c r="D97" s="213" t="s">
        <v>168</v>
      </c>
      <c r="E97" s="214" t="s">
        <v>1502</v>
      </c>
      <c r="F97" s="215" t="s">
        <v>1503</v>
      </c>
      <c r="G97" s="216" t="s">
        <v>171</v>
      </c>
      <c r="H97" s="217">
        <v>35</v>
      </c>
      <c r="I97" s="218"/>
      <c r="J97" s="219">
        <f>ROUND(I97*H97,2)</f>
        <v>0</v>
      </c>
      <c r="K97" s="215" t="s">
        <v>195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0.0020098999999999998</v>
      </c>
      <c r="R97" s="222">
        <f>Q97*H97</f>
        <v>0.070346499999999992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706</v>
      </c>
      <c r="AT97" s="224" t="s">
        <v>168</v>
      </c>
      <c r="AU97" s="224" t="s">
        <v>81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706</v>
      </c>
      <c r="BM97" s="224" t="s">
        <v>1227</v>
      </c>
    </row>
    <row r="98" s="2" customFormat="1">
      <c r="A98" s="39"/>
      <c r="B98" s="40"/>
      <c r="C98" s="41"/>
      <c r="D98" s="248" t="s">
        <v>197</v>
      </c>
      <c r="E98" s="41"/>
      <c r="F98" s="249" t="s">
        <v>1504</v>
      </c>
      <c r="G98" s="41"/>
      <c r="H98" s="41"/>
      <c r="I98" s="250"/>
      <c r="J98" s="41"/>
      <c r="K98" s="41"/>
      <c r="L98" s="45"/>
      <c r="M98" s="251"/>
      <c r="N98" s="25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197</v>
      </c>
      <c r="AU98" s="18" t="s">
        <v>81</v>
      </c>
    </row>
    <row r="99" s="2" customFormat="1" ht="16.5" customHeight="1">
      <c r="A99" s="39"/>
      <c r="B99" s="40"/>
      <c r="C99" s="213" t="s">
        <v>1167</v>
      </c>
      <c r="D99" s="213" t="s">
        <v>168</v>
      </c>
      <c r="E99" s="214" t="s">
        <v>1505</v>
      </c>
      <c r="F99" s="215" t="s">
        <v>1506</v>
      </c>
      <c r="G99" s="216" t="s">
        <v>171</v>
      </c>
      <c r="H99" s="217">
        <v>35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706</v>
      </c>
      <c r="AT99" s="224" t="s">
        <v>168</v>
      </c>
      <c r="AU99" s="224" t="s">
        <v>81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706</v>
      </c>
      <c r="BM99" s="224" t="s">
        <v>1192</v>
      </c>
    </row>
    <row r="100" s="2" customFormat="1" ht="16.5" customHeight="1">
      <c r="A100" s="39"/>
      <c r="B100" s="40"/>
      <c r="C100" s="213" t="s">
        <v>525</v>
      </c>
      <c r="D100" s="213" t="s">
        <v>168</v>
      </c>
      <c r="E100" s="214" t="s">
        <v>1507</v>
      </c>
      <c r="F100" s="215" t="s">
        <v>1508</v>
      </c>
      <c r="G100" s="216" t="s">
        <v>181</v>
      </c>
      <c r="H100" s="217">
        <v>7</v>
      </c>
      <c r="I100" s="218"/>
      <c r="J100" s="219">
        <f>ROUND(I100*H100,2)</f>
        <v>0</v>
      </c>
      <c r="K100" s="215" t="s">
        <v>195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706</v>
      </c>
      <c r="AT100" s="224" t="s">
        <v>168</v>
      </c>
      <c r="AU100" s="224" t="s">
        <v>81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706</v>
      </c>
      <c r="BM100" s="224" t="s">
        <v>706</v>
      </c>
    </row>
    <row r="101" s="2" customFormat="1">
      <c r="A101" s="39"/>
      <c r="B101" s="40"/>
      <c r="C101" s="41"/>
      <c r="D101" s="248" t="s">
        <v>197</v>
      </c>
      <c r="E101" s="41"/>
      <c r="F101" s="249" t="s">
        <v>1509</v>
      </c>
      <c r="G101" s="41"/>
      <c r="H101" s="41"/>
      <c r="I101" s="250"/>
      <c r="J101" s="41"/>
      <c r="K101" s="41"/>
      <c r="L101" s="45"/>
      <c r="M101" s="251"/>
      <c r="N101" s="25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197</v>
      </c>
      <c r="AU101" s="18" t="s">
        <v>81</v>
      </c>
    </row>
    <row r="102" s="2" customFormat="1" ht="16.5" customHeight="1">
      <c r="A102" s="39"/>
      <c r="B102" s="40"/>
      <c r="C102" s="213" t="s">
        <v>659</v>
      </c>
      <c r="D102" s="213" t="s">
        <v>168</v>
      </c>
      <c r="E102" s="214" t="s">
        <v>1510</v>
      </c>
      <c r="F102" s="215" t="s">
        <v>1511</v>
      </c>
      <c r="G102" s="216" t="s">
        <v>181</v>
      </c>
      <c r="H102" s="217">
        <v>6</v>
      </c>
      <c r="I102" s="218"/>
      <c r="J102" s="219">
        <f>ROUND(I102*H102,2)</f>
        <v>0</v>
      </c>
      <c r="K102" s="215" t="s">
        <v>195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706</v>
      </c>
      <c r="AT102" s="224" t="s">
        <v>168</v>
      </c>
      <c r="AU102" s="224" t="s">
        <v>81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706</v>
      </c>
      <c r="BM102" s="224" t="s">
        <v>1065</v>
      </c>
    </row>
    <row r="103" s="2" customFormat="1">
      <c r="A103" s="39"/>
      <c r="B103" s="40"/>
      <c r="C103" s="41"/>
      <c r="D103" s="248" t="s">
        <v>197</v>
      </c>
      <c r="E103" s="41"/>
      <c r="F103" s="249" t="s">
        <v>1512</v>
      </c>
      <c r="G103" s="41"/>
      <c r="H103" s="41"/>
      <c r="I103" s="250"/>
      <c r="J103" s="41"/>
      <c r="K103" s="41"/>
      <c r="L103" s="45"/>
      <c r="M103" s="251"/>
      <c r="N103" s="25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197</v>
      </c>
      <c r="AU103" s="18" t="s">
        <v>81</v>
      </c>
    </row>
    <row r="104" s="2" customFormat="1" ht="16.5" customHeight="1">
      <c r="A104" s="39"/>
      <c r="B104" s="40"/>
      <c r="C104" s="213" t="s">
        <v>1180</v>
      </c>
      <c r="D104" s="213" t="s">
        <v>168</v>
      </c>
      <c r="E104" s="214" t="s">
        <v>1513</v>
      </c>
      <c r="F104" s="215" t="s">
        <v>1514</v>
      </c>
      <c r="G104" s="216" t="s">
        <v>181</v>
      </c>
      <c r="H104" s="217">
        <v>4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45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706</v>
      </c>
      <c r="AT104" s="224" t="s">
        <v>168</v>
      </c>
      <c r="AU104" s="224" t="s">
        <v>81</v>
      </c>
      <c r="AY104" s="18" t="s">
        <v>165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81</v>
      </c>
      <c r="BK104" s="225">
        <f>ROUND(I104*H104,2)</f>
        <v>0</v>
      </c>
      <c r="BL104" s="18" t="s">
        <v>706</v>
      </c>
      <c r="BM104" s="224" t="s">
        <v>1074</v>
      </c>
    </row>
    <row r="105" s="2" customFormat="1" ht="16.5" customHeight="1">
      <c r="A105" s="39"/>
      <c r="B105" s="40"/>
      <c r="C105" s="213" t="s">
        <v>1184</v>
      </c>
      <c r="D105" s="213" t="s">
        <v>168</v>
      </c>
      <c r="E105" s="214" t="s">
        <v>1515</v>
      </c>
      <c r="F105" s="215" t="s">
        <v>1516</v>
      </c>
      <c r="G105" s="216" t="s">
        <v>181</v>
      </c>
      <c r="H105" s="217">
        <v>2</v>
      </c>
      <c r="I105" s="218"/>
      <c r="J105" s="219">
        <f>ROUND(I105*H105,2)</f>
        <v>0</v>
      </c>
      <c r="K105" s="215" t="s">
        <v>195</v>
      </c>
      <c r="L105" s="45"/>
      <c r="M105" s="220" t="s">
        <v>19</v>
      </c>
      <c r="N105" s="221" t="s">
        <v>45</v>
      </c>
      <c r="O105" s="85"/>
      <c r="P105" s="222">
        <f>O105*H105</f>
        <v>0</v>
      </c>
      <c r="Q105" s="222">
        <v>0.0015</v>
      </c>
      <c r="R105" s="222">
        <f>Q105*H105</f>
        <v>0.0030000000000000001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706</v>
      </c>
      <c r="AT105" s="224" t="s">
        <v>168</v>
      </c>
      <c r="AU105" s="224" t="s">
        <v>81</v>
      </c>
      <c r="AY105" s="18" t="s">
        <v>165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81</v>
      </c>
      <c r="BK105" s="225">
        <f>ROUND(I105*H105,2)</f>
        <v>0</v>
      </c>
      <c r="BL105" s="18" t="s">
        <v>706</v>
      </c>
      <c r="BM105" s="224" t="s">
        <v>1083</v>
      </c>
    </row>
    <row r="106" s="2" customFormat="1">
      <c r="A106" s="39"/>
      <c r="B106" s="40"/>
      <c r="C106" s="41"/>
      <c r="D106" s="248" t="s">
        <v>197</v>
      </c>
      <c r="E106" s="41"/>
      <c r="F106" s="249" t="s">
        <v>1517</v>
      </c>
      <c r="G106" s="41"/>
      <c r="H106" s="41"/>
      <c r="I106" s="250"/>
      <c r="J106" s="41"/>
      <c r="K106" s="41"/>
      <c r="L106" s="45"/>
      <c r="M106" s="251"/>
      <c r="N106" s="25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197</v>
      </c>
      <c r="AU106" s="18" t="s">
        <v>81</v>
      </c>
    </row>
    <row r="107" s="2" customFormat="1" ht="16.5" customHeight="1">
      <c r="A107" s="39"/>
      <c r="B107" s="40"/>
      <c r="C107" s="213" t="s">
        <v>1227</v>
      </c>
      <c r="D107" s="213" t="s">
        <v>168</v>
      </c>
      <c r="E107" s="214" t="s">
        <v>1518</v>
      </c>
      <c r="F107" s="215" t="s">
        <v>1519</v>
      </c>
      <c r="G107" s="216" t="s">
        <v>1520</v>
      </c>
      <c r="H107" s="217">
        <v>20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706</v>
      </c>
      <c r="AT107" s="224" t="s">
        <v>168</v>
      </c>
      <c r="AU107" s="224" t="s">
        <v>81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706</v>
      </c>
      <c r="BM107" s="224" t="s">
        <v>1091</v>
      </c>
    </row>
    <row r="108" s="2" customFormat="1" ht="16.5" customHeight="1">
      <c r="A108" s="39"/>
      <c r="B108" s="40"/>
      <c r="C108" s="213" t="s">
        <v>1188</v>
      </c>
      <c r="D108" s="213" t="s">
        <v>168</v>
      </c>
      <c r="E108" s="214" t="s">
        <v>1521</v>
      </c>
      <c r="F108" s="215" t="s">
        <v>1522</v>
      </c>
      <c r="G108" s="216" t="s">
        <v>171</v>
      </c>
      <c r="H108" s="217">
        <v>103</v>
      </c>
      <c r="I108" s="218"/>
      <c r="J108" s="219">
        <f>ROUND(I108*H108,2)</f>
        <v>0</v>
      </c>
      <c r="K108" s="215" t="s">
        <v>195</v>
      </c>
      <c r="L108" s="45"/>
      <c r="M108" s="220" t="s">
        <v>19</v>
      </c>
      <c r="N108" s="221" t="s">
        <v>45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706</v>
      </c>
      <c r="AT108" s="224" t="s">
        <v>168</v>
      </c>
      <c r="AU108" s="224" t="s">
        <v>81</v>
      </c>
      <c r="AY108" s="18" t="s">
        <v>165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81</v>
      </c>
      <c r="BK108" s="225">
        <f>ROUND(I108*H108,2)</f>
        <v>0</v>
      </c>
      <c r="BL108" s="18" t="s">
        <v>706</v>
      </c>
      <c r="BM108" s="224" t="s">
        <v>1100</v>
      </c>
    </row>
    <row r="109" s="2" customFormat="1">
      <c r="A109" s="39"/>
      <c r="B109" s="40"/>
      <c r="C109" s="41"/>
      <c r="D109" s="248" t="s">
        <v>197</v>
      </c>
      <c r="E109" s="41"/>
      <c r="F109" s="249" t="s">
        <v>1523</v>
      </c>
      <c r="G109" s="41"/>
      <c r="H109" s="41"/>
      <c r="I109" s="250"/>
      <c r="J109" s="41"/>
      <c r="K109" s="41"/>
      <c r="L109" s="45"/>
      <c r="M109" s="251"/>
      <c r="N109" s="25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197</v>
      </c>
      <c r="AU109" s="18" t="s">
        <v>81</v>
      </c>
    </row>
    <row r="110" s="2" customFormat="1" ht="24.15" customHeight="1">
      <c r="A110" s="39"/>
      <c r="B110" s="40"/>
      <c r="C110" s="213" t="s">
        <v>1192</v>
      </c>
      <c r="D110" s="213" t="s">
        <v>168</v>
      </c>
      <c r="E110" s="214" t="s">
        <v>1524</v>
      </c>
      <c r="F110" s="215" t="s">
        <v>1525</v>
      </c>
      <c r="G110" s="216" t="s">
        <v>1526</v>
      </c>
      <c r="H110" s="217">
        <v>1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45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706</v>
      </c>
      <c r="AT110" s="224" t="s">
        <v>168</v>
      </c>
      <c r="AU110" s="224" t="s">
        <v>81</v>
      </c>
      <c r="AY110" s="18" t="s">
        <v>165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81</v>
      </c>
      <c r="BK110" s="225">
        <f>ROUND(I110*H110,2)</f>
        <v>0</v>
      </c>
      <c r="BL110" s="18" t="s">
        <v>706</v>
      </c>
      <c r="BM110" s="224" t="s">
        <v>1148</v>
      </c>
    </row>
    <row r="111" s="12" customFormat="1" ht="25.92" customHeight="1">
      <c r="A111" s="12"/>
      <c r="B111" s="197"/>
      <c r="C111" s="198"/>
      <c r="D111" s="199" t="s">
        <v>73</v>
      </c>
      <c r="E111" s="200" t="s">
        <v>1527</v>
      </c>
      <c r="F111" s="200" t="s">
        <v>1528</v>
      </c>
      <c r="G111" s="198"/>
      <c r="H111" s="198"/>
      <c r="I111" s="201"/>
      <c r="J111" s="202">
        <f>BK111</f>
        <v>0</v>
      </c>
      <c r="K111" s="198"/>
      <c r="L111" s="203"/>
      <c r="M111" s="204"/>
      <c r="N111" s="205"/>
      <c r="O111" s="205"/>
      <c r="P111" s="206">
        <f>SUM(P112:P162)</f>
        <v>0</v>
      </c>
      <c r="Q111" s="205"/>
      <c r="R111" s="206">
        <f>SUM(R112:R162)</f>
        <v>0.039804225999999998</v>
      </c>
      <c r="S111" s="205"/>
      <c r="T111" s="207">
        <f>SUM(T112:T162)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8" t="s">
        <v>81</v>
      </c>
      <c r="AT111" s="209" t="s">
        <v>73</v>
      </c>
      <c r="AU111" s="209" t="s">
        <v>74</v>
      </c>
      <c r="AY111" s="208" t="s">
        <v>165</v>
      </c>
      <c r="BK111" s="210">
        <f>SUM(BK112:BK162)</f>
        <v>0</v>
      </c>
    </row>
    <row r="112" s="2" customFormat="1" ht="16.5" customHeight="1">
      <c r="A112" s="39"/>
      <c r="B112" s="40"/>
      <c r="C112" s="213" t="s">
        <v>81</v>
      </c>
      <c r="D112" s="213" t="s">
        <v>168</v>
      </c>
      <c r="E112" s="214" t="s">
        <v>1529</v>
      </c>
      <c r="F112" s="215" t="s">
        <v>1530</v>
      </c>
      <c r="G112" s="216" t="s">
        <v>181</v>
      </c>
      <c r="H112" s="217">
        <v>1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173</v>
      </c>
      <c r="AT112" s="224" t="s">
        <v>168</v>
      </c>
      <c r="AU112" s="224" t="s">
        <v>81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173</v>
      </c>
      <c r="BM112" s="224" t="s">
        <v>1215</v>
      </c>
    </row>
    <row r="113" s="2" customFormat="1" ht="16.5" customHeight="1">
      <c r="A113" s="39"/>
      <c r="B113" s="40"/>
      <c r="C113" s="213" t="s">
        <v>83</v>
      </c>
      <c r="D113" s="213" t="s">
        <v>168</v>
      </c>
      <c r="E113" s="214" t="s">
        <v>1531</v>
      </c>
      <c r="F113" s="215" t="s">
        <v>1532</v>
      </c>
      <c r="G113" s="216" t="s">
        <v>171</v>
      </c>
      <c r="H113" s="217">
        <v>116</v>
      </c>
      <c r="I113" s="218"/>
      <c r="J113" s="219">
        <f>ROUND(I113*H113,2)</f>
        <v>0</v>
      </c>
      <c r="K113" s="215" t="s">
        <v>19</v>
      </c>
      <c r="L113" s="45"/>
      <c r="M113" s="220" t="s">
        <v>19</v>
      </c>
      <c r="N113" s="221" t="s">
        <v>45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173</v>
      </c>
      <c r="AT113" s="224" t="s">
        <v>168</v>
      </c>
      <c r="AU113" s="224" t="s">
        <v>81</v>
      </c>
      <c r="AY113" s="18" t="s">
        <v>165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81</v>
      </c>
      <c r="BK113" s="225">
        <f>ROUND(I113*H113,2)</f>
        <v>0</v>
      </c>
      <c r="BL113" s="18" t="s">
        <v>173</v>
      </c>
      <c r="BM113" s="224" t="s">
        <v>713</v>
      </c>
    </row>
    <row r="114" s="2" customFormat="1" ht="16.5" customHeight="1">
      <c r="A114" s="39"/>
      <c r="B114" s="40"/>
      <c r="C114" s="213" t="s">
        <v>353</v>
      </c>
      <c r="D114" s="213" t="s">
        <v>168</v>
      </c>
      <c r="E114" s="214" t="s">
        <v>1533</v>
      </c>
      <c r="F114" s="215" t="s">
        <v>1534</v>
      </c>
      <c r="G114" s="216" t="s">
        <v>171</v>
      </c>
      <c r="H114" s="217">
        <v>20</v>
      </c>
      <c r="I114" s="218"/>
      <c r="J114" s="219">
        <f>ROUND(I114*H114,2)</f>
        <v>0</v>
      </c>
      <c r="K114" s="215" t="s">
        <v>19</v>
      </c>
      <c r="L114" s="45"/>
      <c r="M114" s="220" t="s">
        <v>19</v>
      </c>
      <c r="N114" s="221" t="s">
        <v>45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173</v>
      </c>
      <c r="AT114" s="224" t="s">
        <v>168</v>
      </c>
      <c r="AU114" s="224" t="s">
        <v>81</v>
      </c>
      <c r="AY114" s="18" t="s">
        <v>165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81</v>
      </c>
      <c r="BK114" s="225">
        <f>ROUND(I114*H114,2)</f>
        <v>0</v>
      </c>
      <c r="BL114" s="18" t="s">
        <v>173</v>
      </c>
      <c r="BM114" s="224" t="s">
        <v>1243</v>
      </c>
    </row>
    <row r="115" s="2" customFormat="1" ht="16.5" customHeight="1">
      <c r="A115" s="39"/>
      <c r="B115" s="40"/>
      <c r="C115" s="213" t="s">
        <v>173</v>
      </c>
      <c r="D115" s="213" t="s">
        <v>168</v>
      </c>
      <c r="E115" s="214" t="s">
        <v>1535</v>
      </c>
      <c r="F115" s="215" t="s">
        <v>1536</v>
      </c>
      <c r="G115" s="216" t="s">
        <v>171</v>
      </c>
      <c r="H115" s="217">
        <v>20</v>
      </c>
      <c r="I115" s="218"/>
      <c r="J115" s="219">
        <f>ROUND(I115*H115,2)</f>
        <v>0</v>
      </c>
      <c r="K115" s="215" t="s">
        <v>19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173</v>
      </c>
      <c r="AT115" s="224" t="s">
        <v>168</v>
      </c>
      <c r="AU115" s="224" t="s">
        <v>81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173</v>
      </c>
      <c r="BM115" s="224" t="s">
        <v>1537</v>
      </c>
    </row>
    <row r="116" s="2" customFormat="1" ht="16.5" customHeight="1">
      <c r="A116" s="39"/>
      <c r="B116" s="40"/>
      <c r="C116" s="213" t="s">
        <v>468</v>
      </c>
      <c r="D116" s="213" t="s">
        <v>168</v>
      </c>
      <c r="E116" s="214" t="s">
        <v>1538</v>
      </c>
      <c r="F116" s="215" t="s">
        <v>1539</v>
      </c>
      <c r="G116" s="216" t="s">
        <v>171</v>
      </c>
      <c r="H116" s="217">
        <v>116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173</v>
      </c>
      <c r="AT116" s="224" t="s">
        <v>168</v>
      </c>
      <c r="AU116" s="224" t="s">
        <v>81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173</v>
      </c>
      <c r="BM116" s="224" t="s">
        <v>1040</v>
      </c>
    </row>
    <row r="117" s="2" customFormat="1" ht="16.5" customHeight="1">
      <c r="A117" s="39"/>
      <c r="B117" s="40"/>
      <c r="C117" s="213" t="s">
        <v>476</v>
      </c>
      <c r="D117" s="213" t="s">
        <v>168</v>
      </c>
      <c r="E117" s="214" t="s">
        <v>1540</v>
      </c>
      <c r="F117" s="215" t="s">
        <v>1541</v>
      </c>
      <c r="G117" s="216" t="s">
        <v>171</v>
      </c>
      <c r="H117" s="217">
        <v>20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173</v>
      </c>
      <c r="AT117" s="224" t="s">
        <v>168</v>
      </c>
      <c r="AU117" s="224" t="s">
        <v>81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173</v>
      </c>
      <c r="BM117" s="224" t="s">
        <v>1542</v>
      </c>
    </row>
    <row r="118" s="2" customFormat="1" ht="16.5" customHeight="1">
      <c r="A118" s="39"/>
      <c r="B118" s="40"/>
      <c r="C118" s="213" t="s">
        <v>1167</v>
      </c>
      <c r="D118" s="213" t="s">
        <v>168</v>
      </c>
      <c r="E118" s="214" t="s">
        <v>1543</v>
      </c>
      <c r="F118" s="215" t="s">
        <v>1544</v>
      </c>
      <c r="G118" s="216" t="s">
        <v>171</v>
      </c>
      <c r="H118" s="217">
        <v>20</v>
      </c>
      <c r="I118" s="218"/>
      <c r="J118" s="219">
        <f>ROUND(I118*H118,2)</f>
        <v>0</v>
      </c>
      <c r="K118" s="215" t="s">
        <v>19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173</v>
      </c>
      <c r="AT118" s="224" t="s">
        <v>168</v>
      </c>
      <c r="AU118" s="224" t="s">
        <v>81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173</v>
      </c>
      <c r="BM118" s="224" t="s">
        <v>1545</v>
      </c>
    </row>
    <row r="119" s="2" customFormat="1" ht="16.5" customHeight="1">
      <c r="A119" s="39"/>
      <c r="B119" s="40"/>
      <c r="C119" s="213" t="s">
        <v>525</v>
      </c>
      <c r="D119" s="213" t="s">
        <v>168</v>
      </c>
      <c r="E119" s="214" t="s">
        <v>1546</v>
      </c>
      <c r="F119" s="215" t="s">
        <v>1547</v>
      </c>
      <c r="G119" s="216" t="s">
        <v>181</v>
      </c>
      <c r="H119" s="217">
        <v>30</v>
      </c>
      <c r="I119" s="218"/>
      <c r="J119" s="219">
        <f>ROUND(I119*H119,2)</f>
        <v>0</v>
      </c>
      <c r="K119" s="215" t="s">
        <v>195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173</v>
      </c>
      <c r="AT119" s="224" t="s">
        <v>168</v>
      </c>
      <c r="AU119" s="224" t="s">
        <v>81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173</v>
      </c>
      <c r="BM119" s="224" t="s">
        <v>1548</v>
      </c>
    </row>
    <row r="120" s="2" customFormat="1">
      <c r="A120" s="39"/>
      <c r="B120" s="40"/>
      <c r="C120" s="41"/>
      <c r="D120" s="248" t="s">
        <v>197</v>
      </c>
      <c r="E120" s="41"/>
      <c r="F120" s="249" t="s">
        <v>1549</v>
      </c>
      <c r="G120" s="41"/>
      <c r="H120" s="41"/>
      <c r="I120" s="250"/>
      <c r="J120" s="41"/>
      <c r="K120" s="41"/>
      <c r="L120" s="45"/>
      <c r="M120" s="251"/>
      <c r="N120" s="25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197</v>
      </c>
      <c r="AU120" s="18" t="s">
        <v>81</v>
      </c>
    </row>
    <row r="121" s="2" customFormat="1" ht="16.5" customHeight="1">
      <c r="A121" s="39"/>
      <c r="B121" s="40"/>
      <c r="C121" s="213" t="s">
        <v>659</v>
      </c>
      <c r="D121" s="213" t="s">
        <v>168</v>
      </c>
      <c r="E121" s="214" t="s">
        <v>1550</v>
      </c>
      <c r="F121" s="215" t="s">
        <v>1551</v>
      </c>
      <c r="G121" s="216" t="s">
        <v>181</v>
      </c>
      <c r="H121" s="217">
        <v>82</v>
      </c>
      <c r="I121" s="218"/>
      <c r="J121" s="219">
        <f>ROUND(I121*H121,2)</f>
        <v>0</v>
      </c>
      <c r="K121" s="215" t="s">
        <v>195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173</v>
      </c>
      <c r="AT121" s="224" t="s">
        <v>168</v>
      </c>
      <c r="AU121" s="224" t="s">
        <v>81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173</v>
      </c>
      <c r="BM121" s="224" t="s">
        <v>1552</v>
      </c>
    </row>
    <row r="122" s="2" customFormat="1">
      <c r="A122" s="39"/>
      <c r="B122" s="40"/>
      <c r="C122" s="41"/>
      <c r="D122" s="248" t="s">
        <v>197</v>
      </c>
      <c r="E122" s="41"/>
      <c r="F122" s="249" t="s">
        <v>1553</v>
      </c>
      <c r="G122" s="41"/>
      <c r="H122" s="41"/>
      <c r="I122" s="250"/>
      <c r="J122" s="41"/>
      <c r="K122" s="41"/>
      <c r="L122" s="45"/>
      <c r="M122" s="251"/>
      <c r="N122" s="25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197</v>
      </c>
      <c r="AU122" s="18" t="s">
        <v>81</v>
      </c>
    </row>
    <row r="123" s="2" customFormat="1" ht="16.5" customHeight="1">
      <c r="A123" s="39"/>
      <c r="B123" s="40"/>
      <c r="C123" s="213" t="s">
        <v>1180</v>
      </c>
      <c r="D123" s="213" t="s">
        <v>168</v>
      </c>
      <c r="E123" s="214" t="s">
        <v>1554</v>
      </c>
      <c r="F123" s="215" t="s">
        <v>1555</v>
      </c>
      <c r="G123" s="216" t="s">
        <v>181</v>
      </c>
      <c r="H123" s="217">
        <v>44</v>
      </c>
      <c r="I123" s="218"/>
      <c r="J123" s="219">
        <f>ROUND(I123*H123,2)</f>
        <v>0</v>
      </c>
      <c r="K123" s="215" t="s">
        <v>195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173</v>
      </c>
      <c r="AT123" s="224" t="s">
        <v>168</v>
      </c>
      <c r="AU123" s="224" t="s">
        <v>81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173</v>
      </c>
      <c r="BM123" s="224" t="s">
        <v>983</v>
      </c>
    </row>
    <row r="124" s="2" customFormat="1">
      <c r="A124" s="39"/>
      <c r="B124" s="40"/>
      <c r="C124" s="41"/>
      <c r="D124" s="248" t="s">
        <v>197</v>
      </c>
      <c r="E124" s="41"/>
      <c r="F124" s="249" t="s">
        <v>1556</v>
      </c>
      <c r="G124" s="41"/>
      <c r="H124" s="41"/>
      <c r="I124" s="250"/>
      <c r="J124" s="41"/>
      <c r="K124" s="41"/>
      <c r="L124" s="45"/>
      <c r="M124" s="251"/>
      <c r="N124" s="25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197</v>
      </c>
      <c r="AU124" s="18" t="s">
        <v>81</v>
      </c>
    </row>
    <row r="125" s="2" customFormat="1" ht="16.5" customHeight="1">
      <c r="A125" s="39"/>
      <c r="B125" s="40"/>
      <c r="C125" s="213" t="s">
        <v>1184</v>
      </c>
      <c r="D125" s="213" t="s">
        <v>168</v>
      </c>
      <c r="E125" s="214" t="s">
        <v>1557</v>
      </c>
      <c r="F125" s="215" t="s">
        <v>1558</v>
      </c>
      <c r="G125" s="216" t="s">
        <v>181</v>
      </c>
      <c r="H125" s="217">
        <v>23</v>
      </c>
      <c r="I125" s="218"/>
      <c r="J125" s="219">
        <f>ROUND(I125*H125,2)</f>
        <v>0</v>
      </c>
      <c r="K125" s="215" t="s">
        <v>195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0.00012557000000000001</v>
      </c>
      <c r="R125" s="222">
        <f>Q125*H125</f>
        <v>0.0028881100000000002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173</v>
      </c>
      <c r="AT125" s="224" t="s">
        <v>168</v>
      </c>
      <c r="AU125" s="224" t="s">
        <v>81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173</v>
      </c>
      <c r="BM125" s="224" t="s">
        <v>1559</v>
      </c>
    </row>
    <row r="126" s="2" customFormat="1">
      <c r="A126" s="39"/>
      <c r="B126" s="40"/>
      <c r="C126" s="41"/>
      <c r="D126" s="248" t="s">
        <v>197</v>
      </c>
      <c r="E126" s="41"/>
      <c r="F126" s="249" t="s">
        <v>1560</v>
      </c>
      <c r="G126" s="41"/>
      <c r="H126" s="41"/>
      <c r="I126" s="250"/>
      <c r="J126" s="41"/>
      <c r="K126" s="41"/>
      <c r="L126" s="45"/>
      <c r="M126" s="251"/>
      <c r="N126" s="25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197</v>
      </c>
      <c r="AU126" s="18" t="s">
        <v>81</v>
      </c>
    </row>
    <row r="127" s="2" customFormat="1" ht="16.5" customHeight="1">
      <c r="A127" s="39"/>
      <c r="B127" s="40"/>
      <c r="C127" s="213" t="s">
        <v>1227</v>
      </c>
      <c r="D127" s="213" t="s">
        <v>168</v>
      </c>
      <c r="E127" s="214" t="s">
        <v>1561</v>
      </c>
      <c r="F127" s="215" t="s">
        <v>1562</v>
      </c>
      <c r="G127" s="216" t="s">
        <v>181</v>
      </c>
      <c r="H127" s="217">
        <v>2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173</v>
      </c>
      <c r="AT127" s="224" t="s">
        <v>168</v>
      </c>
      <c r="AU127" s="224" t="s">
        <v>81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173</v>
      </c>
      <c r="BM127" s="224" t="s">
        <v>1207</v>
      </c>
    </row>
    <row r="128" s="2" customFormat="1" ht="16.5" customHeight="1">
      <c r="A128" s="39"/>
      <c r="B128" s="40"/>
      <c r="C128" s="213" t="s">
        <v>1188</v>
      </c>
      <c r="D128" s="213" t="s">
        <v>168</v>
      </c>
      <c r="E128" s="214" t="s">
        <v>1563</v>
      </c>
      <c r="F128" s="215" t="s">
        <v>1564</v>
      </c>
      <c r="G128" s="216" t="s">
        <v>181</v>
      </c>
      <c r="H128" s="217">
        <v>4</v>
      </c>
      <c r="I128" s="218"/>
      <c r="J128" s="219">
        <f>ROUND(I128*H128,2)</f>
        <v>0</v>
      </c>
      <c r="K128" s="215" t="s">
        <v>195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1.9570000000000001E-05</v>
      </c>
      <c r="R128" s="222">
        <f>Q128*H128</f>
        <v>7.8280000000000003E-05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173</v>
      </c>
      <c r="AT128" s="224" t="s">
        <v>168</v>
      </c>
      <c r="AU128" s="224" t="s">
        <v>81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173</v>
      </c>
      <c r="BM128" s="224" t="s">
        <v>1565</v>
      </c>
    </row>
    <row r="129" s="2" customFormat="1">
      <c r="A129" s="39"/>
      <c r="B129" s="40"/>
      <c r="C129" s="41"/>
      <c r="D129" s="248" t="s">
        <v>197</v>
      </c>
      <c r="E129" s="41"/>
      <c r="F129" s="249" t="s">
        <v>1566</v>
      </c>
      <c r="G129" s="41"/>
      <c r="H129" s="41"/>
      <c r="I129" s="250"/>
      <c r="J129" s="41"/>
      <c r="K129" s="41"/>
      <c r="L129" s="45"/>
      <c r="M129" s="251"/>
      <c r="N129" s="25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197</v>
      </c>
      <c r="AU129" s="18" t="s">
        <v>81</v>
      </c>
    </row>
    <row r="130" s="2" customFormat="1" ht="16.5" customHeight="1">
      <c r="A130" s="39"/>
      <c r="B130" s="40"/>
      <c r="C130" s="213" t="s">
        <v>1192</v>
      </c>
      <c r="D130" s="213" t="s">
        <v>168</v>
      </c>
      <c r="E130" s="214" t="s">
        <v>1567</v>
      </c>
      <c r="F130" s="215" t="s">
        <v>1568</v>
      </c>
      <c r="G130" s="216" t="s">
        <v>181</v>
      </c>
      <c r="H130" s="217">
        <v>2</v>
      </c>
      <c r="I130" s="218"/>
      <c r="J130" s="219">
        <f>ROUND(I130*H130,2)</f>
        <v>0</v>
      </c>
      <c r="K130" s="215" t="s">
        <v>195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1.9570000000000001E-05</v>
      </c>
      <c r="R130" s="222">
        <f>Q130*H130</f>
        <v>3.9140000000000001E-05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173</v>
      </c>
      <c r="AT130" s="224" t="s">
        <v>168</v>
      </c>
      <c r="AU130" s="224" t="s">
        <v>81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173</v>
      </c>
      <c r="BM130" s="224" t="s">
        <v>1569</v>
      </c>
    </row>
    <row r="131" s="2" customFormat="1">
      <c r="A131" s="39"/>
      <c r="B131" s="40"/>
      <c r="C131" s="41"/>
      <c r="D131" s="248" t="s">
        <v>197</v>
      </c>
      <c r="E131" s="41"/>
      <c r="F131" s="249" t="s">
        <v>1570</v>
      </c>
      <c r="G131" s="41"/>
      <c r="H131" s="41"/>
      <c r="I131" s="250"/>
      <c r="J131" s="41"/>
      <c r="K131" s="41"/>
      <c r="L131" s="45"/>
      <c r="M131" s="251"/>
      <c r="N131" s="25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197</v>
      </c>
      <c r="AU131" s="18" t="s">
        <v>81</v>
      </c>
    </row>
    <row r="132" s="2" customFormat="1" ht="16.5" customHeight="1">
      <c r="A132" s="39"/>
      <c r="B132" s="40"/>
      <c r="C132" s="213" t="s">
        <v>8</v>
      </c>
      <c r="D132" s="213" t="s">
        <v>168</v>
      </c>
      <c r="E132" s="214" t="s">
        <v>1571</v>
      </c>
      <c r="F132" s="215" t="s">
        <v>1572</v>
      </c>
      <c r="G132" s="216" t="s">
        <v>181</v>
      </c>
      <c r="H132" s="217">
        <v>1</v>
      </c>
      <c r="I132" s="218"/>
      <c r="J132" s="219">
        <f>ROUND(I132*H132,2)</f>
        <v>0</v>
      </c>
      <c r="K132" s="215" t="s">
        <v>19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173</v>
      </c>
      <c r="AT132" s="224" t="s">
        <v>168</v>
      </c>
      <c r="AU132" s="224" t="s">
        <v>81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173</v>
      </c>
      <c r="BM132" s="224" t="s">
        <v>213</v>
      </c>
    </row>
    <row r="133" s="2" customFormat="1" ht="16.5" customHeight="1">
      <c r="A133" s="39"/>
      <c r="B133" s="40"/>
      <c r="C133" s="213" t="s">
        <v>706</v>
      </c>
      <c r="D133" s="213" t="s">
        <v>168</v>
      </c>
      <c r="E133" s="214" t="s">
        <v>1573</v>
      </c>
      <c r="F133" s="215" t="s">
        <v>1574</v>
      </c>
      <c r="G133" s="216" t="s">
        <v>181</v>
      </c>
      <c r="H133" s="217">
        <v>1</v>
      </c>
      <c r="I133" s="218"/>
      <c r="J133" s="219">
        <f>ROUND(I133*H133,2)</f>
        <v>0</v>
      </c>
      <c r="K133" s="215" t="s">
        <v>19</v>
      </c>
      <c r="L133" s="45"/>
      <c r="M133" s="220" t="s">
        <v>19</v>
      </c>
      <c r="N133" s="221" t="s">
        <v>45</v>
      </c>
      <c r="O133" s="85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173</v>
      </c>
      <c r="AT133" s="224" t="s">
        <v>168</v>
      </c>
      <c r="AU133" s="224" t="s">
        <v>81</v>
      </c>
      <c r="AY133" s="18" t="s">
        <v>165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81</v>
      </c>
      <c r="BK133" s="225">
        <f>ROUND(I133*H133,2)</f>
        <v>0</v>
      </c>
      <c r="BL133" s="18" t="s">
        <v>173</v>
      </c>
      <c r="BM133" s="224" t="s">
        <v>238</v>
      </c>
    </row>
    <row r="134" s="2" customFormat="1" ht="21.75" customHeight="1">
      <c r="A134" s="39"/>
      <c r="B134" s="40"/>
      <c r="C134" s="213" t="s">
        <v>1196</v>
      </c>
      <c r="D134" s="213" t="s">
        <v>168</v>
      </c>
      <c r="E134" s="214" t="s">
        <v>1575</v>
      </c>
      <c r="F134" s="215" t="s">
        <v>1576</v>
      </c>
      <c r="G134" s="216" t="s">
        <v>181</v>
      </c>
      <c r="H134" s="217">
        <v>1</v>
      </c>
      <c r="I134" s="218"/>
      <c r="J134" s="219">
        <f>ROUND(I134*H134,2)</f>
        <v>0</v>
      </c>
      <c r="K134" s="215" t="s">
        <v>195</v>
      </c>
      <c r="L134" s="45"/>
      <c r="M134" s="220" t="s">
        <v>19</v>
      </c>
      <c r="N134" s="221" t="s">
        <v>45</v>
      </c>
      <c r="O134" s="85"/>
      <c r="P134" s="222">
        <f>O134*H134</f>
        <v>0</v>
      </c>
      <c r="Q134" s="222">
        <v>0.00198957</v>
      </c>
      <c r="R134" s="222">
        <f>Q134*H134</f>
        <v>0.00198957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173</v>
      </c>
      <c r="AT134" s="224" t="s">
        <v>168</v>
      </c>
      <c r="AU134" s="224" t="s">
        <v>81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173</v>
      </c>
      <c r="BM134" s="224" t="s">
        <v>249</v>
      </c>
    </row>
    <row r="135" s="2" customFormat="1">
      <c r="A135" s="39"/>
      <c r="B135" s="40"/>
      <c r="C135" s="41"/>
      <c r="D135" s="248" t="s">
        <v>197</v>
      </c>
      <c r="E135" s="41"/>
      <c r="F135" s="249" t="s">
        <v>1577</v>
      </c>
      <c r="G135" s="41"/>
      <c r="H135" s="41"/>
      <c r="I135" s="250"/>
      <c r="J135" s="41"/>
      <c r="K135" s="41"/>
      <c r="L135" s="45"/>
      <c r="M135" s="251"/>
      <c r="N135" s="25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197</v>
      </c>
      <c r="AU135" s="18" t="s">
        <v>81</v>
      </c>
    </row>
    <row r="136" s="2" customFormat="1" ht="16.5" customHeight="1">
      <c r="A136" s="39"/>
      <c r="B136" s="40"/>
      <c r="C136" s="213" t="s">
        <v>1065</v>
      </c>
      <c r="D136" s="213" t="s">
        <v>168</v>
      </c>
      <c r="E136" s="214" t="s">
        <v>1578</v>
      </c>
      <c r="F136" s="215" t="s">
        <v>1579</v>
      </c>
      <c r="G136" s="216" t="s">
        <v>181</v>
      </c>
      <c r="H136" s="217">
        <v>4</v>
      </c>
      <c r="I136" s="218"/>
      <c r="J136" s="219">
        <f>ROUND(I136*H136,2)</f>
        <v>0</v>
      </c>
      <c r="K136" s="215" t="s">
        <v>195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0.00019956999999999999</v>
      </c>
      <c r="R136" s="222">
        <f>Q136*H136</f>
        <v>0.00079827999999999995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173</v>
      </c>
      <c r="AT136" s="224" t="s">
        <v>168</v>
      </c>
      <c r="AU136" s="224" t="s">
        <v>81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173</v>
      </c>
      <c r="BM136" s="224" t="s">
        <v>261</v>
      </c>
    </row>
    <row r="137" s="2" customFormat="1">
      <c r="A137" s="39"/>
      <c r="B137" s="40"/>
      <c r="C137" s="41"/>
      <c r="D137" s="248" t="s">
        <v>197</v>
      </c>
      <c r="E137" s="41"/>
      <c r="F137" s="249" t="s">
        <v>1580</v>
      </c>
      <c r="G137" s="41"/>
      <c r="H137" s="41"/>
      <c r="I137" s="250"/>
      <c r="J137" s="41"/>
      <c r="K137" s="41"/>
      <c r="L137" s="45"/>
      <c r="M137" s="251"/>
      <c r="N137" s="25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197</v>
      </c>
      <c r="AU137" s="18" t="s">
        <v>81</v>
      </c>
    </row>
    <row r="138" s="2" customFormat="1" ht="16.5" customHeight="1">
      <c r="A138" s="39"/>
      <c r="B138" s="40"/>
      <c r="C138" s="213" t="s">
        <v>1070</v>
      </c>
      <c r="D138" s="213" t="s">
        <v>168</v>
      </c>
      <c r="E138" s="214" t="s">
        <v>1581</v>
      </c>
      <c r="F138" s="215" t="s">
        <v>1582</v>
      </c>
      <c r="G138" s="216" t="s">
        <v>181</v>
      </c>
      <c r="H138" s="217">
        <v>2</v>
      </c>
      <c r="I138" s="218"/>
      <c r="J138" s="219">
        <f>ROUND(I138*H138,2)</f>
        <v>0</v>
      </c>
      <c r="K138" s="215" t="s">
        <v>195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0.00033956999999999998</v>
      </c>
      <c r="R138" s="222">
        <f>Q138*H138</f>
        <v>0.00067913999999999995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173</v>
      </c>
      <c r="AT138" s="224" t="s">
        <v>168</v>
      </c>
      <c r="AU138" s="224" t="s">
        <v>81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173</v>
      </c>
      <c r="BM138" s="224" t="s">
        <v>272</v>
      </c>
    </row>
    <row r="139" s="2" customFormat="1">
      <c r="A139" s="39"/>
      <c r="B139" s="40"/>
      <c r="C139" s="41"/>
      <c r="D139" s="248" t="s">
        <v>197</v>
      </c>
      <c r="E139" s="41"/>
      <c r="F139" s="249" t="s">
        <v>1583</v>
      </c>
      <c r="G139" s="41"/>
      <c r="H139" s="41"/>
      <c r="I139" s="250"/>
      <c r="J139" s="41"/>
      <c r="K139" s="41"/>
      <c r="L139" s="45"/>
      <c r="M139" s="251"/>
      <c r="N139" s="25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197</v>
      </c>
      <c r="AU139" s="18" t="s">
        <v>81</v>
      </c>
    </row>
    <row r="140" s="2" customFormat="1" ht="16.5" customHeight="1">
      <c r="A140" s="39"/>
      <c r="B140" s="40"/>
      <c r="C140" s="213" t="s">
        <v>1074</v>
      </c>
      <c r="D140" s="213" t="s">
        <v>168</v>
      </c>
      <c r="E140" s="214" t="s">
        <v>1584</v>
      </c>
      <c r="F140" s="215" t="s">
        <v>1585</v>
      </c>
      <c r="G140" s="216" t="s">
        <v>181</v>
      </c>
      <c r="H140" s="217">
        <v>1</v>
      </c>
      <c r="I140" s="218"/>
      <c r="J140" s="219">
        <f>ROUND(I140*H140,2)</f>
        <v>0</v>
      </c>
      <c r="K140" s="215" t="s">
        <v>195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0.00048957000000000004</v>
      </c>
      <c r="R140" s="222">
        <f>Q140*H140</f>
        <v>0.00048957000000000004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173</v>
      </c>
      <c r="AT140" s="224" t="s">
        <v>168</v>
      </c>
      <c r="AU140" s="224" t="s">
        <v>81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173</v>
      </c>
      <c r="BM140" s="224" t="s">
        <v>1586</v>
      </c>
    </row>
    <row r="141" s="2" customFormat="1">
      <c r="A141" s="39"/>
      <c r="B141" s="40"/>
      <c r="C141" s="41"/>
      <c r="D141" s="248" t="s">
        <v>197</v>
      </c>
      <c r="E141" s="41"/>
      <c r="F141" s="249" t="s">
        <v>1587</v>
      </c>
      <c r="G141" s="41"/>
      <c r="H141" s="41"/>
      <c r="I141" s="250"/>
      <c r="J141" s="41"/>
      <c r="K141" s="41"/>
      <c r="L141" s="45"/>
      <c r="M141" s="251"/>
      <c r="N141" s="25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197</v>
      </c>
      <c r="AU141" s="18" t="s">
        <v>81</v>
      </c>
    </row>
    <row r="142" s="2" customFormat="1" ht="21.75" customHeight="1">
      <c r="A142" s="39"/>
      <c r="B142" s="40"/>
      <c r="C142" s="213" t="s">
        <v>7</v>
      </c>
      <c r="D142" s="213" t="s">
        <v>168</v>
      </c>
      <c r="E142" s="214" t="s">
        <v>1588</v>
      </c>
      <c r="F142" s="215" t="s">
        <v>1589</v>
      </c>
      <c r="G142" s="216" t="s">
        <v>181</v>
      </c>
      <c r="H142" s="217">
        <v>1</v>
      </c>
      <c r="I142" s="218"/>
      <c r="J142" s="219">
        <f>ROUND(I142*H142,2)</f>
        <v>0</v>
      </c>
      <c r="K142" s="215" t="s">
        <v>195</v>
      </c>
      <c r="L142" s="45"/>
      <c r="M142" s="220" t="s">
        <v>19</v>
      </c>
      <c r="N142" s="221" t="s">
        <v>45</v>
      </c>
      <c r="O142" s="85"/>
      <c r="P142" s="222">
        <f>O142*H142</f>
        <v>0</v>
      </c>
      <c r="Q142" s="222">
        <v>0.00079956999999999999</v>
      </c>
      <c r="R142" s="222">
        <f>Q142*H142</f>
        <v>0.00079956999999999999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173</v>
      </c>
      <c r="AT142" s="224" t="s">
        <v>168</v>
      </c>
      <c r="AU142" s="224" t="s">
        <v>81</v>
      </c>
      <c r="AY142" s="18" t="s">
        <v>165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81</v>
      </c>
      <c r="BK142" s="225">
        <f>ROUND(I142*H142,2)</f>
        <v>0</v>
      </c>
      <c r="BL142" s="18" t="s">
        <v>173</v>
      </c>
      <c r="BM142" s="224" t="s">
        <v>1590</v>
      </c>
    </row>
    <row r="143" s="2" customFormat="1">
      <c r="A143" s="39"/>
      <c r="B143" s="40"/>
      <c r="C143" s="41"/>
      <c r="D143" s="248" t="s">
        <v>197</v>
      </c>
      <c r="E143" s="41"/>
      <c r="F143" s="249" t="s">
        <v>1591</v>
      </c>
      <c r="G143" s="41"/>
      <c r="H143" s="41"/>
      <c r="I143" s="250"/>
      <c r="J143" s="41"/>
      <c r="K143" s="41"/>
      <c r="L143" s="45"/>
      <c r="M143" s="251"/>
      <c r="N143" s="25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197</v>
      </c>
      <c r="AU143" s="18" t="s">
        <v>81</v>
      </c>
    </row>
    <row r="144" s="2" customFormat="1" ht="16.5" customHeight="1">
      <c r="A144" s="39"/>
      <c r="B144" s="40"/>
      <c r="C144" s="213" t="s">
        <v>1083</v>
      </c>
      <c r="D144" s="213" t="s">
        <v>168</v>
      </c>
      <c r="E144" s="214" t="s">
        <v>1592</v>
      </c>
      <c r="F144" s="215" t="s">
        <v>1593</v>
      </c>
      <c r="G144" s="216" t="s">
        <v>181</v>
      </c>
      <c r="H144" s="217">
        <v>2</v>
      </c>
      <c r="I144" s="218"/>
      <c r="J144" s="219">
        <f>ROUND(I144*H144,2)</f>
        <v>0</v>
      </c>
      <c r="K144" s="215" t="s">
        <v>19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173</v>
      </c>
      <c r="AT144" s="224" t="s">
        <v>168</v>
      </c>
      <c r="AU144" s="224" t="s">
        <v>81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173</v>
      </c>
      <c r="BM144" s="224" t="s">
        <v>178</v>
      </c>
    </row>
    <row r="145" s="2" customFormat="1" ht="16.5" customHeight="1">
      <c r="A145" s="39"/>
      <c r="B145" s="40"/>
      <c r="C145" s="213" t="s">
        <v>1087</v>
      </c>
      <c r="D145" s="213" t="s">
        <v>168</v>
      </c>
      <c r="E145" s="214" t="s">
        <v>1594</v>
      </c>
      <c r="F145" s="215" t="s">
        <v>1595</v>
      </c>
      <c r="G145" s="216" t="s">
        <v>181</v>
      </c>
      <c r="H145" s="217">
        <v>1</v>
      </c>
      <c r="I145" s="218"/>
      <c r="J145" s="219">
        <f>ROUND(I145*H145,2)</f>
        <v>0</v>
      </c>
      <c r="K145" s="215" t="s">
        <v>195</v>
      </c>
      <c r="L145" s="45"/>
      <c r="M145" s="220" t="s">
        <v>19</v>
      </c>
      <c r="N145" s="221" t="s">
        <v>45</v>
      </c>
      <c r="O145" s="85"/>
      <c r="P145" s="222">
        <f>O145*H145</f>
        <v>0</v>
      </c>
      <c r="Q145" s="222">
        <v>0.00070956999999999997</v>
      </c>
      <c r="R145" s="222">
        <f>Q145*H145</f>
        <v>0.00070956999999999997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173</v>
      </c>
      <c r="AT145" s="224" t="s">
        <v>168</v>
      </c>
      <c r="AU145" s="224" t="s">
        <v>81</v>
      </c>
      <c r="AY145" s="18" t="s">
        <v>165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81</v>
      </c>
      <c r="BK145" s="225">
        <f>ROUND(I145*H145,2)</f>
        <v>0</v>
      </c>
      <c r="BL145" s="18" t="s">
        <v>173</v>
      </c>
      <c r="BM145" s="224" t="s">
        <v>187</v>
      </c>
    </row>
    <row r="146" s="2" customFormat="1">
      <c r="A146" s="39"/>
      <c r="B146" s="40"/>
      <c r="C146" s="41"/>
      <c r="D146" s="248" t="s">
        <v>197</v>
      </c>
      <c r="E146" s="41"/>
      <c r="F146" s="249" t="s">
        <v>1596</v>
      </c>
      <c r="G146" s="41"/>
      <c r="H146" s="41"/>
      <c r="I146" s="250"/>
      <c r="J146" s="41"/>
      <c r="K146" s="41"/>
      <c r="L146" s="45"/>
      <c r="M146" s="251"/>
      <c r="N146" s="25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197</v>
      </c>
      <c r="AU146" s="18" t="s">
        <v>81</v>
      </c>
    </row>
    <row r="147" s="2" customFormat="1" ht="16.5" customHeight="1">
      <c r="A147" s="39"/>
      <c r="B147" s="40"/>
      <c r="C147" s="213" t="s">
        <v>1091</v>
      </c>
      <c r="D147" s="213" t="s">
        <v>168</v>
      </c>
      <c r="E147" s="214" t="s">
        <v>1597</v>
      </c>
      <c r="F147" s="215" t="s">
        <v>1598</v>
      </c>
      <c r="G147" s="216" t="s">
        <v>181</v>
      </c>
      <c r="H147" s="217">
        <v>3</v>
      </c>
      <c r="I147" s="218"/>
      <c r="J147" s="219">
        <f>ROUND(I147*H147,2)</f>
        <v>0</v>
      </c>
      <c r="K147" s="215" t="s">
        <v>195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1.9570000000000001E-05</v>
      </c>
      <c r="R147" s="222">
        <f>Q147*H147</f>
        <v>5.8709999999999999E-05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173</v>
      </c>
      <c r="AT147" s="224" t="s">
        <v>168</v>
      </c>
      <c r="AU147" s="224" t="s">
        <v>81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173</v>
      </c>
      <c r="BM147" s="224" t="s">
        <v>1599</v>
      </c>
    </row>
    <row r="148" s="2" customFormat="1">
      <c r="A148" s="39"/>
      <c r="B148" s="40"/>
      <c r="C148" s="41"/>
      <c r="D148" s="248" t="s">
        <v>197</v>
      </c>
      <c r="E148" s="41"/>
      <c r="F148" s="249" t="s">
        <v>1600</v>
      </c>
      <c r="G148" s="41"/>
      <c r="H148" s="41"/>
      <c r="I148" s="250"/>
      <c r="J148" s="41"/>
      <c r="K148" s="41"/>
      <c r="L148" s="45"/>
      <c r="M148" s="251"/>
      <c r="N148" s="25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197</v>
      </c>
      <c r="AU148" s="18" t="s">
        <v>81</v>
      </c>
    </row>
    <row r="149" s="2" customFormat="1" ht="16.5" customHeight="1">
      <c r="A149" s="39"/>
      <c r="B149" s="40"/>
      <c r="C149" s="213" t="s">
        <v>1095</v>
      </c>
      <c r="D149" s="213" t="s">
        <v>168</v>
      </c>
      <c r="E149" s="214" t="s">
        <v>1601</v>
      </c>
      <c r="F149" s="215" t="s">
        <v>1602</v>
      </c>
      <c r="G149" s="216" t="s">
        <v>181</v>
      </c>
      <c r="H149" s="217">
        <v>3</v>
      </c>
      <c r="I149" s="218"/>
      <c r="J149" s="219">
        <f>ROUND(I149*H149,2)</f>
        <v>0</v>
      </c>
      <c r="K149" s="215" t="s">
        <v>195</v>
      </c>
      <c r="L149" s="45"/>
      <c r="M149" s="220" t="s">
        <v>19</v>
      </c>
      <c r="N149" s="221" t="s">
        <v>45</v>
      </c>
      <c r="O149" s="85"/>
      <c r="P149" s="222">
        <f>O149*H149</f>
        <v>0</v>
      </c>
      <c r="Q149" s="222">
        <v>1.9570000000000001E-05</v>
      </c>
      <c r="R149" s="222">
        <f>Q149*H149</f>
        <v>5.8709999999999999E-05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173</v>
      </c>
      <c r="AT149" s="224" t="s">
        <v>168</v>
      </c>
      <c r="AU149" s="224" t="s">
        <v>81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173</v>
      </c>
      <c r="BM149" s="224" t="s">
        <v>1603</v>
      </c>
    </row>
    <row r="150" s="2" customFormat="1">
      <c r="A150" s="39"/>
      <c r="B150" s="40"/>
      <c r="C150" s="41"/>
      <c r="D150" s="248" t="s">
        <v>197</v>
      </c>
      <c r="E150" s="41"/>
      <c r="F150" s="249" t="s">
        <v>1604</v>
      </c>
      <c r="G150" s="41"/>
      <c r="H150" s="41"/>
      <c r="I150" s="250"/>
      <c r="J150" s="41"/>
      <c r="K150" s="41"/>
      <c r="L150" s="45"/>
      <c r="M150" s="251"/>
      <c r="N150" s="25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197</v>
      </c>
      <c r="AU150" s="18" t="s">
        <v>81</v>
      </c>
    </row>
    <row r="151" s="2" customFormat="1" ht="16.5" customHeight="1">
      <c r="A151" s="39"/>
      <c r="B151" s="40"/>
      <c r="C151" s="213" t="s">
        <v>1100</v>
      </c>
      <c r="D151" s="213" t="s">
        <v>168</v>
      </c>
      <c r="E151" s="214" t="s">
        <v>1605</v>
      </c>
      <c r="F151" s="215" t="s">
        <v>1606</v>
      </c>
      <c r="G151" s="216" t="s">
        <v>181</v>
      </c>
      <c r="H151" s="217">
        <v>3</v>
      </c>
      <c r="I151" s="218"/>
      <c r="J151" s="219">
        <f>ROUND(I151*H151,2)</f>
        <v>0</v>
      </c>
      <c r="K151" s="215" t="s">
        <v>195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1.9570000000000001E-05</v>
      </c>
      <c r="R151" s="222">
        <f>Q151*H151</f>
        <v>5.8709999999999999E-05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173</v>
      </c>
      <c r="AT151" s="224" t="s">
        <v>168</v>
      </c>
      <c r="AU151" s="224" t="s">
        <v>81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173</v>
      </c>
      <c r="BM151" s="224" t="s">
        <v>1607</v>
      </c>
    </row>
    <row r="152" s="2" customFormat="1">
      <c r="A152" s="39"/>
      <c r="B152" s="40"/>
      <c r="C152" s="41"/>
      <c r="D152" s="248" t="s">
        <v>197</v>
      </c>
      <c r="E152" s="41"/>
      <c r="F152" s="249" t="s">
        <v>1608</v>
      </c>
      <c r="G152" s="41"/>
      <c r="H152" s="41"/>
      <c r="I152" s="250"/>
      <c r="J152" s="41"/>
      <c r="K152" s="41"/>
      <c r="L152" s="45"/>
      <c r="M152" s="251"/>
      <c r="N152" s="25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197</v>
      </c>
      <c r="AU152" s="18" t="s">
        <v>81</v>
      </c>
    </row>
    <row r="153" s="2" customFormat="1" ht="16.5" customHeight="1">
      <c r="A153" s="39"/>
      <c r="B153" s="40"/>
      <c r="C153" s="213" t="s">
        <v>1104</v>
      </c>
      <c r="D153" s="213" t="s">
        <v>168</v>
      </c>
      <c r="E153" s="214" t="s">
        <v>1609</v>
      </c>
      <c r="F153" s="215" t="s">
        <v>1610</v>
      </c>
      <c r="G153" s="216" t="s">
        <v>181</v>
      </c>
      <c r="H153" s="217">
        <v>1</v>
      </c>
      <c r="I153" s="218"/>
      <c r="J153" s="219">
        <f>ROUND(I153*H153,2)</f>
        <v>0</v>
      </c>
      <c r="K153" s="215" t="s">
        <v>19</v>
      </c>
      <c r="L153" s="45"/>
      <c r="M153" s="220" t="s">
        <v>19</v>
      </c>
      <c r="N153" s="221" t="s">
        <v>45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173</v>
      </c>
      <c r="AT153" s="224" t="s">
        <v>168</v>
      </c>
      <c r="AU153" s="224" t="s">
        <v>81</v>
      </c>
      <c r="AY153" s="18" t="s">
        <v>165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81</v>
      </c>
      <c r="BK153" s="225">
        <f>ROUND(I153*H153,2)</f>
        <v>0</v>
      </c>
      <c r="BL153" s="18" t="s">
        <v>173</v>
      </c>
      <c r="BM153" s="224" t="s">
        <v>1611</v>
      </c>
    </row>
    <row r="154" s="2" customFormat="1" ht="16.5" customHeight="1">
      <c r="A154" s="39"/>
      <c r="B154" s="40"/>
      <c r="C154" s="213" t="s">
        <v>1148</v>
      </c>
      <c r="D154" s="213" t="s">
        <v>168</v>
      </c>
      <c r="E154" s="214" t="s">
        <v>1612</v>
      </c>
      <c r="F154" s="215" t="s">
        <v>1613</v>
      </c>
      <c r="G154" s="216" t="s">
        <v>181</v>
      </c>
      <c r="H154" s="217">
        <v>1</v>
      </c>
      <c r="I154" s="218"/>
      <c r="J154" s="219">
        <f>ROUND(I154*H154,2)</f>
        <v>0</v>
      </c>
      <c r="K154" s="215" t="s">
        <v>19</v>
      </c>
      <c r="L154" s="45"/>
      <c r="M154" s="220" t="s">
        <v>19</v>
      </c>
      <c r="N154" s="221" t="s">
        <v>45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173</v>
      </c>
      <c r="AT154" s="224" t="s">
        <v>168</v>
      </c>
      <c r="AU154" s="224" t="s">
        <v>81</v>
      </c>
      <c r="AY154" s="18" t="s">
        <v>165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173</v>
      </c>
      <c r="BM154" s="224" t="s">
        <v>1614</v>
      </c>
    </row>
    <row r="155" s="2" customFormat="1" ht="16.5" customHeight="1">
      <c r="A155" s="39"/>
      <c r="B155" s="40"/>
      <c r="C155" s="213" t="s">
        <v>1140</v>
      </c>
      <c r="D155" s="213" t="s">
        <v>168</v>
      </c>
      <c r="E155" s="214" t="s">
        <v>1615</v>
      </c>
      <c r="F155" s="215" t="s">
        <v>1616</v>
      </c>
      <c r="G155" s="216" t="s">
        <v>181</v>
      </c>
      <c r="H155" s="217">
        <v>1</v>
      </c>
      <c r="I155" s="218"/>
      <c r="J155" s="219">
        <f>ROUND(I155*H155,2)</f>
        <v>0</v>
      </c>
      <c r="K155" s="215" t="s">
        <v>19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173</v>
      </c>
      <c r="AT155" s="224" t="s">
        <v>168</v>
      </c>
      <c r="AU155" s="224" t="s">
        <v>81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173</v>
      </c>
      <c r="BM155" s="224" t="s">
        <v>1617</v>
      </c>
    </row>
    <row r="156" s="2" customFormat="1" ht="24.15" customHeight="1">
      <c r="A156" s="39"/>
      <c r="B156" s="40"/>
      <c r="C156" s="213" t="s">
        <v>1215</v>
      </c>
      <c r="D156" s="213" t="s">
        <v>168</v>
      </c>
      <c r="E156" s="214" t="s">
        <v>1618</v>
      </c>
      <c r="F156" s="215" t="s">
        <v>1619</v>
      </c>
      <c r="G156" s="216" t="s">
        <v>1526</v>
      </c>
      <c r="H156" s="217">
        <v>1</v>
      </c>
      <c r="I156" s="218"/>
      <c r="J156" s="219">
        <f>ROUND(I156*H156,2)</f>
        <v>0</v>
      </c>
      <c r="K156" s="215" t="s">
        <v>19</v>
      </c>
      <c r="L156" s="45"/>
      <c r="M156" s="220" t="s">
        <v>19</v>
      </c>
      <c r="N156" s="221" t="s">
        <v>45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173</v>
      </c>
      <c r="AT156" s="224" t="s">
        <v>168</v>
      </c>
      <c r="AU156" s="224" t="s">
        <v>81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173</v>
      </c>
      <c r="BM156" s="224" t="s">
        <v>561</v>
      </c>
    </row>
    <row r="157" s="2" customFormat="1" ht="24.15" customHeight="1">
      <c r="A157" s="39"/>
      <c r="B157" s="40"/>
      <c r="C157" s="213" t="s">
        <v>1221</v>
      </c>
      <c r="D157" s="213" t="s">
        <v>168</v>
      </c>
      <c r="E157" s="214" t="s">
        <v>1620</v>
      </c>
      <c r="F157" s="215" t="s">
        <v>1621</v>
      </c>
      <c r="G157" s="216" t="s">
        <v>171</v>
      </c>
      <c r="H157" s="217">
        <v>156</v>
      </c>
      <c r="I157" s="218"/>
      <c r="J157" s="219">
        <f>ROUND(I157*H157,2)</f>
        <v>0</v>
      </c>
      <c r="K157" s="215" t="s">
        <v>195</v>
      </c>
      <c r="L157" s="45"/>
      <c r="M157" s="220" t="s">
        <v>19</v>
      </c>
      <c r="N157" s="221" t="s">
        <v>45</v>
      </c>
      <c r="O157" s="85"/>
      <c r="P157" s="222">
        <f>O157*H157</f>
        <v>0</v>
      </c>
      <c r="Q157" s="222">
        <v>0.00018972349999999999</v>
      </c>
      <c r="R157" s="222">
        <f>Q157*H157</f>
        <v>0.029596865999999999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173</v>
      </c>
      <c r="AT157" s="224" t="s">
        <v>168</v>
      </c>
      <c r="AU157" s="224" t="s">
        <v>81</v>
      </c>
      <c r="AY157" s="18" t="s">
        <v>165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81</v>
      </c>
      <c r="BK157" s="225">
        <f>ROUND(I157*H157,2)</f>
        <v>0</v>
      </c>
      <c r="BL157" s="18" t="s">
        <v>173</v>
      </c>
      <c r="BM157" s="224" t="s">
        <v>579</v>
      </c>
    </row>
    <row r="158" s="2" customFormat="1">
      <c r="A158" s="39"/>
      <c r="B158" s="40"/>
      <c r="C158" s="41"/>
      <c r="D158" s="248" t="s">
        <v>197</v>
      </c>
      <c r="E158" s="41"/>
      <c r="F158" s="249" t="s">
        <v>1622</v>
      </c>
      <c r="G158" s="41"/>
      <c r="H158" s="41"/>
      <c r="I158" s="250"/>
      <c r="J158" s="41"/>
      <c r="K158" s="41"/>
      <c r="L158" s="45"/>
      <c r="M158" s="251"/>
      <c r="N158" s="25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197</v>
      </c>
      <c r="AU158" s="18" t="s">
        <v>81</v>
      </c>
    </row>
    <row r="159" s="2" customFormat="1" ht="21.75" customHeight="1">
      <c r="A159" s="39"/>
      <c r="B159" s="40"/>
      <c r="C159" s="213" t="s">
        <v>713</v>
      </c>
      <c r="D159" s="213" t="s">
        <v>168</v>
      </c>
      <c r="E159" s="214" t="s">
        <v>1623</v>
      </c>
      <c r="F159" s="215" t="s">
        <v>1624</v>
      </c>
      <c r="G159" s="216" t="s">
        <v>171</v>
      </c>
      <c r="H159" s="217">
        <v>156</v>
      </c>
      <c r="I159" s="218"/>
      <c r="J159" s="219">
        <f>ROUND(I159*H159,2)</f>
        <v>0</v>
      </c>
      <c r="K159" s="215" t="s">
        <v>195</v>
      </c>
      <c r="L159" s="45"/>
      <c r="M159" s="220" t="s">
        <v>19</v>
      </c>
      <c r="N159" s="221" t="s">
        <v>45</v>
      </c>
      <c r="O159" s="85"/>
      <c r="P159" s="222">
        <f>O159*H159</f>
        <v>0</v>
      </c>
      <c r="Q159" s="222">
        <v>1.0000000000000001E-05</v>
      </c>
      <c r="R159" s="222">
        <f>Q159*H159</f>
        <v>0.0015600000000000002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173</v>
      </c>
      <c r="AT159" s="224" t="s">
        <v>168</v>
      </c>
      <c r="AU159" s="224" t="s">
        <v>81</v>
      </c>
      <c r="AY159" s="18" t="s">
        <v>165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81</v>
      </c>
      <c r="BK159" s="225">
        <f>ROUND(I159*H159,2)</f>
        <v>0</v>
      </c>
      <c r="BL159" s="18" t="s">
        <v>173</v>
      </c>
      <c r="BM159" s="224" t="s">
        <v>601</v>
      </c>
    </row>
    <row r="160" s="2" customFormat="1">
      <c r="A160" s="39"/>
      <c r="B160" s="40"/>
      <c r="C160" s="41"/>
      <c r="D160" s="248" t="s">
        <v>197</v>
      </c>
      <c r="E160" s="41"/>
      <c r="F160" s="249" t="s">
        <v>1625</v>
      </c>
      <c r="G160" s="41"/>
      <c r="H160" s="41"/>
      <c r="I160" s="250"/>
      <c r="J160" s="41"/>
      <c r="K160" s="41"/>
      <c r="L160" s="45"/>
      <c r="M160" s="251"/>
      <c r="N160" s="25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197</v>
      </c>
      <c r="AU160" s="18" t="s">
        <v>81</v>
      </c>
    </row>
    <row r="161" s="2" customFormat="1" ht="24.15" customHeight="1">
      <c r="A161" s="39"/>
      <c r="B161" s="40"/>
      <c r="C161" s="213" t="s">
        <v>1200</v>
      </c>
      <c r="D161" s="213" t="s">
        <v>168</v>
      </c>
      <c r="E161" s="214" t="s">
        <v>1626</v>
      </c>
      <c r="F161" s="215" t="s">
        <v>1627</v>
      </c>
      <c r="G161" s="216" t="s">
        <v>1526</v>
      </c>
      <c r="H161" s="217">
        <v>1</v>
      </c>
      <c r="I161" s="218"/>
      <c r="J161" s="219">
        <f>ROUND(I161*H161,2)</f>
        <v>0</v>
      </c>
      <c r="K161" s="215" t="s">
        <v>19</v>
      </c>
      <c r="L161" s="45"/>
      <c r="M161" s="220" t="s">
        <v>19</v>
      </c>
      <c r="N161" s="221" t="s">
        <v>45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173</v>
      </c>
      <c r="AT161" s="224" t="s">
        <v>168</v>
      </c>
      <c r="AU161" s="224" t="s">
        <v>81</v>
      </c>
      <c r="AY161" s="18" t="s">
        <v>165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81</v>
      </c>
      <c r="BK161" s="225">
        <f>ROUND(I161*H161,2)</f>
        <v>0</v>
      </c>
      <c r="BL161" s="18" t="s">
        <v>173</v>
      </c>
      <c r="BM161" s="224" t="s">
        <v>1628</v>
      </c>
    </row>
    <row r="162" s="2" customFormat="1" ht="24.15" customHeight="1">
      <c r="A162" s="39"/>
      <c r="B162" s="40"/>
      <c r="C162" s="213" t="s">
        <v>1243</v>
      </c>
      <c r="D162" s="213" t="s">
        <v>168</v>
      </c>
      <c r="E162" s="214" t="s">
        <v>1629</v>
      </c>
      <c r="F162" s="215" t="s">
        <v>1630</v>
      </c>
      <c r="G162" s="216" t="s">
        <v>1526</v>
      </c>
      <c r="H162" s="217">
        <v>1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45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173</v>
      </c>
      <c r="AT162" s="224" t="s">
        <v>168</v>
      </c>
      <c r="AU162" s="224" t="s">
        <v>81</v>
      </c>
      <c r="AY162" s="18" t="s">
        <v>165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81</v>
      </c>
      <c r="BK162" s="225">
        <f>ROUND(I162*H162,2)</f>
        <v>0</v>
      </c>
      <c r="BL162" s="18" t="s">
        <v>173</v>
      </c>
      <c r="BM162" s="224" t="s">
        <v>1631</v>
      </c>
    </row>
    <row r="163" s="12" customFormat="1" ht="25.92" customHeight="1">
      <c r="A163" s="12"/>
      <c r="B163" s="197"/>
      <c r="C163" s="198"/>
      <c r="D163" s="199" t="s">
        <v>73</v>
      </c>
      <c r="E163" s="200" t="s">
        <v>1632</v>
      </c>
      <c r="F163" s="200" t="s">
        <v>1633</v>
      </c>
      <c r="G163" s="198"/>
      <c r="H163" s="198"/>
      <c r="I163" s="201"/>
      <c r="J163" s="202">
        <f>BK163</f>
        <v>0</v>
      </c>
      <c r="K163" s="198"/>
      <c r="L163" s="203"/>
      <c r="M163" s="204"/>
      <c r="N163" s="205"/>
      <c r="O163" s="205"/>
      <c r="P163" s="206">
        <f>SUM(P164:P208)</f>
        <v>0</v>
      </c>
      <c r="Q163" s="205"/>
      <c r="R163" s="206">
        <f>SUM(R164:R208)</f>
        <v>0.015646232199999999</v>
      </c>
      <c r="S163" s="205"/>
      <c r="T163" s="207">
        <f>SUM(T164:T208)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81</v>
      </c>
      <c r="AT163" s="209" t="s">
        <v>73</v>
      </c>
      <c r="AU163" s="209" t="s">
        <v>74</v>
      </c>
      <c r="AY163" s="208" t="s">
        <v>165</v>
      </c>
      <c r="BK163" s="210">
        <f>SUM(BK164:BK208)</f>
        <v>0</v>
      </c>
    </row>
    <row r="164" s="2" customFormat="1" ht="16.5" customHeight="1">
      <c r="A164" s="39"/>
      <c r="B164" s="40"/>
      <c r="C164" s="213" t="s">
        <v>81</v>
      </c>
      <c r="D164" s="213" t="s">
        <v>168</v>
      </c>
      <c r="E164" s="214" t="s">
        <v>1634</v>
      </c>
      <c r="F164" s="215" t="s">
        <v>1635</v>
      </c>
      <c r="G164" s="216" t="s">
        <v>872</v>
      </c>
      <c r="H164" s="217">
        <v>4</v>
      </c>
      <c r="I164" s="218"/>
      <c r="J164" s="219">
        <f>ROUND(I164*H164,2)</f>
        <v>0</v>
      </c>
      <c r="K164" s="215" t="s">
        <v>19</v>
      </c>
      <c r="L164" s="45"/>
      <c r="M164" s="220" t="s">
        <v>19</v>
      </c>
      <c r="N164" s="221" t="s">
        <v>45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173</v>
      </c>
      <c r="AT164" s="224" t="s">
        <v>168</v>
      </c>
      <c r="AU164" s="224" t="s">
        <v>81</v>
      </c>
      <c r="AY164" s="18" t="s">
        <v>165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81</v>
      </c>
      <c r="BK164" s="225">
        <f>ROUND(I164*H164,2)</f>
        <v>0</v>
      </c>
      <c r="BL164" s="18" t="s">
        <v>173</v>
      </c>
      <c r="BM164" s="224" t="s">
        <v>305</v>
      </c>
    </row>
    <row r="165" s="2" customFormat="1" ht="16.5" customHeight="1">
      <c r="A165" s="39"/>
      <c r="B165" s="40"/>
      <c r="C165" s="213" t="s">
        <v>83</v>
      </c>
      <c r="D165" s="213" t="s">
        <v>168</v>
      </c>
      <c r="E165" s="214" t="s">
        <v>1636</v>
      </c>
      <c r="F165" s="215" t="s">
        <v>1637</v>
      </c>
      <c r="G165" s="216" t="s">
        <v>872</v>
      </c>
      <c r="H165" s="217">
        <v>4</v>
      </c>
      <c r="I165" s="218"/>
      <c r="J165" s="219">
        <f>ROUND(I165*H165,2)</f>
        <v>0</v>
      </c>
      <c r="K165" s="215" t="s">
        <v>19</v>
      </c>
      <c r="L165" s="45"/>
      <c r="M165" s="220" t="s">
        <v>19</v>
      </c>
      <c r="N165" s="221" t="s">
        <v>45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173</v>
      </c>
      <c r="AT165" s="224" t="s">
        <v>168</v>
      </c>
      <c r="AU165" s="224" t="s">
        <v>81</v>
      </c>
      <c r="AY165" s="18" t="s">
        <v>165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81</v>
      </c>
      <c r="BK165" s="225">
        <f>ROUND(I165*H165,2)</f>
        <v>0</v>
      </c>
      <c r="BL165" s="18" t="s">
        <v>173</v>
      </c>
      <c r="BM165" s="224" t="s">
        <v>1638</v>
      </c>
    </row>
    <row r="166" s="2" customFormat="1" ht="16.5" customHeight="1">
      <c r="A166" s="39"/>
      <c r="B166" s="40"/>
      <c r="C166" s="213" t="s">
        <v>353</v>
      </c>
      <c r="D166" s="213" t="s">
        <v>168</v>
      </c>
      <c r="E166" s="214" t="s">
        <v>1639</v>
      </c>
      <c r="F166" s="215" t="s">
        <v>1640</v>
      </c>
      <c r="G166" s="216" t="s">
        <v>872</v>
      </c>
      <c r="H166" s="217">
        <v>4</v>
      </c>
      <c r="I166" s="218"/>
      <c r="J166" s="219">
        <f>ROUND(I166*H166,2)</f>
        <v>0</v>
      </c>
      <c r="K166" s="215" t="s">
        <v>19</v>
      </c>
      <c r="L166" s="45"/>
      <c r="M166" s="220" t="s">
        <v>19</v>
      </c>
      <c r="N166" s="221" t="s">
        <v>45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173</v>
      </c>
      <c r="AT166" s="224" t="s">
        <v>168</v>
      </c>
      <c r="AU166" s="224" t="s">
        <v>81</v>
      </c>
      <c r="AY166" s="18" t="s">
        <v>165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81</v>
      </c>
      <c r="BK166" s="225">
        <f>ROUND(I166*H166,2)</f>
        <v>0</v>
      </c>
      <c r="BL166" s="18" t="s">
        <v>173</v>
      </c>
      <c r="BM166" s="224" t="s">
        <v>1641</v>
      </c>
    </row>
    <row r="167" s="2" customFormat="1" ht="16.5" customHeight="1">
      <c r="A167" s="39"/>
      <c r="B167" s="40"/>
      <c r="C167" s="213" t="s">
        <v>173</v>
      </c>
      <c r="D167" s="213" t="s">
        <v>168</v>
      </c>
      <c r="E167" s="214" t="s">
        <v>1642</v>
      </c>
      <c r="F167" s="215" t="s">
        <v>1643</v>
      </c>
      <c r="G167" s="216" t="s">
        <v>872</v>
      </c>
      <c r="H167" s="217">
        <v>4</v>
      </c>
      <c r="I167" s="218"/>
      <c r="J167" s="219">
        <f>ROUND(I167*H167,2)</f>
        <v>0</v>
      </c>
      <c r="K167" s="215" t="s">
        <v>19</v>
      </c>
      <c r="L167" s="45"/>
      <c r="M167" s="220" t="s">
        <v>19</v>
      </c>
      <c r="N167" s="221" t="s">
        <v>45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173</v>
      </c>
      <c r="AT167" s="224" t="s">
        <v>168</v>
      </c>
      <c r="AU167" s="224" t="s">
        <v>81</v>
      </c>
      <c r="AY167" s="18" t="s">
        <v>165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81</v>
      </c>
      <c r="BK167" s="225">
        <f>ROUND(I167*H167,2)</f>
        <v>0</v>
      </c>
      <c r="BL167" s="18" t="s">
        <v>173</v>
      </c>
      <c r="BM167" s="224" t="s">
        <v>726</v>
      </c>
    </row>
    <row r="168" s="2" customFormat="1" ht="16.5" customHeight="1">
      <c r="A168" s="39"/>
      <c r="B168" s="40"/>
      <c r="C168" s="213" t="s">
        <v>468</v>
      </c>
      <c r="D168" s="213" t="s">
        <v>168</v>
      </c>
      <c r="E168" s="214" t="s">
        <v>1644</v>
      </c>
      <c r="F168" s="215" t="s">
        <v>1645</v>
      </c>
      <c r="G168" s="216" t="s">
        <v>872</v>
      </c>
      <c r="H168" s="217">
        <v>4</v>
      </c>
      <c r="I168" s="218"/>
      <c r="J168" s="219">
        <f>ROUND(I168*H168,2)</f>
        <v>0</v>
      </c>
      <c r="K168" s="215" t="s">
        <v>19</v>
      </c>
      <c r="L168" s="45"/>
      <c r="M168" s="220" t="s">
        <v>19</v>
      </c>
      <c r="N168" s="221" t="s">
        <v>45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173</v>
      </c>
      <c r="AT168" s="224" t="s">
        <v>168</v>
      </c>
      <c r="AU168" s="224" t="s">
        <v>81</v>
      </c>
      <c r="AY168" s="18" t="s">
        <v>165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81</v>
      </c>
      <c r="BK168" s="225">
        <f>ROUND(I168*H168,2)</f>
        <v>0</v>
      </c>
      <c r="BL168" s="18" t="s">
        <v>173</v>
      </c>
      <c r="BM168" s="224" t="s">
        <v>737</v>
      </c>
    </row>
    <row r="169" s="2" customFormat="1" ht="16.5" customHeight="1">
      <c r="A169" s="39"/>
      <c r="B169" s="40"/>
      <c r="C169" s="213" t="s">
        <v>476</v>
      </c>
      <c r="D169" s="213" t="s">
        <v>168</v>
      </c>
      <c r="E169" s="214" t="s">
        <v>1646</v>
      </c>
      <c r="F169" s="215" t="s">
        <v>1647</v>
      </c>
      <c r="G169" s="216" t="s">
        <v>872</v>
      </c>
      <c r="H169" s="217">
        <v>3</v>
      </c>
      <c r="I169" s="218"/>
      <c r="J169" s="219">
        <f>ROUND(I169*H169,2)</f>
        <v>0</v>
      </c>
      <c r="K169" s="215" t="s">
        <v>19</v>
      </c>
      <c r="L169" s="45"/>
      <c r="M169" s="220" t="s">
        <v>19</v>
      </c>
      <c r="N169" s="221" t="s">
        <v>45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173</v>
      </c>
      <c r="AT169" s="224" t="s">
        <v>168</v>
      </c>
      <c r="AU169" s="224" t="s">
        <v>81</v>
      </c>
      <c r="AY169" s="18" t="s">
        <v>165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81</v>
      </c>
      <c r="BK169" s="225">
        <f>ROUND(I169*H169,2)</f>
        <v>0</v>
      </c>
      <c r="BL169" s="18" t="s">
        <v>173</v>
      </c>
      <c r="BM169" s="224" t="s">
        <v>746</v>
      </c>
    </row>
    <row r="170" s="2" customFormat="1" ht="16.5" customHeight="1">
      <c r="A170" s="39"/>
      <c r="B170" s="40"/>
      <c r="C170" s="213" t="s">
        <v>1167</v>
      </c>
      <c r="D170" s="213" t="s">
        <v>168</v>
      </c>
      <c r="E170" s="214" t="s">
        <v>1648</v>
      </c>
      <c r="F170" s="215" t="s">
        <v>1649</v>
      </c>
      <c r="G170" s="216" t="s">
        <v>872</v>
      </c>
      <c r="H170" s="217">
        <v>1</v>
      </c>
      <c r="I170" s="218"/>
      <c r="J170" s="219">
        <f>ROUND(I170*H170,2)</f>
        <v>0</v>
      </c>
      <c r="K170" s="215" t="s">
        <v>19</v>
      </c>
      <c r="L170" s="45"/>
      <c r="M170" s="220" t="s">
        <v>19</v>
      </c>
      <c r="N170" s="221" t="s">
        <v>45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173</v>
      </c>
      <c r="AT170" s="224" t="s">
        <v>168</v>
      </c>
      <c r="AU170" s="224" t="s">
        <v>81</v>
      </c>
      <c r="AY170" s="18" t="s">
        <v>165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81</v>
      </c>
      <c r="BK170" s="225">
        <f>ROUND(I170*H170,2)</f>
        <v>0</v>
      </c>
      <c r="BL170" s="18" t="s">
        <v>173</v>
      </c>
      <c r="BM170" s="224" t="s">
        <v>757</v>
      </c>
    </row>
    <row r="171" s="2" customFormat="1" ht="16.5" customHeight="1">
      <c r="A171" s="39"/>
      <c r="B171" s="40"/>
      <c r="C171" s="213" t="s">
        <v>525</v>
      </c>
      <c r="D171" s="213" t="s">
        <v>168</v>
      </c>
      <c r="E171" s="214" t="s">
        <v>1650</v>
      </c>
      <c r="F171" s="215" t="s">
        <v>1651</v>
      </c>
      <c r="G171" s="216" t="s">
        <v>181</v>
      </c>
      <c r="H171" s="217">
        <v>4</v>
      </c>
      <c r="I171" s="218"/>
      <c r="J171" s="219">
        <f>ROUND(I171*H171,2)</f>
        <v>0</v>
      </c>
      <c r="K171" s="215" t="s">
        <v>19</v>
      </c>
      <c r="L171" s="45"/>
      <c r="M171" s="220" t="s">
        <v>19</v>
      </c>
      <c r="N171" s="221" t="s">
        <v>45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173</v>
      </c>
      <c r="AT171" s="224" t="s">
        <v>168</v>
      </c>
      <c r="AU171" s="224" t="s">
        <v>81</v>
      </c>
      <c r="AY171" s="18" t="s">
        <v>165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81</v>
      </c>
      <c r="BK171" s="225">
        <f>ROUND(I171*H171,2)</f>
        <v>0</v>
      </c>
      <c r="BL171" s="18" t="s">
        <v>173</v>
      </c>
      <c r="BM171" s="224" t="s">
        <v>703</v>
      </c>
    </row>
    <row r="172" s="2" customFormat="1" ht="16.5" customHeight="1">
      <c r="A172" s="39"/>
      <c r="B172" s="40"/>
      <c r="C172" s="213" t="s">
        <v>659</v>
      </c>
      <c r="D172" s="213" t="s">
        <v>168</v>
      </c>
      <c r="E172" s="214" t="s">
        <v>1652</v>
      </c>
      <c r="F172" s="215" t="s">
        <v>1653</v>
      </c>
      <c r="G172" s="216" t="s">
        <v>872</v>
      </c>
      <c r="H172" s="217">
        <v>1</v>
      </c>
      <c r="I172" s="218"/>
      <c r="J172" s="219">
        <f>ROUND(I172*H172,2)</f>
        <v>0</v>
      </c>
      <c r="K172" s="215" t="s">
        <v>19</v>
      </c>
      <c r="L172" s="45"/>
      <c r="M172" s="220" t="s">
        <v>19</v>
      </c>
      <c r="N172" s="221" t="s">
        <v>45</v>
      </c>
      <c r="O172" s="85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173</v>
      </c>
      <c r="AT172" s="224" t="s">
        <v>168</v>
      </c>
      <c r="AU172" s="224" t="s">
        <v>81</v>
      </c>
      <c r="AY172" s="18" t="s">
        <v>165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81</v>
      </c>
      <c r="BK172" s="225">
        <f>ROUND(I172*H172,2)</f>
        <v>0</v>
      </c>
      <c r="BL172" s="18" t="s">
        <v>173</v>
      </c>
      <c r="BM172" s="224" t="s">
        <v>717</v>
      </c>
    </row>
    <row r="173" s="2" customFormat="1" ht="16.5" customHeight="1">
      <c r="A173" s="39"/>
      <c r="B173" s="40"/>
      <c r="C173" s="213" t="s">
        <v>1180</v>
      </c>
      <c r="D173" s="213" t="s">
        <v>168</v>
      </c>
      <c r="E173" s="214" t="s">
        <v>1654</v>
      </c>
      <c r="F173" s="215" t="s">
        <v>1655</v>
      </c>
      <c r="G173" s="216" t="s">
        <v>872</v>
      </c>
      <c r="H173" s="217">
        <v>1</v>
      </c>
      <c r="I173" s="218"/>
      <c r="J173" s="219">
        <f>ROUND(I173*H173,2)</f>
        <v>0</v>
      </c>
      <c r="K173" s="215" t="s">
        <v>19</v>
      </c>
      <c r="L173" s="45"/>
      <c r="M173" s="220" t="s">
        <v>19</v>
      </c>
      <c r="N173" s="221" t="s">
        <v>45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173</v>
      </c>
      <c r="AT173" s="224" t="s">
        <v>168</v>
      </c>
      <c r="AU173" s="224" t="s">
        <v>81</v>
      </c>
      <c r="AY173" s="18" t="s">
        <v>165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81</v>
      </c>
      <c r="BK173" s="225">
        <f>ROUND(I173*H173,2)</f>
        <v>0</v>
      </c>
      <c r="BL173" s="18" t="s">
        <v>173</v>
      </c>
      <c r="BM173" s="224" t="s">
        <v>286</v>
      </c>
    </row>
    <row r="174" s="2" customFormat="1" ht="16.5" customHeight="1">
      <c r="A174" s="39"/>
      <c r="B174" s="40"/>
      <c r="C174" s="213" t="s">
        <v>1184</v>
      </c>
      <c r="D174" s="213" t="s">
        <v>168</v>
      </c>
      <c r="E174" s="214" t="s">
        <v>1656</v>
      </c>
      <c r="F174" s="215" t="s">
        <v>1657</v>
      </c>
      <c r="G174" s="216" t="s">
        <v>872</v>
      </c>
      <c r="H174" s="217">
        <v>1</v>
      </c>
      <c r="I174" s="218"/>
      <c r="J174" s="219">
        <f>ROUND(I174*H174,2)</f>
        <v>0</v>
      </c>
      <c r="K174" s="215" t="s">
        <v>19</v>
      </c>
      <c r="L174" s="45"/>
      <c r="M174" s="220" t="s">
        <v>19</v>
      </c>
      <c r="N174" s="221" t="s">
        <v>45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173</v>
      </c>
      <c r="AT174" s="224" t="s">
        <v>168</v>
      </c>
      <c r="AU174" s="224" t="s">
        <v>81</v>
      </c>
      <c r="AY174" s="18" t="s">
        <v>165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81</v>
      </c>
      <c r="BK174" s="225">
        <f>ROUND(I174*H174,2)</f>
        <v>0</v>
      </c>
      <c r="BL174" s="18" t="s">
        <v>173</v>
      </c>
      <c r="BM174" s="224" t="s">
        <v>869</v>
      </c>
    </row>
    <row r="175" s="2" customFormat="1" ht="16.5" customHeight="1">
      <c r="A175" s="39"/>
      <c r="B175" s="40"/>
      <c r="C175" s="213" t="s">
        <v>1227</v>
      </c>
      <c r="D175" s="213" t="s">
        <v>168</v>
      </c>
      <c r="E175" s="214" t="s">
        <v>1658</v>
      </c>
      <c r="F175" s="215" t="s">
        <v>1659</v>
      </c>
      <c r="G175" s="216" t="s">
        <v>872</v>
      </c>
      <c r="H175" s="217">
        <v>1</v>
      </c>
      <c r="I175" s="218"/>
      <c r="J175" s="219">
        <f>ROUND(I175*H175,2)</f>
        <v>0</v>
      </c>
      <c r="K175" s="215" t="s">
        <v>19</v>
      </c>
      <c r="L175" s="45"/>
      <c r="M175" s="220" t="s">
        <v>19</v>
      </c>
      <c r="N175" s="221" t="s">
        <v>45</v>
      </c>
      <c r="O175" s="85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173</v>
      </c>
      <c r="AT175" s="224" t="s">
        <v>168</v>
      </c>
      <c r="AU175" s="224" t="s">
        <v>81</v>
      </c>
      <c r="AY175" s="18" t="s">
        <v>165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81</v>
      </c>
      <c r="BK175" s="225">
        <f>ROUND(I175*H175,2)</f>
        <v>0</v>
      </c>
      <c r="BL175" s="18" t="s">
        <v>173</v>
      </c>
      <c r="BM175" s="224" t="s">
        <v>884</v>
      </c>
    </row>
    <row r="176" s="2" customFormat="1" ht="16.5" customHeight="1">
      <c r="A176" s="39"/>
      <c r="B176" s="40"/>
      <c r="C176" s="213" t="s">
        <v>1188</v>
      </c>
      <c r="D176" s="213" t="s">
        <v>168</v>
      </c>
      <c r="E176" s="214" t="s">
        <v>1660</v>
      </c>
      <c r="F176" s="215" t="s">
        <v>1661</v>
      </c>
      <c r="G176" s="216" t="s">
        <v>181</v>
      </c>
      <c r="H176" s="217">
        <v>1</v>
      </c>
      <c r="I176" s="218"/>
      <c r="J176" s="219">
        <f>ROUND(I176*H176,2)</f>
        <v>0</v>
      </c>
      <c r="K176" s="215" t="s">
        <v>19</v>
      </c>
      <c r="L176" s="45"/>
      <c r="M176" s="220" t="s">
        <v>19</v>
      </c>
      <c r="N176" s="221" t="s">
        <v>45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173</v>
      </c>
      <c r="AT176" s="224" t="s">
        <v>168</v>
      </c>
      <c r="AU176" s="224" t="s">
        <v>81</v>
      </c>
      <c r="AY176" s="18" t="s">
        <v>165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81</v>
      </c>
      <c r="BK176" s="225">
        <f>ROUND(I176*H176,2)</f>
        <v>0</v>
      </c>
      <c r="BL176" s="18" t="s">
        <v>173</v>
      </c>
      <c r="BM176" s="224" t="s">
        <v>904</v>
      </c>
    </row>
    <row r="177" s="2" customFormat="1" ht="16.5" customHeight="1">
      <c r="A177" s="39"/>
      <c r="B177" s="40"/>
      <c r="C177" s="213" t="s">
        <v>1192</v>
      </c>
      <c r="D177" s="213" t="s">
        <v>168</v>
      </c>
      <c r="E177" s="214" t="s">
        <v>1662</v>
      </c>
      <c r="F177" s="215" t="s">
        <v>1663</v>
      </c>
      <c r="G177" s="216" t="s">
        <v>872</v>
      </c>
      <c r="H177" s="217">
        <v>3</v>
      </c>
      <c r="I177" s="218"/>
      <c r="J177" s="219">
        <f>ROUND(I177*H177,2)</f>
        <v>0</v>
      </c>
      <c r="K177" s="215" t="s">
        <v>19</v>
      </c>
      <c r="L177" s="45"/>
      <c r="M177" s="220" t="s">
        <v>19</v>
      </c>
      <c r="N177" s="221" t="s">
        <v>45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173</v>
      </c>
      <c r="AT177" s="224" t="s">
        <v>168</v>
      </c>
      <c r="AU177" s="224" t="s">
        <v>81</v>
      </c>
      <c r="AY177" s="18" t="s">
        <v>165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81</v>
      </c>
      <c r="BK177" s="225">
        <f>ROUND(I177*H177,2)</f>
        <v>0</v>
      </c>
      <c r="BL177" s="18" t="s">
        <v>173</v>
      </c>
      <c r="BM177" s="224" t="s">
        <v>1135</v>
      </c>
    </row>
    <row r="178" s="2" customFormat="1" ht="16.5" customHeight="1">
      <c r="A178" s="39"/>
      <c r="B178" s="40"/>
      <c r="C178" s="213" t="s">
        <v>8</v>
      </c>
      <c r="D178" s="213" t="s">
        <v>168</v>
      </c>
      <c r="E178" s="214" t="s">
        <v>1664</v>
      </c>
      <c r="F178" s="215" t="s">
        <v>1665</v>
      </c>
      <c r="G178" s="216" t="s">
        <v>872</v>
      </c>
      <c r="H178" s="217">
        <v>1</v>
      </c>
      <c r="I178" s="218"/>
      <c r="J178" s="219">
        <f>ROUND(I178*H178,2)</f>
        <v>0</v>
      </c>
      <c r="K178" s="215" t="s">
        <v>19</v>
      </c>
      <c r="L178" s="45"/>
      <c r="M178" s="220" t="s">
        <v>19</v>
      </c>
      <c r="N178" s="221" t="s">
        <v>45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173</v>
      </c>
      <c r="AT178" s="224" t="s">
        <v>168</v>
      </c>
      <c r="AU178" s="224" t="s">
        <v>81</v>
      </c>
      <c r="AY178" s="18" t="s">
        <v>165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81</v>
      </c>
      <c r="BK178" s="225">
        <f>ROUND(I178*H178,2)</f>
        <v>0</v>
      </c>
      <c r="BL178" s="18" t="s">
        <v>173</v>
      </c>
      <c r="BM178" s="224" t="s">
        <v>666</v>
      </c>
    </row>
    <row r="179" s="2" customFormat="1" ht="16.5" customHeight="1">
      <c r="A179" s="39"/>
      <c r="B179" s="40"/>
      <c r="C179" s="213" t="s">
        <v>1196</v>
      </c>
      <c r="D179" s="213" t="s">
        <v>168</v>
      </c>
      <c r="E179" s="214" t="s">
        <v>1666</v>
      </c>
      <c r="F179" s="215" t="s">
        <v>1667</v>
      </c>
      <c r="G179" s="216" t="s">
        <v>872</v>
      </c>
      <c r="H179" s="217">
        <v>4</v>
      </c>
      <c r="I179" s="218"/>
      <c r="J179" s="219">
        <f>ROUND(I179*H179,2)</f>
        <v>0</v>
      </c>
      <c r="K179" s="215" t="s">
        <v>19</v>
      </c>
      <c r="L179" s="45"/>
      <c r="M179" s="220" t="s">
        <v>19</v>
      </c>
      <c r="N179" s="221" t="s">
        <v>45</v>
      </c>
      <c r="O179" s="85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173</v>
      </c>
      <c r="AT179" s="224" t="s">
        <v>168</v>
      </c>
      <c r="AU179" s="224" t="s">
        <v>81</v>
      </c>
      <c r="AY179" s="18" t="s">
        <v>165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81</v>
      </c>
      <c r="BK179" s="225">
        <f>ROUND(I179*H179,2)</f>
        <v>0</v>
      </c>
      <c r="BL179" s="18" t="s">
        <v>173</v>
      </c>
      <c r="BM179" s="224" t="s">
        <v>1668</v>
      </c>
    </row>
    <row r="180" s="2" customFormat="1" ht="16.5" customHeight="1">
      <c r="A180" s="39"/>
      <c r="B180" s="40"/>
      <c r="C180" s="213" t="s">
        <v>1065</v>
      </c>
      <c r="D180" s="213" t="s">
        <v>168</v>
      </c>
      <c r="E180" s="214" t="s">
        <v>1669</v>
      </c>
      <c r="F180" s="215" t="s">
        <v>1670</v>
      </c>
      <c r="G180" s="216" t="s">
        <v>872</v>
      </c>
      <c r="H180" s="217">
        <v>4</v>
      </c>
      <c r="I180" s="218"/>
      <c r="J180" s="219">
        <f>ROUND(I180*H180,2)</f>
        <v>0</v>
      </c>
      <c r="K180" s="215" t="s">
        <v>19</v>
      </c>
      <c r="L180" s="45"/>
      <c r="M180" s="220" t="s">
        <v>19</v>
      </c>
      <c r="N180" s="221" t="s">
        <v>45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173</v>
      </c>
      <c r="AT180" s="224" t="s">
        <v>168</v>
      </c>
      <c r="AU180" s="224" t="s">
        <v>81</v>
      </c>
      <c r="AY180" s="18" t="s">
        <v>165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81</v>
      </c>
      <c r="BK180" s="225">
        <f>ROUND(I180*H180,2)</f>
        <v>0</v>
      </c>
      <c r="BL180" s="18" t="s">
        <v>173</v>
      </c>
      <c r="BM180" s="224" t="s">
        <v>1671</v>
      </c>
    </row>
    <row r="181" s="2" customFormat="1" ht="16.5" customHeight="1">
      <c r="A181" s="39"/>
      <c r="B181" s="40"/>
      <c r="C181" s="213" t="s">
        <v>1070</v>
      </c>
      <c r="D181" s="213" t="s">
        <v>168</v>
      </c>
      <c r="E181" s="214" t="s">
        <v>1672</v>
      </c>
      <c r="F181" s="215" t="s">
        <v>1673</v>
      </c>
      <c r="G181" s="216" t="s">
        <v>872</v>
      </c>
      <c r="H181" s="217">
        <v>1</v>
      </c>
      <c r="I181" s="218"/>
      <c r="J181" s="219">
        <f>ROUND(I181*H181,2)</f>
        <v>0</v>
      </c>
      <c r="K181" s="215" t="s">
        <v>19</v>
      </c>
      <c r="L181" s="45"/>
      <c r="M181" s="220" t="s">
        <v>19</v>
      </c>
      <c r="N181" s="221" t="s">
        <v>45</v>
      </c>
      <c r="O181" s="85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173</v>
      </c>
      <c r="AT181" s="224" t="s">
        <v>168</v>
      </c>
      <c r="AU181" s="224" t="s">
        <v>81</v>
      </c>
      <c r="AY181" s="18" t="s">
        <v>165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81</v>
      </c>
      <c r="BK181" s="225">
        <f>ROUND(I181*H181,2)</f>
        <v>0</v>
      </c>
      <c r="BL181" s="18" t="s">
        <v>173</v>
      </c>
      <c r="BM181" s="224" t="s">
        <v>834</v>
      </c>
    </row>
    <row r="182" s="2" customFormat="1" ht="16.5" customHeight="1">
      <c r="A182" s="39"/>
      <c r="B182" s="40"/>
      <c r="C182" s="213" t="s">
        <v>1074</v>
      </c>
      <c r="D182" s="213" t="s">
        <v>168</v>
      </c>
      <c r="E182" s="214" t="s">
        <v>1674</v>
      </c>
      <c r="F182" s="215" t="s">
        <v>1675</v>
      </c>
      <c r="G182" s="216" t="s">
        <v>872</v>
      </c>
      <c r="H182" s="217">
        <v>1</v>
      </c>
      <c r="I182" s="218"/>
      <c r="J182" s="219">
        <f>ROUND(I182*H182,2)</f>
        <v>0</v>
      </c>
      <c r="K182" s="215" t="s">
        <v>19</v>
      </c>
      <c r="L182" s="45"/>
      <c r="M182" s="220" t="s">
        <v>19</v>
      </c>
      <c r="N182" s="221" t="s">
        <v>45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173</v>
      </c>
      <c r="AT182" s="224" t="s">
        <v>168</v>
      </c>
      <c r="AU182" s="224" t="s">
        <v>81</v>
      </c>
      <c r="AY182" s="18" t="s">
        <v>165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81</v>
      </c>
      <c r="BK182" s="225">
        <f>ROUND(I182*H182,2)</f>
        <v>0</v>
      </c>
      <c r="BL182" s="18" t="s">
        <v>173</v>
      </c>
      <c r="BM182" s="224" t="s">
        <v>847</v>
      </c>
    </row>
    <row r="183" s="2" customFormat="1" ht="16.5" customHeight="1">
      <c r="A183" s="39"/>
      <c r="B183" s="40"/>
      <c r="C183" s="213" t="s">
        <v>7</v>
      </c>
      <c r="D183" s="213" t="s">
        <v>168</v>
      </c>
      <c r="E183" s="214" t="s">
        <v>1676</v>
      </c>
      <c r="F183" s="215" t="s">
        <v>1677</v>
      </c>
      <c r="G183" s="216" t="s">
        <v>872</v>
      </c>
      <c r="H183" s="217">
        <v>1</v>
      </c>
      <c r="I183" s="218"/>
      <c r="J183" s="219">
        <f>ROUND(I183*H183,2)</f>
        <v>0</v>
      </c>
      <c r="K183" s="215" t="s">
        <v>19</v>
      </c>
      <c r="L183" s="45"/>
      <c r="M183" s="220" t="s">
        <v>19</v>
      </c>
      <c r="N183" s="221" t="s">
        <v>45</v>
      </c>
      <c r="O183" s="85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173</v>
      </c>
      <c r="AT183" s="224" t="s">
        <v>168</v>
      </c>
      <c r="AU183" s="224" t="s">
        <v>81</v>
      </c>
      <c r="AY183" s="18" t="s">
        <v>165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81</v>
      </c>
      <c r="BK183" s="225">
        <f>ROUND(I183*H183,2)</f>
        <v>0</v>
      </c>
      <c r="BL183" s="18" t="s">
        <v>173</v>
      </c>
      <c r="BM183" s="224" t="s">
        <v>952</v>
      </c>
    </row>
    <row r="184" s="2" customFormat="1" ht="16.5" customHeight="1">
      <c r="A184" s="39"/>
      <c r="B184" s="40"/>
      <c r="C184" s="213" t="s">
        <v>1083</v>
      </c>
      <c r="D184" s="213" t="s">
        <v>168</v>
      </c>
      <c r="E184" s="214" t="s">
        <v>1678</v>
      </c>
      <c r="F184" s="215" t="s">
        <v>1679</v>
      </c>
      <c r="G184" s="216" t="s">
        <v>872</v>
      </c>
      <c r="H184" s="217">
        <v>1</v>
      </c>
      <c r="I184" s="218"/>
      <c r="J184" s="219">
        <f>ROUND(I184*H184,2)</f>
        <v>0</v>
      </c>
      <c r="K184" s="215" t="s">
        <v>19</v>
      </c>
      <c r="L184" s="45"/>
      <c r="M184" s="220" t="s">
        <v>19</v>
      </c>
      <c r="N184" s="221" t="s">
        <v>45</v>
      </c>
      <c r="O184" s="85"/>
      <c r="P184" s="222">
        <f>O184*H184</f>
        <v>0</v>
      </c>
      <c r="Q184" s="222">
        <v>0</v>
      </c>
      <c r="R184" s="222">
        <f>Q184*H184</f>
        <v>0</v>
      </c>
      <c r="S184" s="222">
        <v>0</v>
      </c>
      <c r="T184" s="22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4" t="s">
        <v>173</v>
      </c>
      <c r="AT184" s="224" t="s">
        <v>168</v>
      </c>
      <c r="AU184" s="224" t="s">
        <v>81</v>
      </c>
      <c r="AY184" s="18" t="s">
        <v>165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8" t="s">
        <v>81</v>
      </c>
      <c r="BK184" s="225">
        <f>ROUND(I184*H184,2)</f>
        <v>0</v>
      </c>
      <c r="BL184" s="18" t="s">
        <v>173</v>
      </c>
      <c r="BM184" s="224" t="s">
        <v>1250</v>
      </c>
    </row>
    <row r="185" s="2" customFormat="1" ht="16.5" customHeight="1">
      <c r="A185" s="39"/>
      <c r="B185" s="40"/>
      <c r="C185" s="213" t="s">
        <v>1087</v>
      </c>
      <c r="D185" s="213" t="s">
        <v>168</v>
      </c>
      <c r="E185" s="214" t="s">
        <v>1680</v>
      </c>
      <c r="F185" s="215" t="s">
        <v>1681</v>
      </c>
      <c r="G185" s="216" t="s">
        <v>872</v>
      </c>
      <c r="H185" s="217">
        <v>12</v>
      </c>
      <c r="I185" s="218"/>
      <c r="J185" s="219">
        <f>ROUND(I185*H185,2)</f>
        <v>0</v>
      </c>
      <c r="K185" s="215" t="s">
        <v>19</v>
      </c>
      <c r="L185" s="45"/>
      <c r="M185" s="220" t="s">
        <v>19</v>
      </c>
      <c r="N185" s="221" t="s">
        <v>45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173</v>
      </c>
      <c r="AT185" s="224" t="s">
        <v>168</v>
      </c>
      <c r="AU185" s="224" t="s">
        <v>81</v>
      </c>
      <c r="AY185" s="18" t="s">
        <v>165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81</v>
      </c>
      <c r="BK185" s="225">
        <f>ROUND(I185*H185,2)</f>
        <v>0</v>
      </c>
      <c r="BL185" s="18" t="s">
        <v>173</v>
      </c>
      <c r="BM185" s="224" t="s">
        <v>1261</v>
      </c>
    </row>
    <row r="186" s="2" customFormat="1" ht="16.5" customHeight="1">
      <c r="A186" s="39"/>
      <c r="B186" s="40"/>
      <c r="C186" s="213" t="s">
        <v>1091</v>
      </c>
      <c r="D186" s="213" t="s">
        <v>168</v>
      </c>
      <c r="E186" s="214" t="s">
        <v>1682</v>
      </c>
      <c r="F186" s="215" t="s">
        <v>1683</v>
      </c>
      <c r="G186" s="216" t="s">
        <v>872</v>
      </c>
      <c r="H186" s="217">
        <v>12</v>
      </c>
      <c r="I186" s="218"/>
      <c r="J186" s="219">
        <f>ROUND(I186*H186,2)</f>
        <v>0</v>
      </c>
      <c r="K186" s="215" t="s">
        <v>195</v>
      </c>
      <c r="L186" s="45"/>
      <c r="M186" s="220" t="s">
        <v>19</v>
      </c>
      <c r="N186" s="221" t="s">
        <v>45</v>
      </c>
      <c r="O186" s="85"/>
      <c r="P186" s="222">
        <f>O186*H186</f>
        <v>0</v>
      </c>
      <c r="Q186" s="222">
        <v>8.9140000000000004E-05</v>
      </c>
      <c r="R186" s="222">
        <f>Q186*H186</f>
        <v>0.0010696799999999999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173</v>
      </c>
      <c r="AT186" s="224" t="s">
        <v>168</v>
      </c>
      <c r="AU186" s="224" t="s">
        <v>81</v>
      </c>
      <c r="AY186" s="18" t="s">
        <v>165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81</v>
      </c>
      <c r="BK186" s="225">
        <f>ROUND(I186*H186,2)</f>
        <v>0</v>
      </c>
      <c r="BL186" s="18" t="s">
        <v>173</v>
      </c>
      <c r="BM186" s="224" t="s">
        <v>1272</v>
      </c>
    </row>
    <row r="187" s="2" customFormat="1">
      <c r="A187" s="39"/>
      <c r="B187" s="40"/>
      <c r="C187" s="41"/>
      <c r="D187" s="248" t="s">
        <v>197</v>
      </c>
      <c r="E187" s="41"/>
      <c r="F187" s="249" t="s">
        <v>1684</v>
      </c>
      <c r="G187" s="41"/>
      <c r="H187" s="41"/>
      <c r="I187" s="250"/>
      <c r="J187" s="41"/>
      <c r="K187" s="41"/>
      <c r="L187" s="45"/>
      <c r="M187" s="251"/>
      <c r="N187" s="25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197</v>
      </c>
      <c r="AU187" s="18" t="s">
        <v>81</v>
      </c>
    </row>
    <row r="188" s="2" customFormat="1" ht="16.5" customHeight="1">
      <c r="A188" s="39"/>
      <c r="B188" s="40"/>
      <c r="C188" s="213" t="s">
        <v>1095</v>
      </c>
      <c r="D188" s="213" t="s">
        <v>168</v>
      </c>
      <c r="E188" s="214" t="s">
        <v>1685</v>
      </c>
      <c r="F188" s="215" t="s">
        <v>1686</v>
      </c>
      <c r="G188" s="216" t="s">
        <v>181</v>
      </c>
      <c r="H188" s="217">
        <v>4</v>
      </c>
      <c r="I188" s="218"/>
      <c r="J188" s="219">
        <f>ROUND(I188*H188,2)</f>
        <v>0</v>
      </c>
      <c r="K188" s="215" t="s">
        <v>19</v>
      </c>
      <c r="L188" s="45"/>
      <c r="M188" s="220" t="s">
        <v>19</v>
      </c>
      <c r="N188" s="221" t="s">
        <v>45</v>
      </c>
      <c r="O188" s="85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173</v>
      </c>
      <c r="AT188" s="224" t="s">
        <v>168</v>
      </c>
      <c r="AU188" s="224" t="s">
        <v>81</v>
      </c>
      <c r="AY188" s="18" t="s">
        <v>165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81</v>
      </c>
      <c r="BK188" s="225">
        <f>ROUND(I188*H188,2)</f>
        <v>0</v>
      </c>
      <c r="BL188" s="18" t="s">
        <v>173</v>
      </c>
      <c r="BM188" s="224" t="s">
        <v>1284</v>
      </c>
    </row>
    <row r="189" s="2" customFormat="1" ht="16.5" customHeight="1">
      <c r="A189" s="39"/>
      <c r="B189" s="40"/>
      <c r="C189" s="213" t="s">
        <v>1100</v>
      </c>
      <c r="D189" s="213" t="s">
        <v>168</v>
      </c>
      <c r="E189" s="214" t="s">
        <v>1687</v>
      </c>
      <c r="F189" s="215" t="s">
        <v>1688</v>
      </c>
      <c r="G189" s="216" t="s">
        <v>872</v>
      </c>
      <c r="H189" s="217">
        <v>1</v>
      </c>
      <c r="I189" s="218"/>
      <c r="J189" s="219">
        <f>ROUND(I189*H189,2)</f>
        <v>0</v>
      </c>
      <c r="K189" s="215" t="s">
        <v>19</v>
      </c>
      <c r="L189" s="45"/>
      <c r="M189" s="220" t="s">
        <v>19</v>
      </c>
      <c r="N189" s="221" t="s">
        <v>45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173</v>
      </c>
      <c r="AT189" s="224" t="s">
        <v>168</v>
      </c>
      <c r="AU189" s="224" t="s">
        <v>81</v>
      </c>
      <c r="AY189" s="18" t="s">
        <v>165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81</v>
      </c>
      <c r="BK189" s="225">
        <f>ROUND(I189*H189,2)</f>
        <v>0</v>
      </c>
      <c r="BL189" s="18" t="s">
        <v>173</v>
      </c>
      <c r="BM189" s="224" t="s">
        <v>1689</v>
      </c>
    </row>
    <row r="190" s="2" customFormat="1" ht="16.5" customHeight="1">
      <c r="A190" s="39"/>
      <c r="B190" s="40"/>
      <c r="C190" s="213" t="s">
        <v>1104</v>
      </c>
      <c r="D190" s="213" t="s">
        <v>168</v>
      </c>
      <c r="E190" s="214" t="s">
        <v>1690</v>
      </c>
      <c r="F190" s="215" t="s">
        <v>1691</v>
      </c>
      <c r="G190" s="216" t="s">
        <v>872</v>
      </c>
      <c r="H190" s="217">
        <v>1</v>
      </c>
      <c r="I190" s="218"/>
      <c r="J190" s="219">
        <f>ROUND(I190*H190,2)</f>
        <v>0</v>
      </c>
      <c r="K190" s="215" t="s">
        <v>19</v>
      </c>
      <c r="L190" s="45"/>
      <c r="M190" s="220" t="s">
        <v>19</v>
      </c>
      <c r="N190" s="221" t="s">
        <v>45</v>
      </c>
      <c r="O190" s="85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173</v>
      </c>
      <c r="AT190" s="224" t="s">
        <v>168</v>
      </c>
      <c r="AU190" s="224" t="s">
        <v>81</v>
      </c>
      <c r="AY190" s="18" t="s">
        <v>165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81</v>
      </c>
      <c r="BK190" s="225">
        <f>ROUND(I190*H190,2)</f>
        <v>0</v>
      </c>
      <c r="BL190" s="18" t="s">
        <v>173</v>
      </c>
      <c r="BM190" s="224" t="s">
        <v>1307</v>
      </c>
    </row>
    <row r="191" s="2" customFormat="1" ht="16.5" customHeight="1">
      <c r="A191" s="39"/>
      <c r="B191" s="40"/>
      <c r="C191" s="213" t="s">
        <v>1148</v>
      </c>
      <c r="D191" s="213" t="s">
        <v>168</v>
      </c>
      <c r="E191" s="214" t="s">
        <v>1692</v>
      </c>
      <c r="F191" s="215" t="s">
        <v>1693</v>
      </c>
      <c r="G191" s="216" t="s">
        <v>872</v>
      </c>
      <c r="H191" s="217">
        <v>1</v>
      </c>
      <c r="I191" s="218"/>
      <c r="J191" s="219">
        <f>ROUND(I191*H191,2)</f>
        <v>0</v>
      </c>
      <c r="K191" s="215" t="s">
        <v>19</v>
      </c>
      <c r="L191" s="45"/>
      <c r="M191" s="220" t="s">
        <v>19</v>
      </c>
      <c r="N191" s="221" t="s">
        <v>45</v>
      </c>
      <c r="O191" s="85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173</v>
      </c>
      <c r="AT191" s="224" t="s">
        <v>168</v>
      </c>
      <c r="AU191" s="224" t="s">
        <v>81</v>
      </c>
      <c r="AY191" s="18" t="s">
        <v>165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81</v>
      </c>
      <c r="BK191" s="225">
        <f>ROUND(I191*H191,2)</f>
        <v>0</v>
      </c>
      <c r="BL191" s="18" t="s">
        <v>173</v>
      </c>
      <c r="BM191" s="224" t="s">
        <v>1319</v>
      </c>
    </row>
    <row r="192" s="2" customFormat="1" ht="16.5" customHeight="1">
      <c r="A192" s="39"/>
      <c r="B192" s="40"/>
      <c r="C192" s="213" t="s">
        <v>1140</v>
      </c>
      <c r="D192" s="213" t="s">
        <v>168</v>
      </c>
      <c r="E192" s="214" t="s">
        <v>1694</v>
      </c>
      <c r="F192" s="215" t="s">
        <v>1695</v>
      </c>
      <c r="G192" s="216" t="s">
        <v>181</v>
      </c>
      <c r="H192" s="217">
        <v>4</v>
      </c>
      <c r="I192" s="218"/>
      <c r="J192" s="219">
        <f>ROUND(I192*H192,2)</f>
        <v>0</v>
      </c>
      <c r="K192" s="215" t="s">
        <v>19</v>
      </c>
      <c r="L192" s="45"/>
      <c r="M192" s="220" t="s">
        <v>19</v>
      </c>
      <c r="N192" s="221" t="s">
        <v>45</v>
      </c>
      <c r="O192" s="85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173</v>
      </c>
      <c r="AT192" s="224" t="s">
        <v>168</v>
      </c>
      <c r="AU192" s="224" t="s">
        <v>81</v>
      </c>
      <c r="AY192" s="18" t="s">
        <v>165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81</v>
      </c>
      <c r="BK192" s="225">
        <f>ROUND(I192*H192,2)</f>
        <v>0</v>
      </c>
      <c r="BL192" s="18" t="s">
        <v>173</v>
      </c>
      <c r="BM192" s="224" t="s">
        <v>1330</v>
      </c>
    </row>
    <row r="193" s="2" customFormat="1" ht="16.5" customHeight="1">
      <c r="A193" s="39"/>
      <c r="B193" s="40"/>
      <c r="C193" s="213" t="s">
        <v>1215</v>
      </c>
      <c r="D193" s="213" t="s">
        <v>168</v>
      </c>
      <c r="E193" s="214" t="s">
        <v>1696</v>
      </c>
      <c r="F193" s="215" t="s">
        <v>1697</v>
      </c>
      <c r="G193" s="216" t="s">
        <v>181</v>
      </c>
      <c r="H193" s="217">
        <v>1</v>
      </c>
      <c r="I193" s="218"/>
      <c r="J193" s="219">
        <f>ROUND(I193*H193,2)</f>
        <v>0</v>
      </c>
      <c r="K193" s="215" t="s">
        <v>19</v>
      </c>
      <c r="L193" s="45"/>
      <c r="M193" s="220" t="s">
        <v>19</v>
      </c>
      <c r="N193" s="221" t="s">
        <v>45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173</v>
      </c>
      <c r="AT193" s="224" t="s">
        <v>168</v>
      </c>
      <c r="AU193" s="224" t="s">
        <v>81</v>
      </c>
      <c r="AY193" s="18" t="s">
        <v>165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81</v>
      </c>
      <c r="BK193" s="225">
        <f>ROUND(I193*H193,2)</f>
        <v>0</v>
      </c>
      <c r="BL193" s="18" t="s">
        <v>173</v>
      </c>
      <c r="BM193" s="224" t="s">
        <v>1354</v>
      </c>
    </row>
    <row r="194" s="2" customFormat="1" ht="16.5" customHeight="1">
      <c r="A194" s="39"/>
      <c r="B194" s="40"/>
      <c r="C194" s="213" t="s">
        <v>1221</v>
      </c>
      <c r="D194" s="213" t="s">
        <v>168</v>
      </c>
      <c r="E194" s="214" t="s">
        <v>1698</v>
      </c>
      <c r="F194" s="215" t="s">
        <v>1699</v>
      </c>
      <c r="G194" s="216" t="s">
        <v>181</v>
      </c>
      <c r="H194" s="217">
        <v>1</v>
      </c>
      <c r="I194" s="218"/>
      <c r="J194" s="219">
        <f>ROUND(I194*H194,2)</f>
        <v>0</v>
      </c>
      <c r="K194" s="215" t="s">
        <v>19</v>
      </c>
      <c r="L194" s="45"/>
      <c r="M194" s="220" t="s">
        <v>19</v>
      </c>
      <c r="N194" s="221" t="s">
        <v>45</v>
      </c>
      <c r="O194" s="85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173</v>
      </c>
      <c r="AT194" s="224" t="s">
        <v>168</v>
      </c>
      <c r="AU194" s="224" t="s">
        <v>81</v>
      </c>
      <c r="AY194" s="18" t="s">
        <v>165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81</v>
      </c>
      <c r="BK194" s="225">
        <f>ROUND(I194*H194,2)</f>
        <v>0</v>
      </c>
      <c r="BL194" s="18" t="s">
        <v>173</v>
      </c>
      <c r="BM194" s="224" t="s">
        <v>1700</v>
      </c>
    </row>
    <row r="195" s="2" customFormat="1" ht="16.5" customHeight="1">
      <c r="A195" s="39"/>
      <c r="B195" s="40"/>
      <c r="C195" s="213" t="s">
        <v>713</v>
      </c>
      <c r="D195" s="213" t="s">
        <v>168</v>
      </c>
      <c r="E195" s="214" t="s">
        <v>1701</v>
      </c>
      <c r="F195" s="215" t="s">
        <v>1702</v>
      </c>
      <c r="G195" s="216" t="s">
        <v>872</v>
      </c>
      <c r="H195" s="217">
        <v>1</v>
      </c>
      <c r="I195" s="218"/>
      <c r="J195" s="219">
        <f>ROUND(I195*H195,2)</f>
        <v>0</v>
      </c>
      <c r="K195" s="215" t="s">
        <v>195</v>
      </c>
      <c r="L195" s="45"/>
      <c r="M195" s="220" t="s">
        <v>19</v>
      </c>
      <c r="N195" s="221" t="s">
        <v>45</v>
      </c>
      <c r="O195" s="85"/>
      <c r="P195" s="222">
        <f>O195*H195</f>
        <v>0</v>
      </c>
      <c r="Q195" s="222">
        <v>0.0138265522</v>
      </c>
      <c r="R195" s="222">
        <f>Q195*H195</f>
        <v>0.0138265522</v>
      </c>
      <c r="S195" s="222">
        <v>0</v>
      </c>
      <c r="T195" s="22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4" t="s">
        <v>173</v>
      </c>
      <c r="AT195" s="224" t="s">
        <v>168</v>
      </c>
      <c r="AU195" s="224" t="s">
        <v>81</v>
      </c>
      <c r="AY195" s="18" t="s">
        <v>165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8" t="s">
        <v>81</v>
      </c>
      <c r="BK195" s="225">
        <f>ROUND(I195*H195,2)</f>
        <v>0</v>
      </c>
      <c r="BL195" s="18" t="s">
        <v>173</v>
      </c>
      <c r="BM195" s="224" t="s">
        <v>1703</v>
      </c>
    </row>
    <row r="196" s="2" customFormat="1">
      <c r="A196" s="39"/>
      <c r="B196" s="40"/>
      <c r="C196" s="41"/>
      <c r="D196" s="248" t="s">
        <v>197</v>
      </c>
      <c r="E196" s="41"/>
      <c r="F196" s="249" t="s">
        <v>1704</v>
      </c>
      <c r="G196" s="41"/>
      <c r="H196" s="41"/>
      <c r="I196" s="250"/>
      <c r="J196" s="41"/>
      <c r="K196" s="41"/>
      <c r="L196" s="45"/>
      <c r="M196" s="251"/>
      <c r="N196" s="25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197</v>
      </c>
      <c r="AU196" s="18" t="s">
        <v>81</v>
      </c>
    </row>
    <row r="197" s="2" customFormat="1" ht="16.5" customHeight="1">
      <c r="A197" s="39"/>
      <c r="B197" s="40"/>
      <c r="C197" s="213" t="s">
        <v>1200</v>
      </c>
      <c r="D197" s="213" t="s">
        <v>168</v>
      </c>
      <c r="E197" s="214" t="s">
        <v>1705</v>
      </c>
      <c r="F197" s="215" t="s">
        <v>1706</v>
      </c>
      <c r="G197" s="216" t="s">
        <v>872</v>
      </c>
      <c r="H197" s="217">
        <v>1</v>
      </c>
      <c r="I197" s="218"/>
      <c r="J197" s="219">
        <f>ROUND(I197*H197,2)</f>
        <v>0</v>
      </c>
      <c r="K197" s="215" t="s">
        <v>19</v>
      </c>
      <c r="L197" s="45"/>
      <c r="M197" s="220" t="s">
        <v>19</v>
      </c>
      <c r="N197" s="221" t="s">
        <v>45</v>
      </c>
      <c r="O197" s="85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4" t="s">
        <v>173</v>
      </c>
      <c r="AT197" s="224" t="s">
        <v>168</v>
      </c>
      <c r="AU197" s="224" t="s">
        <v>81</v>
      </c>
      <c r="AY197" s="18" t="s">
        <v>165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8" t="s">
        <v>81</v>
      </c>
      <c r="BK197" s="225">
        <f>ROUND(I197*H197,2)</f>
        <v>0</v>
      </c>
      <c r="BL197" s="18" t="s">
        <v>173</v>
      </c>
      <c r="BM197" s="224" t="s">
        <v>1707</v>
      </c>
    </row>
    <row r="198" s="2" customFormat="1" ht="16.5" customHeight="1">
      <c r="A198" s="39"/>
      <c r="B198" s="40"/>
      <c r="C198" s="213" t="s">
        <v>1243</v>
      </c>
      <c r="D198" s="213" t="s">
        <v>168</v>
      </c>
      <c r="E198" s="214" t="s">
        <v>1708</v>
      </c>
      <c r="F198" s="215" t="s">
        <v>1709</v>
      </c>
      <c r="G198" s="216" t="s">
        <v>872</v>
      </c>
      <c r="H198" s="217">
        <v>1</v>
      </c>
      <c r="I198" s="218"/>
      <c r="J198" s="219">
        <f>ROUND(I198*H198,2)</f>
        <v>0</v>
      </c>
      <c r="K198" s="215" t="s">
        <v>19</v>
      </c>
      <c r="L198" s="45"/>
      <c r="M198" s="220" t="s">
        <v>19</v>
      </c>
      <c r="N198" s="221" t="s">
        <v>45</v>
      </c>
      <c r="O198" s="85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173</v>
      </c>
      <c r="AT198" s="224" t="s">
        <v>168</v>
      </c>
      <c r="AU198" s="224" t="s">
        <v>81</v>
      </c>
      <c r="AY198" s="18" t="s">
        <v>165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81</v>
      </c>
      <c r="BK198" s="225">
        <f>ROUND(I198*H198,2)</f>
        <v>0</v>
      </c>
      <c r="BL198" s="18" t="s">
        <v>173</v>
      </c>
      <c r="BM198" s="224" t="s">
        <v>830</v>
      </c>
    </row>
    <row r="199" s="2" customFormat="1" ht="16.5" customHeight="1">
      <c r="A199" s="39"/>
      <c r="B199" s="40"/>
      <c r="C199" s="213" t="s">
        <v>1058</v>
      </c>
      <c r="D199" s="213" t="s">
        <v>168</v>
      </c>
      <c r="E199" s="214" t="s">
        <v>1710</v>
      </c>
      <c r="F199" s="215" t="s">
        <v>1711</v>
      </c>
      <c r="G199" s="216" t="s">
        <v>872</v>
      </c>
      <c r="H199" s="217">
        <v>1</v>
      </c>
      <c r="I199" s="218"/>
      <c r="J199" s="219">
        <f>ROUND(I199*H199,2)</f>
        <v>0</v>
      </c>
      <c r="K199" s="215" t="s">
        <v>19</v>
      </c>
      <c r="L199" s="45"/>
      <c r="M199" s="220" t="s">
        <v>19</v>
      </c>
      <c r="N199" s="221" t="s">
        <v>45</v>
      </c>
      <c r="O199" s="85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173</v>
      </c>
      <c r="AT199" s="224" t="s">
        <v>168</v>
      </c>
      <c r="AU199" s="224" t="s">
        <v>81</v>
      </c>
      <c r="AY199" s="18" t="s">
        <v>165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81</v>
      </c>
      <c r="BK199" s="225">
        <f>ROUND(I199*H199,2)</f>
        <v>0</v>
      </c>
      <c r="BL199" s="18" t="s">
        <v>173</v>
      </c>
      <c r="BM199" s="224" t="s">
        <v>785</v>
      </c>
    </row>
    <row r="200" s="2" customFormat="1" ht="16.5" customHeight="1">
      <c r="A200" s="39"/>
      <c r="B200" s="40"/>
      <c r="C200" s="213" t="s">
        <v>1537</v>
      </c>
      <c r="D200" s="213" t="s">
        <v>168</v>
      </c>
      <c r="E200" s="214" t="s">
        <v>1712</v>
      </c>
      <c r="F200" s="215" t="s">
        <v>1713</v>
      </c>
      <c r="G200" s="216" t="s">
        <v>181</v>
      </c>
      <c r="H200" s="217">
        <v>4</v>
      </c>
      <c r="I200" s="218"/>
      <c r="J200" s="219">
        <f>ROUND(I200*H200,2)</f>
        <v>0</v>
      </c>
      <c r="K200" s="215" t="s">
        <v>19</v>
      </c>
      <c r="L200" s="45"/>
      <c r="M200" s="220" t="s">
        <v>19</v>
      </c>
      <c r="N200" s="221" t="s">
        <v>45</v>
      </c>
      <c r="O200" s="85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173</v>
      </c>
      <c r="AT200" s="224" t="s">
        <v>168</v>
      </c>
      <c r="AU200" s="224" t="s">
        <v>81</v>
      </c>
      <c r="AY200" s="18" t="s">
        <v>165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81</v>
      </c>
      <c r="BK200" s="225">
        <f>ROUND(I200*H200,2)</f>
        <v>0</v>
      </c>
      <c r="BL200" s="18" t="s">
        <v>173</v>
      </c>
      <c r="BM200" s="224" t="s">
        <v>1108</v>
      </c>
    </row>
    <row r="201" s="2" customFormat="1" ht="16.5" customHeight="1">
      <c r="A201" s="39"/>
      <c r="B201" s="40"/>
      <c r="C201" s="213" t="s">
        <v>1714</v>
      </c>
      <c r="D201" s="213" t="s">
        <v>168</v>
      </c>
      <c r="E201" s="214" t="s">
        <v>1715</v>
      </c>
      <c r="F201" s="215" t="s">
        <v>1716</v>
      </c>
      <c r="G201" s="216" t="s">
        <v>181</v>
      </c>
      <c r="H201" s="217">
        <v>1</v>
      </c>
      <c r="I201" s="218"/>
      <c r="J201" s="219">
        <f>ROUND(I201*H201,2)</f>
        <v>0</v>
      </c>
      <c r="K201" s="215" t="s">
        <v>19</v>
      </c>
      <c r="L201" s="45"/>
      <c r="M201" s="220" t="s">
        <v>19</v>
      </c>
      <c r="N201" s="221" t="s">
        <v>45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173</v>
      </c>
      <c r="AT201" s="224" t="s">
        <v>168</v>
      </c>
      <c r="AU201" s="224" t="s">
        <v>81</v>
      </c>
      <c r="AY201" s="18" t="s">
        <v>165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81</v>
      </c>
      <c r="BK201" s="225">
        <f>ROUND(I201*H201,2)</f>
        <v>0</v>
      </c>
      <c r="BL201" s="18" t="s">
        <v>173</v>
      </c>
      <c r="BM201" s="224" t="s">
        <v>892</v>
      </c>
    </row>
    <row r="202" s="2" customFormat="1" ht="21.75" customHeight="1">
      <c r="A202" s="39"/>
      <c r="B202" s="40"/>
      <c r="C202" s="213" t="s">
        <v>1040</v>
      </c>
      <c r="D202" s="213" t="s">
        <v>168</v>
      </c>
      <c r="E202" s="214" t="s">
        <v>1717</v>
      </c>
      <c r="F202" s="215" t="s">
        <v>1718</v>
      </c>
      <c r="G202" s="216" t="s">
        <v>181</v>
      </c>
      <c r="H202" s="217">
        <v>1</v>
      </c>
      <c r="I202" s="218"/>
      <c r="J202" s="219">
        <f>ROUND(I202*H202,2)</f>
        <v>0</v>
      </c>
      <c r="K202" s="215" t="s">
        <v>195</v>
      </c>
      <c r="L202" s="45"/>
      <c r="M202" s="220" t="s">
        <v>19</v>
      </c>
      <c r="N202" s="221" t="s">
        <v>45</v>
      </c>
      <c r="O202" s="85"/>
      <c r="P202" s="222">
        <f>O202*H202</f>
        <v>0</v>
      </c>
      <c r="Q202" s="222">
        <v>0.00075000000000000002</v>
      </c>
      <c r="R202" s="222">
        <f>Q202*H202</f>
        <v>0.00075000000000000002</v>
      </c>
      <c r="S202" s="222">
        <v>0</v>
      </c>
      <c r="T202" s="22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173</v>
      </c>
      <c r="AT202" s="224" t="s">
        <v>168</v>
      </c>
      <c r="AU202" s="224" t="s">
        <v>81</v>
      </c>
      <c r="AY202" s="18" t="s">
        <v>165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81</v>
      </c>
      <c r="BK202" s="225">
        <f>ROUND(I202*H202,2)</f>
        <v>0</v>
      </c>
      <c r="BL202" s="18" t="s">
        <v>173</v>
      </c>
      <c r="BM202" s="224" t="s">
        <v>878</v>
      </c>
    </row>
    <row r="203" s="2" customFormat="1">
      <c r="A203" s="39"/>
      <c r="B203" s="40"/>
      <c r="C203" s="41"/>
      <c r="D203" s="248" t="s">
        <v>197</v>
      </c>
      <c r="E203" s="41"/>
      <c r="F203" s="249" t="s">
        <v>1719</v>
      </c>
      <c r="G203" s="41"/>
      <c r="H203" s="41"/>
      <c r="I203" s="250"/>
      <c r="J203" s="41"/>
      <c r="K203" s="41"/>
      <c r="L203" s="45"/>
      <c r="M203" s="251"/>
      <c r="N203" s="25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197</v>
      </c>
      <c r="AU203" s="18" t="s">
        <v>81</v>
      </c>
    </row>
    <row r="204" s="2" customFormat="1" ht="16.5" customHeight="1">
      <c r="A204" s="39"/>
      <c r="B204" s="40"/>
      <c r="C204" s="213" t="s">
        <v>1720</v>
      </c>
      <c r="D204" s="213" t="s">
        <v>168</v>
      </c>
      <c r="E204" s="214" t="s">
        <v>1721</v>
      </c>
      <c r="F204" s="215" t="s">
        <v>1722</v>
      </c>
      <c r="G204" s="216" t="s">
        <v>181</v>
      </c>
      <c r="H204" s="217">
        <v>4</v>
      </c>
      <c r="I204" s="218"/>
      <c r="J204" s="219">
        <f>ROUND(I204*H204,2)</f>
        <v>0</v>
      </c>
      <c r="K204" s="215" t="s">
        <v>19</v>
      </c>
      <c r="L204" s="45"/>
      <c r="M204" s="220" t="s">
        <v>19</v>
      </c>
      <c r="N204" s="221" t="s">
        <v>45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173</v>
      </c>
      <c r="AT204" s="224" t="s">
        <v>168</v>
      </c>
      <c r="AU204" s="224" t="s">
        <v>81</v>
      </c>
      <c r="AY204" s="18" t="s">
        <v>165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81</v>
      </c>
      <c r="BK204" s="225">
        <f>ROUND(I204*H204,2)</f>
        <v>0</v>
      </c>
      <c r="BL204" s="18" t="s">
        <v>173</v>
      </c>
      <c r="BM204" s="224" t="s">
        <v>1337</v>
      </c>
    </row>
    <row r="205" s="2" customFormat="1" ht="16.5" customHeight="1">
      <c r="A205" s="39"/>
      <c r="B205" s="40"/>
      <c r="C205" s="213" t="s">
        <v>1542</v>
      </c>
      <c r="D205" s="213" t="s">
        <v>168</v>
      </c>
      <c r="E205" s="214" t="s">
        <v>1723</v>
      </c>
      <c r="F205" s="215" t="s">
        <v>1724</v>
      </c>
      <c r="G205" s="216" t="s">
        <v>181</v>
      </c>
      <c r="H205" s="217">
        <v>1</v>
      </c>
      <c r="I205" s="218"/>
      <c r="J205" s="219">
        <f>ROUND(I205*H205,2)</f>
        <v>0</v>
      </c>
      <c r="K205" s="215" t="s">
        <v>19</v>
      </c>
      <c r="L205" s="45"/>
      <c r="M205" s="220" t="s">
        <v>19</v>
      </c>
      <c r="N205" s="221" t="s">
        <v>45</v>
      </c>
      <c r="O205" s="85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173</v>
      </c>
      <c r="AT205" s="224" t="s">
        <v>168</v>
      </c>
      <c r="AU205" s="224" t="s">
        <v>81</v>
      </c>
      <c r="AY205" s="18" t="s">
        <v>165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81</v>
      </c>
      <c r="BK205" s="225">
        <f>ROUND(I205*H205,2)</f>
        <v>0</v>
      </c>
      <c r="BL205" s="18" t="s">
        <v>173</v>
      </c>
      <c r="BM205" s="224" t="s">
        <v>842</v>
      </c>
    </row>
    <row r="206" s="2" customFormat="1" ht="16.5" customHeight="1">
      <c r="A206" s="39"/>
      <c r="B206" s="40"/>
      <c r="C206" s="213" t="s">
        <v>1725</v>
      </c>
      <c r="D206" s="213" t="s">
        <v>168</v>
      </c>
      <c r="E206" s="214" t="s">
        <v>1726</v>
      </c>
      <c r="F206" s="215" t="s">
        <v>1727</v>
      </c>
      <c r="G206" s="216" t="s">
        <v>872</v>
      </c>
      <c r="H206" s="217">
        <v>1</v>
      </c>
      <c r="I206" s="218"/>
      <c r="J206" s="219">
        <f>ROUND(I206*H206,2)</f>
        <v>0</v>
      </c>
      <c r="K206" s="215" t="s">
        <v>19</v>
      </c>
      <c r="L206" s="45"/>
      <c r="M206" s="220" t="s">
        <v>19</v>
      </c>
      <c r="N206" s="221" t="s">
        <v>45</v>
      </c>
      <c r="O206" s="85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173</v>
      </c>
      <c r="AT206" s="224" t="s">
        <v>168</v>
      </c>
      <c r="AU206" s="224" t="s">
        <v>81</v>
      </c>
      <c r="AY206" s="18" t="s">
        <v>165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81</v>
      </c>
      <c r="BK206" s="225">
        <f>ROUND(I206*H206,2)</f>
        <v>0</v>
      </c>
      <c r="BL206" s="18" t="s">
        <v>173</v>
      </c>
      <c r="BM206" s="224" t="s">
        <v>521</v>
      </c>
    </row>
    <row r="207" s="2" customFormat="1" ht="16.5" customHeight="1">
      <c r="A207" s="39"/>
      <c r="B207" s="40"/>
      <c r="C207" s="213" t="s">
        <v>1545</v>
      </c>
      <c r="D207" s="213" t="s">
        <v>168</v>
      </c>
      <c r="E207" s="214" t="s">
        <v>1728</v>
      </c>
      <c r="F207" s="215" t="s">
        <v>1729</v>
      </c>
      <c r="G207" s="216" t="s">
        <v>181</v>
      </c>
      <c r="H207" s="217">
        <v>1</v>
      </c>
      <c r="I207" s="218"/>
      <c r="J207" s="219">
        <f>ROUND(I207*H207,2)</f>
        <v>0</v>
      </c>
      <c r="K207" s="215" t="s">
        <v>19</v>
      </c>
      <c r="L207" s="45"/>
      <c r="M207" s="220" t="s">
        <v>19</v>
      </c>
      <c r="N207" s="221" t="s">
        <v>45</v>
      </c>
      <c r="O207" s="85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173</v>
      </c>
      <c r="AT207" s="224" t="s">
        <v>168</v>
      </c>
      <c r="AU207" s="224" t="s">
        <v>81</v>
      </c>
      <c r="AY207" s="18" t="s">
        <v>165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81</v>
      </c>
      <c r="BK207" s="225">
        <f>ROUND(I207*H207,2)</f>
        <v>0</v>
      </c>
      <c r="BL207" s="18" t="s">
        <v>173</v>
      </c>
      <c r="BM207" s="224" t="s">
        <v>535</v>
      </c>
    </row>
    <row r="208" s="2" customFormat="1" ht="24.15" customHeight="1">
      <c r="A208" s="39"/>
      <c r="B208" s="40"/>
      <c r="C208" s="213" t="s">
        <v>1730</v>
      </c>
      <c r="D208" s="213" t="s">
        <v>168</v>
      </c>
      <c r="E208" s="214" t="s">
        <v>1731</v>
      </c>
      <c r="F208" s="215" t="s">
        <v>1732</v>
      </c>
      <c r="G208" s="216" t="s">
        <v>1526</v>
      </c>
      <c r="H208" s="217">
        <v>2</v>
      </c>
      <c r="I208" s="218"/>
      <c r="J208" s="219">
        <f>ROUND(I208*H208,2)</f>
        <v>0</v>
      </c>
      <c r="K208" s="215" t="s">
        <v>19</v>
      </c>
      <c r="L208" s="45"/>
      <c r="M208" s="276" t="s">
        <v>19</v>
      </c>
      <c r="N208" s="277" t="s">
        <v>45</v>
      </c>
      <c r="O208" s="278"/>
      <c r="P208" s="279">
        <f>O208*H208</f>
        <v>0</v>
      </c>
      <c r="Q208" s="279">
        <v>0</v>
      </c>
      <c r="R208" s="279">
        <f>Q208*H208</f>
        <v>0</v>
      </c>
      <c r="S208" s="279">
        <v>0</v>
      </c>
      <c r="T208" s="28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173</v>
      </c>
      <c r="AT208" s="224" t="s">
        <v>168</v>
      </c>
      <c r="AU208" s="224" t="s">
        <v>81</v>
      </c>
      <c r="AY208" s="18" t="s">
        <v>165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81</v>
      </c>
      <c r="BK208" s="225">
        <f>ROUND(I208*H208,2)</f>
        <v>0</v>
      </c>
      <c r="BL208" s="18" t="s">
        <v>173</v>
      </c>
      <c r="BM208" s="224" t="s">
        <v>1733</v>
      </c>
    </row>
    <row r="209" s="2" customFormat="1" ht="6.96" customHeight="1">
      <c r="A209" s="39"/>
      <c r="B209" s="60"/>
      <c r="C209" s="61"/>
      <c r="D209" s="61"/>
      <c r="E209" s="61"/>
      <c r="F209" s="61"/>
      <c r="G209" s="61"/>
      <c r="H209" s="61"/>
      <c r="I209" s="61"/>
      <c r="J209" s="61"/>
      <c r="K209" s="61"/>
      <c r="L209" s="45"/>
      <c r="M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</row>
  </sheetData>
  <sheetProtection sheet="1" autoFilter="0" formatColumns="0" formatRows="0" objects="1" scenarios="1" spinCount="100000" saltValue="2u6T4fediJ61HzcssGdcaHkBq7VoMfoM8CxfzLLx6F3INaVUARijArBwbZxX71G7mZnc9Jh9TzeT/Uidq6wixg==" hashValue="tgJI2FjlYknWEXbXerIE2adpjyn6U39smWn47DdO4Xp11CMVi3AVtXJfEAh18uCIZs5/h5mpgKswcq5VJ7cVEQ==" algorithmName="SHA-512" password="CC35"/>
  <autoFilter ref="C87:K2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1" r:id="rId1" display="https://podminky.urs.cz/item/CS_URS_2023_01/721173401"/>
    <hyperlink ref="F93" r:id="rId2" display="https://podminky.urs.cz/item/CS_URS_2023_01/721173402"/>
    <hyperlink ref="F98" r:id="rId3" display="https://podminky.urs.cz/item/CS_URS_2023_01/721174025"/>
    <hyperlink ref="F101" r:id="rId4" display="https://podminky.urs.cz/item/CS_URS_2023_01/721194104"/>
    <hyperlink ref="F103" r:id="rId5" display="https://podminky.urs.cz/item/CS_URS_2023_01/721194109"/>
    <hyperlink ref="F106" r:id="rId6" display="https://podminky.urs.cz/item/CS_URS_2023_01/721242115"/>
    <hyperlink ref="F109" r:id="rId7" display="https://podminky.urs.cz/item/CS_URS_2023_01/721290112"/>
    <hyperlink ref="F120" r:id="rId8" display="https://podminky.urs.cz/item/CS_URS_2023_01/722190401"/>
    <hyperlink ref="F122" r:id="rId9" display="https://podminky.urs.cz/item/CS_URS_2023_01/722190402"/>
    <hyperlink ref="F124" r:id="rId10" display="https://podminky.urs.cz/item/CS_URS_2023_01/722190403"/>
    <hyperlink ref="F126" r:id="rId11" display="https://podminky.urs.cz/item/CS_URS_2023_01/722220111"/>
    <hyperlink ref="F129" r:id="rId12" display="https://podminky.urs.cz/item/CS_URS_2023_01/722229102"/>
    <hyperlink ref="F131" r:id="rId13" display="https://podminky.urs.cz/item/CS_URS_2023_01/722229103"/>
    <hyperlink ref="F135" r:id="rId14" display="https://podminky.urs.cz/item/CS_URS_2023_01/722231203"/>
    <hyperlink ref="F137" r:id="rId15" display="https://podminky.urs.cz/item/CS_URS_2023_01/722232072"/>
    <hyperlink ref="F139" r:id="rId16" display="https://podminky.urs.cz/item/CS_URS_2023_01/722232073"/>
    <hyperlink ref="F141" r:id="rId17" display="https://podminky.urs.cz/item/CS_URS_2023_01/722232074"/>
    <hyperlink ref="F143" r:id="rId18" display="https://podminky.urs.cz/item/CS_URS_2023_01/722232064"/>
    <hyperlink ref="F146" r:id="rId19" display="https://podminky.urs.cz/item/CS_URS_2023_01/722234267"/>
    <hyperlink ref="F148" r:id="rId20" display="https://podminky.urs.cz/item/CS_URS_2023_01/722239101"/>
    <hyperlink ref="F150" r:id="rId21" display="https://podminky.urs.cz/item/CS_URS_2023_01/722239102"/>
    <hyperlink ref="F152" r:id="rId22" display="https://podminky.urs.cz/item/CS_URS_2023_01/722239103"/>
    <hyperlink ref="F158" r:id="rId23" display="https://podminky.urs.cz/item/CS_URS_2023_01/722290226"/>
    <hyperlink ref="F160" r:id="rId24" display="https://podminky.urs.cz/item/CS_URS_2023_01/722290234"/>
    <hyperlink ref="F187" r:id="rId25" display="https://podminky.urs.cz/item/CS_URS_2023_01/725819201"/>
    <hyperlink ref="F196" r:id="rId26" display="https://podminky.urs.cz/item/CS_URS_2023_01/725241142"/>
    <hyperlink ref="F203" r:id="rId27" display="https://podminky.urs.cz/item/CS_URS_2023_01/725865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1734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1485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Statutární město Ostrava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Ing. Petr Fraš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>28634403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MPA ProjektStav s.r.o.</v>
      </c>
      <c r="F26" s="39"/>
      <c r="G26" s="39"/>
      <c r="H26" s="39"/>
      <c r="I26" s="143" t="s">
        <v>28</v>
      </c>
      <c r="J26" s="134" t="str">
        <f>IF('Rekapitulace stavby'!AN20="","",'Rekapitulace stavby'!AN20)</f>
        <v>CZ28634403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ROUND((SUM(BE91:BE179)),  2)</f>
        <v>0</v>
      </c>
      <c r="G35" s="39"/>
      <c r="H35" s="39"/>
      <c r="I35" s="158">
        <v>0.20999999999999999</v>
      </c>
      <c r="J35" s="157">
        <f>ROUND(((SUM(BE91:BE179))*I35),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ROUND((SUM(BF91:BF179)),  2)</f>
        <v>0</v>
      </c>
      <c r="G36" s="39"/>
      <c r="H36" s="39"/>
      <c r="I36" s="158">
        <v>0.14999999999999999</v>
      </c>
      <c r="J36" s="157">
        <f>ROUND(((SUM(BF91:BF179))*I36),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ROUND((SUM(BG91:BG179)),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ROUND((SUM(BH91:BH179)),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ROUND((SUM(BI91:BI179)),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003 - Elektroinstalace silnoproud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1735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1736</v>
      </c>
      <c r="E65" s="178"/>
      <c r="F65" s="178"/>
      <c r="G65" s="178"/>
      <c r="H65" s="178"/>
      <c r="I65" s="178"/>
      <c r="J65" s="179">
        <f>J114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5"/>
      <c r="C66" s="176"/>
      <c r="D66" s="177" t="s">
        <v>1737</v>
      </c>
      <c r="E66" s="178"/>
      <c r="F66" s="178"/>
      <c r="G66" s="178"/>
      <c r="H66" s="178"/>
      <c r="I66" s="178"/>
      <c r="J66" s="179">
        <f>J145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5"/>
      <c r="C67" s="176"/>
      <c r="D67" s="177" t="s">
        <v>1738</v>
      </c>
      <c r="E67" s="178"/>
      <c r="F67" s="178"/>
      <c r="G67" s="178"/>
      <c r="H67" s="178"/>
      <c r="I67" s="178"/>
      <c r="J67" s="179">
        <f>J161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1739</v>
      </c>
      <c r="E68" s="178"/>
      <c r="F68" s="178"/>
      <c r="G68" s="178"/>
      <c r="H68" s="178"/>
      <c r="I68" s="178"/>
      <c r="J68" s="179">
        <f>J169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5"/>
      <c r="C69" s="176"/>
      <c r="D69" s="177" t="s">
        <v>1740</v>
      </c>
      <c r="E69" s="178"/>
      <c r="F69" s="178"/>
      <c r="G69" s="178"/>
      <c r="H69" s="178"/>
      <c r="I69" s="178"/>
      <c r="J69" s="179">
        <f>J174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150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0" t="str">
        <f>E7</f>
        <v>Veřejné prostranství a květinová síň u kostela sv. Josefa, Slezská Ostrava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114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115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003 - Elektroinstalace silnoproud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 xml:space="preserve"> </v>
      </c>
      <c r="G85" s="41"/>
      <c r="H85" s="41"/>
      <c r="I85" s="33" t="s">
        <v>23</v>
      </c>
      <c r="J85" s="73" t="str">
        <f>IF(J14="","",J14)</f>
        <v>22. 8. 2022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>Statutární město Ostrava</v>
      </c>
      <c r="G87" s="41"/>
      <c r="H87" s="41"/>
      <c r="I87" s="33" t="s">
        <v>31</v>
      </c>
      <c r="J87" s="37" t="str">
        <f>E23</f>
        <v>Ing. Petr Fraš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MPA ProjektStav s.r.o.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151</v>
      </c>
      <c r="D90" s="189" t="s">
        <v>59</v>
      </c>
      <c r="E90" s="189" t="s">
        <v>55</v>
      </c>
      <c r="F90" s="189" t="s">
        <v>56</v>
      </c>
      <c r="G90" s="189" t="s">
        <v>152</v>
      </c>
      <c r="H90" s="189" t="s">
        <v>153</v>
      </c>
      <c r="I90" s="189" t="s">
        <v>154</v>
      </c>
      <c r="J90" s="189" t="s">
        <v>120</v>
      </c>
      <c r="K90" s="190" t="s">
        <v>155</v>
      </c>
      <c r="L90" s="191"/>
      <c r="M90" s="93" t="s">
        <v>19</v>
      </c>
      <c r="N90" s="94" t="s">
        <v>44</v>
      </c>
      <c r="O90" s="94" t="s">
        <v>156</v>
      </c>
      <c r="P90" s="94" t="s">
        <v>157</v>
      </c>
      <c r="Q90" s="94" t="s">
        <v>158</v>
      </c>
      <c r="R90" s="94" t="s">
        <v>159</v>
      </c>
      <c r="S90" s="94" t="s">
        <v>160</v>
      </c>
      <c r="T90" s="95" t="s">
        <v>161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162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P92+P114+P145+P161+P169+P174</f>
        <v>0</v>
      </c>
      <c r="Q91" s="97"/>
      <c r="R91" s="194">
        <f>R92+R114+R145+R161+R169+R174</f>
        <v>0</v>
      </c>
      <c r="S91" s="97"/>
      <c r="T91" s="195">
        <f>T92+T114+T145+T161+T169+T174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121</v>
      </c>
      <c r="BK91" s="196">
        <f>BK92+BK114+BK145+BK161+BK169+BK174</f>
        <v>0</v>
      </c>
    </row>
    <row r="92" s="12" customFormat="1" ht="25.92" customHeight="1">
      <c r="A92" s="12"/>
      <c r="B92" s="197"/>
      <c r="C92" s="198"/>
      <c r="D92" s="199" t="s">
        <v>73</v>
      </c>
      <c r="E92" s="200" t="s">
        <v>1741</v>
      </c>
      <c r="F92" s="200" t="s">
        <v>1742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SUM(P93:P113)</f>
        <v>0</v>
      </c>
      <c r="Q92" s="205"/>
      <c r="R92" s="206">
        <f>SUM(R93:R113)</f>
        <v>0</v>
      </c>
      <c r="S92" s="205"/>
      <c r="T92" s="207">
        <f>SUM(T93:T113)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81</v>
      </c>
      <c r="AT92" s="209" t="s">
        <v>73</v>
      </c>
      <c r="AU92" s="209" t="s">
        <v>74</v>
      </c>
      <c r="AY92" s="208" t="s">
        <v>165</v>
      </c>
      <c r="BK92" s="210">
        <f>SUM(BK93:BK113)</f>
        <v>0</v>
      </c>
    </row>
    <row r="93" s="2" customFormat="1" ht="24.15" customHeight="1">
      <c r="A93" s="39"/>
      <c r="B93" s="40"/>
      <c r="C93" s="213" t="s">
        <v>74</v>
      </c>
      <c r="D93" s="213" t="s">
        <v>168</v>
      </c>
      <c r="E93" s="214" t="s">
        <v>1743</v>
      </c>
      <c r="F93" s="215" t="s">
        <v>1744</v>
      </c>
      <c r="G93" s="216" t="s">
        <v>1745</v>
      </c>
      <c r="H93" s="217">
        <v>2</v>
      </c>
      <c r="I93" s="218"/>
      <c r="J93" s="219">
        <f>ROUND(I93*H93,2)</f>
        <v>0</v>
      </c>
      <c r="K93" s="215" t="s">
        <v>19</v>
      </c>
      <c r="L93" s="45"/>
      <c r="M93" s="220" t="s">
        <v>19</v>
      </c>
      <c r="N93" s="221" t="s">
        <v>45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173</v>
      </c>
      <c r="AT93" s="224" t="s">
        <v>168</v>
      </c>
      <c r="AU93" s="224" t="s">
        <v>81</v>
      </c>
      <c r="AY93" s="18" t="s">
        <v>165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81</v>
      </c>
      <c r="BK93" s="225">
        <f>ROUND(I93*H93,2)</f>
        <v>0</v>
      </c>
      <c r="BL93" s="18" t="s">
        <v>173</v>
      </c>
      <c r="BM93" s="224" t="s">
        <v>83</v>
      </c>
    </row>
    <row r="94" s="2" customFormat="1" ht="16.5" customHeight="1">
      <c r="A94" s="39"/>
      <c r="B94" s="40"/>
      <c r="C94" s="213" t="s">
        <v>74</v>
      </c>
      <c r="D94" s="213" t="s">
        <v>168</v>
      </c>
      <c r="E94" s="214" t="s">
        <v>1746</v>
      </c>
      <c r="F94" s="215" t="s">
        <v>1747</v>
      </c>
      <c r="G94" s="216" t="s">
        <v>1745</v>
      </c>
      <c r="H94" s="217">
        <v>1</v>
      </c>
      <c r="I94" s="218"/>
      <c r="J94" s="219">
        <f>ROUND(I94*H94,2)</f>
        <v>0</v>
      </c>
      <c r="K94" s="215" t="s">
        <v>19</v>
      </c>
      <c r="L94" s="45"/>
      <c r="M94" s="220" t="s">
        <v>19</v>
      </c>
      <c r="N94" s="221" t="s">
        <v>45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173</v>
      </c>
      <c r="AT94" s="224" t="s">
        <v>168</v>
      </c>
      <c r="AU94" s="224" t="s">
        <v>81</v>
      </c>
      <c r="AY94" s="18" t="s">
        <v>165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81</v>
      </c>
      <c r="BK94" s="225">
        <f>ROUND(I94*H94,2)</f>
        <v>0</v>
      </c>
      <c r="BL94" s="18" t="s">
        <v>173</v>
      </c>
      <c r="BM94" s="224" t="s">
        <v>173</v>
      </c>
    </row>
    <row r="95" s="2" customFormat="1" ht="16.5" customHeight="1">
      <c r="A95" s="39"/>
      <c r="B95" s="40"/>
      <c r="C95" s="213" t="s">
        <v>74</v>
      </c>
      <c r="D95" s="213" t="s">
        <v>168</v>
      </c>
      <c r="E95" s="214" t="s">
        <v>1748</v>
      </c>
      <c r="F95" s="215" t="s">
        <v>1749</v>
      </c>
      <c r="G95" s="216" t="s">
        <v>1745</v>
      </c>
      <c r="H95" s="217">
        <v>1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173</v>
      </c>
      <c r="AT95" s="224" t="s">
        <v>168</v>
      </c>
      <c r="AU95" s="224" t="s">
        <v>81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173</v>
      </c>
      <c r="BM95" s="224" t="s">
        <v>476</v>
      </c>
    </row>
    <row r="96" s="2" customFormat="1" ht="16.5" customHeight="1">
      <c r="A96" s="39"/>
      <c r="B96" s="40"/>
      <c r="C96" s="213" t="s">
        <v>74</v>
      </c>
      <c r="D96" s="213" t="s">
        <v>168</v>
      </c>
      <c r="E96" s="214" t="s">
        <v>1750</v>
      </c>
      <c r="F96" s="215" t="s">
        <v>1751</v>
      </c>
      <c r="G96" s="216" t="s">
        <v>171</v>
      </c>
      <c r="H96" s="217">
        <v>5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45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173</v>
      </c>
      <c r="AT96" s="224" t="s">
        <v>168</v>
      </c>
      <c r="AU96" s="224" t="s">
        <v>81</v>
      </c>
      <c r="AY96" s="18" t="s">
        <v>165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81</v>
      </c>
      <c r="BK96" s="225">
        <f>ROUND(I96*H96,2)</f>
        <v>0</v>
      </c>
      <c r="BL96" s="18" t="s">
        <v>173</v>
      </c>
      <c r="BM96" s="224" t="s">
        <v>525</v>
      </c>
    </row>
    <row r="97" s="2" customFormat="1" ht="16.5" customHeight="1">
      <c r="A97" s="39"/>
      <c r="B97" s="40"/>
      <c r="C97" s="213" t="s">
        <v>74</v>
      </c>
      <c r="D97" s="213" t="s">
        <v>168</v>
      </c>
      <c r="E97" s="214" t="s">
        <v>1752</v>
      </c>
      <c r="F97" s="215" t="s">
        <v>1753</v>
      </c>
      <c r="G97" s="216" t="s">
        <v>171</v>
      </c>
      <c r="H97" s="217">
        <v>45</v>
      </c>
      <c r="I97" s="218"/>
      <c r="J97" s="219">
        <f>ROUND(I97*H97,2)</f>
        <v>0</v>
      </c>
      <c r="K97" s="215" t="s">
        <v>19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173</v>
      </c>
      <c r="AT97" s="224" t="s">
        <v>168</v>
      </c>
      <c r="AU97" s="224" t="s">
        <v>81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173</v>
      </c>
      <c r="BM97" s="224" t="s">
        <v>1180</v>
      </c>
    </row>
    <row r="98" s="2" customFormat="1" ht="16.5" customHeight="1">
      <c r="A98" s="39"/>
      <c r="B98" s="40"/>
      <c r="C98" s="213" t="s">
        <v>74</v>
      </c>
      <c r="D98" s="213" t="s">
        <v>168</v>
      </c>
      <c r="E98" s="214" t="s">
        <v>1754</v>
      </c>
      <c r="F98" s="215" t="s">
        <v>1755</v>
      </c>
      <c r="G98" s="216" t="s">
        <v>171</v>
      </c>
      <c r="H98" s="217">
        <v>25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45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173</v>
      </c>
      <c r="AT98" s="224" t="s">
        <v>168</v>
      </c>
      <c r="AU98" s="224" t="s">
        <v>81</v>
      </c>
      <c r="AY98" s="18" t="s">
        <v>165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81</v>
      </c>
      <c r="BK98" s="225">
        <f>ROUND(I98*H98,2)</f>
        <v>0</v>
      </c>
      <c r="BL98" s="18" t="s">
        <v>173</v>
      </c>
      <c r="BM98" s="224" t="s">
        <v>1227</v>
      </c>
    </row>
    <row r="99" s="2" customFormat="1" ht="16.5" customHeight="1">
      <c r="A99" s="39"/>
      <c r="B99" s="40"/>
      <c r="C99" s="213" t="s">
        <v>74</v>
      </c>
      <c r="D99" s="213" t="s">
        <v>168</v>
      </c>
      <c r="E99" s="214" t="s">
        <v>1756</v>
      </c>
      <c r="F99" s="215" t="s">
        <v>1757</v>
      </c>
      <c r="G99" s="216" t="s">
        <v>171</v>
      </c>
      <c r="H99" s="217">
        <v>485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173</v>
      </c>
      <c r="AT99" s="224" t="s">
        <v>168</v>
      </c>
      <c r="AU99" s="224" t="s">
        <v>81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173</v>
      </c>
      <c r="BM99" s="224" t="s">
        <v>1192</v>
      </c>
    </row>
    <row r="100" s="2" customFormat="1" ht="16.5" customHeight="1">
      <c r="A100" s="39"/>
      <c r="B100" s="40"/>
      <c r="C100" s="213" t="s">
        <v>74</v>
      </c>
      <c r="D100" s="213" t="s">
        <v>168</v>
      </c>
      <c r="E100" s="214" t="s">
        <v>1758</v>
      </c>
      <c r="F100" s="215" t="s">
        <v>1759</v>
      </c>
      <c r="G100" s="216" t="s">
        <v>171</v>
      </c>
      <c r="H100" s="217">
        <v>20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173</v>
      </c>
      <c r="AT100" s="224" t="s">
        <v>168</v>
      </c>
      <c r="AU100" s="224" t="s">
        <v>81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173</v>
      </c>
      <c r="BM100" s="224" t="s">
        <v>706</v>
      </c>
    </row>
    <row r="101" s="2" customFormat="1" ht="16.5" customHeight="1">
      <c r="A101" s="39"/>
      <c r="B101" s="40"/>
      <c r="C101" s="213" t="s">
        <v>74</v>
      </c>
      <c r="D101" s="213" t="s">
        <v>168</v>
      </c>
      <c r="E101" s="214" t="s">
        <v>1760</v>
      </c>
      <c r="F101" s="215" t="s">
        <v>1761</v>
      </c>
      <c r="G101" s="216" t="s">
        <v>171</v>
      </c>
      <c r="H101" s="217">
        <v>285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45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173</v>
      </c>
      <c r="AT101" s="224" t="s">
        <v>168</v>
      </c>
      <c r="AU101" s="224" t="s">
        <v>81</v>
      </c>
      <c r="AY101" s="18" t="s">
        <v>165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81</v>
      </c>
      <c r="BK101" s="225">
        <f>ROUND(I101*H101,2)</f>
        <v>0</v>
      </c>
      <c r="BL101" s="18" t="s">
        <v>173</v>
      </c>
      <c r="BM101" s="224" t="s">
        <v>1065</v>
      </c>
    </row>
    <row r="102" s="2" customFormat="1" ht="16.5" customHeight="1">
      <c r="A102" s="39"/>
      <c r="B102" s="40"/>
      <c r="C102" s="213" t="s">
        <v>74</v>
      </c>
      <c r="D102" s="213" t="s">
        <v>168</v>
      </c>
      <c r="E102" s="214" t="s">
        <v>1762</v>
      </c>
      <c r="F102" s="215" t="s">
        <v>1763</v>
      </c>
      <c r="G102" s="216" t="s">
        <v>171</v>
      </c>
      <c r="H102" s="217">
        <v>40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173</v>
      </c>
      <c r="AT102" s="224" t="s">
        <v>168</v>
      </c>
      <c r="AU102" s="224" t="s">
        <v>81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173</v>
      </c>
      <c r="BM102" s="224" t="s">
        <v>1074</v>
      </c>
    </row>
    <row r="103" s="2" customFormat="1" ht="16.5" customHeight="1">
      <c r="A103" s="39"/>
      <c r="B103" s="40"/>
      <c r="C103" s="213" t="s">
        <v>74</v>
      </c>
      <c r="D103" s="213" t="s">
        <v>168</v>
      </c>
      <c r="E103" s="214" t="s">
        <v>1764</v>
      </c>
      <c r="F103" s="215" t="s">
        <v>1765</v>
      </c>
      <c r="G103" s="216" t="s">
        <v>171</v>
      </c>
      <c r="H103" s="217">
        <v>25</v>
      </c>
      <c r="I103" s="218"/>
      <c r="J103" s="219">
        <f>ROUND(I103*H103,2)</f>
        <v>0</v>
      </c>
      <c r="K103" s="215" t="s">
        <v>19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173</v>
      </c>
      <c r="AT103" s="224" t="s">
        <v>168</v>
      </c>
      <c r="AU103" s="224" t="s">
        <v>81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173</v>
      </c>
      <c r="BM103" s="224" t="s">
        <v>1083</v>
      </c>
    </row>
    <row r="104" s="2" customFormat="1" ht="16.5" customHeight="1">
      <c r="A104" s="39"/>
      <c r="B104" s="40"/>
      <c r="C104" s="213" t="s">
        <v>74</v>
      </c>
      <c r="D104" s="213" t="s">
        <v>168</v>
      </c>
      <c r="E104" s="214" t="s">
        <v>1766</v>
      </c>
      <c r="F104" s="215" t="s">
        <v>1767</v>
      </c>
      <c r="G104" s="216" t="s">
        <v>171</v>
      </c>
      <c r="H104" s="217">
        <v>20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45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173</v>
      </c>
      <c r="AT104" s="224" t="s">
        <v>168</v>
      </c>
      <c r="AU104" s="224" t="s">
        <v>81</v>
      </c>
      <c r="AY104" s="18" t="s">
        <v>165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81</v>
      </c>
      <c r="BK104" s="225">
        <f>ROUND(I104*H104,2)</f>
        <v>0</v>
      </c>
      <c r="BL104" s="18" t="s">
        <v>173</v>
      </c>
      <c r="BM104" s="224" t="s">
        <v>1091</v>
      </c>
    </row>
    <row r="105" s="2" customFormat="1" ht="16.5" customHeight="1">
      <c r="A105" s="39"/>
      <c r="B105" s="40"/>
      <c r="C105" s="213" t="s">
        <v>74</v>
      </c>
      <c r="D105" s="213" t="s">
        <v>168</v>
      </c>
      <c r="E105" s="214" t="s">
        <v>1768</v>
      </c>
      <c r="F105" s="215" t="s">
        <v>1769</v>
      </c>
      <c r="G105" s="216" t="s">
        <v>171</v>
      </c>
      <c r="H105" s="217">
        <v>40</v>
      </c>
      <c r="I105" s="218"/>
      <c r="J105" s="219">
        <f>ROUND(I105*H105,2)</f>
        <v>0</v>
      </c>
      <c r="K105" s="215" t="s">
        <v>19</v>
      </c>
      <c r="L105" s="45"/>
      <c r="M105" s="220" t="s">
        <v>19</v>
      </c>
      <c r="N105" s="221" t="s">
        <v>45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173</v>
      </c>
      <c r="AT105" s="224" t="s">
        <v>168</v>
      </c>
      <c r="AU105" s="224" t="s">
        <v>81</v>
      </c>
      <c r="AY105" s="18" t="s">
        <v>165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81</v>
      </c>
      <c r="BK105" s="225">
        <f>ROUND(I105*H105,2)</f>
        <v>0</v>
      </c>
      <c r="BL105" s="18" t="s">
        <v>173</v>
      </c>
      <c r="BM105" s="224" t="s">
        <v>1100</v>
      </c>
    </row>
    <row r="106" s="2" customFormat="1" ht="16.5" customHeight="1">
      <c r="A106" s="39"/>
      <c r="B106" s="40"/>
      <c r="C106" s="213" t="s">
        <v>74</v>
      </c>
      <c r="D106" s="213" t="s">
        <v>168</v>
      </c>
      <c r="E106" s="214" t="s">
        <v>1770</v>
      </c>
      <c r="F106" s="215" t="s">
        <v>1771</v>
      </c>
      <c r="G106" s="216" t="s">
        <v>171</v>
      </c>
      <c r="H106" s="217">
        <v>10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173</v>
      </c>
      <c r="AT106" s="224" t="s">
        <v>168</v>
      </c>
      <c r="AU106" s="224" t="s">
        <v>81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173</v>
      </c>
      <c r="BM106" s="224" t="s">
        <v>1148</v>
      </c>
    </row>
    <row r="107" s="2" customFormat="1" ht="16.5" customHeight="1">
      <c r="A107" s="39"/>
      <c r="B107" s="40"/>
      <c r="C107" s="213" t="s">
        <v>74</v>
      </c>
      <c r="D107" s="213" t="s">
        <v>168</v>
      </c>
      <c r="E107" s="214" t="s">
        <v>1772</v>
      </c>
      <c r="F107" s="215" t="s">
        <v>1773</v>
      </c>
      <c r="G107" s="216" t="s">
        <v>171</v>
      </c>
      <c r="H107" s="217">
        <v>15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173</v>
      </c>
      <c r="AT107" s="224" t="s">
        <v>168</v>
      </c>
      <c r="AU107" s="224" t="s">
        <v>81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173</v>
      </c>
      <c r="BM107" s="224" t="s">
        <v>1215</v>
      </c>
    </row>
    <row r="108" s="2" customFormat="1" ht="16.5" customHeight="1">
      <c r="A108" s="39"/>
      <c r="B108" s="40"/>
      <c r="C108" s="213" t="s">
        <v>74</v>
      </c>
      <c r="D108" s="213" t="s">
        <v>168</v>
      </c>
      <c r="E108" s="214" t="s">
        <v>1774</v>
      </c>
      <c r="F108" s="215" t="s">
        <v>1775</v>
      </c>
      <c r="G108" s="216" t="s">
        <v>171</v>
      </c>
      <c r="H108" s="217">
        <v>25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45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173</v>
      </c>
      <c r="AT108" s="224" t="s">
        <v>168</v>
      </c>
      <c r="AU108" s="224" t="s">
        <v>81</v>
      </c>
      <c r="AY108" s="18" t="s">
        <v>165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81</v>
      </c>
      <c r="BK108" s="225">
        <f>ROUND(I108*H108,2)</f>
        <v>0</v>
      </c>
      <c r="BL108" s="18" t="s">
        <v>173</v>
      </c>
      <c r="BM108" s="224" t="s">
        <v>713</v>
      </c>
    </row>
    <row r="109" s="2" customFormat="1" ht="16.5" customHeight="1">
      <c r="A109" s="39"/>
      <c r="B109" s="40"/>
      <c r="C109" s="213" t="s">
        <v>74</v>
      </c>
      <c r="D109" s="213" t="s">
        <v>168</v>
      </c>
      <c r="E109" s="214" t="s">
        <v>1776</v>
      </c>
      <c r="F109" s="215" t="s">
        <v>1777</v>
      </c>
      <c r="G109" s="216" t="s">
        <v>171</v>
      </c>
      <c r="H109" s="217">
        <v>40</v>
      </c>
      <c r="I109" s="218"/>
      <c r="J109" s="219">
        <f>ROUND(I109*H109,2)</f>
        <v>0</v>
      </c>
      <c r="K109" s="215" t="s">
        <v>19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173</v>
      </c>
      <c r="AT109" s="224" t="s">
        <v>168</v>
      </c>
      <c r="AU109" s="224" t="s">
        <v>81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173</v>
      </c>
      <c r="BM109" s="224" t="s">
        <v>1243</v>
      </c>
    </row>
    <row r="110" s="2" customFormat="1" ht="16.5" customHeight="1">
      <c r="A110" s="39"/>
      <c r="B110" s="40"/>
      <c r="C110" s="213" t="s">
        <v>74</v>
      </c>
      <c r="D110" s="213" t="s">
        <v>168</v>
      </c>
      <c r="E110" s="214" t="s">
        <v>1778</v>
      </c>
      <c r="F110" s="215" t="s">
        <v>1779</v>
      </c>
      <c r="G110" s="216" t="s">
        <v>171</v>
      </c>
      <c r="H110" s="217">
        <v>25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45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173</v>
      </c>
      <c r="AT110" s="224" t="s">
        <v>168</v>
      </c>
      <c r="AU110" s="224" t="s">
        <v>81</v>
      </c>
      <c r="AY110" s="18" t="s">
        <v>165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81</v>
      </c>
      <c r="BK110" s="225">
        <f>ROUND(I110*H110,2)</f>
        <v>0</v>
      </c>
      <c r="BL110" s="18" t="s">
        <v>173</v>
      </c>
      <c r="BM110" s="224" t="s">
        <v>1537</v>
      </c>
    </row>
    <row r="111" s="2" customFormat="1" ht="16.5" customHeight="1">
      <c r="A111" s="39"/>
      <c r="B111" s="40"/>
      <c r="C111" s="213" t="s">
        <v>74</v>
      </c>
      <c r="D111" s="213" t="s">
        <v>168</v>
      </c>
      <c r="E111" s="214" t="s">
        <v>1780</v>
      </c>
      <c r="F111" s="215" t="s">
        <v>1781</v>
      </c>
      <c r="G111" s="216" t="s">
        <v>1745</v>
      </c>
      <c r="H111" s="217">
        <v>25</v>
      </c>
      <c r="I111" s="218"/>
      <c r="J111" s="219">
        <f>ROUND(I111*H111,2)</f>
        <v>0</v>
      </c>
      <c r="K111" s="215" t="s">
        <v>19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173</v>
      </c>
      <c r="AT111" s="224" t="s">
        <v>168</v>
      </c>
      <c r="AU111" s="224" t="s">
        <v>81</v>
      </c>
      <c r="AY111" s="18" t="s">
        <v>165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173</v>
      </c>
      <c r="BM111" s="224" t="s">
        <v>1040</v>
      </c>
    </row>
    <row r="112" s="2" customFormat="1" ht="16.5" customHeight="1">
      <c r="A112" s="39"/>
      <c r="B112" s="40"/>
      <c r="C112" s="213" t="s">
        <v>74</v>
      </c>
      <c r="D112" s="213" t="s">
        <v>168</v>
      </c>
      <c r="E112" s="214" t="s">
        <v>1782</v>
      </c>
      <c r="F112" s="215" t="s">
        <v>1783</v>
      </c>
      <c r="G112" s="216" t="s">
        <v>171</v>
      </c>
      <c r="H112" s="217">
        <v>65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173</v>
      </c>
      <c r="AT112" s="224" t="s">
        <v>168</v>
      </c>
      <c r="AU112" s="224" t="s">
        <v>81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173</v>
      </c>
      <c r="BM112" s="224" t="s">
        <v>1542</v>
      </c>
    </row>
    <row r="113" s="2" customFormat="1" ht="16.5" customHeight="1">
      <c r="A113" s="39"/>
      <c r="B113" s="40"/>
      <c r="C113" s="213" t="s">
        <v>74</v>
      </c>
      <c r="D113" s="213" t="s">
        <v>168</v>
      </c>
      <c r="E113" s="214" t="s">
        <v>1784</v>
      </c>
      <c r="F113" s="215" t="s">
        <v>1785</v>
      </c>
      <c r="G113" s="216" t="s">
        <v>171</v>
      </c>
      <c r="H113" s="217">
        <v>35</v>
      </c>
      <c r="I113" s="218"/>
      <c r="J113" s="219">
        <f>ROUND(I113*H113,2)</f>
        <v>0</v>
      </c>
      <c r="K113" s="215" t="s">
        <v>19</v>
      </c>
      <c r="L113" s="45"/>
      <c r="M113" s="220" t="s">
        <v>19</v>
      </c>
      <c r="N113" s="221" t="s">
        <v>45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173</v>
      </c>
      <c r="AT113" s="224" t="s">
        <v>168</v>
      </c>
      <c r="AU113" s="224" t="s">
        <v>81</v>
      </c>
      <c r="AY113" s="18" t="s">
        <v>165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81</v>
      </c>
      <c r="BK113" s="225">
        <f>ROUND(I113*H113,2)</f>
        <v>0</v>
      </c>
      <c r="BL113" s="18" t="s">
        <v>173</v>
      </c>
      <c r="BM113" s="224" t="s">
        <v>1545</v>
      </c>
    </row>
    <row r="114" s="12" customFormat="1" ht="25.92" customHeight="1">
      <c r="A114" s="12"/>
      <c r="B114" s="197"/>
      <c r="C114" s="198"/>
      <c r="D114" s="199" t="s">
        <v>73</v>
      </c>
      <c r="E114" s="200" t="s">
        <v>1786</v>
      </c>
      <c r="F114" s="200" t="s">
        <v>1787</v>
      </c>
      <c r="G114" s="198"/>
      <c r="H114" s="198"/>
      <c r="I114" s="201"/>
      <c r="J114" s="202">
        <f>BK114</f>
        <v>0</v>
      </c>
      <c r="K114" s="198"/>
      <c r="L114" s="203"/>
      <c r="M114" s="204"/>
      <c r="N114" s="205"/>
      <c r="O114" s="205"/>
      <c r="P114" s="206">
        <f>SUM(P115:P144)</f>
        <v>0</v>
      </c>
      <c r="Q114" s="205"/>
      <c r="R114" s="206">
        <f>SUM(R115:R144)</f>
        <v>0</v>
      </c>
      <c r="S114" s="205"/>
      <c r="T114" s="207">
        <f>SUM(T115:T144)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8" t="s">
        <v>81</v>
      </c>
      <c r="AT114" s="209" t="s">
        <v>73</v>
      </c>
      <c r="AU114" s="209" t="s">
        <v>74</v>
      </c>
      <c r="AY114" s="208" t="s">
        <v>165</v>
      </c>
      <c r="BK114" s="210">
        <f>SUM(BK115:BK144)</f>
        <v>0</v>
      </c>
    </row>
    <row r="115" s="2" customFormat="1" ht="16.5" customHeight="1">
      <c r="A115" s="39"/>
      <c r="B115" s="40"/>
      <c r="C115" s="213" t="s">
        <v>74</v>
      </c>
      <c r="D115" s="213" t="s">
        <v>168</v>
      </c>
      <c r="E115" s="214" t="s">
        <v>1788</v>
      </c>
      <c r="F115" s="215" t="s">
        <v>1789</v>
      </c>
      <c r="G115" s="216" t="s">
        <v>1745</v>
      </c>
      <c r="H115" s="217">
        <v>10</v>
      </c>
      <c r="I115" s="218"/>
      <c r="J115" s="219">
        <f>ROUND(I115*H115,2)</f>
        <v>0</v>
      </c>
      <c r="K115" s="215" t="s">
        <v>19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173</v>
      </c>
      <c r="AT115" s="224" t="s">
        <v>168</v>
      </c>
      <c r="AU115" s="224" t="s">
        <v>81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173</v>
      </c>
      <c r="BM115" s="224" t="s">
        <v>1548</v>
      </c>
    </row>
    <row r="116" s="2" customFormat="1" ht="16.5" customHeight="1">
      <c r="A116" s="39"/>
      <c r="B116" s="40"/>
      <c r="C116" s="213" t="s">
        <v>74</v>
      </c>
      <c r="D116" s="213" t="s">
        <v>168</v>
      </c>
      <c r="E116" s="214" t="s">
        <v>1790</v>
      </c>
      <c r="F116" s="215" t="s">
        <v>1791</v>
      </c>
      <c r="G116" s="216" t="s">
        <v>1745</v>
      </c>
      <c r="H116" s="217">
        <v>14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173</v>
      </c>
      <c r="AT116" s="224" t="s">
        <v>168</v>
      </c>
      <c r="AU116" s="224" t="s">
        <v>81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173</v>
      </c>
      <c r="BM116" s="224" t="s">
        <v>1552</v>
      </c>
    </row>
    <row r="117" s="2" customFormat="1" ht="16.5" customHeight="1">
      <c r="A117" s="39"/>
      <c r="B117" s="40"/>
      <c r="C117" s="213" t="s">
        <v>74</v>
      </c>
      <c r="D117" s="213" t="s">
        <v>168</v>
      </c>
      <c r="E117" s="214" t="s">
        <v>1792</v>
      </c>
      <c r="F117" s="215" t="s">
        <v>1793</v>
      </c>
      <c r="G117" s="216" t="s">
        <v>1745</v>
      </c>
      <c r="H117" s="217">
        <v>3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173</v>
      </c>
      <c r="AT117" s="224" t="s">
        <v>168</v>
      </c>
      <c r="AU117" s="224" t="s">
        <v>81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173</v>
      </c>
      <c r="BM117" s="224" t="s">
        <v>983</v>
      </c>
    </row>
    <row r="118" s="2" customFormat="1" ht="16.5" customHeight="1">
      <c r="A118" s="39"/>
      <c r="B118" s="40"/>
      <c r="C118" s="213" t="s">
        <v>74</v>
      </c>
      <c r="D118" s="213" t="s">
        <v>168</v>
      </c>
      <c r="E118" s="214" t="s">
        <v>1794</v>
      </c>
      <c r="F118" s="215" t="s">
        <v>1795</v>
      </c>
      <c r="G118" s="216" t="s">
        <v>1745</v>
      </c>
      <c r="H118" s="217">
        <v>6</v>
      </c>
      <c r="I118" s="218"/>
      <c r="J118" s="219">
        <f>ROUND(I118*H118,2)</f>
        <v>0</v>
      </c>
      <c r="K118" s="215" t="s">
        <v>19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173</v>
      </c>
      <c r="AT118" s="224" t="s">
        <v>168</v>
      </c>
      <c r="AU118" s="224" t="s">
        <v>81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173</v>
      </c>
      <c r="BM118" s="224" t="s">
        <v>1559</v>
      </c>
    </row>
    <row r="119" s="2" customFormat="1" ht="16.5" customHeight="1">
      <c r="A119" s="39"/>
      <c r="B119" s="40"/>
      <c r="C119" s="213" t="s">
        <v>74</v>
      </c>
      <c r="D119" s="213" t="s">
        <v>168</v>
      </c>
      <c r="E119" s="214" t="s">
        <v>1796</v>
      </c>
      <c r="F119" s="215" t="s">
        <v>1797</v>
      </c>
      <c r="G119" s="216" t="s">
        <v>1745</v>
      </c>
      <c r="H119" s="217">
        <v>4</v>
      </c>
      <c r="I119" s="218"/>
      <c r="J119" s="219">
        <f>ROUND(I119*H119,2)</f>
        <v>0</v>
      </c>
      <c r="K119" s="215" t="s">
        <v>19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173</v>
      </c>
      <c r="AT119" s="224" t="s">
        <v>168</v>
      </c>
      <c r="AU119" s="224" t="s">
        <v>81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173</v>
      </c>
      <c r="BM119" s="224" t="s">
        <v>1207</v>
      </c>
    </row>
    <row r="120" s="2" customFormat="1" ht="16.5" customHeight="1">
      <c r="A120" s="39"/>
      <c r="B120" s="40"/>
      <c r="C120" s="213" t="s">
        <v>74</v>
      </c>
      <c r="D120" s="213" t="s">
        <v>168</v>
      </c>
      <c r="E120" s="214" t="s">
        <v>1798</v>
      </c>
      <c r="F120" s="215" t="s">
        <v>1799</v>
      </c>
      <c r="G120" s="216" t="s">
        <v>1745</v>
      </c>
      <c r="H120" s="217">
        <v>6</v>
      </c>
      <c r="I120" s="218"/>
      <c r="J120" s="219">
        <f>ROUND(I120*H120,2)</f>
        <v>0</v>
      </c>
      <c r="K120" s="215" t="s">
        <v>19</v>
      </c>
      <c r="L120" s="45"/>
      <c r="M120" s="220" t="s">
        <v>19</v>
      </c>
      <c r="N120" s="221" t="s">
        <v>45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173</v>
      </c>
      <c r="AT120" s="224" t="s">
        <v>168</v>
      </c>
      <c r="AU120" s="224" t="s">
        <v>81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173</v>
      </c>
      <c r="BM120" s="224" t="s">
        <v>1565</v>
      </c>
    </row>
    <row r="121" s="2" customFormat="1" ht="16.5" customHeight="1">
      <c r="A121" s="39"/>
      <c r="B121" s="40"/>
      <c r="C121" s="213" t="s">
        <v>74</v>
      </c>
      <c r="D121" s="213" t="s">
        <v>168</v>
      </c>
      <c r="E121" s="214" t="s">
        <v>1800</v>
      </c>
      <c r="F121" s="215" t="s">
        <v>1801</v>
      </c>
      <c r="G121" s="216" t="s">
        <v>1745</v>
      </c>
      <c r="H121" s="217">
        <v>1</v>
      </c>
      <c r="I121" s="218"/>
      <c r="J121" s="219">
        <f>ROUND(I121*H121,2)</f>
        <v>0</v>
      </c>
      <c r="K121" s="215" t="s">
        <v>19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173</v>
      </c>
      <c r="AT121" s="224" t="s">
        <v>168</v>
      </c>
      <c r="AU121" s="224" t="s">
        <v>81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173</v>
      </c>
      <c r="BM121" s="224" t="s">
        <v>1569</v>
      </c>
    </row>
    <row r="122" s="2" customFormat="1" ht="16.5" customHeight="1">
      <c r="A122" s="39"/>
      <c r="B122" s="40"/>
      <c r="C122" s="213" t="s">
        <v>74</v>
      </c>
      <c r="D122" s="213" t="s">
        <v>168</v>
      </c>
      <c r="E122" s="214" t="s">
        <v>1802</v>
      </c>
      <c r="F122" s="215" t="s">
        <v>1803</v>
      </c>
      <c r="G122" s="216" t="s">
        <v>1745</v>
      </c>
      <c r="H122" s="217">
        <v>12</v>
      </c>
      <c r="I122" s="218"/>
      <c r="J122" s="219">
        <f>ROUND(I122*H122,2)</f>
        <v>0</v>
      </c>
      <c r="K122" s="215" t="s">
        <v>19</v>
      </c>
      <c r="L122" s="45"/>
      <c r="M122" s="220" t="s">
        <v>19</v>
      </c>
      <c r="N122" s="221" t="s">
        <v>45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173</v>
      </c>
      <c r="AT122" s="224" t="s">
        <v>168</v>
      </c>
      <c r="AU122" s="224" t="s">
        <v>81</v>
      </c>
      <c r="AY122" s="18" t="s">
        <v>165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173</v>
      </c>
      <c r="BM122" s="224" t="s">
        <v>213</v>
      </c>
    </row>
    <row r="123" s="2" customFormat="1" ht="16.5" customHeight="1">
      <c r="A123" s="39"/>
      <c r="B123" s="40"/>
      <c r="C123" s="213" t="s">
        <v>74</v>
      </c>
      <c r="D123" s="213" t="s">
        <v>168</v>
      </c>
      <c r="E123" s="214" t="s">
        <v>1804</v>
      </c>
      <c r="F123" s="215" t="s">
        <v>1805</v>
      </c>
      <c r="G123" s="216" t="s">
        <v>1745</v>
      </c>
      <c r="H123" s="217">
        <v>2</v>
      </c>
      <c r="I123" s="218"/>
      <c r="J123" s="219">
        <f>ROUND(I123*H123,2)</f>
        <v>0</v>
      </c>
      <c r="K123" s="215" t="s">
        <v>19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173</v>
      </c>
      <c r="AT123" s="224" t="s">
        <v>168</v>
      </c>
      <c r="AU123" s="224" t="s">
        <v>81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173</v>
      </c>
      <c r="BM123" s="224" t="s">
        <v>238</v>
      </c>
    </row>
    <row r="124" s="2" customFormat="1" ht="16.5" customHeight="1">
      <c r="A124" s="39"/>
      <c r="B124" s="40"/>
      <c r="C124" s="213" t="s">
        <v>74</v>
      </c>
      <c r="D124" s="213" t="s">
        <v>168</v>
      </c>
      <c r="E124" s="214" t="s">
        <v>1806</v>
      </c>
      <c r="F124" s="215" t="s">
        <v>1807</v>
      </c>
      <c r="G124" s="216" t="s">
        <v>1745</v>
      </c>
      <c r="H124" s="217">
        <v>2</v>
      </c>
      <c r="I124" s="218"/>
      <c r="J124" s="219">
        <f>ROUND(I124*H124,2)</f>
        <v>0</v>
      </c>
      <c r="K124" s="215" t="s">
        <v>19</v>
      </c>
      <c r="L124" s="45"/>
      <c r="M124" s="220" t="s">
        <v>19</v>
      </c>
      <c r="N124" s="221" t="s">
        <v>45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173</v>
      </c>
      <c r="AT124" s="224" t="s">
        <v>168</v>
      </c>
      <c r="AU124" s="224" t="s">
        <v>81</v>
      </c>
      <c r="AY124" s="18" t="s">
        <v>165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81</v>
      </c>
      <c r="BK124" s="225">
        <f>ROUND(I124*H124,2)</f>
        <v>0</v>
      </c>
      <c r="BL124" s="18" t="s">
        <v>173</v>
      </c>
      <c r="BM124" s="224" t="s">
        <v>249</v>
      </c>
    </row>
    <row r="125" s="2" customFormat="1" ht="16.5" customHeight="1">
      <c r="A125" s="39"/>
      <c r="B125" s="40"/>
      <c r="C125" s="213" t="s">
        <v>74</v>
      </c>
      <c r="D125" s="213" t="s">
        <v>168</v>
      </c>
      <c r="E125" s="214" t="s">
        <v>1808</v>
      </c>
      <c r="F125" s="215" t="s">
        <v>1809</v>
      </c>
      <c r="G125" s="216" t="s">
        <v>1745</v>
      </c>
      <c r="H125" s="217">
        <v>27</v>
      </c>
      <c r="I125" s="218"/>
      <c r="J125" s="219">
        <f>ROUND(I125*H125,2)</f>
        <v>0</v>
      </c>
      <c r="K125" s="215" t="s">
        <v>19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173</v>
      </c>
      <c r="AT125" s="224" t="s">
        <v>168</v>
      </c>
      <c r="AU125" s="224" t="s">
        <v>81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173</v>
      </c>
      <c r="BM125" s="224" t="s">
        <v>261</v>
      </c>
    </row>
    <row r="126" s="2" customFormat="1" ht="16.5" customHeight="1">
      <c r="A126" s="39"/>
      <c r="B126" s="40"/>
      <c r="C126" s="213" t="s">
        <v>74</v>
      </c>
      <c r="D126" s="213" t="s">
        <v>168</v>
      </c>
      <c r="E126" s="214" t="s">
        <v>1810</v>
      </c>
      <c r="F126" s="215" t="s">
        <v>1811</v>
      </c>
      <c r="G126" s="216" t="s">
        <v>1745</v>
      </c>
      <c r="H126" s="217">
        <v>15</v>
      </c>
      <c r="I126" s="218"/>
      <c r="J126" s="219">
        <f>ROUND(I126*H126,2)</f>
        <v>0</v>
      </c>
      <c r="K126" s="215" t="s">
        <v>19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173</v>
      </c>
      <c r="AT126" s="224" t="s">
        <v>168</v>
      </c>
      <c r="AU126" s="224" t="s">
        <v>81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173</v>
      </c>
      <c r="BM126" s="224" t="s">
        <v>272</v>
      </c>
    </row>
    <row r="127" s="2" customFormat="1" ht="16.5" customHeight="1">
      <c r="A127" s="39"/>
      <c r="B127" s="40"/>
      <c r="C127" s="213" t="s">
        <v>74</v>
      </c>
      <c r="D127" s="213" t="s">
        <v>168</v>
      </c>
      <c r="E127" s="214" t="s">
        <v>1812</v>
      </c>
      <c r="F127" s="215" t="s">
        <v>1813</v>
      </c>
      <c r="G127" s="216" t="s">
        <v>1745</v>
      </c>
      <c r="H127" s="217">
        <v>5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173</v>
      </c>
      <c r="AT127" s="224" t="s">
        <v>168</v>
      </c>
      <c r="AU127" s="224" t="s">
        <v>81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173</v>
      </c>
      <c r="BM127" s="224" t="s">
        <v>1586</v>
      </c>
    </row>
    <row r="128" s="2" customFormat="1" ht="16.5" customHeight="1">
      <c r="A128" s="39"/>
      <c r="B128" s="40"/>
      <c r="C128" s="213" t="s">
        <v>74</v>
      </c>
      <c r="D128" s="213" t="s">
        <v>168</v>
      </c>
      <c r="E128" s="214" t="s">
        <v>1814</v>
      </c>
      <c r="F128" s="215" t="s">
        <v>1815</v>
      </c>
      <c r="G128" s="216" t="s">
        <v>1745</v>
      </c>
      <c r="H128" s="217">
        <v>5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173</v>
      </c>
      <c r="AT128" s="224" t="s">
        <v>168</v>
      </c>
      <c r="AU128" s="224" t="s">
        <v>81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173</v>
      </c>
      <c r="BM128" s="224" t="s">
        <v>1590</v>
      </c>
    </row>
    <row r="129" s="2" customFormat="1" ht="16.5" customHeight="1">
      <c r="A129" s="39"/>
      <c r="B129" s="40"/>
      <c r="C129" s="213" t="s">
        <v>74</v>
      </c>
      <c r="D129" s="213" t="s">
        <v>168</v>
      </c>
      <c r="E129" s="214" t="s">
        <v>1816</v>
      </c>
      <c r="F129" s="215" t="s">
        <v>1817</v>
      </c>
      <c r="G129" s="216" t="s">
        <v>1745</v>
      </c>
      <c r="H129" s="217">
        <v>15</v>
      </c>
      <c r="I129" s="218"/>
      <c r="J129" s="219">
        <f>ROUND(I129*H129,2)</f>
        <v>0</v>
      </c>
      <c r="K129" s="215" t="s">
        <v>19</v>
      </c>
      <c r="L129" s="45"/>
      <c r="M129" s="220" t="s">
        <v>19</v>
      </c>
      <c r="N129" s="221" t="s">
        <v>45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173</v>
      </c>
      <c r="AT129" s="224" t="s">
        <v>168</v>
      </c>
      <c r="AU129" s="224" t="s">
        <v>81</v>
      </c>
      <c r="AY129" s="18" t="s">
        <v>165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81</v>
      </c>
      <c r="BK129" s="225">
        <f>ROUND(I129*H129,2)</f>
        <v>0</v>
      </c>
      <c r="BL129" s="18" t="s">
        <v>173</v>
      </c>
      <c r="BM129" s="224" t="s">
        <v>178</v>
      </c>
    </row>
    <row r="130" s="2" customFormat="1" ht="16.5" customHeight="1">
      <c r="A130" s="39"/>
      <c r="B130" s="40"/>
      <c r="C130" s="213" t="s">
        <v>74</v>
      </c>
      <c r="D130" s="213" t="s">
        <v>168</v>
      </c>
      <c r="E130" s="214" t="s">
        <v>1818</v>
      </c>
      <c r="F130" s="215" t="s">
        <v>1819</v>
      </c>
      <c r="G130" s="216" t="s">
        <v>1745</v>
      </c>
      <c r="H130" s="217">
        <v>10</v>
      </c>
      <c r="I130" s="218"/>
      <c r="J130" s="219">
        <f>ROUND(I130*H130,2)</f>
        <v>0</v>
      </c>
      <c r="K130" s="215" t="s">
        <v>19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173</v>
      </c>
      <c r="AT130" s="224" t="s">
        <v>168</v>
      </c>
      <c r="AU130" s="224" t="s">
        <v>81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173</v>
      </c>
      <c r="BM130" s="224" t="s">
        <v>187</v>
      </c>
    </row>
    <row r="131" s="2" customFormat="1" ht="16.5" customHeight="1">
      <c r="A131" s="39"/>
      <c r="B131" s="40"/>
      <c r="C131" s="213" t="s">
        <v>74</v>
      </c>
      <c r="D131" s="213" t="s">
        <v>168</v>
      </c>
      <c r="E131" s="214" t="s">
        <v>1820</v>
      </c>
      <c r="F131" s="215" t="s">
        <v>1821</v>
      </c>
      <c r="G131" s="216" t="s">
        <v>1745</v>
      </c>
      <c r="H131" s="217">
        <v>3</v>
      </c>
      <c r="I131" s="218"/>
      <c r="J131" s="219">
        <f>ROUND(I131*H131,2)</f>
        <v>0</v>
      </c>
      <c r="K131" s="215" t="s">
        <v>19</v>
      </c>
      <c r="L131" s="45"/>
      <c r="M131" s="220" t="s">
        <v>19</v>
      </c>
      <c r="N131" s="221" t="s">
        <v>45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173</v>
      </c>
      <c r="AT131" s="224" t="s">
        <v>168</v>
      </c>
      <c r="AU131" s="224" t="s">
        <v>81</v>
      </c>
      <c r="AY131" s="18" t="s">
        <v>165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81</v>
      </c>
      <c r="BK131" s="225">
        <f>ROUND(I131*H131,2)</f>
        <v>0</v>
      </c>
      <c r="BL131" s="18" t="s">
        <v>173</v>
      </c>
      <c r="BM131" s="224" t="s">
        <v>1599</v>
      </c>
    </row>
    <row r="132" s="2" customFormat="1" ht="16.5" customHeight="1">
      <c r="A132" s="39"/>
      <c r="B132" s="40"/>
      <c r="C132" s="213" t="s">
        <v>74</v>
      </c>
      <c r="D132" s="213" t="s">
        <v>168</v>
      </c>
      <c r="E132" s="214" t="s">
        <v>1822</v>
      </c>
      <c r="F132" s="215" t="s">
        <v>1823</v>
      </c>
      <c r="G132" s="216" t="s">
        <v>1745</v>
      </c>
      <c r="H132" s="217">
        <v>2</v>
      </c>
      <c r="I132" s="218"/>
      <c r="J132" s="219">
        <f>ROUND(I132*H132,2)</f>
        <v>0</v>
      </c>
      <c r="K132" s="215" t="s">
        <v>19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173</v>
      </c>
      <c r="AT132" s="224" t="s">
        <v>168</v>
      </c>
      <c r="AU132" s="224" t="s">
        <v>81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173</v>
      </c>
      <c r="BM132" s="224" t="s">
        <v>1603</v>
      </c>
    </row>
    <row r="133" s="2" customFormat="1" ht="16.5" customHeight="1">
      <c r="A133" s="39"/>
      <c r="B133" s="40"/>
      <c r="C133" s="213" t="s">
        <v>74</v>
      </c>
      <c r="D133" s="213" t="s">
        <v>168</v>
      </c>
      <c r="E133" s="214" t="s">
        <v>1824</v>
      </c>
      <c r="F133" s="215" t="s">
        <v>1825</v>
      </c>
      <c r="G133" s="216" t="s">
        <v>1745</v>
      </c>
      <c r="H133" s="217">
        <v>5</v>
      </c>
      <c r="I133" s="218"/>
      <c r="J133" s="219">
        <f>ROUND(I133*H133,2)</f>
        <v>0</v>
      </c>
      <c r="K133" s="215" t="s">
        <v>19</v>
      </c>
      <c r="L133" s="45"/>
      <c r="M133" s="220" t="s">
        <v>19</v>
      </c>
      <c r="N133" s="221" t="s">
        <v>45</v>
      </c>
      <c r="O133" s="85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173</v>
      </c>
      <c r="AT133" s="224" t="s">
        <v>168</v>
      </c>
      <c r="AU133" s="224" t="s">
        <v>81</v>
      </c>
      <c r="AY133" s="18" t="s">
        <v>165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81</v>
      </c>
      <c r="BK133" s="225">
        <f>ROUND(I133*H133,2)</f>
        <v>0</v>
      </c>
      <c r="BL133" s="18" t="s">
        <v>173</v>
      </c>
      <c r="BM133" s="224" t="s">
        <v>1607</v>
      </c>
    </row>
    <row r="134" s="2" customFormat="1" ht="16.5" customHeight="1">
      <c r="A134" s="39"/>
      <c r="B134" s="40"/>
      <c r="C134" s="213" t="s">
        <v>74</v>
      </c>
      <c r="D134" s="213" t="s">
        <v>168</v>
      </c>
      <c r="E134" s="214" t="s">
        <v>1826</v>
      </c>
      <c r="F134" s="215" t="s">
        <v>1827</v>
      </c>
      <c r="G134" s="216" t="s">
        <v>1745</v>
      </c>
      <c r="H134" s="217">
        <v>4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45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173</v>
      </c>
      <c r="AT134" s="224" t="s">
        <v>168</v>
      </c>
      <c r="AU134" s="224" t="s">
        <v>81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173</v>
      </c>
      <c r="BM134" s="224" t="s">
        <v>1611</v>
      </c>
    </row>
    <row r="135" s="2" customFormat="1" ht="16.5" customHeight="1">
      <c r="A135" s="39"/>
      <c r="B135" s="40"/>
      <c r="C135" s="213" t="s">
        <v>74</v>
      </c>
      <c r="D135" s="213" t="s">
        <v>168</v>
      </c>
      <c r="E135" s="214" t="s">
        <v>1828</v>
      </c>
      <c r="F135" s="215" t="s">
        <v>1829</v>
      </c>
      <c r="G135" s="216" t="s">
        <v>1745</v>
      </c>
      <c r="H135" s="217">
        <v>4</v>
      </c>
      <c r="I135" s="218"/>
      <c r="J135" s="219">
        <f>ROUND(I135*H135,2)</f>
        <v>0</v>
      </c>
      <c r="K135" s="215" t="s">
        <v>19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173</v>
      </c>
      <c r="AT135" s="224" t="s">
        <v>168</v>
      </c>
      <c r="AU135" s="224" t="s">
        <v>81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173</v>
      </c>
      <c r="BM135" s="224" t="s">
        <v>1614</v>
      </c>
    </row>
    <row r="136" s="2" customFormat="1" ht="16.5" customHeight="1">
      <c r="A136" s="39"/>
      <c r="B136" s="40"/>
      <c r="C136" s="213" t="s">
        <v>74</v>
      </c>
      <c r="D136" s="213" t="s">
        <v>168</v>
      </c>
      <c r="E136" s="214" t="s">
        <v>1830</v>
      </c>
      <c r="F136" s="215" t="s">
        <v>1831</v>
      </c>
      <c r="G136" s="216" t="s">
        <v>1745</v>
      </c>
      <c r="H136" s="217">
        <v>2</v>
      </c>
      <c r="I136" s="218"/>
      <c r="J136" s="219">
        <f>ROUND(I136*H136,2)</f>
        <v>0</v>
      </c>
      <c r="K136" s="215" t="s">
        <v>19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173</v>
      </c>
      <c r="AT136" s="224" t="s">
        <v>168</v>
      </c>
      <c r="AU136" s="224" t="s">
        <v>81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173</v>
      </c>
      <c r="BM136" s="224" t="s">
        <v>1617</v>
      </c>
    </row>
    <row r="137" s="2" customFormat="1" ht="16.5" customHeight="1">
      <c r="A137" s="39"/>
      <c r="B137" s="40"/>
      <c r="C137" s="213" t="s">
        <v>74</v>
      </c>
      <c r="D137" s="213" t="s">
        <v>168</v>
      </c>
      <c r="E137" s="214" t="s">
        <v>1832</v>
      </c>
      <c r="F137" s="215" t="s">
        <v>1833</v>
      </c>
      <c r="G137" s="216" t="s">
        <v>1745</v>
      </c>
      <c r="H137" s="217">
        <v>20</v>
      </c>
      <c r="I137" s="218"/>
      <c r="J137" s="219">
        <f>ROUND(I137*H137,2)</f>
        <v>0</v>
      </c>
      <c r="K137" s="215" t="s">
        <v>19</v>
      </c>
      <c r="L137" s="45"/>
      <c r="M137" s="220" t="s">
        <v>19</v>
      </c>
      <c r="N137" s="221" t="s">
        <v>45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173</v>
      </c>
      <c r="AT137" s="224" t="s">
        <v>168</v>
      </c>
      <c r="AU137" s="224" t="s">
        <v>81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173</v>
      </c>
      <c r="BM137" s="224" t="s">
        <v>561</v>
      </c>
    </row>
    <row r="138" s="2" customFormat="1" ht="16.5" customHeight="1">
      <c r="A138" s="39"/>
      <c r="B138" s="40"/>
      <c r="C138" s="213" t="s">
        <v>74</v>
      </c>
      <c r="D138" s="213" t="s">
        <v>168</v>
      </c>
      <c r="E138" s="214" t="s">
        <v>1834</v>
      </c>
      <c r="F138" s="215" t="s">
        <v>1835</v>
      </c>
      <c r="G138" s="216" t="s">
        <v>1745</v>
      </c>
      <c r="H138" s="217">
        <v>2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173</v>
      </c>
      <c r="AT138" s="224" t="s">
        <v>168</v>
      </c>
      <c r="AU138" s="224" t="s">
        <v>81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173</v>
      </c>
      <c r="BM138" s="224" t="s">
        <v>579</v>
      </c>
    </row>
    <row r="139" s="2" customFormat="1" ht="16.5" customHeight="1">
      <c r="A139" s="39"/>
      <c r="B139" s="40"/>
      <c r="C139" s="213" t="s">
        <v>74</v>
      </c>
      <c r="D139" s="213" t="s">
        <v>168</v>
      </c>
      <c r="E139" s="214" t="s">
        <v>1836</v>
      </c>
      <c r="F139" s="215" t="s">
        <v>1837</v>
      </c>
      <c r="G139" s="216" t="s">
        <v>1745</v>
      </c>
      <c r="H139" s="217">
        <v>2</v>
      </c>
      <c r="I139" s="218"/>
      <c r="J139" s="219">
        <f>ROUND(I139*H139,2)</f>
        <v>0</v>
      </c>
      <c r="K139" s="215" t="s">
        <v>19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173</v>
      </c>
      <c r="AT139" s="224" t="s">
        <v>168</v>
      </c>
      <c r="AU139" s="224" t="s">
        <v>81</v>
      </c>
      <c r="AY139" s="18" t="s">
        <v>165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173</v>
      </c>
      <c r="BM139" s="224" t="s">
        <v>601</v>
      </c>
    </row>
    <row r="140" s="2" customFormat="1" ht="16.5" customHeight="1">
      <c r="A140" s="39"/>
      <c r="B140" s="40"/>
      <c r="C140" s="213" t="s">
        <v>74</v>
      </c>
      <c r="D140" s="213" t="s">
        <v>168</v>
      </c>
      <c r="E140" s="214" t="s">
        <v>1838</v>
      </c>
      <c r="F140" s="215" t="s">
        <v>1839</v>
      </c>
      <c r="G140" s="216" t="s">
        <v>1745</v>
      </c>
      <c r="H140" s="217">
        <v>10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173</v>
      </c>
      <c r="AT140" s="224" t="s">
        <v>168</v>
      </c>
      <c r="AU140" s="224" t="s">
        <v>81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173</v>
      </c>
      <c r="BM140" s="224" t="s">
        <v>1628</v>
      </c>
    </row>
    <row r="141" s="2" customFormat="1" ht="16.5" customHeight="1">
      <c r="A141" s="39"/>
      <c r="B141" s="40"/>
      <c r="C141" s="213" t="s">
        <v>74</v>
      </c>
      <c r="D141" s="213" t="s">
        <v>168</v>
      </c>
      <c r="E141" s="214" t="s">
        <v>1840</v>
      </c>
      <c r="F141" s="215" t="s">
        <v>1841</v>
      </c>
      <c r="G141" s="216" t="s">
        <v>171</v>
      </c>
      <c r="H141" s="217">
        <v>185</v>
      </c>
      <c r="I141" s="218"/>
      <c r="J141" s="219">
        <f>ROUND(I141*H141,2)</f>
        <v>0</v>
      </c>
      <c r="K141" s="215" t="s">
        <v>19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173</v>
      </c>
      <c r="AT141" s="224" t="s">
        <v>168</v>
      </c>
      <c r="AU141" s="224" t="s">
        <v>81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173</v>
      </c>
      <c r="BM141" s="224" t="s">
        <v>1631</v>
      </c>
    </row>
    <row r="142" s="2" customFormat="1" ht="16.5" customHeight="1">
      <c r="A142" s="39"/>
      <c r="B142" s="40"/>
      <c r="C142" s="213" t="s">
        <v>74</v>
      </c>
      <c r="D142" s="213" t="s">
        <v>168</v>
      </c>
      <c r="E142" s="214" t="s">
        <v>1842</v>
      </c>
      <c r="F142" s="215" t="s">
        <v>1843</v>
      </c>
      <c r="G142" s="216" t="s">
        <v>171</v>
      </c>
      <c r="H142" s="217">
        <v>45</v>
      </c>
      <c r="I142" s="218"/>
      <c r="J142" s="219">
        <f>ROUND(I142*H142,2)</f>
        <v>0</v>
      </c>
      <c r="K142" s="215" t="s">
        <v>19</v>
      </c>
      <c r="L142" s="45"/>
      <c r="M142" s="220" t="s">
        <v>19</v>
      </c>
      <c r="N142" s="221" t="s">
        <v>45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173</v>
      </c>
      <c r="AT142" s="224" t="s">
        <v>168</v>
      </c>
      <c r="AU142" s="224" t="s">
        <v>81</v>
      </c>
      <c r="AY142" s="18" t="s">
        <v>165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81</v>
      </c>
      <c r="BK142" s="225">
        <f>ROUND(I142*H142,2)</f>
        <v>0</v>
      </c>
      <c r="BL142" s="18" t="s">
        <v>173</v>
      </c>
      <c r="BM142" s="224" t="s">
        <v>305</v>
      </c>
    </row>
    <row r="143" s="2" customFormat="1" ht="16.5" customHeight="1">
      <c r="A143" s="39"/>
      <c r="B143" s="40"/>
      <c r="C143" s="213" t="s">
        <v>74</v>
      </c>
      <c r="D143" s="213" t="s">
        <v>168</v>
      </c>
      <c r="E143" s="214" t="s">
        <v>1844</v>
      </c>
      <c r="F143" s="215" t="s">
        <v>1845</v>
      </c>
      <c r="G143" s="216" t="s">
        <v>1745</v>
      </c>
      <c r="H143" s="217">
        <v>47</v>
      </c>
      <c r="I143" s="218"/>
      <c r="J143" s="219">
        <f>ROUND(I143*H143,2)</f>
        <v>0</v>
      </c>
      <c r="K143" s="215" t="s">
        <v>19</v>
      </c>
      <c r="L143" s="45"/>
      <c r="M143" s="220" t="s">
        <v>19</v>
      </c>
      <c r="N143" s="221" t="s">
        <v>45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173</v>
      </c>
      <c r="AT143" s="224" t="s">
        <v>168</v>
      </c>
      <c r="AU143" s="224" t="s">
        <v>81</v>
      </c>
      <c r="AY143" s="18" t="s">
        <v>165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81</v>
      </c>
      <c r="BK143" s="225">
        <f>ROUND(I143*H143,2)</f>
        <v>0</v>
      </c>
      <c r="BL143" s="18" t="s">
        <v>173</v>
      </c>
      <c r="BM143" s="224" t="s">
        <v>1638</v>
      </c>
    </row>
    <row r="144" s="2" customFormat="1" ht="16.5" customHeight="1">
      <c r="A144" s="39"/>
      <c r="B144" s="40"/>
      <c r="C144" s="213" t="s">
        <v>74</v>
      </c>
      <c r="D144" s="213" t="s">
        <v>168</v>
      </c>
      <c r="E144" s="214" t="s">
        <v>1846</v>
      </c>
      <c r="F144" s="215" t="s">
        <v>1847</v>
      </c>
      <c r="G144" s="216" t="s">
        <v>1745</v>
      </c>
      <c r="H144" s="217">
        <v>1</v>
      </c>
      <c r="I144" s="218"/>
      <c r="J144" s="219">
        <f>ROUND(I144*H144,2)</f>
        <v>0</v>
      </c>
      <c r="K144" s="215" t="s">
        <v>19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173</v>
      </c>
      <c r="AT144" s="224" t="s">
        <v>168</v>
      </c>
      <c r="AU144" s="224" t="s">
        <v>81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173</v>
      </c>
      <c r="BM144" s="224" t="s">
        <v>1641</v>
      </c>
    </row>
    <row r="145" s="12" customFormat="1" ht="25.92" customHeight="1">
      <c r="A145" s="12"/>
      <c r="B145" s="197"/>
      <c r="C145" s="198"/>
      <c r="D145" s="199" t="s">
        <v>73</v>
      </c>
      <c r="E145" s="200" t="s">
        <v>1848</v>
      </c>
      <c r="F145" s="200" t="s">
        <v>1849</v>
      </c>
      <c r="G145" s="198"/>
      <c r="H145" s="198"/>
      <c r="I145" s="201"/>
      <c r="J145" s="202">
        <f>BK145</f>
        <v>0</v>
      </c>
      <c r="K145" s="198"/>
      <c r="L145" s="203"/>
      <c r="M145" s="204"/>
      <c r="N145" s="205"/>
      <c r="O145" s="205"/>
      <c r="P145" s="206">
        <f>SUM(P146:P160)</f>
        <v>0</v>
      </c>
      <c r="Q145" s="205"/>
      <c r="R145" s="206">
        <f>SUM(R146:R160)</f>
        <v>0</v>
      </c>
      <c r="S145" s="205"/>
      <c r="T145" s="207">
        <f>SUM(T146:T160)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8" t="s">
        <v>81</v>
      </c>
      <c r="AT145" s="209" t="s">
        <v>73</v>
      </c>
      <c r="AU145" s="209" t="s">
        <v>74</v>
      </c>
      <c r="AY145" s="208" t="s">
        <v>165</v>
      </c>
      <c r="BK145" s="210">
        <f>SUM(BK146:BK160)</f>
        <v>0</v>
      </c>
    </row>
    <row r="146" s="2" customFormat="1" ht="16.5" customHeight="1">
      <c r="A146" s="39"/>
      <c r="B146" s="40"/>
      <c r="C146" s="213" t="s">
        <v>74</v>
      </c>
      <c r="D146" s="213" t="s">
        <v>168</v>
      </c>
      <c r="E146" s="214" t="s">
        <v>1850</v>
      </c>
      <c r="F146" s="215" t="s">
        <v>1851</v>
      </c>
      <c r="G146" s="216" t="s">
        <v>171</v>
      </c>
      <c r="H146" s="217">
        <v>105</v>
      </c>
      <c r="I146" s="218"/>
      <c r="J146" s="219">
        <f>ROUND(I146*H146,2)</f>
        <v>0</v>
      </c>
      <c r="K146" s="215" t="s">
        <v>19</v>
      </c>
      <c r="L146" s="45"/>
      <c r="M146" s="220" t="s">
        <v>19</v>
      </c>
      <c r="N146" s="221" t="s">
        <v>45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173</v>
      </c>
      <c r="AT146" s="224" t="s">
        <v>168</v>
      </c>
      <c r="AU146" s="224" t="s">
        <v>81</v>
      </c>
      <c r="AY146" s="18" t="s">
        <v>165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81</v>
      </c>
      <c r="BK146" s="225">
        <f>ROUND(I146*H146,2)</f>
        <v>0</v>
      </c>
      <c r="BL146" s="18" t="s">
        <v>173</v>
      </c>
      <c r="BM146" s="224" t="s">
        <v>726</v>
      </c>
    </row>
    <row r="147" s="2" customFormat="1" ht="16.5" customHeight="1">
      <c r="A147" s="39"/>
      <c r="B147" s="40"/>
      <c r="C147" s="213" t="s">
        <v>74</v>
      </c>
      <c r="D147" s="213" t="s">
        <v>168</v>
      </c>
      <c r="E147" s="214" t="s">
        <v>1852</v>
      </c>
      <c r="F147" s="215" t="s">
        <v>1853</v>
      </c>
      <c r="G147" s="216" t="s">
        <v>171</v>
      </c>
      <c r="H147" s="217">
        <v>10</v>
      </c>
      <c r="I147" s="218"/>
      <c r="J147" s="219">
        <f>ROUND(I147*H147,2)</f>
        <v>0</v>
      </c>
      <c r="K147" s="215" t="s">
        <v>19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173</v>
      </c>
      <c r="AT147" s="224" t="s">
        <v>168</v>
      </c>
      <c r="AU147" s="224" t="s">
        <v>81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173</v>
      </c>
      <c r="BM147" s="224" t="s">
        <v>737</v>
      </c>
    </row>
    <row r="148" s="2" customFormat="1" ht="16.5" customHeight="1">
      <c r="A148" s="39"/>
      <c r="B148" s="40"/>
      <c r="C148" s="213" t="s">
        <v>74</v>
      </c>
      <c r="D148" s="213" t="s">
        <v>168</v>
      </c>
      <c r="E148" s="214" t="s">
        <v>1854</v>
      </c>
      <c r="F148" s="215" t="s">
        <v>1855</v>
      </c>
      <c r="G148" s="216" t="s">
        <v>1745</v>
      </c>
      <c r="H148" s="217">
        <v>55</v>
      </c>
      <c r="I148" s="218"/>
      <c r="J148" s="219">
        <f>ROUND(I148*H148,2)</f>
        <v>0</v>
      </c>
      <c r="K148" s="215" t="s">
        <v>19</v>
      </c>
      <c r="L148" s="45"/>
      <c r="M148" s="220" t="s">
        <v>19</v>
      </c>
      <c r="N148" s="221" t="s">
        <v>45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173</v>
      </c>
      <c r="AT148" s="224" t="s">
        <v>168</v>
      </c>
      <c r="AU148" s="224" t="s">
        <v>81</v>
      </c>
      <c r="AY148" s="18" t="s">
        <v>165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81</v>
      </c>
      <c r="BK148" s="225">
        <f>ROUND(I148*H148,2)</f>
        <v>0</v>
      </c>
      <c r="BL148" s="18" t="s">
        <v>173</v>
      </c>
      <c r="BM148" s="224" t="s">
        <v>746</v>
      </c>
    </row>
    <row r="149" s="2" customFormat="1" ht="16.5" customHeight="1">
      <c r="A149" s="39"/>
      <c r="B149" s="40"/>
      <c r="C149" s="213" t="s">
        <v>74</v>
      </c>
      <c r="D149" s="213" t="s">
        <v>168</v>
      </c>
      <c r="E149" s="214" t="s">
        <v>1856</v>
      </c>
      <c r="F149" s="215" t="s">
        <v>1857</v>
      </c>
      <c r="G149" s="216" t="s">
        <v>171</v>
      </c>
      <c r="H149" s="217">
        <v>120</v>
      </c>
      <c r="I149" s="218"/>
      <c r="J149" s="219">
        <f>ROUND(I149*H149,2)</f>
        <v>0</v>
      </c>
      <c r="K149" s="215" t="s">
        <v>19</v>
      </c>
      <c r="L149" s="45"/>
      <c r="M149" s="220" t="s">
        <v>19</v>
      </c>
      <c r="N149" s="221" t="s">
        <v>45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173</v>
      </c>
      <c r="AT149" s="224" t="s">
        <v>168</v>
      </c>
      <c r="AU149" s="224" t="s">
        <v>81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173</v>
      </c>
      <c r="BM149" s="224" t="s">
        <v>757</v>
      </c>
    </row>
    <row r="150" s="2" customFormat="1" ht="16.5" customHeight="1">
      <c r="A150" s="39"/>
      <c r="B150" s="40"/>
      <c r="C150" s="213" t="s">
        <v>74</v>
      </c>
      <c r="D150" s="213" t="s">
        <v>168</v>
      </c>
      <c r="E150" s="214" t="s">
        <v>1858</v>
      </c>
      <c r="F150" s="215" t="s">
        <v>1859</v>
      </c>
      <c r="G150" s="216" t="s">
        <v>1745</v>
      </c>
      <c r="H150" s="217">
        <v>4</v>
      </c>
      <c r="I150" s="218"/>
      <c r="J150" s="219">
        <f>ROUND(I150*H150,2)</f>
        <v>0</v>
      </c>
      <c r="K150" s="215" t="s">
        <v>19</v>
      </c>
      <c r="L150" s="45"/>
      <c r="M150" s="220" t="s">
        <v>19</v>
      </c>
      <c r="N150" s="221" t="s">
        <v>45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173</v>
      </c>
      <c r="AT150" s="224" t="s">
        <v>168</v>
      </c>
      <c r="AU150" s="224" t="s">
        <v>81</v>
      </c>
      <c r="AY150" s="18" t="s">
        <v>165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81</v>
      </c>
      <c r="BK150" s="225">
        <f>ROUND(I150*H150,2)</f>
        <v>0</v>
      </c>
      <c r="BL150" s="18" t="s">
        <v>173</v>
      </c>
      <c r="BM150" s="224" t="s">
        <v>703</v>
      </c>
    </row>
    <row r="151" s="2" customFormat="1" ht="16.5" customHeight="1">
      <c r="A151" s="39"/>
      <c r="B151" s="40"/>
      <c r="C151" s="213" t="s">
        <v>74</v>
      </c>
      <c r="D151" s="213" t="s">
        <v>168</v>
      </c>
      <c r="E151" s="214" t="s">
        <v>1860</v>
      </c>
      <c r="F151" s="215" t="s">
        <v>1861</v>
      </c>
      <c r="G151" s="216" t="s">
        <v>1745</v>
      </c>
      <c r="H151" s="217">
        <v>4</v>
      </c>
      <c r="I151" s="218"/>
      <c r="J151" s="219">
        <f>ROUND(I151*H151,2)</f>
        <v>0</v>
      </c>
      <c r="K151" s="215" t="s">
        <v>19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173</v>
      </c>
      <c r="AT151" s="224" t="s">
        <v>168</v>
      </c>
      <c r="AU151" s="224" t="s">
        <v>81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173</v>
      </c>
      <c r="BM151" s="224" t="s">
        <v>717</v>
      </c>
    </row>
    <row r="152" s="2" customFormat="1" ht="16.5" customHeight="1">
      <c r="A152" s="39"/>
      <c r="B152" s="40"/>
      <c r="C152" s="213" t="s">
        <v>74</v>
      </c>
      <c r="D152" s="213" t="s">
        <v>168</v>
      </c>
      <c r="E152" s="214" t="s">
        <v>1862</v>
      </c>
      <c r="F152" s="215" t="s">
        <v>1863</v>
      </c>
      <c r="G152" s="216" t="s">
        <v>1745</v>
      </c>
      <c r="H152" s="217">
        <v>4</v>
      </c>
      <c r="I152" s="218"/>
      <c r="J152" s="219">
        <f>ROUND(I152*H152,2)</f>
        <v>0</v>
      </c>
      <c r="K152" s="215" t="s">
        <v>19</v>
      </c>
      <c r="L152" s="45"/>
      <c r="M152" s="220" t="s">
        <v>19</v>
      </c>
      <c r="N152" s="221" t="s">
        <v>45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173</v>
      </c>
      <c r="AT152" s="224" t="s">
        <v>168</v>
      </c>
      <c r="AU152" s="224" t="s">
        <v>81</v>
      </c>
      <c r="AY152" s="18" t="s">
        <v>165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81</v>
      </c>
      <c r="BK152" s="225">
        <f>ROUND(I152*H152,2)</f>
        <v>0</v>
      </c>
      <c r="BL152" s="18" t="s">
        <v>173</v>
      </c>
      <c r="BM152" s="224" t="s">
        <v>286</v>
      </c>
    </row>
    <row r="153" s="2" customFormat="1" ht="16.5" customHeight="1">
      <c r="A153" s="39"/>
      <c r="B153" s="40"/>
      <c r="C153" s="213" t="s">
        <v>74</v>
      </c>
      <c r="D153" s="213" t="s">
        <v>168</v>
      </c>
      <c r="E153" s="214" t="s">
        <v>1864</v>
      </c>
      <c r="F153" s="215" t="s">
        <v>1865</v>
      </c>
      <c r="G153" s="216" t="s">
        <v>1745</v>
      </c>
      <c r="H153" s="217">
        <v>4</v>
      </c>
      <c r="I153" s="218"/>
      <c r="J153" s="219">
        <f>ROUND(I153*H153,2)</f>
        <v>0</v>
      </c>
      <c r="K153" s="215" t="s">
        <v>19</v>
      </c>
      <c r="L153" s="45"/>
      <c r="M153" s="220" t="s">
        <v>19</v>
      </c>
      <c r="N153" s="221" t="s">
        <v>45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173</v>
      </c>
      <c r="AT153" s="224" t="s">
        <v>168</v>
      </c>
      <c r="AU153" s="224" t="s">
        <v>81</v>
      </c>
      <c r="AY153" s="18" t="s">
        <v>165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81</v>
      </c>
      <c r="BK153" s="225">
        <f>ROUND(I153*H153,2)</f>
        <v>0</v>
      </c>
      <c r="BL153" s="18" t="s">
        <v>173</v>
      </c>
      <c r="BM153" s="224" t="s">
        <v>869</v>
      </c>
    </row>
    <row r="154" s="2" customFormat="1" ht="16.5" customHeight="1">
      <c r="A154" s="39"/>
      <c r="B154" s="40"/>
      <c r="C154" s="213" t="s">
        <v>74</v>
      </c>
      <c r="D154" s="213" t="s">
        <v>168</v>
      </c>
      <c r="E154" s="214" t="s">
        <v>1866</v>
      </c>
      <c r="F154" s="215" t="s">
        <v>1867</v>
      </c>
      <c r="G154" s="216" t="s">
        <v>1745</v>
      </c>
      <c r="H154" s="217">
        <v>15</v>
      </c>
      <c r="I154" s="218"/>
      <c r="J154" s="219">
        <f>ROUND(I154*H154,2)</f>
        <v>0</v>
      </c>
      <c r="K154" s="215" t="s">
        <v>19</v>
      </c>
      <c r="L154" s="45"/>
      <c r="M154" s="220" t="s">
        <v>19</v>
      </c>
      <c r="N154" s="221" t="s">
        <v>45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173</v>
      </c>
      <c r="AT154" s="224" t="s">
        <v>168</v>
      </c>
      <c r="AU154" s="224" t="s">
        <v>81</v>
      </c>
      <c r="AY154" s="18" t="s">
        <v>165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173</v>
      </c>
      <c r="BM154" s="224" t="s">
        <v>884</v>
      </c>
    </row>
    <row r="155" s="2" customFormat="1" ht="16.5" customHeight="1">
      <c r="A155" s="39"/>
      <c r="B155" s="40"/>
      <c r="C155" s="213" t="s">
        <v>74</v>
      </c>
      <c r="D155" s="213" t="s">
        <v>168</v>
      </c>
      <c r="E155" s="214" t="s">
        <v>1868</v>
      </c>
      <c r="F155" s="215" t="s">
        <v>1869</v>
      </c>
      <c r="G155" s="216" t="s">
        <v>1745</v>
      </c>
      <c r="H155" s="217">
        <v>4</v>
      </c>
      <c r="I155" s="218"/>
      <c r="J155" s="219">
        <f>ROUND(I155*H155,2)</f>
        <v>0</v>
      </c>
      <c r="K155" s="215" t="s">
        <v>19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173</v>
      </c>
      <c r="AT155" s="224" t="s">
        <v>168</v>
      </c>
      <c r="AU155" s="224" t="s">
        <v>81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173</v>
      </c>
      <c r="BM155" s="224" t="s">
        <v>904</v>
      </c>
    </row>
    <row r="156" s="2" customFormat="1" ht="16.5" customHeight="1">
      <c r="A156" s="39"/>
      <c r="B156" s="40"/>
      <c r="C156" s="213" t="s">
        <v>74</v>
      </c>
      <c r="D156" s="213" t="s">
        <v>168</v>
      </c>
      <c r="E156" s="214" t="s">
        <v>1870</v>
      </c>
      <c r="F156" s="215" t="s">
        <v>1871</v>
      </c>
      <c r="G156" s="216" t="s">
        <v>1745</v>
      </c>
      <c r="H156" s="217">
        <v>4</v>
      </c>
      <c r="I156" s="218"/>
      <c r="J156" s="219">
        <f>ROUND(I156*H156,2)</f>
        <v>0</v>
      </c>
      <c r="K156" s="215" t="s">
        <v>19</v>
      </c>
      <c r="L156" s="45"/>
      <c r="M156" s="220" t="s">
        <v>19</v>
      </c>
      <c r="N156" s="221" t="s">
        <v>45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173</v>
      </c>
      <c r="AT156" s="224" t="s">
        <v>168</v>
      </c>
      <c r="AU156" s="224" t="s">
        <v>81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173</v>
      </c>
      <c r="BM156" s="224" t="s">
        <v>1135</v>
      </c>
    </row>
    <row r="157" s="2" customFormat="1" ht="16.5" customHeight="1">
      <c r="A157" s="39"/>
      <c r="B157" s="40"/>
      <c r="C157" s="213" t="s">
        <v>74</v>
      </c>
      <c r="D157" s="213" t="s">
        <v>168</v>
      </c>
      <c r="E157" s="214" t="s">
        <v>1872</v>
      </c>
      <c r="F157" s="215" t="s">
        <v>1873</v>
      </c>
      <c r="G157" s="216" t="s">
        <v>1745</v>
      </c>
      <c r="H157" s="217">
        <v>8</v>
      </c>
      <c r="I157" s="218"/>
      <c r="J157" s="219">
        <f>ROUND(I157*H157,2)</f>
        <v>0</v>
      </c>
      <c r="K157" s="215" t="s">
        <v>19</v>
      </c>
      <c r="L157" s="45"/>
      <c r="M157" s="220" t="s">
        <v>19</v>
      </c>
      <c r="N157" s="221" t="s">
        <v>45</v>
      </c>
      <c r="O157" s="85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173</v>
      </c>
      <c r="AT157" s="224" t="s">
        <v>168</v>
      </c>
      <c r="AU157" s="224" t="s">
        <v>81</v>
      </c>
      <c r="AY157" s="18" t="s">
        <v>165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81</v>
      </c>
      <c r="BK157" s="225">
        <f>ROUND(I157*H157,2)</f>
        <v>0</v>
      </c>
      <c r="BL157" s="18" t="s">
        <v>173</v>
      </c>
      <c r="BM157" s="224" t="s">
        <v>666</v>
      </c>
    </row>
    <row r="158" s="2" customFormat="1" ht="16.5" customHeight="1">
      <c r="A158" s="39"/>
      <c r="B158" s="40"/>
      <c r="C158" s="213" t="s">
        <v>74</v>
      </c>
      <c r="D158" s="213" t="s">
        <v>168</v>
      </c>
      <c r="E158" s="214" t="s">
        <v>1874</v>
      </c>
      <c r="F158" s="215" t="s">
        <v>1875</v>
      </c>
      <c r="G158" s="216" t="s">
        <v>1745</v>
      </c>
      <c r="H158" s="217">
        <v>2</v>
      </c>
      <c r="I158" s="218"/>
      <c r="J158" s="219">
        <f>ROUND(I158*H158,2)</f>
        <v>0</v>
      </c>
      <c r="K158" s="215" t="s">
        <v>19</v>
      </c>
      <c r="L158" s="45"/>
      <c r="M158" s="220" t="s">
        <v>19</v>
      </c>
      <c r="N158" s="221" t="s">
        <v>45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173</v>
      </c>
      <c r="AT158" s="224" t="s">
        <v>168</v>
      </c>
      <c r="AU158" s="224" t="s">
        <v>81</v>
      </c>
      <c r="AY158" s="18" t="s">
        <v>165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81</v>
      </c>
      <c r="BK158" s="225">
        <f>ROUND(I158*H158,2)</f>
        <v>0</v>
      </c>
      <c r="BL158" s="18" t="s">
        <v>173</v>
      </c>
      <c r="BM158" s="224" t="s">
        <v>933</v>
      </c>
    </row>
    <row r="159" s="2" customFormat="1" ht="16.5" customHeight="1">
      <c r="A159" s="39"/>
      <c r="B159" s="40"/>
      <c r="C159" s="213" t="s">
        <v>74</v>
      </c>
      <c r="D159" s="213" t="s">
        <v>168</v>
      </c>
      <c r="E159" s="214" t="s">
        <v>1876</v>
      </c>
      <c r="F159" s="215" t="s">
        <v>1877</v>
      </c>
      <c r="G159" s="216" t="s">
        <v>1878</v>
      </c>
      <c r="H159" s="217">
        <v>50</v>
      </c>
      <c r="I159" s="218"/>
      <c r="J159" s="219">
        <f>ROUND(I159*H159,2)</f>
        <v>0</v>
      </c>
      <c r="K159" s="215" t="s">
        <v>19</v>
      </c>
      <c r="L159" s="45"/>
      <c r="M159" s="220" t="s">
        <v>19</v>
      </c>
      <c r="N159" s="221" t="s">
        <v>45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173</v>
      </c>
      <c r="AT159" s="224" t="s">
        <v>168</v>
      </c>
      <c r="AU159" s="224" t="s">
        <v>81</v>
      </c>
      <c r="AY159" s="18" t="s">
        <v>165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81</v>
      </c>
      <c r="BK159" s="225">
        <f>ROUND(I159*H159,2)</f>
        <v>0</v>
      </c>
      <c r="BL159" s="18" t="s">
        <v>173</v>
      </c>
      <c r="BM159" s="224" t="s">
        <v>1668</v>
      </c>
    </row>
    <row r="160" s="2" customFormat="1">
      <c r="A160" s="39"/>
      <c r="B160" s="40"/>
      <c r="C160" s="41"/>
      <c r="D160" s="228" t="s">
        <v>235</v>
      </c>
      <c r="E160" s="41"/>
      <c r="F160" s="264" t="s">
        <v>1879</v>
      </c>
      <c r="G160" s="41"/>
      <c r="H160" s="41"/>
      <c r="I160" s="250"/>
      <c r="J160" s="41"/>
      <c r="K160" s="41"/>
      <c r="L160" s="45"/>
      <c r="M160" s="251"/>
      <c r="N160" s="25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235</v>
      </c>
      <c r="AU160" s="18" t="s">
        <v>81</v>
      </c>
    </row>
    <row r="161" s="12" customFormat="1" ht="25.92" customHeight="1">
      <c r="A161" s="12"/>
      <c r="B161" s="197"/>
      <c r="C161" s="198"/>
      <c r="D161" s="199" t="s">
        <v>73</v>
      </c>
      <c r="E161" s="200" t="s">
        <v>1880</v>
      </c>
      <c r="F161" s="200" t="s">
        <v>1881</v>
      </c>
      <c r="G161" s="198"/>
      <c r="H161" s="198"/>
      <c r="I161" s="201"/>
      <c r="J161" s="202">
        <f>BK161</f>
        <v>0</v>
      </c>
      <c r="K161" s="198"/>
      <c r="L161" s="203"/>
      <c r="M161" s="204"/>
      <c r="N161" s="205"/>
      <c r="O161" s="205"/>
      <c r="P161" s="206">
        <f>SUM(P162:P168)</f>
        <v>0</v>
      </c>
      <c r="Q161" s="205"/>
      <c r="R161" s="206">
        <f>SUM(R162:R168)</f>
        <v>0</v>
      </c>
      <c r="S161" s="205"/>
      <c r="T161" s="207">
        <f>SUM(T162:T168)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8" t="s">
        <v>81</v>
      </c>
      <c r="AT161" s="209" t="s">
        <v>73</v>
      </c>
      <c r="AU161" s="209" t="s">
        <v>74</v>
      </c>
      <c r="AY161" s="208" t="s">
        <v>165</v>
      </c>
      <c r="BK161" s="210">
        <f>SUM(BK162:BK168)</f>
        <v>0</v>
      </c>
    </row>
    <row r="162" s="2" customFormat="1" ht="16.5" customHeight="1">
      <c r="A162" s="39"/>
      <c r="B162" s="40"/>
      <c r="C162" s="213" t="s">
        <v>74</v>
      </c>
      <c r="D162" s="213" t="s">
        <v>168</v>
      </c>
      <c r="E162" s="214" t="s">
        <v>1882</v>
      </c>
      <c r="F162" s="215" t="s">
        <v>1883</v>
      </c>
      <c r="G162" s="216" t="s">
        <v>1884</v>
      </c>
      <c r="H162" s="217">
        <v>16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45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173</v>
      </c>
      <c r="AT162" s="224" t="s">
        <v>168</v>
      </c>
      <c r="AU162" s="224" t="s">
        <v>81</v>
      </c>
      <c r="AY162" s="18" t="s">
        <v>165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81</v>
      </c>
      <c r="BK162" s="225">
        <f>ROUND(I162*H162,2)</f>
        <v>0</v>
      </c>
      <c r="BL162" s="18" t="s">
        <v>173</v>
      </c>
      <c r="BM162" s="224" t="s">
        <v>1671</v>
      </c>
    </row>
    <row r="163" s="2" customFormat="1" ht="16.5" customHeight="1">
      <c r="A163" s="39"/>
      <c r="B163" s="40"/>
      <c r="C163" s="213" t="s">
        <v>74</v>
      </c>
      <c r="D163" s="213" t="s">
        <v>168</v>
      </c>
      <c r="E163" s="214" t="s">
        <v>1885</v>
      </c>
      <c r="F163" s="215" t="s">
        <v>1886</v>
      </c>
      <c r="G163" s="216" t="s">
        <v>1884</v>
      </c>
      <c r="H163" s="217">
        <v>16</v>
      </c>
      <c r="I163" s="218"/>
      <c r="J163" s="219">
        <f>ROUND(I163*H163,2)</f>
        <v>0</v>
      </c>
      <c r="K163" s="215" t="s">
        <v>19</v>
      </c>
      <c r="L163" s="45"/>
      <c r="M163" s="220" t="s">
        <v>19</v>
      </c>
      <c r="N163" s="221" t="s">
        <v>45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173</v>
      </c>
      <c r="AT163" s="224" t="s">
        <v>168</v>
      </c>
      <c r="AU163" s="224" t="s">
        <v>81</v>
      </c>
      <c r="AY163" s="18" t="s">
        <v>165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81</v>
      </c>
      <c r="BK163" s="225">
        <f>ROUND(I163*H163,2)</f>
        <v>0</v>
      </c>
      <c r="BL163" s="18" t="s">
        <v>173</v>
      </c>
      <c r="BM163" s="224" t="s">
        <v>834</v>
      </c>
    </row>
    <row r="164" s="2" customFormat="1" ht="16.5" customHeight="1">
      <c r="A164" s="39"/>
      <c r="B164" s="40"/>
      <c r="C164" s="213" t="s">
        <v>74</v>
      </c>
      <c r="D164" s="213" t="s">
        <v>168</v>
      </c>
      <c r="E164" s="214" t="s">
        <v>1887</v>
      </c>
      <c r="F164" s="215" t="s">
        <v>1888</v>
      </c>
      <c r="G164" s="216" t="s">
        <v>1884</v>
      </c>
      <c r="H164" s="217">
        <v>8</v>
      </c>
      <c r="I164" s="218"/>
      <c r="J164" s="219">
        <f>ROUND(I164*H164,2)</f>
        <v>0</v>
      </c>
      <c r="K164" s="215" t="s">
        <v>19</v>
      </c>
      <c r="L164" s="45"/>
      <c r="M164" s="220" t="s">
        <v>19</v>
      </c>
      <c r="N164" s="221" t="s">
        <v>45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173</v>
      </c>
      <c r="AT164" s="224" t="s">
        <v>168</v>
      </c>
      <c r="AU164" s="224" t="s">
        <v>81</v>
      </c>
      <c r="AY164" s="18" t="s">
        <v>165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81</v>
      </c>
      <c r="BK164" s="225">
        <f>ROUND(I164*H164,2)</f>
        <v>0</v>
      </c>
      <c r="BL164" s="18" t="s">
        <v>173</v>
      </c>
      <c r="BM164" s="224" t="s">
        <v>847</v>
      </c>
    </row>
    <row r="165" s="2" customFormat="1" ht="16.5" customHeight="1">
      <c r="A165" s="39"/>
      <c r="B165" s="40"/>
      <c r="C165" s="213" t="s">
        <v>74</v>
      </c>
      <c r="D165" s="213" t="s">
        <v>168</v>
      </c>
      <c r="E165" s="214" t="s">
        <v>1889</v>
      </c>
      <c r="F165" s="215" t="s">
        <v>1890</v>
      </c>
      <c r="G165" s="216" t="s">
        <v>1884</v>
      </c>
      <c r="H165" s="217">
        <v>8</v>
      </c>
      <c r="I165" s="218"/>
      <c r="J165" s="219">
        <f>ROUND(I165*H165,2)</f>
        <v>0</v>
      </c>
      <c r="K165" s="215" t="s">
        <v>19</v>
      </c>
      <c r="L165" s="45"/>
      <c r="M165" s="220" t="s">
        <v>19</v>
      </c>
      <c r="N165" s="221" t="s">
        <v>45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173</v>
      </c>
      <c r="AT165" s="224" t="s">
        <v>168</v>
      </c>
      <c r="AU165" s="224" t="s">
        <v>81</v>
      </c>
      <c r="AY165" s="18" t="s">
        <v>165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81</v>
      </c>
      <c r="BK165" s="225">
        <f>ROUND(I165*H165,2)</f>
        <v>0</v>
      </c>
      <c r="BL165" s="18" t="s">
        <v>173</v>
      </c>
      <c r="BM165" s="224" t="s">
        <v>952</v>
      </c>
    </row>
    <row r="166" s="2" customFormat="1" ht="16.5" customHeight="1">
      <c r="A166" s="39"/>
      <c r="B166" s="40"/>
      <c r="C166" s="213" t="s">
        <v>74</v>
      </c>
      <c r="D166" s="213" t="s">
        <v>168</v>
      </c>
      <c r="E166" s="214" t="s">
        <v>1891</v>
      </c>
      <c r="F166" s="215" t="s">
        <v>1892</v>
      </c>
      <c r="G166" s="216" t="s">
        <v>1884</v>
      </c>
      <c r="H166" s="217">
        <v>8</v>
      </c>
      <c r="I166" s="218"/>
      <c r="J166" s="219">
        <f>ROUND(I166*H166,2)</f>
        <v>0</v>
      </c>
      <c r="K166" s="215" t="s">
        <v>19</v>
      </c>
      <c r="L166" s="45"/>
      <c r="M166" s="220" t="s">
        <v>19</v>
      </c>
      <c r="N166" s="221" t="s">
        <v>45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173</v>
      </c>
      <c r="AT166" s="224" t="s">
        <v>168</v>
      </c>
      <c r="AU166" s="224" t="s">
        <v>81</v>
      </c>
      <c r="AY166" s="18" t="s">
        <v>165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81</v>
      </c>
      <c r="BK166" s="225">
        <f>ROUND(I166*H166,2)</f>
        <v>0</v>
      </c>
      <c r="BL166" s="18" t="s">
        <v>173</v>
      </c>
      <c r="BM166" s="224" t="s">
        <v>1250</v>
      </c>
    </row>
    <row r="167" s="2" customFormat="1" ht="16.5" customHeight="1">
      <c r="A167" s="39"/>
      <c r="B167" s="40"/>
      <c r="C167" s="213" t="s">
        <v>74</v>
      </c>
      <c r="D167" s="213" t="s">
        <v>168</v>
      </c>
      <c r="E167" s="214" t="s">
        <v>1893</v>
      </c>
      <c r="F167" s="215" t="s">
        <v>1894</v>
      </c>
      <c r="G167" s="216" t="s">
        <v>1884</v>
      </c>
      <c r="H167" s="217">
        <v>8</v>
      </c>
      <c r="I167" s="218"/>
      <c r="J167" s="219">
        <f>ROUND(I167*H167,2)</f>
        <v>0</v>
      </c>
      <c r="K167" s="215" t="s">
        <v>19</v>
      </c>
      <c r="L167" s="45"/>
      <c r="M167" s="220" t="s">
        <v>19</v>
      </c>
      <c r="N167" s="221" t="s">
        <v>45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173</v>
      </c>
      <c r="AT167" s="224" t="s">
        <v>168</v>
      </c>
      <c r="AU167" s="224" t="s">
        <v>81</v>
      </c>
      <c r="AY167" s="18" t="s">
        <v>165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81</v>
      </c>
      <c r="BK167" s="225">
        <f>ROUND(I167*H167,2)</f>
        <v>0</v>
      </c>
      <c r="BL167" s="18" t="s">
        <v>173</v>
      </c>
      <c r="BM167" s="224" t="s">
        <v>1261</v>
      </c>
    </row>
    <row r="168" s="2" customFormat="1">
      <c r="A168" s="39"/>
      <c r="B168" s="40"/>
      <c r="C168" s="41"/>
      <c r="D168" s="228" t="s">
        <v>235</v>
      </c>
      <c r="E168" s="41"/>
      <c r="F168" s="264" t="s">
        <v>1895</v>
      </c>
      <c r="G168" s="41"/>
      <c r="H168" s="41"/>
      <c r="I168" s="250"/>
      <c r="J168" s="41"/>
      <c r="K168" s="41"/>
      <c r="L168" s="45"/>
      <c r="M168" s="251"/>
      <c r="N168" s="25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235</v>
      </c>
      <c r="AU168" s="18" t="s">
        <v>81</v>
      </c>
    </row>
    <row r="169" s="12" customFormat="1" ht="25.92" customHeight="1">
      <c r="A169" s="12"/>
      <c r="B169" s="197"/>
      <c r="C169" s="198"/>
      <c r="D169" s="199" t="s">
        <v>73</v>
      </c>
      <c r="E169" s="200" t="s">
        <v>1896</v>
      </c>
      <c r="F169" s="200" t="s">
        <v>1749</v>
      </c>
      <c r="G169" s="198"/>
      <c r="H169" s="198"/>
      <c r="I169" s="201"/>
      <c r="J169" s="202">
        <f>BK169</f>
        <v>0</v>
      </c>
      <c r="K169" s="198"/>
      <c r="L169" s="203"/>
      <c r="M169" s="204"/>
      <c r="N169" s="205"/>
      <c r="O169" s="205"/>
      <c r="P169" s="206">
        <f>SUM(P170:P173)</f>
        <v>0</v>
      </c>
      <c r="Q169" s="205"/>
      <c r="R169" s="206">
        <f>SUM(R170:R173)</f>
        <v>0</v>
      </c>
      <c r="S169" s="205"/>
      <c r="T169" s="207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8" t="s">
        <v>81</v>
      </c>
      <c r="AT169" s="209" t="s">
        <v>73</v>
      </c>
      <c r="AU169" s="209" t="s">
        <v>74</v>
      </c>
      <c r="AY169" s="208" t="s">
        <v>165</v>
      </c>
      <c r="BK169" s="210">
        <f>SUM(BK170:BK173)</f>
        <v>0</v>
      </c>
    </row>
    <row r="170" s="2" customFormat="1" ht="16.5" customHeight="1">
      <c r="A170" s="39"/>
      <c r="B170" s="40"/>
      <c r="C170" s="213" t="s">
        <v>74</v>
      </c>
      <c r="D170" s="213" t="s">
        <v>168</v>
      </c>
      <c r="E170" s="214" t="s">
        <v>1897</v>
      </c>
      <c r="F170" s="215" t="s">
        <v>1898</v>
      </c>
      <c r="G170" s="216" t="s">
        <v>1745</v>
      </c>
      <c r="H170" s="217">
        <v>1</v>
      </c>
      <c r="I170" s="218"/>
      <c r="J170" s="219">
        <f>ROUND(I170*H170,2)</f>
        <v>0</v>
      </c>
      <c r="K170" s="215" t="s">
        <v>19</v>
      </c>
      <c r="L170" s="45"/>
      <c r="M170" s="220" t="s">
        <v>19</v>
      </c>
      <c r="N170" s="221" t="s">
        <v>45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173</v>
      </c>
      <c r="AT170" s="224" t="s">
        <v>168</v>
      </c>
      <c r="AU170" s="224" t="s">
        <v>81</v>
      </c>
      <c r="AY170" s="18" t="s">
        <v>165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81</v>
      </c>
      <c r="BK170" s="225">
        <f>ROUND(I170*H170,2)</f>
        <v>0</v>
      </c>
      <c r="BL170" s="18" t="s">
        <v>173</v>
      </c>
      <c r="BM170" s="224" t="s">
        <v>1272</v>
      </c>
    </row>
    <row r="171" s="2" customFormat="1" ht="16.5" customHeight="1">
      <c r="A171" s="39"/>
      <c r="B171" s="40"/>
      <c r="C171" s="213" t="s">
        <v>74</v>
      </c>
      <c r="D171" s="213" t="s">
        <v>168</v>
      </c>
      <c r="E171" s="214" t="s">
        <v>1899</v>
      </c>
      <c r="F171" s="215" t="s">
        <v>1900</v>
      </c>
      <c r="G171" s="216" t="s">
        <v>1745</v>
      </c>
      <c r="H171" s="217">
        <v>1</v>
      </c>
      <c r="I171" s="218"/>
      <c r="J171" s="219">
        <f>ROUND(I171*H171,2)</f>
        <v>0</v>
      </c>
      <c r="K171" s="215" t="s">
        <v>19</v>
      </c>
      <c r="L171" s="45"/>
      <c r="M171" s="220" t="s">
        <v>19</v>
      </c>
      <c r="N171" s="221" t="s">
        <v>45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173</v>
      </c>
      <c r="AT171" s="224" t="s">
        <v>168</v>
      </c>
      <c r="AU171" s="224" t="s">
        <v>81</v>
      </c>
      <c r="AY171" s="18" t="s">
        <v>165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81</v>
      </c>
      <c r="BK171" s="225">
        <f>ROUND(I171*H171,2)</f>
        <v>0</v>
      </c>
      <c r="BL171" s="18" t="s">
        <v>173</v>
      </c>
      <c r="BM171" s="224" t="s">
        <v>1284</v>
      </c>
    </row>
    <row r="172" s="2" customFormat="1" ht="16.5" customHeight="1">
      <c r="A172" s="39"/>
      <c r="B172" s="40"/>
      <c r="C172" s="213" t="s">
        <v>74</v>
      </c>
      <c r="D172" s="213" t="s">
        <v>168</v>
      </c>
      <c r="E172" s="214" t="s">
        <v>1901</v>
      </c>
      <c r="F172" s="215" t="s">
        <v>1902</v>
      </c>
      <c r="G172" s="216" t="s">
        <v>1878</v>
      </c>
      <c r="H172" s="217">
        <v>2</v>
      </c>
      <c r="I172" s="218"/>
      <c r="J172" s="219">
        <f>ROUND(I172*H172,2)</f>
        <v>0</v>
      </c>
      <c r="K172" s="215" t="s">
        <v>19</v>
      </c>
      <c r="L172" s="45"/>
      <c r="M172" s="220" t="s">
        <v>19</v>
      </c>
      <c r="N172" s="221" t="s">
        <v>45</v>
      </c>
      <c r="O172" s="85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173</v>
      </c>
      <c r="AT172" s="224" t="s">
        <v>168</v>
      </c>
      <c r="AU172" s="224" t="s">
        <v>81</v>
      </c>
      <c r="AY172" s="18" t="s">
        <v>165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81</v>
      </c>
      <c r="BK172" s="225">
        <f>ROUND(I172*H172,2)</f>
        <v>0</v>
      </c>
      <c r="BL172" s="18" t="s">
        <v>173</v>
      </c>
      <c r="BM172" s="224" t="s">
        <v>1689</v>
      </c>
    </row>
    <row r="173" s="2" customFormat="1">
      <c r="A173" s="39"/>
      <c r="B173" s="40"/>
      <c r="C173" s="41"/>
      <c r="D173" s="228" t="s">
        <v>235</v>
      </c>
      <c r="E173" s="41"/>
      <c r="F173" s="264" t="s">
        <v>1903</v>
      </c>
      <c r="G173" s="41"/>
      <c r="H173" s="41"/>
      <c r="I173" s="250"/>
      <c r="J173" s="41"/>
      <c r="K173" s="41"/>
      <c r="L173" s="45"/>
      <c r="M173" s="251"/>
      <c r="N173" s="25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235</v>
      </c>
      <c r="AU173" s="18" t="s">
        <v>81</v>
      </c>
    </row>
    <row r="174" s="12" customFormat="1" ht="25.92" customHeight="1">
      <c r="A174" s="12"/>
      <c r="B174" s="197"/>
      <c r="C174" s="198"/>
      <c r="D174" s="199" t="s">
        <v>73</v>
      </c>
      <c r="E174" s="200" t="s">
        <v>1904</v>
      </c>
      <c r="F174" s="200" t="s">
        <v>166</v>
      </c>
      <c r="G174" s="198"/>
      <c r="H174" s="198"/>
      <c r="I174" s="201"/>
      <c r="J174" s="202">
        <f>BK174</f>
        <v>0</v>
      </c>
      <c r="K174" s="198"/>
      <c r="L174" s="203"/>
      <c r="M174" s="204"/>
      <c r="N174" s="205"/>
      <c r="O174" s="205"/>
      <c r="P174" s="206">
        <f>SUM(P175:P179)</f>
        <v>0</v>
      </c>
      <c r="Q174" s="205"/>
      <c r="R174" s="206">
        <f>SUM(R175:R179)</f>
        <v>0</v>
      </c>
      <c r="S174" s="205"/>
      <c r="T174" s="207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8" t="s">
        <v>81</v>
      </c>
      <c r="AT174" s="209" t="s">
        <v>73</v>
      </c>
      <c r="AU174" s="209" t="s">
        <v>74</v>
      </c>
      <c r="AY174" s="208" t="s">
        <v>165</v>
      </c>
      <c r="BK174" s="210">
        <f>SUM(BK175:BK179)</f>
        <v>0</v>
      </c>
    </row>
    <row r="175" s="2" customFormat="1" ht="16.5" customHeight="1">
      <c r="A175" s="39"/>
      <c r="B175" s="40"/>
      <c r="C175" s="213" t="s">
        <v>74</v>
      </c>
      <c r="D175" s="213" t="s">
        <v>168</v>
      </c>
      <c r="E175" s="214" t="s">
        <v>1905</v>
      </c>
      <c r="F175" s="215" t="s">
        <v>1906</v>
      </c>
      <c r="G175" s="216" t="s">
        <v>171</v>
      </c>
      <c r="H175" s="217">
        <v>5</v>
      </c>
      <c r="I175" s="218"/>
      <c r="J175" s="219">
        <f>ROUND(I175*H175,2)</f>
        <v>0</v>
      </c>
      <c r="K175" s="215" t="s">
        <v>19</v>
      </c>
      <c r="L175" s="45"/>
      <c r="M175" s="220" t="s">
        <v>19</v>
      </c>
      <c r="N175" s="221" t="s">
        <v>45</v>
      </c>
      <c r="O175" s="85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173</v>
      </c>
      <c r="AT175" s="224" t="s">
        <v>168</v>
      </c>
      <c r="AU175" s="224" t="s">
        <v>81</v>
      </c>
      <c r="AY175" s="18" t="s">
        <v>165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81</v>
      </c>
      <c r="BK175" s="225">
        <f>ROUND(I175*H175,2)</f>
        <v>0</v>
      </c>
      <c r="BL175" s="18" t="s">
        <v>173</v>
      </c>
      <c r="BM175" s="224" t="s">
        <v>1307</v>
      </c>
    </row>
    <row r="176" s="2" customFormat="1" ht="16.5" customHeight="1">
      <c r="A176" s="39"/>
      <c r="B176" s="40"/>
      <c r="C176" s="213" t="s">
        <v>74</v>
      </c>
      <c r="D176" s="213" t="s">
        <v>168</v>
      </c>
      <c r="E176" s="214" t="s">
        <v>1907</v>
      </c>
      <c r="F176" s="215" t="s">
        <v>1908</v>
      </c>
      <c r="G176" s="216" t="s">
        <v>171</v>
      </c>
      <c r="H176" s="217">
        <v>5</v>
      </c>
      <c r="I176" s="218"/>
      <c r="J176" s="219">
        <f>ROUND(I176*H176,2)</f>
        <v>0</v>
      </c>
      <c r="K176" s="215" t="s">
        <v>19</v>
      </c>
      <c r="L176" s="45"/>
      <c r="M176" s="220" t="s">
        <v>19</v>
      </c>
      <c r="N176" s="221" t="s">
        <v>45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173</v>
      </c>
      <c r="AT176" s="224" t="s">
        <v>168</v>
      </c>
      <c r="AU176" s="224" t="s">
        <v>81</v>
      </c>
      <c r="AY176" s="18" t="s">
        <v>165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81</v>
      </c>
      <c r="BK176" s="225">
        <f>ROUND(I176*H176,2)</f>
        <v>0</v>
      </c>
      <c r="BL176" s="18" t="s">
        <v>173</v>
      </c>
      <c r="BM176" s="224" t="s">
        <v>1319</v>
      </c>
    </row>
    <row r="177" s="2" customFormat="1" ht="16.5" customHeight="1">
      <c r="A177" s="39"/>
      <c r="B177" s="40"/>
      <c r="C177" s="213" t="s">
        <v>74</v>
      </c>
      <c r="D177" s="213" t="s">
        <v>168</v>
      </c>
      <c r="E177" s="214" t="s">
        <v>1909</v>
      </c>
      <c r="F177" s="215" t="s">
        <v>1910</v>
      </c>
      <c r="G177" s="216" t="s">
        <v>171</v>
      </c>
      <c r="H177" s="217">
        <v>5</v>
      </c>
      <c r="I177" s="218"/>
      <c r="J177" s="219">
        <f>ROUND(I177*H177,2)</f>
        <v>0</v>
      </c>
      <c r="K177" s="215" t="s">
        <v>19</v>
      </c>
      <c r="L177" s="45"/>
      <c r="M177" s="220" t="s">
        <v>19</v>
      </c>
      <c r="N177" s="221" t="s">
        <v>45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173</v>
      </c>
      <c r="AT177" s="224" t="s">
        <v>168</v>
      </c>
      <c r="AU177" s="224" t="s">
        <v>81</v>
      </c>
      <c r="AY177" s="18" t="s">
        <v>165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81</v>
      </c>
      <c r="BK177" s="225">
        <f>ROUND(I177*H177,2)</f>
        <v>0</v>
      </c>
      <c r="BL177" s="18" t="s">
        <v>173</v>
      </c>
      <c r="BM177" s="224" t="s">
        <v>1330</v>
      </c>
    </row>
    <row r="178" s="2" customFormat="1" ht="16.5" customHeight="1">
      <c r="A178" s="39"/>
      <c r="B178" s="40"/>
      <c r="C178" s="213" t="s">
        <v>74</v>
      </c>
      <c r="D178" s="213" t="s">
        <v>168</v>
      </c>
      <c r="E178" s="214" t="s">
        <v>1911</v>
      </c>
      <c r="F178" s="215" t="s">
        <v>1912</v>
      </c>
      <c r="G178" s="216" t="s">
        <v>171</v>
      </c>
      <c r="H178" s="217">
        <v>5</v>
      </c>
      <c r="I178" s="218"/>
      <c r="J178" s="219">
        <f>ROUND(I178*H178,2)</f>
        <v>0</v>
      </c>
      <c r="K178" s="215" t="s">
        <v>19</v>
      </c>
      <c r="L178" s="45"/>
      <c r="M178" s="220" t="s">
        <v>19</v>
      </c>
      <c r="N178" s="221" t="s">
        <v>45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173</v>
      </c>
      <c r="AT178" s="224" t="s">
        <v>168</v>
      </c>
      <c r="AU178" s="224" t="s">
        <v>81</v>
      </c>
      <c r="AY178" s="18" t="s">
        <v>165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81</v>
      </c>
      <c r="BK178" s="225">
        <f>ROUND(I178*H178,2)</f>
        <v>0</v>
      </c>
      <c r="BL178" s="18" t="s">
        <v>173</v>
      </c>
      <c r="BM178" s="224" t="s">
        <v>1354</v>
      </c>
    </row>
    <row r="179" s="2" customFormat="1">
      <c r="A179" s="39"/>
      <c r="B179" s="40"/>
      <c r="C179" s="41"/>
      <c r="D179" s="228" t="s">
        <v>235</v>
      </c>
      <c r="E179" s="41"/>
      <c r="F179" s="264" t="s">
        <v>1895</v>
      </c>
      <c r="G179" s="41"/>
      <c r="H179" s="41"/>
      <c r="I179" s="250"/>
      <c r="J179" s="41"/>
      <c r="K179" s="41"/>
      <c r="L179" s="45"/>
      <c r="M179" s="281"/>
      <c r="N179" s="282"/>
      <c r="O179" s="278"/>
      <c r="P179" s="278"/>
      <c r="Q179" s="278"/>
      <c r="R179" s="278"/>
      <c r="S179" s="278"/>
      <c r="T179" s="28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235</v>
      </c>
      <c r="AU179" s="18" t="s">
        <v>81</v>
      </c>
    </row>
    <row r="180" s="2" customFormat="1" ht="6.96" customHeight="1">
      <c r="A180" s="39"/>
      <c r="B180" s="60"/>
      <c r="C180" s="61"/>
      <c r="D180" s="61"/>
      <c r="E180" s="61"/>
      <c r="F180" s="61"/>
      <c r="G180" s="61"/>
      <c r="H180" s="61"/>
      <c r="I180" s="61"/>
      <c r="J180" s="61"/>
      <c r="K180" s="61"/>
      <c r="L180" s="45"/>
      <c r="M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</sheetData>
  <sheetProtection sheet="1" autoFilter="0" formatColumns="0" formatRows="0" objects="1" scenarios="1" spinCount="100000" saltValue="vEM2U8kFXa5y5R5uhH3snI6wSleMPe8SDVAq5PtbOpvn0mrzOXQHjCq3erbr5Oebu4k3cM6tPtN0/7P3WUHN9A==" hashValue="+Hl9gb4iEKmqZsylj1uK5s58E4ENd3aF4kDgxttl5gC8o1feHBlWnbojKXsw23vfU6aeajWi1HAturOQEdAcIg==" algorithmName="SHA-512" password="CC35"/>
  <autoFilter ref="C90:K17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1913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1485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Statutární město Ostrava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Ing. Petr Fraš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>28634403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MPA ProjektStav s.r.o.</v>
      </c>
      <c r="F26" s="39"/>
      <c r="G26" s="39"/>
      <c r="H26" s="39"/>
      <c r="I26" s="143" t="s">
        <v>28</v>
      </c>
      <c r="J26" s="134" t="str">
        <f>IF('Rekapitulace stavby'!AN20="","",'Rekapitulace stavby'!AN20)</f>
        <v>CZ28634403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ROUND(J95,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ROUND((SUM(BE95:BE149)),  2)</f>
        <v>0</v>
      </c>
      <c r="G35" s="39"/>
      <c r="H35" s="39"/>
      <c r="I35" s="158">
        <v>0.20999999999999999</v>
      </c>
      <c r="J35" s="157">
        <f>ROUND(((SUM(BE95:BE149))*I35),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ROUND((SUM(BF95:BF149)),  2)</f>
        <v>0</v>
      </c>
      <c r="G36" s="39"/>
      <c r="H36" s="39"/>
      <c r="I36" s="158">
        <v>0.14999999999999999</v>
      </c>
      <c r="J36" s="157">
        <f>ROUND(((SUM(BF95:BF149))*I36),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ROUND((SUM(BG95:BG149)),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ROUND((SUM(BH95:BH149)),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ROUND((SUM(BI95:BI149)),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004 - Vytápění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J95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1914</v>
      </c>
      <c r="E64" s="178"/>
      <c r="F64" s="178"/>
      <c r="G64" s="178"/>
      <c r="H64" s="178"/>
      <c r="I64" s="178"/>
      <c r="J64" s="179">
        <f>J96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1915</v>
      </c>
      <c r="E65" s="178"/>
      <c r="F65" s="178"/>
      <c r="G65" s="178"/>
      <c r="H65" s="178"/>
      <c r="I65" s="178"/>
      <c r="J65" s="179">
        <f>J101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5"/>
      <c r="C66" s="176"/>
      <c r="D66" s="177" t="s">
        <v>1916</v>
      </c>
      <c r="E66" s="178"/>
      <c r="F66" s="178"/>
      <c r="G66" s="178"/>
      <c r="H66" s="178"/>
      <c r="I66" s="178"/>
      <c r="J66" s="179">
        <f>J105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5"/>
      <c r="C67" s="176"/>
      <c r="D67" s="177" t="s">
        <v>1917</v>
      </c>
      <c r="E67" s="178"/>
      <c r="F67" s="178"/>
      <c r="G67" s="178"/>
      <c r="H67" s="178"/>
      <c r="I67" s="178"/>
      <c r="J67" s="179">
        <f>J108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1918</v>
      </c>
      <c r="E68" s="178"/>
      <c r="F68" s="178"/>
      <c r="G68" s="178"/>
      <c r="H68" s="178"/>
      <c r="I68" s="178"/>
      <c r="J68" s="179">
        <f>J115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5"/>
      <c r="C69" s="176"/>
      <c r="D69" s="177" t="s">
        <v>1919</v>
      </c>
      <c r="E69" s="178"/>
      <c r="F69" s="178"/>
      <c r="G69" s="178"/>
      <c r="H69" s="178"/>
      <c r="I69" s="178"/>
      <c r="J69" s="179">
        <f>J133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5"/>
      <c r="C70" s="176"/>
      <c r="D70" s="177" t="s">
        <v>1920</v>
      </c>
      <c r="E70" s="178"/>
      <c r="F70" s="178"/>
      <c r="G70" s="178"/>
      <c r="H70" s="178"/>
      <c r="I70" s="178"/>
      <c r="J70" s="179">
        <f>J139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5"/>
      <c r="C71" s="176"/>
      <c r="D71" s="177" t="s">
        <v>147</v>
      </c>
      <c r="E71" s="178"/>
      <c r="F71" s="178"/>
      <c r="G71" s="178"/>
      <c r="H71" s="178"/>
      <c r="I71" s="178"/>
      <c r="J71" s="179">
        <f>J143</f>
        <v>0</v>
      </c>
      <c r="K71" s="176"/>
      <c r="L71" s="18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1"/>
      <c r="C72" s="126"/>
      <c r="D72" s="182" t="s">
        <v>149</v>
      </c>
      <c r="E72" s="183"/>
      <c r="F72" s="183"/>
      <c r="G72" s="183"/>
      <c r="H72" s="183"/>
      <c r="I72" s="183"/>
      <c r="J72" s="184">
        <f>J144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1921</v>
      </c>
      <c r="E73" s="183"/>
      <c r="F73" s="183"/>
      <c r="G73" s="183"/>
      <c r="H73" s="183"/>
      <c r="I73" s="183"/>
      <c r="J73" s="184">
        <f>J147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150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70" t="str">
        <f>E7</f>
        <v>Veřejné prostranství a květinová síň u kostela sv. Josefa, Slezská Ostrava</v>
      </c>
      <c r="F83" s="33"/>
      <c r="G83" s="33"/>
      <c r="H83" s="33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2"/>
      <c r="C84" s="33" t="s">
        <v>114</v>
      </c>
      <c r="D84" s="23"/>
      <c r="E84" s="23"/>
      <c r="F84" s="23"/>
      <c r="G84" s="23"/>
      <c r="H84" s="23"/>
      <c r="I84" s="23"/>
      <c r="J84" s="23"/>
      <c r="K84" s="23"/>
      <c r="L84" s="21"/>
    </row>
    <row r="85" s="2" customFormat="1" ht="16.5" customHeight="1">
      <c r="A85" s="39"/>
      <c r="B85" s="40"/>
      <c r="C85" s="41"/>
      <c r="D85" s="41"/>
      <c r="E85" s="170" t="s">
        <v>115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116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0" t="str">
        <f>E11</f>
        <v>004 - Vytápění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F14</f>
        <v xml:space="preserve"> </v>
      </c>
      <c r="G89" s="41"/>
      <c r="H89" s="41"/>
      <c r="I89" s="33" t="s">
        <v>23</v>
      </c>
      <c r="J89" s="73" t="str">
        <f>IF(J14="","",J14)</f>
        <v>22. 8. 2022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E17</f>
        <v>Statutární město Ostrava</v>
      </c>
      <c r="G91" s="41"/>
      <c r="H91" s="41"/>
      <c r="I91" s="33" t="s">
        <v>31</v>
      </c>
      <c r="J91" s="37" t="str">
        <f>E23</f>
        <v>Ing. Petr Fraš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29</v>
      </c>
      <c r="D92" s="41"/>
      <c r="E92" s="41"/>
      <c r="F92" s="28" t="str">
        <f>IF(E20="","",E20)</f>
        <v>Vyplň údaj</v>
      </c>
      <c r="G92" s="41"/>
      <c r="H92" s="41"/>
      <c r="I92" s="33" t="s">
        <v>34</v>
      </c>
      <c r="J92" s="37" t="str">
        <f>E26</f>
        <v>MPA ProjektStav s.r.o.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86"/>
      <c r="B94" s="187"/>
      <c r="C94" s="188" t="s">
        <v>151</v>
      </c>
      <c r="D94" s="189" t="s">
        <v>59</v>
      </c>
      <c r="E94" s="189" t="s">
        <v>55</v>
      </c>
      <c r="F94" s="189" t="s">
        <v>56</v>
      </c>
      <c r="G94" s="189" t="s">
        <v>152</v>
      </c>
      <c r="H94" s="189" t="s">
        <v>153</v>
      </c>
      <c r="I94" s="189" t="s">
        <v>154</v>
      </c>
      <c r="J94" s="189" t="s">
        <v>120</v>
      </c>
      <c r="K94" s="190" t="s">
        <v>155</v>
      </c>
      <c r="L94" s="191"/>
      <c r="M94" s="93" t="s">
        <v>19</v>
      </c>
      <c r="N94" s="94" t="s">
        <v>44</v>
      </c>
      <c r="O94" s="94" t="s">
        <v>156</v>
      </c>
      <c r="P94" s="94" t="s">
        <v>157</v>
      </c>
      <c r="Q94" s="94" t="s">
        <v>158</v>
      </c>
      <c r="R94" s="94" t="s">
        <v>159</v>
      </c>
      <c r="S94" s="94" t="s">
        <v>160</v>
      </c>
      <c r="T94" s="95" t="s">
        <v>161</v>
      </c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</row>
    <row r="95" s="2" customFormat="1" ht="22.8" customHeight="1">
      <c r="A95" s="39"/>
      <c r="B95" s="40"/>
      <c r="C95" s="100" t="s">
        <v>162</v>
      </c>
      <c r="D95" s="41"/>
      <c r="E95" s="41"/>
      <c r="F95" s="41"/>
      <c r="G95" s="41"/>
      <c r="H95" s="41"/>
      <c r="I95" s="41"/>
      <c r="J95" s="192">
        <f>BK95</f>
        <v>0</v>
      </c>
      <c r="K95" s="41"/>
      <c r="L95" s="45"/>
      <c r="M95" s="96"/>
      <c r="N95" s="193"/>
      <c r="O95" s="97"/>
      <c r="P95" s="194">
        <f>P96+P101+P105+P108+P115+P133+P139+P143</f>
        <v>0</v>
      </c>
      <c r="Q95" s="97"/>
      <c r="R95" s="194">
        <f>R96+R101+R105+R108+R115+R133+R139+R143</f>
        <v>0</v>
      </c>
      <c r="S95" s="97"/>
      <c r="T95" s="195">
        <f>T96+T101+T105+T108+T115+T133+T139+T143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73</v>
      </c>
      <c r="AU95" s="18" t="s">
        <v>121</v>
      </c>
      <c r="BK95" s="196">
        <f>BK96+BK101+BK105+BK108+BK115+BK133+BK139+BK143</f>
        <v>0</v>
      </c>
    </row>
    <row r="96" s="12" customFormat="1" ht="25.92" customHeight="1">
      <c r="A96" s="12"/>
      <c r="B96" s="197"/>
      <c r="C96" s="198"/>
      <c r="D96" s="199" t="s">
        <v>73</v>
      </c>
      <c r="E96" s="200" t="s">
        <v>783</v>
      </c>
      <c r="F96" s="200" t="s">
        <v>784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SUM(P97:P100)</f>
        <v>0</v>
      </c>
      <c r="Q96" s="205"/>
      <c r="R96" s="206">
        <f>SUM(R97:R100)</f>
        <v>0</v>
      </c>
      <c r="S96" s="205"/>
      <c r="T96" s="207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83</v>
      </c>
      <c r="AT96" s="209" t="s">
        <v>73</v>
      </c>
      <c r="AU96" s="209" t="s">
        <v>74</v>
      </c>
      <c r="AY96" s="208" t="s">
        <v>165</v>
      </c>
      <c r="BK96" s="210">
        <f>SUM(BK97:BK100)</f>
        <v>0</v>
      </c>
    </row>
    <row r="97" s="2" customFormat="1" ht="16.5" customHeight="1">
      <c r="A97" s="39"/>
      <c r="B97" s="40"/>
      <c r="C97" s="213" t="s">
        <v>81</v>
      </c>
      <c r="D97" s="213" t="s">
        <v>168</v>
      </c>
      <c r="E97" s="214" t="s">
        <v>1922</v>
      </c>
      <c r="F97" s="215" t="s">
        <v>1923</v>
      </c>
      <c r="G97" s="216" t="s">
        <v>171</v>
      </c>
      <c r="H97" s="217">
        <v>37</v>
      </c>
      <c r="I97" s="218"/>
      <c r="J97" s="219">
        <f>ROUND(I97*H97,2)</f>
        <v>0</v>
      </c>
      <c r="K97" s="215" t="s">
        <v>19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706</v>
      </c>
      <c r="AT97" s="224" t="s">
        <v>168</v>
      </c>
      <c r="AU97" s="224" t="s">
        <v>81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706</v>
      </c>
      <c r="BM97" s="224" t="s">
        <v>83</v>
      </c>
    </row>
    <row r="98" s="2" customFormat="1" ht="16.5" customHeight="1">
      <c r="A98" s="39"/>
      <c r="B98" s="40"/>
      <c r="C98" s="213" t="s">
        <v>83</v>
      </c>
      <c r="D98" s="213" t="s">
        <v>168</v>
      </c>
      <c r="E98" s="214" t="s">
        <v>1924</v>
      </c>
      <c r="F98" s="215" t="s">
        <v>1925</v>
      </c>
      <c r="G98" s="216" t="s">
        <v>171</v>
      </c>
      <c r="H98" s="217">
        <v>21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45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706</v>
      </c>
      <c r="AT98" s="224" t="s">
        <v>168</v>
      </c>
      <c r="AU98" s="224" t="s">
        <v>81</v>
      </c>
      <c r="AY98" s="18" t="s">
        <v>165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81</v>
      </c>
      <c r="BK98" s="225">
        <f>ROUND(I98*H98,2)</f>
        <v>0</v>
      </c>
      <c r="BL98" s="18" t="s">
        <v>706</v>
      </c>
      <c r="BM98" s="224" t="s">
        <v>173</v>
      </c>
    </row>
    <row r="99" s="2" customFormat="1" ht="16.5" customHeight="1">
      <c r="A99" s="39"/>
      <c r="B99" s="40"/>
      <c r="C99" s="213" t="s">
        <v>353</v>
      </c>
      <c r="D99" s="213" t="s">
        <v>168</v>
      </c>
      <c r="E99" s="214" t="s">
        <v>1926</v>
      </c>
      <c r="F99" s="215" t="s">
        <v>1927</v>
      </c>
      <c r="G99" s="216" t="s">
        <v>171</v>
      </c>
      <c r="H99" s="217">
        <v>2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706</v>
      </c>
      <c r="AT99" s="224" t="s">
        <v>168</v>
      </c>
      <c r="AU99" s="224" t="s">
        <v>81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706</v>
      </c>
      <c r="BM99" s="224" t="s">
        <v>476</v>
      </c>
    </row>
    <row r="100" s="2" customFormat="1" ht="16.5" customHeight="1">
      <c r="A100" s="39"/>
      <c r="B100" s="40"/>
      <c r="C100" s="213" t="s">
        <v>173</v>
      </c>
      <c r="D100" s="213" t="s">
        <v>168</v>
      </c>
      <c r="E100" s="214" t="s">
        <v>1928</v>
      </c>
      <c r="F100" s="215" t="s">
        <v>1929</v>
      </c>
      <c r="G100" s="216" t="s">
        <v>171</v>
      </c>
      <c r="H100" s="217">
        <v>14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706</v>
      </c>
      <c r="AT100" s="224" t="s">
        <v>168</v>
      </c>
      <c r="AU100" s="224" t="s">
        <v>81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706</v>
      </c>
      <c r="BM100" s="224" t="s">
        <v>525</v>
      </c>
    </row>
    <row r="101" s="12" customFormat="1" ht="25.92" customHeight="1">
      <c r="A101" s="12"/>
      <c r="B101" s="197"/>
      <c r="C101" s="198"/>
      <c r="D101" s="199" t="s">
        <v>73</v>
      </c>
      <c r="E101" s="200" t="s">
        <v>1930</v>
      </c>
      <c r="F101" s="200" t="s">
        <v>1931</v>
      </c>
      <c r="G101" s="198"/>
      <c r="H101" s="198"/>
      <c r="I101" s="201"/>
      <c r="J101" s="202">
        <f>BK101</f>
        <v>0</v>
      </c>
      <c r="K101" s="198"/>
      <c r="L101" s="203"/>
      <c r="M101" s="204"/>
      <c r="N101" s="205"/>
      <c r="O101" s="205"/>
      <c r="P101" s="206">
        <f>SUM(P102:P104)</f>
        <v>0</v>
      </c>
      <c r="Q101" s="205"/>
      <c r="R101" s="206">
        <f>SUM(R102:R104)</f>
        <v>0</v>
      </c>
      <c r="S101" s="205"/>
      <c r="T101" s="207">
        <f>SUM(T102:T104)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83</v>
      </c>
      <c r="AT101" s="209" t="s">
        <v>73</v>
      </c>
      <c r="AU101" s="209" t="s">
        <v>74</v>
      </c>
      <c r="AY101" s="208" t="s">
        <v>165</v>
      </c>
      <c r="BK101" s="210">
        <f>SUM(BK102:BK104)</f>
        <v>0</v>
      </c>
    </row>
    <row r="102" s="2" customFormat="1" ht="16.5" customHeight="1">
      <c r="A102" s="39"/>
      <c r="B102" s="40"/>
      <c r="C102" s="213" t="s">
        <v>468</v>
      </c>
      <c r="D102" s="213" t="s">
        <v>168</v>
      </c>
      <c r="E102" s="214" t="s">
        <v>1932</v>
      </c>
      <c r="F102" s="215" t="s">
        <v>1933</v>
      </c>
      <c r="G102" s="216" t="s">
        <v>872</v>
      </c>
      <c r="H102" s="217">
        <v>1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706</v>
      </c>
      <c r="AT102" s="224" t="s">
        <v>168</v>
      </c>
      <c r="AU102" s="224" t="s">
        <v>81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706</v>
      </c>
      <c r="BM102" s="224" t="s">
        <v>1180</v>
      </c>
    </row>
    <row r="103" s="2" customFormat="1" ht="16.5" customHeight="1">
      <c r="A103" s="39"/>
      <c r="B103" s="40"/>
      <c r="C103" s="213" t="s">
        <v>476</v>
      </c>
      <c r="D103" s="213" t="s">
        <v>168</v>
      </c>
      <c r="E103" s="214" t="s">
        <v>1934</v>
      </c>
      <c r="F103" s="215" t="s">
        <v>1935</v>
      </c>
      <c r="G103" s="216" t="s">
        <v>1745</v>
      </c>
      <c r="H103" s="217">
        <v>1</v>
      </c>
      <c r="I103" s="218"/>
      <c r="J103" s="219">
        <f>ROUND(I103*H103,2)</f>
        <v>0</v>
      </c>
      <c r="K103" s="215" t="s">
        <v>19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706</v>
      </c>
      <c r="AT103" s="224" t="s">
        <v>168</v>
      </c>
      <c r="AU103" s="224" t="s">
        <v>81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706</v>
      </c>
      <c r="BM103" s="224" t="s">
        <v>1227</v>
      </c>
    </row>
    <row r="104" s="2" customFormat="1" ht="16.5" customHeight="1">
      <c r="A104" s="39"/>
      <c r="B104" s="40"/>
      <c r="C104" s="213" t="s">
        <v>1167</v>
      </c>
      <c r="D104" s="213" t="s">
        <v>168</v>
      </c>
      <c r="E104" s="214" t="s">
        <v>1936</v>
      </c>
      <c r="F104" s="215" t="s">
        <v>1937</v>
      </c>
      <c r="G104" s="216" t="s">
        <v>1745</v>
      </c>
      <c r="H104" s="217">
        <v>2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45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706</v>
      </c>
      <c r="AT104" s="224" t="s">
        <v>168</v>
      </c>
      <c r="AU104" s="224" t="s">
        <v>81</v>
      </c>
      <c r="AY104" s="18" t="s">
        <v>165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81</v>
      </c>
      <c r="BK104" s="225">
        <f>ROUND(I104*H104,2)</f>
        <v>0</v>
      </c>
      <c r="BL104" s="18" t="s">
        <v>706</v>
      </c>
      <c r="BM104" s="224" t="s">
        <v>1192</v>
      </c>
    </row>
    <row r="105" s="12" customFormat="1" ht="25.92" customHeight="1">
      <c r="A105" s="12"/>
      <c r="B105" s="197"/>
      <c r="C105" s="198"/>
      <c r="D105" s="199" t="s">
        <v>73</v>
      </c>
      <c r="E105" s="200" t="s">
        <v>1938</v>
      </c>
      <c r="F105" s="200" t="s">
        <v>1939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SUM(P106:P107)</f>
        <v>0</v>
      </c>
      <c r="Q105" s="205"/>
      <c r="R105" s="206">
        <f>SUM(R106:R107)</f>
        <v>0</v>
      </c>
      <c r="S105" s="205"/>
      <c r="T105" s="207">
        <f>SUM(T106:T107)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83</v>
      </c>
      <c r="AT105" s="209" t="s">
        <v>73</v>
      </c>
      <c r="AU105" s="209" t="s">
        <v>74</v>
      </c>
      <c r="AY105" s="208" t="s">
        <v>165</v>
      </c>
      <c r="BK105" s="210">
        <f>SUM(BK106:BK107)</f>
        <v>0</v>
      </c>
    </row>
    <row r="106" s="2" customFormat="1" ht="16.5" customHeight="1">
      <c r="A106" s="39"/>
      <c r="B106" s="40"/>
      <c r="C106" s="213" t="s">
        <v>525</v>
      </c>
      <c r="D106" s="213" t="s">
        <v>168</v>
      </c>
      <c r="E106" s="214" t="s">
        <v>1940</v>
      </c>
      <c r="F106" s="215" t="s">
        <v>1941</v>
      </c>
      <c r="G106" s="216" t="s">
        <v>872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706</v>
      </c>
      <c r="AT106" s="224" t="s">
        <v>168</v>
      </c>
      <c r="AU106" s="224" t="s">
        <v>81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706</v>
      </c>
      <c r="BM106" s="224" t="s">
        <v>706</v>
      </c>
    </row>
    <row r="107" s="2" customFormat="1" ht="16.5" customHeight="1">
      <c r="A107" s="39"/>
      <c r="B107" s="40"/>
      <c r="C107" s="213" t="s">
        <v>659</v>
      </c>
      <c r="D107" s="213" t="s">
        <v>168</v>
      </c>
      <c r="E107" s="214" t="s">
        <v>1942</v>
      </c>
      <c r="F107" s="215" t="s">
        <v>1943</v>
      </c>
      <c r="G107" s="216" t="s">
        <v>872</v>
      </c>
      <c r="H107" s="217">
        <v>2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706</v>
      </c>
      <c r="AT107" s="224" t="s">
        <v>168</v>
      </c>
      <c r="AU107" s="224" t="s">
        <v>81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706</v>
      </c>
      <c r="BM107" s="224" t="s">
        <v>1065</v>
      </c>
    </row>
    <row r="108" s="12" customFormat="1" ht="25.92" customHeight="1">
      <c r="A108" s="12"/>
      <c r="B108" s="197"/>
      <c r="C108" s="198"/>
      <c r="D108" s="199" t="s">
        <v>73</v>
      </c>
      <c r="E108" s="200" t="s">
        <v>1944</v>
      </c>
      <c r="F108" s="200" t="s">
        <v>1945</v>
      </c>
      <c r="G108" s="198"/>
      <c r="H108" s="198"/>
      <c r="I108" s="201"/>
      <c r="J108" s="202">
        <f>BK108</f>
        <v>0</v>
      </c>
      <c r="K108" s="198"/>
      <c r="L108" s="203"/>
      <c r="M108" s="204"/>
      <c r="N108" s="205"/>
      <c r="O108" s="205"/>
      <c r="P108" s="206">
        <f>SUM(P109:P114)</f>
        <v>0</v>
      </c>
      <c r="Q108" s="205"/>
      <c r="R108" s="206">
        <f>SUM(R109:R114)</f>
        <v>0</v>
      </c>
      <c r="S108" s="205"/>
      <c r="T108" s="207">
        <f>SUM(T109:T114)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8" t="s">
        <v>83</v>
      </c>
      <c r="AT108" s="209" t="s">
        <v>73</v>
      </c>
      <c r="AU108" s="209" t="s">
        <v>74</v>
      </c>
      <c r="AY108" s="208" t="s">
        <v>165</v>
      </c>
      <c r="BK108" s="210">
        <f>SUM(BK109:BK114)</f>
        <v>0</v>
      </c>
    </row>
    <row r="109" s="2" customFormat="1" ht="16.5" customHeight="1">
      <c r="A109" s="39"/>
      <c r="B109" s="40"/>
      <c r="C109" s="213" t="s">
        <v>1180</v>
      </c>
      <c r="D109" s="213" t="s">
        <v>168</v>
      </c>
      <c r="E109" s="214" t="s">
        <v>1946</v>
      </c>
      <c r="F109" s="215" t="s">
        <v>1947</v>
      </c>
      <c r="G109" s="216" t="s">
        <v>171</v>
      </c>
      <c r="H109" s="217">
        <v>3</v>
      </c>
      <c r="I109" s="218"/>
      <c r="J109" s="219">
        <f>ROUND(I109*H109,2)</f>
        <v>0</v>
      </c>
      <c r="K109" s="215" t="s">
        <v>19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706</v>
      </c>
      <c r="AT109" s="224" t="s">
        <v>168</v>
      </c>
      <c r="AU109" s="224" t="s">
        <v>81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706</v>
      </c>
      <c r="BM109" s="224" t="s">
        <v>1074</v>
      </c>
    </row>
    <row r="110" s="2" customFormat="1" ht="16.5" customHeight="1">
      <c r="A110" s="39"/>
      <c r="B110" s="40"/>
      <c r="C110" s="213" t="s">
        <v>1184</v>
      </c>
      <c r="D110" s="213" t="s">
        <v>168</v>
      </c>
      <c r="E110" s="214" t="s">
        <v>1948</v>
      </c>
      <c r="F110" s="215" t="s">
        <v>1949</v>
      </c>
      <c r="G110" s="216" t="s">
        <v>171</v>
      </c>
      <c r="H110" s="217">
        <v>2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45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706</v>
      </c>
      <c r="AT110" s="224" t="s">
        <v>168</v>
      </c>
      <c r="AU110" s="224" t="s">
        <v>81</v>
      </c>
      <c r="AY110" s="18" t="s">
        <v>165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81</v>
      </c>
      <c r="BK110" s="225">
        <f>ROUND(I110*H110,2)</f>
        <v>0</v>
      </c>
      <c r="BL110" s="18" t="s">
        <v>706</v>
      </c>
      <c r="BM110" s="224" t="s">
        <v>1083</v>
      </c>
    </row>
    <row r="111" s="2" customFormat="1" ht="16.5" customHeight="1">
      <c r="A111" s="39"/>
      <c r="B111" s="40"/>
      <c r="C111" s="213" t="s">
        <v>1227</v>
      </c>
      <c r="D111" s="213" t="s">
        <v>168</v>
      </c>
      <c r="E111" s="214" t="s">
        <v>1950</v>
      </c>
      <c r="F111" s="215" t="s">
        <v>1951</v>
      </c>
      <c r="G111" s="216" t="s">
        <v>171</v>
      </c>
      <c r="H111" s="217">
        <v>14</v>
      </c>
      <c r="I111" s="218"/>
      <c r="J111" s="219">
        <f>ROUND(I111*H111,2)</f>
        <v>0</v>
      </c>
      <c r="K111" s="215" t="s">
        <v>19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706</v>
      </c>
      <c r="AT111" s="224" t="s">
        <v>168</v>
      </c>
      <c r="AU111" s="224" t="s">
        <v>81</v>
      </c>
      <c r="AY111" s="18" t="s">
        <v>165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706</v>
      </c>
      <c r="BM111" s="224" t="s">
        <v>1091</v>
      </c>
    </row>
    <row r="112" s="2" customFormat="1" ht="16.5" customHeight="1">
      <c r="A112" s="39"/>
      <c r="B112" s="40"/>
      <c r="C112" s="213" t="s">
        <v>1188</v>
      </c>
      <c r="D112" s="213" t="s">
        <v>168</v>
      </c>
      <c r="E112" s="214" t="s">
        <v>1952</v>
      </c>
      <c r="F112" s="215" t="s">
        <v>1953</v>
      </c>
      <c r="G112" s="216" t="s">
        <v>171</v>
      </c>
      <c r="H112" s="217">
        <v>3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706</v>
      </c>
      <c r="AT112" s="224" t="s">
        <v>168</v>
      </c>
      <c r="AU112" s="224" t="s">
        <v>81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706</v>
      </c>
      <c r="BM112" s="224" t="s">
        <v>1100</v>
      </c>
    </row>
    <row r="113" s="2" customFormat="1" ht="16.5" customHeight="1">
      <c r="A113" s="39"/>
      <c r="B113" s="40"/>
      <c r="C113" s="213" t="s">
        <v>1192</v>
      </c>
      <c r="D113" s="213" t="s">
        <v>168</v>
      </c>
      <c r="E113" s="214" t="s">
        <v>1954</v>
      </c>
      <c r="F113" s="215" t="s">
        <v>1955</v>
      </c>
      <c r="G113" s="216" t="s">
        <v>171</v>
      </c>
      <c r="H113" s="217">
        <v>2</v>
      </c>
      <c r="I113" s="218"/>
      <c r="J113" s="219">
        <f>ROUND(I113*H113,2)</f>
        <v>0</v>
      </c>
      <c r="K113" s="215" t="s">
        <v>19</v>
      </c>
      <c r="L113" s="45"/>
      <c r="M113" s="220" t="s">
        <v>19</v>
      </c>
      <c r="N113" s="221" t="s">
        <v>45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706</v>
      </c>
      <c r="AT113" s="224" t="s">
        <v>168</v>
      </c>
      <c r="AU113" s="224" t="s">
        <v>81</v>
      </c>
      <c r="AY113" s="18" t="s">
        <v>165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81</v>
      </c>
      <c r="BK113" s="225">
        <f>ROUND(I113*H113,2)</f>
        <v>0</v>
      </c>
      <c r="BL113" s="18" t="s">
        <v>706</v>
      </c>
      <c r="BM113" s="224" t="s">
        <v>1148</v>
      </c>
    </row>
    <row r="114" s="2" customFormat="1" ht="16.5" customHeight="1">
      <c r="A114" s="39"/>
      <c r="B114" s="40"/>
      <c r="C114" s="213" t="s">
        <v>8</v>
      </c>
      <c r="D114" s="213" t="s">
        <v>168</v>
      </c>
      <c r="E114" s="214" t="s">
        <v>1956</v>
      </c>
      <c r="F114" s="215" t="s">
        <v>1957</v>
      </c>
      <c r="G114" s="216" t="s">
        <v>171</v>
      </c>
      <c r="H114" s="217">
        <v>14</v>
      </c>
      <c r="I114" s="218"/>
      <c r="J114" s="219">
        <f>ROUND(I114*H114,2)</f>
        <v>0</v>
      </c>
      <c r="K114" s="215" t="s">
        <v>19</v>
      </c>
      <c r="L114" s="45"/>
      <c r="M114" s="220" t="s">
        <v>19</v>
      </c>
      <c r="N114" s="221" t="s">
        <v>45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706</v>
      </c>
      <c r="AT114" s="224" t="s">
        <v>168</v>
      </c>
      <c r="AU114" s="224" t="s">
        <v>81</v>
      </c>
      <c r="AY114" s="18" t="s">
        <v>165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81</v>
      </c>
      <c r="BK114" s="225">
        <f>ROUND(I114*H114,2)</f>
        <v>0</v>
      </c>
      <c r="BL114" s="18" t="s">
        <v>706</v>
      </c>
      <c r="BM114" s="224" t="s">
        <v>1215</v>
      </c>
    </row>
    <row r="115" s="12" customFormat="1" ht="25.92" customHeight="1">
      <c r="A115" s="12"/>
      <c r="B115" s="197"/>
      <c r="C115" s="198"/>
      <c r="D115" s="199" t="s">
        <v>73</v>
      </c>
      <c r="E115" s="200" t="s">
        <v>1958</v>
      </c>
      <c r="F115" s="200" t="s">
        <v>1959</v>
      </c>
      <c r="G115" s="198"/>
      <c r="H115" s="198"/>
      <c r="I115" s="201"/>
      <c r="J115" s="202">
        <f>BK115</f>
        <v>0</v>
      </c>
      <c r="K115" s="198"/>
      <c r="L115" s="203"/>
      <c r="M115" s="204"/>
      <c r="N115" s="205"/>
      <c r="O115" s="205"/>
      <c r="P115" s="206">
        <f>SUM(P116:P132)</f>
        <v>0</v>
      </c>
      <c r="Q115" s="205"/>
      <c r="R115" s="206">
        <f>SUM(R116:R132)</f>
        <v>0</v>
      </c>
      <c r="S115" s="205"/>
      <c r="T115" s="207">
        <f>SUM(T116:T132)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83</v>
      </c>
      <c r="AT115" s="209" t="s">
        <v>73</v>
      </c>
      <c r="AU115" s="209" t="s">
        <v>74</v>
      </c>
      <c r="AY115" s="208" t="s">
        <v>165</v>
      </c>
      <c r="BK115" s="210">
        <f>SUM(BK116:BK132)</f>
        <v>0</v>
      </c>
    </row>
    <row r="116" s="2" customFormat="1" ht="16.5" customHeight="1">
      <c r="A116" s="39"/>
      <c r="B116" s="40"/>
      <c r="C116" s="213" t="s">
        <v>706</v>
      </c>
      <c r="D116" s="213" t="s">
        <v>168</v>
      </c>
      <c r="E116" s="214" t="s">
        <v>1960</v>
      </c>
      <c r="F116" s="215" t="s">
        <v>1961</v>
      </c>
      <c r="G116" s="216" t="s">
        <v>181</v>
      </c>
      <c r="H116" s="217">
        <v>2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706</v>
      </c>
      <c r="AT116" s="224" t="s">
        <v>168</v>
      </c>
      <c r="AU116" s="224" t="s">
        <v>81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706</v>
      </c>
      <c r="BM116" s="224" t="s">
        <v>713</v>
      </c>
    </row>
    <row r="117" s="2" customFormat="1" ht="16.5" customHeight="1">
      <c r="A117" s="39"/>
      <c r="B117" s="40"/>
      <c r="C117" s="213" t="s">
        <v>1196</v>
      </c>
      <c r="D117" s="213" t="s">
        <v>168</v>
      </c>
      <c r="E117" s="214" t="s">
        <v>1962</v>
      </c>
      <c r="F117" s="215" t="s">
        <v>1963</v>
      </c>
      <c r="G117" s="216" t="s">
        <v>181</v>
      </c>
      <c r="H117" s="217">
        <v>2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706</v>
      </c>
      <c r="AT117" s="224" t="s">
        <v>168</v>
      </c>
      <c r="AU117" s="224" t="s">
        <v>81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706</v>
      </c>
      <c r="BM117" s="224" t="s">
        <v>1243</v>
      </c>
    </row>
    <row r="118" s="2" customFormat="1" ht="16.5" customHeight="1">
      <c r="A118" s="39"/>
      <c r="B118" s="40"/>
      <c r="C118" s="213" t="s">
        <v>1065</v>
      </c>
      <c r="D118" s="213" t="s">
        <v>168</v>
      </c>
      <c r="E118" s="214" t="s">
        <v>1964</v>
      </c>
      <c r="F118" s="215" t="s">
        <v>1965</v>
      </c>
      <c r="G118" s="216" t="s">
        <v>181</v>
      </c>
      <c r="H118" s="217">
        <v>2</v>
      </c>
      <c r="I118" s="218"/>
      <c r="J118" s="219">
        <f>ROUND(I118*H118,2)</f>
        <v>0</v>
      </c>
      <c r="K118" s="215" t="s">
        <v>19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706</v>
      </c>
      <c r="AT118" s="224" t="s">
        <v>168</v>
      </c>
      <c r="AU118" s="224" t="s">
        <v>81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706</v>
      </c>
      <c r="BM118" s="224" t="s">
        <v>1537</v>
      </c>
    </row>
    <row r="119" s="2" customFormat="1" ht="16.5" customHeight="1">
      <c r="A119" s="39"/>
      <c r="B119" s="40"/>
      <c r="C119" s="213" t="s">
        <v>1070</v>
      </c>
      <c r="D119" s="213" t="s">
        <v>168</v>
      </c>
      <c r="E119" s="214" t="s">
        <v>1966</v>
      </c>
      <c r="F119" s="215" t="s">
        <v>1967</v>
      </c>
      <c r="G119" s="216" t="s">
        <v>181</v>
      </c>
      <c r="H119" s="217">
        <v>18</v>
      </c>
      <c r="I119" s="218"/>
      <c r="J119" s="219">
        <f>ROUND(I119*H119,2)</f>
        <v>0</v>
      </c>
      <c r="K119" s="215" t="s">
        <v>19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706</v>
      </c>
      <c r="AT119" s="224" t="s">
        <v>168</v>
      </c>
      <c r="AU119" s="224" t="s">
        <v>81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706</v>
      </c>
      <c r="BM119" s="224" t="s">
        <v>1040</v>
      </c>
    </row>
    <row r="120" s="2" customFormat="1" ht="16.5" customHeight="1">
      <c r="A120" s="39"/>
      <c r="B120" s="40"/>
      <c r="C120" s="213" t="s">
        <v>1074</v>
      </c>
      <c r="D120" s="213" t="s">
        <v>168</v>
      </c>
      <c r="E120" s="214" t="s">
        <v>1968</v>
      </c>
      <c r="F120" s="215" t="s">
        <v>1969</v>
      </c>
      <c r="G120" s="216" t="s">
        <v>181</v>
      </c>
      <c r="H120" s="217">
        <v>2</v>
      </c>
      <c r="I120" s="218"/>
      <c r="J120" s="219">
        <f>ROUND(I120*H120,2)</f>
        <v>0</v>
      </c>
      <c r="K120" s="215" t="s">
        <v>19</v>
      </c>
      <c r="L120" s="45"/>
      <c r="M120" s="220" t="s">
        <v>19</v>
      </c>
      <c r="N120" s="221" t="s">
        <v>45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706</v>
      </c>
      <c r="AT120" s="224" t="s">
        <v>168</v>
      </c>
      <c r="AU120" s="224" t="s">
        <v>81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706</v>
      </c>
      <c r="BM120" s="224" t="s">
        <v>1542</v>
      </c>
    </row>
    <row r="121" s="2" customFormat="1" ht="16.5" customHeight="1">
      <c r="A121" s="39"/>
      <c r="B121" s="40"/>
      <c r="C121" s="213" t="s">
        <v>7</v>
      </c>
      <c r="D121" s="213" t="s">
        <v>168</v>
      </c>
      <c r="E121" s="214" t="s">
        <v>1970</v>
      </c>
      <c r="F121" s="215" t="s">
        <v>1971</v>
      </c>
      <c r="G121" s="216" t="s">
        <v>181</v>
      </c>
      <c r="H121" s="217">
        <v>2</v>
      </c>
      <c r="I121" s="218"/>
      <c r="J121" s="219">
        <f>ROUND(I121*H121,2)</f>
        <v>0</v>
      </c>
      <c r="K121" s="215" t="s">
        <v>19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706</v>
      </c>
      <c r="AT121" s="224" t="s">
        <v>168</v>
      </c>
      <c r="AU121" s="224" t="s">
        <v>81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706</v>
      </c>
      <c r="BM121" s="224" t="s">
        <v>1545</v>
      </c>
    </row>
    <row r="122" s="2" customFormat="1" ht="16.5" customHeight="1">
      <c r="A122" s="39"/>
      <c r="B122" s="40"/>
      <c r="C122" s="213" t="s">
        <v>1083</v>
      </c>
      <c r="D122" s="213" t="s">
        <v>168</v>
      </c>
      <c r="E122" s="214" t="s">
        <v>1972</v>
      </c>
      <c r="F122" s="215" t="s">
        <v>1973</v>
      </c>
      <c r="G122" s="216" t="s">
        <v>181</v>
      </c>
      <c r="H122" s="217">
        <v>1</v>
      </c>
      <c r="I122" s="218"/>
      <c r="J122" s="219">
        <f>ROUND(I122*H122,2)</f>
        <v>0</v>
      </c>
      <c r="K122" s="215" t="s">
        <v>19</v>
      </c>
      <c r="L122" s="45"/>
      <c r="M122" s="220" t="s">
        <v>19</v>
      </c>
      <c r="N122" s="221" t="s">
        <v>45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706</v>
      </c>
      <c r="AT122" s="224" t="s">
        <v>168</v>
      </c>
      <c r="AU122" s="224" t="s">
        <v>81</v>
      </c>
      <c r="AY122" s="18" t="s">
        <v>165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706</v>
      </c>
      <c r="BM122" s="224" t="s">
        <v>1548</v>
      </c>
    </row>
    <row r="123" s="2" customFormat="1" ht="16.5" customHeight="1">
      <c r="A123" s="39"/>
      <c r="B123" s="40"/>
      <c r="C123" s="213" t="s">
        <v>1087</v>
      </c>
      <c r="D123" s="213" t="s">
        <v>168</v>
      </c>
      <c r="E123" s="214" t="s">
        <v>1974</v>
      </c>
      <c r="F123" s="215" t="s">
        <v>1975</v>
      </c>
      <c r="G123" s="216" t="s">
        <v>181</v>
      </c>
      <c r="H123" s="217">
        <v>1</v>
      </c>
      <c r="I123" s="218"/>
      <c r="J123" s="219">
        <f>ROUND(I123*H123,2)</f>
        <v>0</v>
      </c>
      <c r="K123" s="215" t="s">
        <v>19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706</v>
      </c>
      <c r="AT123" s="224" t="s">
        <v>168</v>
      </c>
      <c r="AU123" s="224" t="s">
        <v>81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706</v>
      </c>
      <c r="BM123" s="224" t="s">
        <v>1552</v>
      </c>
    </row>
    <row r="124" s="2" customFormat="1" ht="16.5" customHeight="1">
      <c r="A124" s="39"/>
      <c r="B124" s="40"/>
      <c r="C124" s="213" t="s">
        <v>1091</v>
      </c>
      <c r="D124" s="213" t="s">
        <v>168</v>
      </c>
      <c r="E124" s="214" t="s">
        <v>1976</v>
      </c>
      <c r="F124" s="215" t="s">
        <v>1977</v>
      </c>
      <c r="G124" s="216" t="s">
        <v>181</v>
      </c>
      <c r="H124" s="217">
        <v>4</v>
      </c>
      <c r="I124" s="218"/>
      <c r="J124" s="219">
        <f>ROUND(I124*H124,2)</f>
        <v>0</v>
      </c>
      <c r="K124" s="215" t="s">
        <v>19</v>
      </c>
      <c r="L124" s="45"/>
      <c r="M124" s="220" t="s">
        <v>19</v>
      </c>
      <c r="N124" s="221" t="s">
        <v>45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706</v>
      </c>
      <c r="AT124" s="224" t="s">
        <v>168</v>
      </c>
      <c r="AU124" s="224" t="s">
        <v>81</v>
      </c>
      <c r="AY124" s="18" t="s">
        <v>165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81</v>
      </c>
      <c r="BK124" s="225">
        <f>ROUND(I124*H124,2)</f>
        <v>0</v>
      </c>
      <c r="BL124" s="18" t="s">
        <v>706</v>
      </c>
      <c r="BM124" s="224" t="s">
        <v>983</v>
      </c>
    </row>
    <row r="125" s="2" customFormat="1" ht="16.5" customHeight="1">
      <c r="A125" s="39"/>
      <c r="B125" s="40"/>
      <c r="C125" s="213" t="s">
        <v>1095</v>
      </c>
      <c r="D125" s="213" t="s">
        <v>168</v>
      </c>
      <c r="E125" s="214" t="s">
        <v>1978</v>
      </c>
      <c r="F125" s="215" t="s">
        <v>1979</v>
      </c>
      <c r="G125" s="216" t="s">
        <v>181</v>
      </c>
      <c r="H125" s="217">
        <v>1</v>
      </c>
      <c r="I125" s="218"/>
      <c r="J125" s="219">
        <f>ROUND(I125*H125,2)</f>
        <v>0</v>
      </c>
      <c r="K125" s="215" t="s">
        <v>19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706</v>
      </c>
      <c r="AT125" s="224" t="s">
        <v>168</v>
      </c>
      <c r="AU125" s="224" t="s">
        <v>81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706</v>
      </c>
      <c r="BM125" s="224" t="s">
        <v>1559</v>
      </c>
    </row>
    <row r="126" s="2" customFormat="1" ht="16.5" customHeight="1">
      <c r="A126" s="39"/>
      <c r="B126" s="40"/>
      <c r="C126" s="213" t="s">
        <v>1100</v>
      </c>
      <c r="D126" s="213" t="s">
        <v>168</v>
      </c>
      <c r="E126" s="214" t="s">
        <v>1980</v>
      </c>
      <c r="F126" s="215" t="s">
        <v>1981</v>
      </c>
      <c r="G126" s="216" t="s">
        <v>181</v>
      </c>
      <c r="H126" s="217">
        <v>2</v>
      </c>
      <c r="I126" s="218"/>
      <c r="J126" s="219">
        <f>ROUND(I126*H126,2)</f>
        <v>0</v>
      </c>
      <c r="K126" s="215" t="s">
        <v>19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706</v>
      </c>
      <c r="AT126" s="224" t="s">
        <v>168</v>
      </c>
      <c r="AU126" s="224" t="s">
        <v>81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706</v>
      </c>
      <c r="BM126" s="224" t="s">
        <v>1207</v>
      </c>
    </row>
    <row r="127" s="2" customFormat="1" ht="16.5" customHeight="1">
      <c r="A127" s="39"/>
      <c r="B127" s="40"/>
      <c r="C127" s="213" t="s">
        <v>1104</v>
      </c>
      <c r="D127" s="213" t="s">
        <v>168</v>
      </c>
      <c r="E127" s="214" t="s">
        <v>1982</v>
      </c>
      <c r="F127" s="215" t="s">
        <v>1983</v>
      </c>
      <c r="G127" s="216" t="s">
        <v>1745</v>
      </c>
      <c r="H127" s="217">
        <v>1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706</v>
      </c>
      <c r="AT127" s="224" t="s">
        <v>168</v>
      </c>
      <c r="AU127" s="224" t="s">
        <v>81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706</v>
      </c>
      <c r="BM127" s="224" t="s">
        <v>1565</v>
      </c>
    </row>
    <row r="128" s="2" customFormat="1" ht="16.5" customHeight="1">
      <c r="A128" s="39"/>
      <c r="B128" s="40"/>
      <c r="C128" s="213" t="s">
        <v>1148</v>
      </c>
      <c r="D128" s="213" t="s">
        <v>168</v>
      </c>
      <c r="E128" s="214" t="s">
        <v>1984</v>
      </c>
      <c r="F128" s="215" t="s">
        <v>1985</v>
      </c>
      <c r="G128" s="216" t="s">
        <v>1745</v>
      </c>
      <c r="H128" s="217">
        <v>1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706</v>
      </c>
      <c r="AT128" s="224" t="s">
        <v>168</v>
      </c>
      <c r="AU128" s="224" t="s">
        <v>81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706</v>
      </c>
      <c r="BM128" s="224" t="s">
        <v>1569</v>
      </c>
    </row>
    <row r="129" s="2" customFormat="1" ht="16.5" customHeight="1">
      <c r="A129" s="39"/>
      <c r="B129" s="40"/>
      <c r="C129" s="213" t="s">
        <v>1140</v>
      </c>
      <c r="D129" s="213" t="s">
        <v>168</v>
      </c>
      <c r="E129" s="214" t="s">
        <v>1986</v>
      </c>
      <c r="F129" s="215" t="s">
        <v>1987</v>
      </c>
      <c r="G129" s="216" t="s">
        <v>1745</v>
      </c>
      <c r="H129" s="217">
        <v>1</v>
      </c>
      <c r="I129" s="218"/>
      <c r="J129" s="219">
        <f>ROUND(I129*H129,2)</f>
        <v>0</v>
      </c>
      <c r="K129" s="215" t="s">
        <v>19</v>
      </c>
      <c r="L129" s="45"/>
      <c r="M129" s="220" t="s">
        <v>19</v>
      </c>
      <c r="N129" s="221" t="s">
        <v>45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706</v>
      </c>
      <c r="AT129" s="224" t="s">
        <v>168</v>
      </c>
      <c r="AU129" s="224" t="s">
        <v>81</v>
      </c>
      <c r="AY129" s="18" t="s">
        <v>165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81</v>
      </c>
      <c r="BK129" s="225">
        <f>ROUND(I129*H129,2)</f>
        <v>0</v>
      </c>
      <c r="BL129" s="18" t="s">
        <v>706</v>
      </c>
      <c r="BM129" s="224" t="s">
        <v>213</v>
      </c>
    </row>
    <row r="130" s="2" customFormat="1" ht="16.5" customHeight="1">
      <c r="A130" s="39"/>
      <c r="B130" s="40"/>
      <c r="C130" s="213" t="s">
        <v>1215</v>
      </c>
      <c r="D130" s="213" t="s">
        <v>168</v>
      </c>
      <c r="E130" s="214" t="s">
        <v>1988</v>
      </c>
      <c r="F130" s="215" t="s">
        <v>1989</v>
      </c>
      <c r="G130" s="216" t="s">
        <v>181</v>
      </c>
      <c r="H130" s="217">
        <v>2</v>
      </c>
      <c r="I130" s="218"/>
      <c r="J130" s="219">
        <f>ROUND(I130*H130,2)</f>
        <v>0</v>
      </c>
      <c r="K130" s="215" t="s">
        <v>19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706</v>
      </c>
      <c r="AT130" s="224" t="s">
        <v>168</v>
      </c>
      <c r="AU130" s="224" t="s">
        <v>81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706</v>
      </c>
      <c r="BM130" s="224" t="s">
        <v>238</v>
      </c>
    </row>
    <row r="131" s="2" customFormat="1" ht="16.5" customHeight="1">
      <c r="A131" s="39"/>
      <c r="B131" s="40"/>
      <c r="C131" s="213" t="s">
        <v>1221</v>
      </c>
      <c r="D131" s="213" t="s">
        <v>168</v>
      </c>
      <c r="E131" s="214" t="s">
        <v>1990</v>
      </c>
      <c r="F131" s="215" t="s">
        <v>1991</v>
      </c>
      <c r="G131" s="216" t="s">
        <v>181</v>
      </c>
      <c r="H131" s="217">
        <v>14</v>
      </c>
      <c r="I131" s="218"/>
      <c r="J131" s="219">
        <f>ROUND(I131*H131,2)</f>
        <v>0</v>
      </c>
      <c r="K131" s="215" t="s">
        <v>19</v>
      </c>
      <c r="L131" s="45"/>
      <c r="M131" s="220" t="s">
        <v>19</v>
      </c>
      <c r="N131" s="221" t="s">
        <v>45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706</v>
      </c>
      <c r="AT131" s="224" t="s">
        <v>168</v>
      </c>
      <c r="AU131" s="224" t="s">
        <v>81</v>
      </c>
      <c r="AY131" s="18" t="s">
        <v>165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81</v>
      </c>
      <c r="BK131" s="225">
        <f>ROUND(I131*H131,2)</f>
        <v>0</v>
      </c>
      <c r="BL131" s="18" t="s">
        <v>706</v>
      </c>
      <c r="BM131" s="224" t="s">
        <v>249</v>
      </c>
    </row>
    <row r="132" s="2" customFormat="1" ht="16.5" customHeight="1">
      <c r="A132" s="39"/>
      <c r="B132" s="40"/>
      <c r="C132" s="213" t="s">
        <v>713</v>
      </c>
      <c r="D132" s="213" t="s">
        <v>168</v>
      </c>
      <c r="E132" s="214" t="s">
        <v>1992</v>
      </c>
      <c r="F132" s="215" t="s">
        <v>1993</v>
      </c>
      <c r="G132" s="216" t="s">
        <v>181</v>
      </c>
      <c r="H132" s="217">
        <v>2</v>
      </c>
      <c r="I132" s="218"/>
      <c r="J132" s="219">
        <f>ROUND(I132*H132,2)</f>
        <v>0</v>
      </c>
      <c r="K132" s="215" t="s">
        <v>19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706</v>
      </c>
      <c r="AT132" s="224" t="s">
        <v>168</v>
      </c>
      <c r="AU132" s="224" t="s">
        <v>81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706</v>
      </c>
      <c r="BM132" s="224" t="s">
        <v>261</v>
      </c>
    </row>
    <row r="133" s="12" customFormat="1" ht="25.92" customHeight="1">
      <c r="A133" s="12"/>
      <c r="B133" s="197"/>
      <c r="C133" s="198"/>
      <c r="D133" s="199" t="s">
        <v>73</v>
      </c>
      <c r="E133" s="200" t="s">
        <v>1994</v>
      </c>
      <c r="F133" s="200" t="s">
        <v>1995</v>
      </c>
      <c r="G133" s="198"/>
      <c r="H133" s="198"/>
      <c r="I133" s="201"/>
      <c r="J133" s="202">
        <f>BK133</f>
        <v>0</v>
      </c>
      <c r="K133" s="198"/>
      <c r="L133" s="203"/>
      <c r="M133" s="204"/>
      <c r="N133" s="205"/>
      <c r="O133" s="205"/>
      <c r="P133" s="206">
        <f>SUM(P134:P138)</f>
        <v>0</v>
      </c>
      <c r="Q133" s="205"/>
      <c r="R133" s="206">
        <f>SUM(R134:R138)</f>
        <v>0</v>
      </c>
      <c r="S133" s="205"/>
      <c r="T133" s="207">
        <f>SUM(T134:T138)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8" t="s">
        <v>83</v>
      </c>
      <c r="AT133" s="209" t="s">
        <v>73</v>
      </c>
      <c r="AU133" s="209" t="s">
        <v>74</v>
      </c>
      <c r="AY133" s="208" t="s">
        <v>165</v>
      </c>
      <c r="BK133" s="210">
        <f>SUM(BK134:BK138)</f>
        <v>0</v>
      </c>
    </row>
    <row r="134" s="2" customFormat="1" ht="16.5" customHeight="1">
      <c r="A134" s="39"/>
      <c r="B134" s="40"/>
      <c r="C134" s="213" t="s">
        <v>1200</v>
      </c>
      <c r="D134" s="213" t="s">
        <v>168</v>
      </c>
      <c r="E134" s="214" t="s">
        <v>1996</v>
      </c>
      <c r="F134" s="215" t="s">
        <v>1997</v>
      </c>
      <c r="G134" s="216" t="s">
        <v>181</v>
      </c>
      <c r="H134" s="217">
        <v>7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45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706</v>
      </c>
      <c r="AT134" s="224" t="s">
        <v>168</v>
      </c>
      <c r="AU134" s="224" t="s">
        <v>81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706</v>
      </c>
      <c r="BM134" s="224" t="s">
        <v>272</v>
      </c>
    </row>
    <row r="135" s="2" customFormat="1" ht="16.5" customHeight="1">
      <c r="A135" s="39"/>
      <c r="B135" s="40"/>
      <c r="C135" s="213" t="s">
        <v>1243</v>
      </c>
      <c r="D135" s="213" t="s">
        <v>168</v>
      </c>
      <c r="E135" s="214" t="s">
        <v>1998</v>
      </c>
      <c r="F135" s="215" t="s">
        <v>1999</v>
      </c>
      <c r="G135" s="216" t="s">
        <v>181</v>
      </c>
      <c r="H135" s="217">
        <v>1</v>
      </c>
      <c r="I135" s="218"/>
      <c r="J135" s="219">
        <f>ROUND(I135*H135,2)</f>
        <v>0</v>
      </c>
      <c r="K135" s="215" t="s">
        <v>19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706</v>
      </c>
      <c r="AT135" s="224" t="s">
        <v>168</v>
      </c>
      <c r="AU135" s="224" t="s">
        <v>81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706</v>
      </c>
      <c r="BM135" s="224" t="s">
        <v>1586</v>
      </c>
    </row>
    <row r="136" s="2" customFormat="1" ht="16.5" customHeight="1">
      <c r="A136" s="39"/>
      <c r="B136" s="40"/>
      <c r="C136" s="213" t="s">
        <v>1058</v>
      </c>
      <c r="D136" s="213" t="s">
        <v>168</v>
      </c>
      <c r="E136" s="214" t="s">
        <v>2000</v>
      </c>
      <c r="F136" s="215" t="s">
        <v>2001</v>
      </c>
      <c r="G136" s="216" t="s">
        <v>194</v>
      </c>
      <c r="H136" s="217">
        <v>25</v>
      </c>
      <c r="I136" s="218"/>
      <c r="J136" s="219">
        <f>ROUND(I136*H136,2)</f>
        <v>0</v>
      </c>
      <c r="K136" s="215" t="s">
        <v>19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706</v>
      </c>
      <c r="AT136" s="224" t="s">
        <v>168</v>
      </c>
      <c r="AU136" s="224" t="s">
        <v>81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706</v>
      </c>
      <c r="BM136" s="224" t="s">
        <v>1590</v>
      </c>
    </row>
    <row r="137" s="2" customFormat="1" ht="16.5" customHeight="1">
      <c r="A137" s="39"/>
      <c r="B137" s="40"/>
      <c r="C137" s="213" t="s">
        <v>1537</v>
      </c>
      <c r="D137" s="213" t="s">
        <v>168</v>
      </c>
      <c r="E137" s="214" t="s">
        <v>2002</v>
      </c>
      <c r="F137" s="215" t="s">
        <v>2003</v>
      </c>
      <c r="G137" s="216" t="s">
        <v>1745</v>
      </c>
      <c r="H137" s="217">
        <v>1</v>
      </c>
      <c r="I137" s="218"/>
      <c r="J137" s="219">
        <f>ROUND(I137*H137,2)</f>
        <v>0</v>
      </c>
      <c r="K137" s="215" t="s">
        <v>19</v>
      </c>
      <c r="L137" s="45"/>
      <c r="M137" s="220" t="s">
        <v>19</v>
      </c>
      <c r="N137" s="221" t="s">
        <v>45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706</v>
      </c>
      <c r="AT137" s="224" t="s">
        <v>168</v>
      </c>
      <c r="AU137" s="224" t="s">
        <v>81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706</v>
      </c>
      <c r="BM137" s="224" t="s">
        <v>178</v>
      </c>
    </row>
    <row r="138" s="2" customFormat="1" ht="16.5" customHeight="1">
      <c r="A138" s="39"/>
      <c r="B138" s="40"/>
      <c r="C138" s="213" t="s">
        <v>1714</v>
      </c>
      <c r="D138" s="213" t="s">
        <v>168</v>
      </c>
      <c r="E138" s="214" t="s">
        <v>2004</v>
      </c>
      <c r="F138" s="215" t="s">
        <v>2005</v>
      </c>
      <c r="G138" s="216" t="s">
        <v>2006</v>
      </c>
      <c r="H138" s="217">
        <v>12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706</v>
      </c>
      <c r="AT138" s="224" t="s">
        <v>168</v>
      </c>
      <c r="AU138" s="224" t="s">
        <v>81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706</v>
      </c>
      <c r="BM138" s="224" t="s">
        <v>187</v>
      </c>
    </row>
    <row r="139" s="12" customFormat="1" ht="25.92" customHeight="1">
      <c r="A139" s="12"/>
      <c r="B139" s="197"/>
      <c r="C139" s="198"/>
      <c r="D139" s="199" t="s">
        <v>73</v>
      </c>
      <c r="E139" s="200" t="s">
        <v>2007</v>
      </c>
      <c r="F139" s="200" t="s">
        <v>2008</v>
      </c>
      <c r="G139" s="198"/>
      <c r="H139" s="198"/>
      <c r="I139" s="201"/>
      <c r="J139" s="202">
        <f>BK139</f>
        <v>0</v>
      </c>
      <c r="K139" s="198"/>
      <c r="L139" s="203"/>
      <c r="M139" s="204"/>
      <c r="N139" s="205"/>
      <c r="O139" s="205"/>
      <c r="P139" s="206">
        <f>SUM(P140:P142)</f>
        <v>0</v>
      </c>
      <c r="Q139" s="205"/>
      <c r="R139" s="206">
        <f>SUM(R140:R142)</f>
        <v>0</v>
      </c>
      <c r="S139" s="205"/>
      <c r="T139" s="207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8" t="s">
        <v>81</v>
      </c>
      <c r="AT139" s="209" t="s">
        <v>73</v>
      </c>
      <c r="AU139" s="209" t="s">
        <v>74</v>
      </c>
      <c r="AY139" s="208" t="s">
        <v>165</v>
      </c>
      <c r="BK139" s="210">
        <f>SUM(BK140:BK142)</f>
        <v>0</v>
      </c>
    </row>
    <row r="140" s="2" customFormat="1" ht="16.5" customHeight="1">
      <c r="A140" s="39"/>
      <c r="B140" s="40"/>
      <c r="C140" s="213" t="s">
        <v>1040</v>
      </c>
      <c r="D140" s="213" t="s">
        <v>168</v>
      </c>
      <c r="E140" s="214" t="s">
        <v>2009</v>
      </c>
      <c r="F140" s="215" t="s">
        <v>2010</v>
      </c>
      <c r="G140" s="216" t="s">
        <v>194</v>
      </c>
      <c r="H140" s="217">
        <v>103.8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173</v>
      </c>
      <c r="AT140" s="224" t="s">
        <v>168</v>
      </c>
      <c r="AU140" s="224" t="s">
        <v>81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173</v>
      </c>
      <c r="BM140" s="224" t="s">
        <v>1599</v>
      </c>
    </row>
    <row r="141" s="2" customFormat="1" ht="16.5" customHeight="1">
      <c r="A141" s="39"/>
      <c r="B141" s="40"/>
      <c r="C141" s="213" t="s">
        <v>1720</v>
      </c>
      <c r="D141" s="213" t="s">
        <v>168</v>
      </c>
      <c r="E141" s="214" t="s">
        <v>2011</v>
      </c>
      <c r="F141" s="215" t="s">
        <v>2012</v>
      </c>
      <c r="G141" s="216" t="s">
        <v>1745</v>
      </c>
      <c r="H141" s="217">
        <v>1</v>
      </c>
      <c r="I141" s="218"/>
      <c r="J141" s="219">
        <f>ROUND(I141*H141,2)</f>
        <v>0</v>
      </c>
      <c r="K141" s="215" t="s">
        <v>19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173</v>
      </c>
      <c r="AT141" s="224" t="s">
        <v>168</v>
      </c>
      <c r="AU141" s="224" t="s">
        <v>81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173</v>
      </c>
      <c r="BM141" s="224" t="s">
        <v>1603</v>
      </c>
    </row>
    <row r="142" s="2" customFormat="1" ht="16.5" customHeight="1">
      <c r="A142" s="39"/>
      <c r="B142" s="40"/>
      <c r="C142" s="213" t="s">
        <v>1542</v>
      </c>
      <c r="D142" s="213" t="s">
        <v>168</v>
      </c>
      <c r="E142" s="214" t="s">
        <v>2013</v>
      </c>
      <c r="F142" s="215" t="s">
        <v>2014</v>
      </c>
      <c r="G142" s="216" t="s">
        <v>1745</v>
      </c>
      <c r="H142" s="217">
        <v>1</v>
      </c>
      <c r="I142" s="218"/>
      <c r="J142" s="219">
        <f>ROUND(I142*H142,2)</f>
        <v>0</v>
      </c>
      <c r="K142" s="215" t="s">
        <v>19</v>
      </c>
      <c r="L142" s="45"/>
      <c r="M142" s="220" t="s">
        <v>19</v>
      </c>
      <c r="N142" s="221" t="s">
        <v>45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173</v>
      </c>
      <c r="AT142" s="224" t="s">
        <v>168</v>
      </c>
      <c r="AU142" s="224" t="s">
        <v>81</v>
      </c>
      <c r="AY142" s="18" t="s">
        <v>165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81</v>
      </c>
      <c r="BK142" s="225">
        <f>ROUND(I142*H142,2)</f>
        <v>0</v>
      </c>
      <c r="BL142" s="18" t="s">
        <v>173</v>
      </c>
      <c r="BM142" s="224" t="s">
        <v>1607</v>
      </c>
    </row>
    <row r="143" s="12" customFormat="1" ht="25.92" customHeight="1">
      <c r="A143" s="12"/>
      <c r="B143" s="197"/>
      <c r="C143" s="198"/>
      <c r="D143" s="199" t="s">
        <v>73</v>
      </c>
      <c r="E143" s="200" t="s">
        <v>1433</v>
      </c>
      <c r="F143" s="200" t="s">
        <v>1434</v>
      </c>
      <c r="G143" s="198"/>
      <c r="H143" s="198"/>
      <c r="I143" s="201"/>
      <c r="J143" s="202">
        <f>BK143</f>
        <v>0</v>
      </c>
      <c r="K143" s="198"/>
      <c r="L143" s="203"/>
      <c r="M143" s="204"/>
      <c r="N143" s="205"/>
      <c r="O143" s="205"/>
      <c r="P143" s="206">
        <f>P144+P147</f>
        <v>0</v>
      </c>
      <c r="Q143" s="205"/>
      <c r="R143" s="206">
        <f>R144+R147</f>
        <v>0</v>
      </c>
      <c r="S143" s="205"/>
      <c r="T143" s="207">
        <f>T144+T147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8" t="s">
        <v>468</v>
      </c>
      <c r="AT143" s="209" t="s">
        <v>73</v>
      </c>
      <c r="AU143" s="209" t="s">
        <v>74</v>
      </c>
      <c r="AY143" s="208" t="s">
        <v>165</v>
      </c>
      <c r="BK143" s="210">
        <f>BK144+BK147</f>
        <v>0</v>
      </c>
    </row>
    <row r="144" s="12" customFormat="1" ht="22.8" customHeight="1">
      <c r="A144" s="12"/>
      <c r="B144" s="197"/>
      <c r="C144" s="198"/>
      <c r="D144" s="199" t="s">
        <v>73</v>
      </c>
      <c r="E144" s="211" t="s">
        <v>1443</v>
      </c>
      <c r="F144" s="211" t="s">
        <v>1444</v>
      </c>
      <c r="G144" s="198"/>
      <c r="H144" s="198"/>
      <c r="I144" s="201"/>
      <c r="J144" s="212">
        <f>BK144</f>
        <v>0</v>
      </c>
      <c r="K144" s="198"/>
      <c r="L144" s="203"/>
      <c r="M144" s="204"/>
      <c r="N144" s="205"/>
      <c r="O144" s="205"/>
      <c r="P144" s="206">
        <f>SUM(P145:P146)</f>
        <v>0</v>
      </c>
      <c r="Q144" s="205"/>
      <c r="R144" s="206">
        <f>SUM(R145:R146)</f>
        <v>0</v>
      </c>
      <c r="S144" s="205"/>
      <c r="T144" s="207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8" t="s">
        <v>468</v>
      </c>
      <c r="AT144" s="209" t="s">
        <v>73</v>
      </c>
      <c r="AU144" s="209" t="s">
        <v>81</v>
      </c>
      <c r="AY144" s="208" t="s">
        <v>165</v>
      </c>
      <c r="BK144" s="210">
        <f>SUM(BK145:BK146)</f>
        <v>0</v>
      </c>
    </row>
    <row r="145" s="2" customFormat="1" ht="16.5" customHeight="1">
      <c r="A145" s="39"/>
      <c r="B145" s="40"/>
      <c r="C145" s="213" t="s">
        <v>1545</v>
      </c>
      <c r="D145" s="213" t="s">
        <v>168</v>
      </c>
      <c r="E145" s="214" t="s">
        <v>2015</v>
      </c>
      <c r="F145" s="215" t="s">
        <v>1444</v>
      </c>
      <c r="G145" s="216" t="s">
        <v>872</v>
      </c>
      <c r="H145" s="217">
        <v>1</v>
      </c>
      <c r="I145" s="218"/>
      <c r="J145" s="219">
        <f>ROUND(I145*H145,2)</f>
        <v>0</v>
      </c>
      <c r="K145" s="215" t="s">
        <v>978</v>
      </c>
      <c r="L145" s="45"/>
      <c r="M145" s="220" t="s">
        <v>19</v>
      </c>
      <c r="N145" s="221" t="s">
        <v>45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1440</v>
      </c>
      <c r="AT145" s="224" t="s">
        <v>168</v>
      </c>
      <c r="AU145" s="224" t="s">
        <v>83</v>
      </c>
      <c r="AY145" s="18" t="s">
        <v>165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81</v>
      </c>
      <c r="BK145" s="225">
        <f>ROUND(I145*H145,2)</f>
        <v>0</v>
      </c>
      <c r="BL145" s="18" t="s">
        <v>1440</v>
      </c>
      <c r="BM145" s="224" t="s">
        <v>2016</v>
      </c>
    </row>
    <row r="146" s="2" customFormat="1">
      <c r="A146" s="39"/>
      <c r="B146" s="40"/>
      <c r="C146" s="41"/>
      <c r="D146" s="248" t="s">
        <v>197</v>
      </c>
      <c r="E146" s="41"/>
      <c r="F146" s="249" t="s">
        <v>2017</v>
      </c>
      <c r="G146" s="41"/>
      <c r="H146" s="41"/>
      <c r="I146" s="250"/>
      <c r="J146" s="41"/>
      <c r="K146" s="41"/>
      <c r="L146" s="45"/>
      <c r="M146" s="251"/>
      <c r="N146" s="25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197</v>
      </c>
      <c r="AU146" s="18" t="s">
        <v>83</v>
      </c>
    </row>
    <row r="147" s="12" customFormat="1" ht="22.8" customHeight="1">
      <c r="A147" s="12"/>
      <c r="B147" s="197"/>
      <c r="C147" s="198"/>
      <c r="D147" s="199" t="s">
        <v>73</v>
      </c>
      <c r="E147" s="211" t="s">
        <v>2018</v>
      </c>
      <c r="F147" s="211" t="s">
        <v>2019</v>
      </c>
      <c r="G147" s="198"/>
      <c r="H147" s="198"/>
      <c r="I147" s="201"/>
      <c r="J147" s="212">
        <f>BK147</f>
        <v>0</v>
      </c>
      <c r="K147" s="198"/>
      <c r="L147" s="203"/>
      <c r="M147" s="204"/>
      <c r="N147" s="205"/>
      <c r="O147" s="205"/>
      <c r="P147" s="206">
        <f>SUM(P148:P149)</f>
        <v>0</v>
      </c>
      <c r="Q147" s="205"/>
      <c r="R147" s="206">
        <f>SUM(R148:R149)</f>
        <v>0</v>
      </c>
      <c r="S147" s="205"/>
      <c r="T147" s="207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8" t="s">
        <v>468</v>
      </c>
      <c r="AT147" s="209" t="s">
        <v>73</v>
      </c>
      <c r="AU147" s="209" t="s">
        <v>81</v>
      </c>
      <c r="AY147" s="208" t="s">
        <v>165</v>
      </c>
      <c r="BK147" s="210">
        <f>SUM(BK148:BK149)</f>
        <v>0</v>
      </c>
    </row>
    <row r="148" s="2" customFormat="1" ht="16.5" customHeight="1">
      <c r="A148" s="39"/>
      <c r="B148" s="40"/>
      <c r="C148" s="213" t="s">
        <v>1725</v>
      </c>
      <c r="D148" s="213" t="s">
        <v>168</v>
      </c>
      <c r="E148" s="214" t="s">
        <v>2020</v>
      </c>
      <c r="F148" s="215" t="s">
        <v>2021</v>
      </c>
      <c r="G148" s="216" t="s">
        <v>872</v>
      </c>
      <c r="H148" s="217">
        <v>1</v>
      </c>
      <c r="I148" s="218"/>
      <c r="J148" s="219">
        <f>ROUND(I148*H148,2)</f>
        <v>0</v>
      </c>
      <c r="K148" s="215" t="s">
        <v>978</v>
      </c>
      <c r="L148" s="45"/>
      <c r="M148" s="220" t="s">
        <v>19</v>
      </c>
      <c r="N148" s="221" t="s">
        <v>45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1440</v>
      </c>
      <c r="AT148" s="224" t="s">
        <v>168</v>
      </c>
      <c r="AU148" s="224" t="s">
        <v>83</v>
      </c>
      <c r="AY148" s="18" t="s">
        <v>165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81</v>
      </c>
      <c r="BK148" s="225">
        <f>ROUND(I148*H148,2)</f>
        <v>0</v>
      </c>
      <c r="BL148" s="18" t="s">
        <v>1440</v>
      </c>
      <c r="BM148" s="224" t="s">
        <v>2022</v>
      </c>
    </row>
    <row r="149" s="2" customFormat="1">
      <c r="A149" s="39"/>
      <c r="B149" s="40"/>
      <c r="C149" s="41"/>
      <c r="D149" s="248" t="s">
        <v>197</v>
      </c>
      <c r="E149" s="41"/>
      <c r="F149" s="249" t="s">
        <v>2023</v>
      </c>
      <c r="G149" s="41"/>
      <c r="H149" s="41"/>
      <c r="I149" s="250"/>
      <c r="J149" s="41"/>
      <c r="K149" s="41"/>
      <c r="L149" s="45"/>
      <c r="M149" s="281"/>
      <c r="N149" s="282"/>
      <c r="O149" s="278"/>
      <c r="P149" s="278"/>
      <c r="Q149" s="278"/>
      <c r="R149" s="278"/>
      <c r="S149" s="278"/>
      <c r="T149" s="28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197</v>
      </c>
      <c r="AU149" s="18" t="s">
        <v>83</v>
      </c>
    </row>
    <row r="150" s="2" customFormat="1" ht="6.96" customHeight="1">
      <c r="A150" s="39"/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gt3Vn/Q/IQH2Ul1yv3+S5QzAu1lTn+ieJp7Ger3Kf1FYB3XrXGtpOsLHqzrNy3L6ggWayhxG6mwtF9XSTbqqrA==" hashValue="LMHgRZ79ASIvKY/mmWTwSRGxU8QNGJQm+q4zWjkDs1atroad02rqoLHF9qOp8/tbny+aS7EjMWXbb1U5ZCmVIQ==" algorithmName="SHA-512" password="CC35"/>
  <autoFilter ref="C94:K1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146" r:id="rId1" display="https://podminky.urs.cz/item/CS_URS_2022_02/030001000"/>
    <hyperlink ref="F149" r:id="rId2" display="https://podminky.urs.cz/item/CS_URS_2022_02/065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2024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1485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Statutární město Ostrava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Ing. Petr Fraš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>28634403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MPA ProjektStav s.r.o.</v>
      </c>
      <c r="F26" s="39"/>
      <c r="G26" s="39"/>
      <c r="H26" s="39"/>
      <c r="I26" s="143" t="s">
        <v>28</v>
      </c>
      <c r="J26" s="134" t="str">
        <f>IF('Rekapitulace stavby'!AN20="","",'Rekapitulace stavby'!AN20)</f>
        <v>CZ28634403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ROUND((SUM(BE93:BE171)),  2)</f>
        <v>0</v>
      </c>
      <c r="G35" s="39"/>
      <c r="H35" s="39"/>
      <c r="I35" s="158">
        <v>0.20999999999999999</v>
      </c>
      <c r="J35" s="157">
        <f>ROUND(((SUM(BE93:BE171))*I35),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ROUND((SUM(BF93:BF171)),  2)</f>
        <v>0</v>
      </c>
      <c r="G36" s="39"/>
      <c r="H36" s="39"/>
      <c r="I36" s="158">
        <v>0.14999999999999999</v>
      </c>
      <c r="J36" s="157">
        <f>ROUND(((SUM(BF93:BF171))*I36),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ROUND((SUM(BG93:BG171)),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ROUND((SUM(BH93:BH171)),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ROUND((SUM(BI93:BI171)),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005 - Elektroinstalace slaboproud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2025</v>
      </c>
      <c r="E64" s="178"/>
      <c r="F64" s="178"/>
      <c r="G64" s="178"/>
      <c r="H64" s="178"/>
      <c r="I64" s="178"/>
      <c r="J64" s="179">
        <f>J94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2026</v>
      </c>
      <c r="E65" s="178"/>
      <c r="F65" s="178"/>
      <c r="G65" s="178"/>
      <c r="H65" s="178"/>
      <c r="I65" s="178"/>
      <c r="J65" s="179">
        <f>J105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5"/>
      <c r="C66" s="176"/>
      <c r="D66" s="177" t="s">
        <v>2027</v>
      </c>
      <c r="E66" s="178"/>
      <c r="F66" s="178"/>
      <c r="G66" s="178"/>
      <c r="H66" s="178"/>
      <c r="I66" s="178"/>
      <c r="J66" s="179">
        <f>J119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5"/>
      <c r="C67" s="176"/>
      <c r="D67" s="177" t="s">
        <v>2028</v>
      </c>
      <c r="E67" s="178"/>
      <c r="F67" s="178"/>
      <c r="G67" s="178"/>
      <c r="H67" s="178"/>
      <c r="I67" s="178"/>
      <c r="J67" s="179">
        <f>J122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2029</v>
      </c>
      <c r="E68" s="178"/>
      <c r="F68" s="178"/>
      <c r="G68" s="178"/>
      <c r="H68" s="178"/>
      <c r="I68" s="178"/>
      <c r="J68" s="179">
        <f>J133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5"/>
      <c r="C69" s="176"/>
      <c r="D69" s="177" t="s">
        <v>2030</v>
      </c>
      <c r="E69" s="178"/>
      <c r="F69" s="178"/>
      <c r="G69" s="178"/>
      <c r="H69" s="178"/>
      <c r="I69" s="178"/>
      <c r="J69" s="179">
        <f>J146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5"/>
      <c r="C70" s="176"/>
      <c r="D70" s="177" t="s">
        <v>2031</v>
      </c>
      <c r="E70" s="178"/>
      <c r="F70" s="178"/>
      <c r="G70" s="178"/>
      <c r="H70" s="178"/>
      <c r="I70" s="178"/>
      <c r="J70" s="179">
        <f>J160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5"/>
      <c r="C71" s="176"/>
      <c r="D71" s="177" t="s">
        <v>2032</v>
      </c>
      <c r="E71" s="178"/>
      <c r="F71" s="178"/>
      <c r="G71" s="178"/>
      <c r="H71" s="178"/>
      <c r="I71" s="178"/>
      <c r="J71" s="179">
        <f>J166</f>
        <v>0</v>
      </c>
      <c r="K71" s="176"/>
      <c r="L71" s="18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150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0" t="str">
        <f>E7</f>
        <v>Veřejné prostranství a květinová síň u kostela sv. Josefa, Slezská Ostrava</v>
      </c>
      <c r="F81" s="33"/>
      <c r="G81" s="33"/>
      <c r="H81" s="33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114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39"/>
      <c r="B83" s="40"/>
      <c r="C83" s="41"/>
      <c r="D83" s="41"/>
      <c r="E83" s="170" t="s">
        <v>115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116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005 - Elektroinstalace slaboproud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F14</f>
        <v xml:space="preserve"> </v>
      </c>
      <c r="G87" s="41"/>
      <c r="H87" s="41"/>
      <c r="I87" s="33" t="s">
        <v>23</v>
      </c>
      <c r="J87" s="73" t="str">
        <f>IF(J14="","",J14)</f>
        <v>22. 8. 2022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25</v>
      </c>
      <c r="D89" s="41"/>
      <c r="E89" s="41"/>
      <c r="F89" s="28" t="str">
        <f>E17</f>
        <v>Statutární město Ostrava</v>
      </c>
      <c r="G89" s="41"/>
      <c r="H89" s="41"/>
      <c r="I89" s="33" t="s">
        <v>31</v>
      </c>
      <c r="J89" s="37" t="str">
        <f>E23</f>
        <v>Ing. Petr Fraš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5.65" customHeight="1">
      <c r="A90" s="39"/>
      <c r="B90" s="40"/>
      <c r="C90" s="33" t="s">
        <v>29</v>
      </c>
      <c r="D90" s="41"/>
      <c r="E90" s="41"/>
      <c r="F90" s="28" t="str">
        <f>IF(E20="","",E20)</f>
        <v>Vyplň údaj</v>
      </c>
      <c r="G90" s="41"/>
      <c r="H90" s="41"/>
      <c r="I90" s="33" t="s">
        <v>34</v>
      </c>
      <c r="J90" s="37" t="str">
        <f>E26</f>
        <v>MPA ProjektStav s.r.o.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86"/>
      <c r="B92" s="187"/>
      <c r="C92" s="188" t="s">
        <v>151</v>
      </c>
      <c r="D92" s="189" t="s">
        <v>59</v>
      </c>
      <c r="E92" s="189" t="s">
        <v>55</v>
      </c>
      <c r="F92" s="189" t="s">
        <v>56</v>
      </c>
      <c r="G92" s="189" t="s">
        <v>152</v>
      </c>
      <c r="H92" s="189" t="s">
        <v>153</v>
      </c>
      <c r="I92" s="189" t="s">
        <v>154</v>
      </c>
      <c r="J92" s="189" t="s">
        <v>120</v>
      </c>
      <c r="K92" s="190" t="s">
        <v>155</v>
      </c>
      <c r="L92" s="191"/>
      <c r="M92" s="93" t="s">
        <v>19</v>
      </c>
      <c r="N92" s="94" t="s">
        <v>44</v>
      </c>
      <c r="O92" s="94" t="s">
        <v>156</v>
      </c>
      <c r="P92" s="94" t="s">
        <v>157</v>
      </c>
      <c r="Q92" s="94" t="s">
        <v>158</v>
      </c>
      <c r="R92" s="94" t="s">
        <v>159</v>
      </c>
      <c r="S92" s="94" t="s">
        <v>160</v>
      </c>
      <c r="T92" s="95" t="s">
        <v>161</v>
      </c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</row>
    <row r="93" s="2" customFormat="1" ht="22.8" customHeight="1">
      <c r="A93" s="39"/>
      <c r="B93" s="40"/>
      <c r="C93" s="100" t="s">
        <v>162</v>
      </c>
      <c r="D93" s="41"/>
      <c r="E93" s="41"/>
      <c r="F93" s="41"/>
      <c r="G93" s="41"/>
      <c r="H93" s="41"/>
      <c r="I93" s="41"/>
      <c r="J93" s="192">
        <f>BK93</f>
        <v>0</v>
      </c>
      <c r="K93" s="41"/>
      <c r="L93" s="45"/>
      <c r="M93" s="96"/>
      <c r="N93" s="193"/>
      <c r="O93" s="97"/>
      <c r="P93" s="194">
        <f>P94+P105+P119+P122+P133+P146+P160+P166</f>
        <v>0</v>
      </c>
      <c r="Q93" s="97"/>
      <c r="R93" s="194">
        <f>R94+R105+R119+R122+R133+R146+R160+R166</f>
        <v>0</v>
      </c>
      <c r="S93" s="97"/>
      <c r="T93" s="195">
        <f>T94+T105+T119+T122+T133+T146+T160+T166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73</v>
      </c>
      <c r="AU93" s="18" t="s">
        <v>121</v>
      </c>
      <c r="BK93" s="196">
        <f>BK94+BK105+BK119+BK122+BK133+BK146+BK160+BK166</f>
        <v>0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1527</v>
      </c>
      <c r="F94" s="200" t="s">
        <v>2033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SUM(P95:P104)</f>
        <v>0</v>
      </c>
      <c r="Q94" s="205"/>
      <c r="R94" s="206">
        <f>SUM(R95:R104)</f>
        <v>0</v>
      </c>
      <c r="S94" s="205"/>
      <c r="T94" s="207">
        <f>SUM(T95:T104)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81</v>
      </c>
      <c r="AT94" s="209" t="s">
        <v>73</v>
      </c>
      <c r="AU94" s="209" t="s">
        <v>74</v>
      </c>
      <c r="AY94" s="208" t="s">
        <v>165</v>
      </c>
      <c r="BK94" s="210">
        <f>SUM(BK95:BK104)</f>
        <v>0</v>
      </c>
    </row>
    <row r="95" s="2" customFormat="1" ht="16.5" customHeight="1">
      <c r="A95" s="39"/>
      <c r="B95" s="40"/>
      <c r="C95" s="213" t="s">
        <v>74</v>
      </c>
      <c r="D95" s="213" t="s">
        <v>168</v>
      </c>
      <c r="E95" s="214" t="s">
        <v>2034</v>
      </c>
      <c r="F95" s="215" t="s">
        <v>2035</v>
      </c>
      <c r="G95" s="216" t="s">
        <v>1745</v>
      </c>
      <c r="H95" s="217">
        <v>10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173</v>
      </c>
      <c r="AT95" s="224" t="s">
        <v>168</v>
      </c>
      <c r="AU95" s="224" t="s">
        <v>81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173</v>
      </c>
      <c r="BM95" s="224" t="s">
        <v>173</v>
      </c>
    </row>
    <row r="96" s="2" customFormat="1" ht="16.5" customHeight="1">
      <c r="A96" s="39"/>
      <c r="B96" s="40"/>
      <c r="C96" s="213" t="s">
        <v>74</v>
      </c>
      <c r="D96" s="213" t="s">
        <v>168</v>
      </c>
      <c r="E96" s="214" t="s">
        <v>2036</v>
      </c>
      <c r="F96" s="215" t="s">
        <v>2037</v>
      </c>
      <c r="G96" s="216" t="s">
        <v>1745</v>
      </c>
      <c r="H96" s="217">
        <v>2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45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173</v>
      </c>
      <c r="AT96" s="224" t="s">
        <v>168</v>
      </c>
      <c r="AU96" s="224" t="s">
        <v>81</v>
      </c>
      <c r="AY96" s="18" t="s">
        <v>165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81</v>
      </c>
      <c r="BK96" s="225">
        <f>ROUND(I96*H96,2)</f>
        <v>0</v>
      </c>
      <c r="BL96" s="18" t="s">
        <v>173</v>
      </c>
      <c r="BM96" s="224" t="s">
        <v>476</v>
      </c>
    </row>
    <row r="97" s="2" customFormat="1" ht="16.5" customHeight="1">
      <c r="A97" s="39"/>
      <c r="B97" s="40"/>
      <c r="C97" s="213" t="s">
        <v>74</v>
      </c>
      <c r="D97" s="213" t="s">
        <v>168</v>
      </c>
      <c r="E97" s="214" t="s">
        <v>2038</v>
      </c>
      <c r="F97" s="215" t="s">
        <v>2039</v>
      </c>
      <c r="G97" s="216" t="s">
        <v>1745</v>
      </c>
      <c r="H97" s="217">
        <v>2</v>
      </c>
      <c r="I97" s="218"/>
      <c r="J97" s="219">
        <f>ROUND(I97*H97,2)</f>
        <v>0</v>
      </c>
      <c r="K97" s="215" t="s">
        <v>19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173</v>
      </c>
      <c r="AT97" s="224" t="s">
        <v>168</v>
      </c>
      <c r="AU97" s="224" t="s">
        <v>81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173</v>
      </c>
      <c r="BM97" s="224" t="s">
        <v>525</v>
      </c>
    </row>
    <row r="98" s="2" customFormat="1" ht="16.5" customHeight="1">
      <c r="A98" s="39"/>
      <c r="B98" s="40"/>
      <c r="C98" s="213" t="s">
        <v>74</v>
      </c>
      <c r="D98" s="213" t="s">
        <v>168</v>
      </c>
      <c r="E98" s="214" t="s">
        <v>2040</v>
      </c>
      <c r="F98" s="215" t="s">
        <v>2041</v>
      </c>
      <c r="G98" s="216" t="s">
        <v>1745</v>
      </c>
      <c r="H98" s="217">
        <v>4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45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173</v>
      </c>
      <c r="AT98" s="224" t="s">
        <v>168</v>
      </c>
      <c r="AU98" s="224" t="s">
        <v>81</v>
      </c>
      <c r="AY98" s="18" t="s">
        <v>165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81</v>
      </c>
      <c r="BK98" s="225">
        <f>ROUND(I98*H98,2)</f>
        <v>0</v>
      </c>
      <c r="BL98" s="18" t="s">
        <v>173</v>
      </c>
      <c r="BM98" s="224" t="s">
        <v>1180</v>
      </c>
    </row>
    <row r="99" s="2" customFormat="1" ht="16.5" customHeight="1">
      <c r="A99" s="39"/>
      <c r="B99" s="40"/>
      <c r="C99" s="213" t="s">
        <v>74</v>
      </c>
      <c r="D99" s="213" t="s">
        <v>168</v>
      </c>
      <c r="E99" s="214" t="s">
        <v>2042</v>
      </c>
      <c r="F99" s="215" t="s">
        <v>2043</v>
      </c>
      <c r="G99" s="216" t="s">
        <v>171</v>
      </c>
      <c r="H99" s="217">
        <v>65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173</v>
      </c>
      <c r="AT99" s="224" t="s">
        <v>168</v>
      </c>
      <c r="AU99" s="224" t="s">
        <v>81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173</v>
      </c>
      <c r="BM99" s="224" t="s">
        <v>1227</v>
      </c>
    </row>
    <row r="100" s="2" customFormat="1" ht="16.5" customHeight="1">
      <c r="A100" s="39"/>
      <c r="B100" s="40"/>
      <c r="C100" s="213" t="s">
        <v>74</v>
      </c>
      <c r="D100" s="213" t="s">
        <v>168</v>
      </c>
      <c r="E100" s="214" t="s">
        <v>2044</v>
      </c>
      <c r="F100" s="215" t="s">
        <v>2045</v>
      </c>
      <c r="G100" s="216" t="s">
        <v>171</v>
      </c>
      <c r="H100" s="217">
        <v>40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173</v>
      </c>
      <c r="AT100" s="224" t="s">
        <v>168</v>
      </c>
      <c r="AU100" s="224" t="s">
        <v>81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173</v>
      </c>
      <c r="BM100" s="224" t="s">
        <v>1192</v>
      </c>
    </row>
    <row r="101" s="2" customFormat="1" ht="16.5" customHeight="1">
      <c r="A101" s="39"/>
      <c r="B101" s="40"/>
      <c r="C101" s="213" t="s">
        <v>74</v>
      </c>
      <c r="D101" s="213" t="s">
        <v>168</v>
      </c>
      <c r="E101" s="214" t="s">
        <v>2046</v>
      </c>
      <c r="F101" s="215" t="s">
        <v>2047</v>
      </c>
      <c r="G101" s="216" t="s">
        <v>171</v>
      </c>
      <c r="H101" s="217">
        <v>120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45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173</v>
      </c>
      <c r="AT101" s="224" t="s">
        <v>168</v>
      </c>
      <c r="AU101" s="224" t="s">
        <v>81</v>
      </c>
      <c r="AY101" s="18" t="s">
        <v>165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81</v>
      </c>
      <c r="BK101" s="225">
        <f>ROUND(I101*H101,2)</f>
        <v>0</v>
      </c>
      <c r="BL101" s="18" t="s">
        <v>173</v>
      </c>
      <c r="BM101" s="224" t="s">
        <v>706</v>
      </c>
    </row>
    <row r="102" s="2" customFormat="1" ht="16.5" customHeight="1">
      <c r="A102" s="39"/>
      <c r="B102" s="40"/>
      <c r="C102" s="213" t="s">
        <v>74</v>
      </c>
      <c r="D102" s="213" t="s">
        <v>168</v>
      </c>
      <c r="E102" s="214" t="s">
        <v>2048</v>
      </c>
      <c r="F102" s="215" t="s">
        <v>2049</v>
      </c>
      <c r="G102" s="216" t="s">
        <v>171</v>
      </c>
      <c r="H102" s="217">
        <v>10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173</v>
      </c>
      <c r="AT102" s="224" t="s">
        <v>168</v>
      </c>
      <c r="AU102" s="224" t="s">
        <v>81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173</v>
      </c>
      <c r="BM102" s="224" t="s">
        <v>1065</v>
      </c>
    </row>
    <row r="103" s="2" customFormat="1" ht="16.5" customHeight="1">
      <c r="A103" s="39"/>
      <c r="B103" s="40"/>
      <c r="C103" s="213" t="s">
        <v>74</v>
      </c>
      <c r="D103" s="213" t="s">
        <v>168</v>
      </c>
      <c r="E103" s="214" t="s">
        <v>2050</v>
      </c>
      <c r="F103" s="215" t="s">
        <v>2051</v>
      </c>
      <c r="G103" s="216" t="s">
        <v>171</v>
      </c>
      <c r="H103" s="217">
        <v>20</v>
      </c>
      <c r="I103" s="218"/>
      <c r="J103" s="219">
        <f>ROUND(I103*H103,2)</f>
        <v>0</v>
      </c>
      <c r="K103" s="215" t="s">
        <v>19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173</v>
      </c>
      <c r="AT103" s="224" t="s">
        <v>168</v>
      </c>
      <c r="AU103" s="224" t="s">
        <v>81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173</v>
      </c>
      <c r="BM103" s="224" t="s">
        <v>1074</v>
      </c>
    </row>
    <row r="104" s="2" customFormat="1" ht="16.5" customHeight="1">
      <c r="A104" s="39"/>
      <c r="B104" s="40"/>
      <c r="C104" s="213" t="s">
        <v>74</v>
      </c>
      <c r="D104" s="213" t="s">
        <v>168</v>
      </c>
      <c r="E104" s="214" t="s">
        <v>1876</v>
      </c>
      <c r="F104" s="215" t="s">
        <v>1877</v>
      </c>
      <c r="G104" s="216" t="s">
        <v>1878</v>
      </c>
      <c r="H104" s="217">
        <v>40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45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173</v>
      </c>
      <c r="AT104" s="224" t="s">
        <v>168</v>
      </c>
      <c r="AU104" s="224" t="s">
        <v>81</v>
      </c>
      <c r="AY104" s="18" t="s">
        <v>165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81</v>
      </c>
      <c r="BK104" s="225">
        <f>ROUND(I104*H104,2)</f>
        <v>0</v>
      </c>
      <c r="BL104" s="18" t="s">
        <v>173</v>
      </c>
      <c r="BM104" s="224" t="s">
        <v>1083</v>
      </c>
    </row>
    <row r="105" s="12" customFormat="1" ht="25.92" customHeight="1">
      <c r="A105" s="12"/>
      <c r="B105" s="197"/>
      <c r="C105" s="198"/>
      <c r="D105" s="199" t="s">
        <v>73</v>
      </c>
      <c r="E105" s="200" t="s">
        <v>1632</v>
      </c>
      <c r="F105" s="200" t="s">
        <v>2052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SUM(P106:P118)</f>
        <v>0</v>
      </c>
      <c r="Q105" s="205"/>
      <c r="R105" s="206">
        <f>SUM(R106:R118)</f>
        <v>0</v>
      </c>
      <c r="S105" s="205"/>
      <c r="T105" s="207">
        <f>SUM(T106:T118)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81</v>
      </c>
      <c r="AT105" s="209" t="s">
        <v>73</v>
      </c>
      <c r="AU105" s="209" t="s">
        <v>74</v>
      </c>
      <c r="AY105" s="208" t="s">
        <v>165</v>
      </c>
      <c r="BK105" s="210">
        <f>SUM(BK106:BK118)</f>
        <v>0</v>
      </c>
    </row>
    <row r="106" s="2" customFormat="1" ht="16.5" customHeight="1">
      <c r="A106" s="39"/>
      <c r="B106" s="40"/>
      <c r="C106" s="213" t="s">
        <v>74</v>
      </c>
      <c r="D106" s="213" t="s">
        <v>168</v>
      </c>
      <c r="E106" s="214" t="s">
        <v>2053</v>
      </c>
      <c r="F106" s="215" t="s">
        <v>2054</v>
      </c>
      <c r="G106" s="216" t="s">
        <v>1745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173</v>
      </c>
      <c r="AT106" s="224" t="s">
        <v>168</v>
      </c>
      <c r="AU106" s="224" t="s">
        <v>81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173</v>
      </c>
      <c r="BM106" s="224" t="s">
        <v>1091</v>
      </c>
    </row>
    <row r="107" s="2" customFormat="1" ht="16.5" customHeight="1">
      <c r="A107" s="39"/>
      <c r="B107" s="40"/>
      <c r="C107" s="213" t="s">
        <v>74</v>
      </c>
      <c r="D107" s="213" t="s">
        <v>168</v>
      </c>
      <c r="E107" s="214" t="s">
        <v>2055</v>
      </c>
      <c r="F107" s="215" t="s">
        <v>2056</v>
      </c>
      <c r="G107" s="216" t="s">
        <v>1745</v>
      </c>
      <c r="H107" s="217">
        <v>1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173</v>
      </c>
      <c r="AT107" s="224" t="s">
        <v>168</v>
      </c>
      <c r="AU107" s="224" t="s">
        <v>81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173</v>
      </c>
      <c r="BM107" s="224" t="s">
        <v>1100</v>
      </c>
    </row>
    <row r="108" s="2" customFormat="1" ht="16.5" customHeight="1">
      <c r="A108" s="39"/>
      <c r="B108" s="40"/>
      <c r="C108" s="213" t="s">
        <v>74</v>
      </c>
      <c r="D108" s="213" t="s">
        <v>168</v>
      </c>
      <c r="E108" s="214" t="s">
        <v>2057</v>
      </c>
      <c r="F108" s="215" t="s">
        <v>2058</v>
      </c>
      <c r="G108" s="216" t="s">
        <v>1745</v>
      </c>
      <c r="H108" s="217">
        <v>11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45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173</v>
      </c>
      <c r="AT108" s="224" t="s">
        <v>168</v>
      </c>
      <c r="AU108" s="224" t="s">
        <v>81</v>
      </c>
      <c r="AY108" s="18" t="s">
        <v>165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81</v>
      </c>
      <c r="BK108" s="225">
        <f>ROUND(I108*H108,2)</f>
        <v>0</v>
      </c>
      <c r="BL108" s="18" t="s">
        <v>173</v>
      </c>
      <c r="BM108" s="224" t="s">
        <v>1148</v>
      </c>
    </row>
    <row r="109" s="2" customFormat="1" ht="16.5" customHeight="1">
      <c r="A109" s="39"/>
      <c r="B109" s="40"/>
      <c r="C109" s="213" t="s">
        <v>74</v>
      </c>
      <c r="D109" s="213" t="s">
        <v>168</v>
      </c>
      <c r="E109" s="214" t="s">
        <v>2059</v>
      </c>
      <c r="F109" s="215" t="s">
        <v>2060</v>
      </c>
      <c r="G109" s="216" t="s">
        <v>1745</v>
      </c>
      <c r="H109" s="217">
        <v>11</v>
      </c>
      <c r="I109" s="218"/>
      <c r="J109" s="219">
        <f>ROUND(I109*H109,2)</f>
        <v>0</v>
      </c>
      <c r="K109" s="215" t="s">
        <v>19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173</v>
      </c>
      <c r="AT109" s="224" t="s">
        <v>168</v>
      </c>
      <c r="AU109" s="224" t="s">
        <v>81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173</v>
      </c>
      <c r="BM109" s="224" t="s">
        <v>1215</v>
      </c>
    </row>
    <row r="110" s="2" customFormat="1" ht="16.5" customHeight="1">
      <c r="A110" s="39"/>
      <c r="B110" s="40"/>
      <c r="C110" s="213" t="s">
        <v>74</v>
      </c>
      <c r="D110" s="213" t="s">
        <v>168</v>
      </c>
      <c r="E110" s="214" t="s">
        <v>2061</v>
      </c>
      <c r="F110" s="215" t="s">
        <v>2062</v>
      </c>
      <c r="G110" s="216" t="s">
        <v>171</v>
      </c>
      <c r="H110" s="217">
        <v>250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45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173</v>
      </c>
      <c r="AT110" s="224" t="s">
        <v>168</v>
      </c>
      <c r="AU110" s="224" t="s">
        <v>81</v>
      </c>
      <c r="AY110" s="18" t="s">
        <v>165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81</v>
      </c>
      <c r="BK110" s="225">
        <f>ROUND(I110*H110,2)</f>
        <v>0</v>
      </c>
      <c r="BL110" s="18" t="s">
        <v>173</v>
      </c>
      <c r="BM110" s="224" t="s">
        <v>713</v>
      </c>
    </row>
    <row r="111" s="2" customFormat="1" ht="16.5" customHeight="1">
      <c r="A111" s="39"/>
      <c r="B111" s="40"/>
      <c r="C111" s="213" t="s">
        <v>74</v>
      </c>
      <c r="D111" s="213" t="s">
        <v>168</v>
      </c>
      <c r="E111" s="214" t="s">
        <v>2063</v>
      </c>
      <c r="F111" s="215" t="s">
        <v>2064</v>
      </c>
      <c r="G111" s="216" t="s">
        <v>1745</v>
      </c>
      <c r="H111" s="217">
        <v>11</v>
      </c>
      <c r="I111" s="218"/>
      <c r="J111" s="219">
        <f>ROUND(I111*H111,2)</f>
        <v>0</v>
      </c>
      <c r="K111" s="215" t="s">
        <v>19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173</v>
      </c>
      <c r="AT111" s="224" t="s">
        <v>168</v>
      </c>
      <c r="AU111" s="224" t="s">
        <v>81</v>
      </c>
      <c r="AY111" s="18" t="s">
        <v>165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173</v>
      </c>
      <c r="BM111" s="224" t="s">
        <v>1243</v>
      </c>
    </row>
    <row r="112" s="2" customFormat="1" ht="16.5" customHeight="1">
      <c r="A112" s="39"/>
      <c r="B112" s="40"/>
      <c r="C112" s="213" t="s">
        <v>74</v>
      </c>
      <c r="D112" s="213" t="s">
        <v>168</v>
      </c>
      <c r="E112" s="214" t="s">
        <v>2065</v>
      </c>
      <c r="F112" s="215" t="s">
        <v>2066</v>
      </c>
      <c r="G112" s="216" t="s">
        <v>1745</v>
      </c>
      <c r="H112" s="217">
        <v>3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173</v>
      </c>
      <c r="AT112" s="224" t="s">
        <v>168</v>
      </c>
      <c r="AU112" s="224" t="s">
        <v>81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173</v>
      </c>
      <c r="BM112" s="224" t="s">
        <v>1537</v>
      </c>
    </row>
    <row r="113" s="2" customFormat="1" ht="16.5" customHeight="1">
      <c r="A113" s="39"/>
      <c r="B113" s="40"/>
      <c r="C113" s="213" t="s">
        <v>74</v>
      </c>
      <c r="D113" s="213" t="s">
        <v>168</v>
      </c>
      <c r="E113" s="214" t="s">
        <v>2067</v>
      </c>
      <c r="F113" s="215" t="s">
        <v>2068</v>
      </c>
      <c r="G113" s="216" t="s">
        <v>1745</v>
      </c>
      <c r="H113" s="217">
        <v>1</v>
      </c>
      <c r="I113" s="218"/>
      <c r="J113" s="219">
        <f>ROUND(I113*H113,2)</f>
        <v>0</v>
      </c>
      <c r="K113" s="215" t="s">
        <v>19</v>
      </c>
      <c r="L113" s="45"/>
      <c r="M113" s="220" t="s">
        <v>19</v>
      </c>
      <c r="N113" s="221" t="s">
        <v>45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173</v>
      </c>
      <c r="AT113" s="224" t="s">
        <v>168</v>
      </c>
      <c r="AU113" s="224" t="s">
        <v>81</v>
      </c>
      <c r="AY113" s="18" t="s">
        <v>165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81</v>
      </c>
      <c r="BK113" s="225">
        <f>ROUND(I113*H113,2)</f>
        <v>0</v>
      </c>
      <c r="BL113" s="18" t="s">
        <v>173</v>
      </c>
      <c r="BM113" s="224" t="s">
        <v>1040</v>
      </c>
    </row>
    <row r="114" s="2" customFormat="1" ht="16.5" customHeight="1">
      <c r="A114" s="39"/>
      <c r="B114" s="40"/>
      <c r="C114" s="213" t="s">
        <v>74</v>
      </c>
      <c r="D114" s="213" t="s">
        <v>168</v>
      </c>
      <c r="E114" s="214" t="s">
        <v>2069</v>
      </c>
      <c r="F114" s="215" t="s">
        <v>2070</v>
      </c>
      <c r="G114" s="216" t="s">
        <v>1745</v>
      </c>
      <c r="H114" s="217">
        <v>1</v>
      </c>
      <c r="I114" s="218"/>
      <c r="J114" s="219">
        <f>ROUND(I114*H114,2)</f>
        <v>0</v>
      </c>
      <c r="K114" s="215" t="s">
        <v>19</v>
      </c>
      <c r="L114" s="45"/>
      <c r="M114" s="220" t="s">
        <v>19</v>
      </c>
      <c r="N114" s="221" t="s">
        <v>45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173</v>
      </c>
      <c r="AT114" s="224" t="s">
        <v>168</v>
      </c>
      <c r="AU114" s="224" t="s">
        <v>81</v>
      </c>
      <c r="AY114" s="18" t="s">
        <v>165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81</v>
      </c>
      <c r="BK114" s="225">
        <f>ROUND(I114*H114,2)</f>
        <v>0</v>
      </c>
      <c r="BL114" s="18" t="s">
        <v>173</v>
      </c>
      <c r="BM114" s="224" t="s">
        <v>1542</v>
      </c>
    </row>
    <row r="115" s="2" customFormat="1" ht="16.5" customHeight="1">
      <c r="A115" s="39"/>
      <c r="B115" s="40"/>
      <c r="C115" s="213" t="s">
        <v>74</v>
      </c>
      <c r="D115" s="213" t="s">
        <v>168</v>
      </c>
      <c r="E115" s="214" t="s">
        <v>2071</v>
      </c>
      <c r="F115" s="215" t="s">
        <v>2072</v>
      </c>
      <c r="G115" s="216" t="s">
        <v>1745</v>
      </c>
      <c r="H115" s="217">
        <v>1</v>
      </c>
      <c r="I115" s="218"/>
      <c r="J115" s="219">
        <f>ROUND(I115*H115,2)</f>
        <v>0</v>
      </c>
      <c r="K115" s="215" t="s">
        <v>19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173</v>
      </c>
      <c r="AT115" s="224" t="s">
        <v>168</v>
      </c>
      <c r="AU115" s="224" t="s">
        <v>81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173</v>
      </c>
      <c r="BM115" s="224" t="s">
        <v>1545</v>
      </c>
    </row>
    <row r="116" s="2" customFormat="1" ht="16.5" customHeight="1">
      <c r="A116" s="39"/>
      <c r="B116" s="40"/>
      <c r="C116" s="213" t="s">
        <v>74</v>
      </c>
      <c r="D116" s="213" t="s">
        <v>168</v>
      </c>
      <c r="E116" s="214" t="s">
        <v>2073</v>
      </c>
      <c r="F116" s="215" t="s">
        <v>2074</v>
      </c>
      <c r="G116" s="216" t="s">
        <v>1745</v>
      </c>
      <c r="H116" s="217">
        <v>4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173</v>
      </c>
      <c r="AT116" s="224" t="s">
        <v>168</v>
      </c>
      <c r="AU116" s="224" t="s">
        <v>81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173</v>
      </c>
      <c r="BM116" s="224" t="s">
        <v>1548</v>
      </c>
    </row>
    <row r="117" s="2" customFormat="1" ht="16.5" customHeight="1">
      <c r="A117" s="39"/>
      <c r="B117" s="40"/>
      <c r="C117" s="213" t="s">
        <v>74</v>
      </c>
      <c r="D117" s="213" t="s">
        <v>168</v>
      </c>
      <c r="E117" s="214" t="s">
        <v>2075</v>
      </c>
      <c r="F117" s="215" t="s">
        <v>2076</v>
      </c>
      <c r="G117" s="216" t="s">
        <v>1745</v>
      </c>
      <c r="H117" s="217">
        <v>1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173</v>
      </c>
      <c r="AT117" s="224" t="s">
        <v>168</v>
      </c>
      <c r="AU117" s="224" t="s">
        <v>81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173</v>
      </c>
      <c r="BM117" s="224" t="s">
        <v>1552</v>
      </c>
    </row>
    <row r="118" s="2" customFormat="1" ht="16.5" customHeight="1">
      <c r="A118" s="39"/>
      <c r="B118" s="40"/>
      <c r="C118" s="213" t="s">
        <v>74</v>
      </c>
      <c r="D118" s="213" t="s">
        <v>168</v>
      </c>
      <c r="E118" s="214" t="s">
        <v>2077</v>
      </c>
      <c r="F118" s="215" t="s">
        <v>2078</v>
      </c>
      <c r="G118" s="216" t="s">
        <v>2079</v>
      </c>
      <c r="H118" s="217">
        <v>1</v>
      </c>
      <c r="I118" s="218"/>
      <c r="J118" s="219">
        <f>ROUND(I118*H118,2)</f>
        <v>0</v>
      </c>
      <c r="K118" s="215" t="s">
        <v>19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173</v>
      </c>
      <c r="AT118" s="224" t="s">
        <v>168</v>
      </c>
      <c r="AU118" s="224" t="s">
        <v>81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173</v>
      </c>
      <c r="BM118" s="224" t="s">
        <v>983</v>
      </c>
    </row>
    <row r="119" s="12" customFormat="1" ht="25.92" customHeight="1">
      <c r="A119" s="12"/>
      <c r="B119" s="197"/>
      <c r="C119" s="198"/>
      <c r="D119" s="199" t="s">
        <v>73</v>
      </c>
      <c r="E119" s="200" t="s">
        <v>1741</v>
      </c>
      <c r="F119" s="200" t="s">
        <v>2080</v>
      </c>
      <c r="G119" s="198"/>
      <c r="H119" s="198"/>
      <c r="I119" s="201"/>
      <c r="J119" s="202">
        <f>BK119</f>
        <v>0</v>
      </c>
      <c r="K119" s="198"/>
      <c r="L119" s="203"/>
      <c r="M119" s="204"/>
      <c r="N119" s="205"/>
      <c r="O119" s="205"/>
      <c r="P119" s="206">
        <f>SUM(P120:P121)</f>
        <v>0</v>
      </c>
      <c r="Q119" s="205"/>
      <c r="R119" s="206">
        <f>SUM(R120:R121)</f>
        <v>0</v>
      </c>
      <c r="S119" s="205"/>
      <c r="T119" s="207">
        <f>SUM(T120:T121)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8" t="s">
        <v>81</v>
      </c>
      <c r="AT119" s="209" t="s">
        <v>73</v>
      </c>
      <c r="AU119" s="209" t="s">
        <v>74</v>
      </c>
      <c r="AY119" s="208" t="s">
        <v>165</v>
      </c>
      <c r="BK119" s="210">
        <f>SUM(BK120:BK121)</f>
        <v>0</v>
      </c>
    </row>
    <row r="120" s="2" customFormat="1" ht="16.5" customHeight="1">
      <c r="A120" s="39"/>
      <c r="B120" s="40"/>
      <c r="C120" s="213" t="s">
        <v>74</v>
      </c>
      <c r="D120" s="213" t="s">
        <v>168</v>
      </c>
      <c r="E120" s="214" t="s">
        <v>2081</v>
      </c>
      <c r="F120" s="215" t="s">
        <v>2082</v>
      </c>
      <c r="G120" s="216" t="s">
        <v>171</v>
      </c>
      <c r="H120" s="217">
        <v>250</v>
      </c>
      <c r="I120" s="218"/>
      <c r="J120" s="219">
        <f>ROUND(I120*H120,2)</f>
        <v>0</v>
      </c>
      <c r="K120" s="215" t="s">
        <v>19</v>
      </c>
      <c r="L120" s="45"/>
      <c r="M120" s="220" t="s">
        <v>19</v>
      </c>
      <c r="N120" s="221" t="s">
        <v>45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173</v>
      </c>
      <c r="AT120" s="224" t="s">
        <v>168</v>
      </c>
      <c r="AU120" s="224" t="s">
        <v>81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173</v>
      </c>
      <c r="BM120" s="224" t="s">
        <v>1559</v>
      </c>
    </row>
    <row r="121" s="2" customFormat="1" ht="16.5" customHeight="1">
      <c r="A121" s="39"/>
      <c r="B121" s="40"/>
      <c r="C121" s="213" t="s">
        <v>74</v>
      </c>
      <c r="D121" s="213" t="s">
        <v>168</v>
      </c>
      <c r="E121" s="214" t="s">
        <v>2083</v>
      </c>
      <c r="F121" s="215" t="s">
        <v>2084</v>
      </c>
      <c r="G121" s="216" t="s">
        <v>1745</v>
      </c>
      <c r="H121" s="217">
        <v>3</v>
      </c>
      <c r="I121" s="218"/>
      <c r="J121" s="219">
        <f>ROUND(I121*H121,2)</f>
        <v>0</v>
      </c>
      <c r="K121" s="215" t="s">
        <v>19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173</v>
      </c>
      <c r="AT121" s="224" t="s">
        <v>168</v>
      </c>
      <c r="AU121" s="224" t="s">
        <v>81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173</v>
      </c>
      <c r="BM121" s="224" t="s">
        <v>1207</v>
      </c>
    </row>
    <row r="122" s="12" customFormat="1" ht="25.92" customHeight="1">
      <c r="A122" s="12"/>
      <c r="B122" s="197"/>
      <c r="C122" s="198"/>
      <c r="D122" s="199" t="s">
        <v>73</v>
      </c>
      <c r="E122" s="200" t="s">
        <v>1786</v>
      </c>
      <c r="F122" s="200" t="s">
        <v>2085</v>
      </c>
      <c r="G122" s="198"/>
      <c r="H122" s="198"/>
      <c r="I122" s="201"/>
      <c r="J122" s="202">
        <f>BK122</f>
        <v>0</v>
      </c>
      <c r="K122" s="198"/>
      <c r="L122" s="203"/>
      <c r="M122" s="204"/>
      <c r="N122" s="205"/>
      <c r="O122" s="205"/>
      <c r="P122" s="206">
        <f>SUM(P123:P132)</f>
        <v>0</v>
      </c>
      <c r="Q122" s="205"/>
      <c r="R122" s="206">
        <f>SUM(R123:R132)</f>
        <v>0</v>
      </c>
      <c r="S122" s="205"/>
      <c r="T122" s="207">
        <f>SUM(T123:T132)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8" t="s">
        <v>81</v>
      </c>
      <c r="AT122" s="209" t="s">
        <v>73</v>
      </c>
      <c r="AU122" s="209" t="s">
        <v>74</v>
      </c>
      <c r="AY122" s="208" t="s">
        <v>165</v>
      </c>
      <c r="BK122" s="210">
        <f>SUM(BK123:BK132)</f>
        <v>0</v>
      </c>
    </row>
    <row r="123" s="2" customFormat="1" ht="16.5" customHeight="1">
      <c r="A123" s="39"/>
      <c r="B123" s="40"/>
      <c r="C123" s="213" t="s">
        <v>74</v>
      </c>
      <c r="D123" s="213" t="s">
        <v>168</v>
      </c>
      <c r="E123" s="214" t="s">
        <v>2086</v>
      </c>
      <c r="F123" s="215" t="s">
        <v>2087</v>
      </c>
      <c r="G123" s="216" t="s">
        <v>1745</v>
      </c>
      <c r="H123" s="217">
        <v>1</v>
      </c>
      <c r="I123" s="218"/>
      <c r="J123" s="219">
        <f>ROUND(I123*H123,2)</f>
        <v>0</v>
      </c>
      <c r="K123" s="215" t="s">
        <v>19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173</v>
      </c>
      <c r="AT123" s="224" t="s">
        <v>168</v>
      </c>
      <c r="AU123" s="224" t="s">
        <v>81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173</v>
      </c>
      <c r="BM123" s="224" t="s">
        <v>1565</v>
      </c>
    </row>
    <row r="124" s="2" customFormat="1" ht="16.5" customHeight="1">
      <c r="A124" s="39"/>
      <c r="B124" s="40"/>
      <c r="C124" s="213" t="s">
        <v>74</v>
      </c>
      <c r="D124" s="213" t="s">
        <v>168</v>
      </c>
      <c r="E124" s="214" t="s">
        <v>2088</v>
      </c>
      <c r="F124" s="215" t="s">
        <v>2089</v>
      </c>
      <c r="G124" s="216" t="s">
        <v>1745</v>
      </c>
      <c r="H124" s="217">
        <v>1</v>
      </c>
      <c r="I124" s="218"/>
      <c r="J124" s="219">
        <f>ROUND(I124*H124,2)</f>
        <v>0</v>
      </c>
      <c r="K124" s="215" t="s">
        <v>19</v>
      </c>
      <c r="L124" s="45"/>
      <c r="M124" s="220" t="s">
        <v>19</v>
      </c>
      <c r="N124" s="221" t="s">
        <v>45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173</v>
      </c>
      <c r="AT124" s="224" t="s">
        <v>168</v>
      </c>
      <c r="AU124" s="224" t="s">
        <v>81</v>
      </c>
      <c r="AY124" s="18" t="s">
        <v>165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81</v>
      </c>
      <c r="BK124" s="225">
        <f>ROUND(I124*H124,2)</f>
        <v>0</v>
      </c>
      <c r="BL124" s="18" t="s">
        <v>173</v>
      </c>
      <c r="BM124" s="224" t="s">
        <v>1569</v>
      </c>
    </row>
    <row r="125" s="2" customFormat="1" ht="16.5" customHeight="1">
      <c r="A125" s="39"/>
      <c r="B125" s="40"/>
      <c r="C125" s="213" t="s">
        <v>74</v>
      </c>
      <c r="D125" s="213" t="s">
        <v>168</v>
      </c>
      <c r="E125" s="214" t="s">
        <v>2090</v>
      </c>
      <c r="F125" s="215" t="s">
        <v>2091</v>
      </c>
      <c r="G125" s="216" t="s">
        <v>1745</v>
      </c>
      <c r="H125" s="217">
        <v>1</v>
      </c>
      <c r="I125" s="218"/>
      <c r="J125" s="219">
        <f>ROUND(I125*H125,2)</f>
        <v>0</v>
      </c>
      <c r="K125" s="215" t="s">
        <v>19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173</v>
      </c>
      <c r="AT125" s="224" t="s">
        <v>168</v>
      </c>
      <c r="AU125" s="224" t="s">
        <v>81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173</v>
      </c>
      <c r="BM125" s="224" t="s">
        <v>213</v>
      </c>
    </row>
    <row r="126" s="2" customFormat="1" ht="16.5" customHeight="1">
      <c r="A126" s="39"/>
      <c r="B126" s="40"/>
      <c r="C126" s="213" t="s">
        <v>74</v>
      </c>
      <c r="D126" s="213" t="s">
        <v>168</v>
      </c>
      <c r="E126" s="214" t="s">
        <v>2092</v>
      </c>
      <c r="F126" s="215" t="s">
        <v>2093</v>
      </c>
      <c r="G126" s="216" t="s">
        <v>1745</v>
      </c>
      <c r="H126" s="217">
        <v>1</v>
      </c>
      <c r="I126" s="218"/>
      <c r="J126" s="219">
        <f>ROUND(I126*H126,2)</f>
        <v>0</v>
      </c>
      <c r="K126" s="215" t="s">
        <v>19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173</v>
      </c>
      <c r="AT126" s="224" t="s">
        <v>168</v>
      </c>
      <c r="AU126" s="224" t="s">
        <v>81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173</v>
      </c>
      <c r="BM126" s="224" t="s">
        <v>238</v>
      </c>
    </row>
    <row r="127" s="2" customFormat="1" ht="16.5" customHeight="1">
      <c r="A127" s="39"/>
      <c r="B127" s="40"/>
      <c r="C127" s="213" t="s">
        <v>74</v>
      </c>
      <c r="D127" s="213" t="s">
        <v>168</v>
      </c>
      <c r="E127" s="214" t="s">
        <v>2094</v>
      </c>
      <c r="F127" s="215" t="s">
        <v>2095</v>
      </c>
      <c r="G127" s="216" t="s">
        <v>1745</v>
      </c>
      <c r="H127" s="217">
        <v>1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173</v>
      </c>
      <c r="AT127" s="224" t="s">
        <v>168</v>
      </c>
      <c r="AU127" s="224" t="s">
        <v>81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173</v>
      </c>
      <c r="BM127" s="224" t="s">
        <v>249</v>
      </c>
    </row>
    <row r="128" s="2" customFormat="1" ht="16.5" customHeight="1">
      <c r="A128" s="39"/>
      <c r="B128" s="40"/>
      <c r="C128" s="213" t="s">
        <v>74</v>
      </c>
      <c r="D128" s="213" t="s">
        <v>168</v>
      </c>
      <c r="E128" s="214" t="s">
        <v>2096</v>
      </c>
      <c r="F128" s="215" t="s">
        <v>2097</v>
      </c>
      <c r="G128" s="216" t="s">
        <v>1745</v>
      </c>
      <c r="H128" s="217">
        <v>11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173</v>
      </c>
      <c r="AT128" s="224" t="s">
        <v>168</v>
      </c>
      <c r="AU128" s="224" t="s">
        <v>81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173</v>
      </c>
      <c r="BM128" s="224" t="s">
        <v>261</v>
      </c>
    </row>
    <row r="129" s="2" customFormat="1" ht="16.5" customHeight="1">
      <c r="A129" s="39"/>
      <c r="B129" s="40"/>
      <c r="C129" s="213" t="s">
        <v>74</v>
      </c>
      <c r="D129" s="213" t="s">
        <v>168</v>
      </c>
      <c r="E129" s="214" t="s">
        <v>2098</v>
      </c>
      <c r="F129" s="215" t="s">
        <v>2099</v>
      </c>
      <c r="G129" s="216" t="s">
        <v>1745</v>
      </c>
      <c r="H129" s="217">
        <v>1</v>
      </c>
      <c r="I129" s="218"/>
      <c r="J129" s="219">
        <f>ROUND(I129*H129,2)</f>
        <v>0</v>
      </c>
      <c r="K129" s="215" t="s">
        <v>19</v>
      </c>
      <c r="L129" s="45"/>
      <c r="M129" s="220" t="s">
        <v>19</v>
      </c>
      <c r="N129" s="221" t="s">
        <v>45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173</v>
      </c>
      <c r="AT129" s="224" t="s">
        <v>168</v>
      </c>
      <c r="AU129" s="224" t="s">
        <v>81</v>
      </c>
      <c r="AY129" s="18" t="s">
        <v>165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81</v>
      </c>
      <c r="BK129" s="225">
        <f>ROUND(I129*H129,2)</f>
        <v>0</v>
      </c>
      <c r="BL129" s="18" t="s">
        <v>173</v>
      </c>
      <c r="BM129" s="224" t="s">
        <v>272</v>
      </c>
    </row>
    <row r="130" s="2" customFormat="1" ht="24.15" customHeight="1">
      <c r="A130" s="39"/>
      <c r="B130" s="40"/>
      <c r="C130" s="213" t="s">
        <v>74</v>
      </c>
      <c r="D130" s="213" t="s">
        <v>168</v>
      </c>
      <c r="E130" s="214" t="s">
        <v>2100</v>
      </c>
      <c r="F130" s="215" t="s">
        <v>2101</v>
      </c>
      <c r="G130" s="216" t="s">
        <v>1745</v>
      </c>
      <c r="H130" s="217">
        <v>4</v>
      </c>
      <c r="I130" s="218"/>
      <c r="J130" s="219">
        <f>ROUND(I130*H130,2)</f>
        <v>0</v>
      </c>
      <c r="K130" s="215" t="s">
        <v>19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173</v>
      </c>
      <c r="AT130" s="224" t="s">
        <v>168</v>
      </c>
      <c r="AU130" s="224" t="s">
        <v>81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173</v>
      </c>
      <c r="BM130" s="224" t="s">
        <v>1586</v>
      </c>
    </row>
    <row r="131" s="2" customFormat="1" ht="78" customHeight="1">
      <c r="A131" s="39"/>
      <c r="B131" s="40"/>
      <c r="C131" s="213" t="s">
        <v>74</v>
      </c>
      <c r="D131" s="213" t="s">
        <v>168</v>
      </c>
      <c r="E131" s="214" t="s">
        <v>2102</v>
      </c>
      <c r="F131" s="215" t="s">
        <v>2103</v>
      </c>
      <c r="G131" s="216" t="s">
        <v>1745</v>
      </c>
      <c r="H131" s="217">
        <v>1</v>
      </c>
      <c r="I131" s="218"/>
      <c r="J131" s="219">
        <f>ROUND(I131*H131,2)</f>
        <v>0</v>
      </c>
      <c r="K131" s="215" t="s">
        <v>19</v>
      </c>
      <c r="L131" s="45"/>
      <c r="M131" s="220" t="s">
        <v>19</v>
      </c>
      <c r="N131" s="221" t="s">
        <v>45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173</v>
      </c>
      <c r="AT131" s="224" t="s">
        <v>168</v>
      </c>
      <c r="AU131" s="224" t="s">
        <v>81</v>
      </c>
      <c r="AY131" s="18" t="s">
        <v>165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81</v>
      </c>
      <c r="BK131" s="225">
        <f>ROUND(I131*H131,2)</f>
        <v>0</v>
      </c>
      <c r="BL131" s="18" t="s">
        <v>173</v>
      </c>
      <c r="BM131" s="224" t="s">
        <v>1590</v>
      </c>
    </row>
    <row r="132" s="2" customFormat="1" ht="16.5" customHeight="1">
      <c r="A132" s="39"/>
      <c r="B132" s="40"/>
      <c r="C132" s="213" t="s">
        <v>74</v>
      </c>
      <c r="D132" s="213" t="s">
        <v>168</v>
      </c>
      <c r="E132" s="214" t="s">
        <v>2104</v>
      </c>
      <c r="F132" s="215" t="s">
        <v>2105</v>
      </c>
      <c r="G132" s="216" t="s">
        <v>1745</v>
      </c>
      <c r="H132" s="217">
        <v>1</v>
      </c>
      <c r="I132" s="218"/>
      <c r="J132" s="219">
        <f>ROUND(I132*H132,2)</f>
        <v>0</v>
      </c>
      <c r="K132" s="215" t="s">
        <v>19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173</v>
      </c>
      <c r="AT132" s="224" t="s">
        <v>168</v>
      </c>
      <c r="AU132" s="224" t="s">
        <v>81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173</v>
      </c>
      <c r="BM132" s="224" t="s">
        <v>178</v>
      </c>
    </row>
    <row r="133" s="12" customFormat="1" ht="25.92" customHeight="1">
      <c r="A133" s="12"/>
      <c r="B133" s="197"/>
      <c r="C133" s="198"/>
      <c r="D133" s="199" t="s">
        <v>73</v>
      </c>
      <c r="E133" s="200" t="s">
        <v>1848</v>
      </c>
      <c r="F133" s="200" t="s">
        <v>2106</v>
      </c>
      <c r="G133" s="198"/>
      <c r="H133" s="198"/>
      <c r="I133" s="201"/>
      <c r="J133" s="202">
        <f>BK133</f>
        <v>0</v>
      </c>
      <c r="K133" s="198"/>
      <c r="L133" s="203"/>
      <c r="M133" s="204"/>
      <c r="N133" s="205"/>
      <c r="O133" s="205"/>
      <c r="P133" s="206">
        <f>SUM(P134:P145)</f>
        <v>0</v>
      </c>
      <c r="Q133" s="205"/>
      <c r="R133" s="206">
        <f>SUM(R134:R145)</f>
        <v>0</v>
      </c>
      <c r="S133" s="205"/>
      <c r="T133" s="207">
        <f>SUM(T134:T145)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8" t="s">
        <v>81</v>
      </c>
      <c r="AT133" s="209" t="s">
        <v>73</v>
      </c>
      <c r="AU133" s="209" t="s">
        <v>74</v>
      </c>
      <c r="AY133" s="208" t="s">
        <v>165</v>
      </c>
      <c r="BK133" s="210">
        <f>SUM(BK134:BK145)</f>
        <v>0</v>
      </c>
    </row>
    <row r="134" s="2" customFormat="1" ht="16.5" customHeight="1">
      <c r="A134" s="39"/>
      <c r="B134" s="40"/>
      <c r="C134" s="213" t="s">
        <v>74</v>
      </c>
      <c r="D134" s="213" t="s">
        <v>168</v>
      </c>
      <c r="E134" s="214" t="s">
        <v>2107</v>
      </c>
      <c r="F134" s="215" t="s">
        <v>2108</v>
      </c>
      <c r="G134" s="216" t="s">
        <v>1745</v>
      </c>
      <c r="H134" s="217">
        <v>9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45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173</v>
      </c>
      <c r="AT134" s="224" t="s">
        <v>168</v>
      </c>
      <c r="AU134" s="224" t="s">
        <v>81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173</v>
      </c>
      <c r="BM134" s="224" t="s">
        <v>187</v>
      </c>
    </row>
    <row r="135" s="2" customFormat="1" ht="16.5" customHeight="1">
      <c r="A135" s="39"/>
      <c r="B135" s="40"/>
      <c r="C135" s="213" t="s">
        <v>74</v>
      </c>
      <c r="D135" s="213" t="s">
        <v>168</v>
      </c>
      <c r="E135" s="214" t="s">
        <v>2109</v>
      </c>
      <c r="F135" s="215" t="s">
        <v>2062</v>
      </c>
      <c r="G135" s="216" t="s">
        <v>171</v>
      </c>
      <c r="H135" s="217">
        <v>10</v>
      </c>
      <c r="I135" s="218"/>
      <c r="J135" s="219">
        <f>ROUND(I135*H135,2)</f>
        <v>0</v>
      </c>
      <c r="K135" s="215" t="s">
        <v>19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173</v>
      </c>
      <c r="AT135" s="224" t="s">
        <v>168</v>
      </c>
      <c r="AU135" s="224" t="s">
        <v>81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173</v>
      </c>
      <c r="BM135" s="224" t="s">
        <v>1599</v>
      </c>
    </row>
    <row r="136" s="2" customFormat="1" ht="16.5" customHeight="1">
      <c r="A136" s="39"/>
      <c r="B136" s="40"/>
      <c r="C136" s="213" t="s">
        <v>74</v>
      </c>
      <c r="D136" s="213" t="s">
        <v>168</v>
      </c>
      <c r="E136" s="214" t="s">
        <v>2110</v>
      </c>
      <c r="F136" s="215" t="s">
        <v>2111</v>
      </c>
      <c r="G136" s="216" t="s">
        <v>171</v>
      </c>
      <c r="H136" s="217">
        <v>10</v>
      </c>
      <c r="I136" s="218"/>
      <c r="J136" s="219">
        <f>ROUND(I136*H136,2)</f>
        <v>0</v>
      </c>
      <c r="K136" s="215" t="s">
        <v>19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173</v>
      </c>
      <c r="AT136" s="224" t="s">
        <v>168</v>
      </c>
      <c r="AU136" s="224" t="s">
        <v>81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173</v>
      </c>
      <c r="BM136" s="224" t="s">
        <v>1603</v>
      </c>
    </row>
    <row r="137" s="2" customFormat="1" ht="16.5" customHeight="1">
      <c r="A137" s="39"/>
      <c r="B137" s="40"/>
      <c r="C137" s="213" t="s">
        <v>74</v>
      </c>
      <c r="D137" s="213" t="s">
        <v>168</v>
      </c>
      <c r="E137" s="214" t="s">
        <v>2112</v>
      </c>
      <c r="F137" s="215" t="s">
        <v>2113</v>
      </c>
      <c r="G137" s="216" t="s">
        <v>171</v>
      </c>
      <c r="H137" s="217">
        <v>250</v>
      </c>
      <c r="I137" s="218"/>
      <c r="J137" s="219">
        <f>ROUND(I137*H137,2)</f>
        <v>0</v>
      </c>
      <c r="K137" s="215" t="s">
        <v>19</v>
      </c>
      <c r="L137" s="45"/>
      <c r="M137" s="220" t="s">
        <v>19</v>
      </c>
      <c r="N137" s="221" t="s">
        <v>45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173</v>
      </c>
      <c r="AT137" s="224" t="s">
        <v>168</v>
      </c>
      <c r="AU137" s="224" t="s">
        <v>81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173</v>
      </c>
      <c r="BM137" s="224" t="s">
        <v>1607</v>
      </c>
    </row>
    <row r="138" s="2" customFormat="1" ht="16.5" customHeight="1">
      <c r="A138" s="39"/>
      <c r="B138" s="40"/>
      <c r="C138" s="213" t="s">
        <v>74</v>
      </c>
      <c r="D138" s="213" t="s">
        <v>168</v>
      </c>
      <c r="E138" s="214" t="s">
        <v>2114</v>
      </c>
      <c r="F138" s="215" t="s">
        <v>2115</v>
      </c>
      <c r="G138" s="216" t="s">
        <v>1745</v>
      </c>
      <c r="H138" s="217">
        <v>14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173</v>
      </c>
      <c r="AT138" s="224" t="s">
        <v>168</v>
      </c>
      <c r="AU138" s="224" t="s">
        <v>81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173</v>
      </c>
      <c r="BM138" s="224" t="s">
        <v>1611</v>
      </c>
    </row>
    <row r="139" s="2" customFormat="1" ht="16.5" customHeight="1">
      <c r="A139" s="39"/>
      <c r="B139" s="40"/>
      <c r="C139" s="213" t="s">
        <v>74</v>
      </c>
      <c r="D139" s="213" t="s">
        <v>168</v>
      </c>
      <c r="E139" s="214" t="s">
        <v>2116</v>
      </c>
      <c r="F139" s="215" t="s">
        <v>2117</v>
      </c>
      <c r="G139" s="216" t="s">
        <v>1745</v>
      </c>
      <c r="H139" s="217">
        <v>1</v>
      </c>
      <c r="I139" s="218"/>
      <c r="J139" s="219">
        <f>ROUND(I139*H139,2)</f>
        <v>0</v>
      </c>
      <c r="K139" s="215" t="s">
        <v>19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173</v>
      </c>
      <c r="AT139" s="224" t="s">
        <v>168</v>
      </c>
      <c r="AU139" s="224" t="s">
        <v>81</v>
      </c>
      <c r="AY139" s="18" t="s">
        <v>165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173</v>
      </c>
      <c r="BM139" s="224" t="s">
        <v>1614</v>
      </c>
    </row>
    <row r="140" s="2" customFormat="1" ht="16.5" customHeight="1">
      <c r="A140" s="39"/>
      <c r="B140" s="40"/>
      <c r="C140" s="213" t="s">
        <v>74</v>
      </c>
      <c r="D140" s="213" t="s">
        <v>168</v>
      </c>
      <c r="E140" s="214" t="s">
        <v>2118</v>
      </c>
      <c r="F140" s="215" t="s">
        <v>2119</v>
      </c>
      <c r="G140" s="216" t="s">
        <v>1745</v>
      </c>
      <c r="H140" s="217">
        <v>1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173</v>
      </c>
      <c r="AT140" s="224" t="s">
        <v>168</v>
      </c>
      <c r="AU140" s="224" t="s">
        <v>81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173</v>
      </c>
      <c r="BM140" s="224" t="s">
        <v>1617</v>
      </c>
    </row>
    <row r="141" s="2" customFormat="1" ht="16.5" customHeight="1">
      <c r="A141" s="39"/>
      <c r="B141" s="40"/>
      <c r="C141" s="213" t="s">
        <v>74</v>
      </c>
      <c r="D141" s="213" t="s">
        <v>168</v>
      </c>
      <c r="E141" s="214" t="s">
        <v>2120</v>
      </c>
      <c r="F141" s="215" t="s">
        <v>2121</v>
      </c>
      <c r="G141" s="216" t="s">
        <v>1745</v>
      </c>
      <c r="H141" s="217">
        <v>1</v>
      </c>
      <c r="I141" s="218"/>
      <c r="J141" s="219">
        <f>ROUND(I141*H141,2)</f>
        <v>0</v>
      </c>
      <c r="K141" s="215" t="s">
        <v>19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173</v>
      </c>
      <c r="AT141" s="224" t="s">
        <v>168</v>
      </c>
      <c r="AU141" s="224" t="s">
        <v>81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173</v>
      </c>
      <c r="BM141" s="224" t="s">
        <v>561</v>
      </c>
    </row>
    <row r="142" s="2" customFormat="1" ht="16.5" customHeight="1">
      <c r="A142" s="39"/>
      <c r="B142" s="40"/>
      <c r="C142" s="213" t="s">
        <v>74</v>
      </c>
      <c r="D142" s="213" t="s">
        <v>168</v>
      </c>
      <c r="E142" s="214" t="s">
        <v>2122</v>
      </c>
      <c r="F142" s="215" t="s">
        <v>2123</v>
      </c>
      <c r="G142" s="216" t="s">
        <v>1745</v>
      </c>
      <c r="H142" s="217">
        <v>3</v>
      </c>
      <c r="I142" s="218"/>
      <c r="J142" s="219">
        <f>ROUND(I142*H142,2)</f>
        <v>0</v>
      </c>
      <c r="K142" s="215" t="s">
        <v>19</v>
      </c>
      <c r="L142" s="45"/>
      <c r="M142" s="220" t="s">
        <v>19</v>
      </c>
      <c r="N142" s="221" t="s">
        <v>45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173</v>
      </c>
      <c r="AT142" s="224" t="s">
        <v>168</v>
      </c>
      <c r="AU142" s="224" t="s">
        <v>81</v>
      </c>
      <c r="AY142" s="18" t="s">
        <v>165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81</v>
      </c>
      <c r="BK142" s="225">
        <f>ROUND(I142*H142,2)</f>
        <v>0</v>
      </c>
      <c r="BL142" s="18" t="s">
        <v>173</v>
      </c>
      <c r="BM142" s="224" t="s">
        <v>579</v>
      </c>
    </row>
    <row r="143" s="2" customFormat="1" ht="16.5" customHeight="1">
      <c r="A143" s="39"/>
      <c r="B143" s="40"/>
      <c r="C143" s="213" t="s">
        <v>74</v>
      </c>
      <c r="D143" s="213" t="s">
        <v>168</v>
      </c>
      <c r="E143" s="214" t="s">
        <v>2124</v>
      </c>
      <c r="F143" s="215" t="s">
        <v>2125</v>
      </c>
      <c r="G143" s="216" t="s">
        <v>690</v>
      </c>
      <c r="H143" s="217">
        <v>1</v>
      </c>
      <c r="I143" s="218"/>
      <c r="J143" s="219">
        <f>ROUND(I143*H143,2)</f>
        <v>0</v>
      </c>
      <c r="K143" s="215" t="s">
        <v>19</v>
      </c>
      <c r="L143" s="45"/>
      <c r="M143" s="220" t="s">
        <v>19</v>
      </c>
      <c r="N143" s="221" t="s">
        <v>45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173</v>
      </c>
      <c r="AT143" s="224" t="s">
        <v>168</v>
      </c>
      <c r="AU143" s="224" t="s">
        <v>81</v>
      </c>
      <c r="AY143" s="18" t="s">
        <v>165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81</v>
      </c>
      <c r="BK143" s="225">
        <f>ROUND(I143*H143,2)</f>
        <v>0</v>
      </c>
      <c r="BL143" s="18" t="s">
        <v>173</v>
      </c>
      <c r="BM143" s="224" t="s">
        <v>601</v>
      </c>
    </row>
    <row r="144" s="2" customFormat="1" ht="16.5" customHeight="1">
      <c r="A144" s="39"/>
      <c r="B144" s="40"/>
      <c r="C144" s="213" t="s">
        <v>74</v>
      </c>
      <c r="D144" s="213" t="s">
        <v>168</v>
      </c>
      <c r="E144" s="214" t="s">
        <v>2126</v>
      </c>
      <c r="F144" s="215" t="s">
        <v>2127</v>
      </c>
      <c r="G144" s="216" t="s">
        <v>1745</v>
      </c>
      <c r="H144" s="217">
        <v>1</v>
      </c>
      <c r="I144" s="218"/>
      <c r="J144" s="219">
        <f>ROUND(I144*H144,2)</f>
        <v>0</v>
      </c>
      <c r="K144" s="215" t="s">
        <v>19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173</v>
      </c>
      <c r="AT144" s="224" t="s">
        <v>168</v>
      </c>
      <c r="AU144" s="224" t="s">
        <v>81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173</v>
      </c>
      <c r="BM144" s="224" t="s">
        <v>1628</v>
      </c>
    </row>
    <row r="145" s="2" customFormat="1" ht="16.5" customHeight="1">
      <c r="A145" s="39"/>
      <c r="B145" s="40"/>
      <c r="C145" s="213" t="s">
        <v>74</v>
      </c>
      <c r="D145" s="213" t="s">
        <v>168</v>
      </c>
      <c r="E145" s="214" t="s">
        <v>2128</v>
      </c>
      <c r="F145" s="215" t="s">
        <v>2129</v>
      </c>
      <c r="G145" s="216" t="s">
        <v>1745</v>
      </c>
      <c r="H145" s="217">
        <v>6</v>
      </c>
      <c r="I145" s="218"/>
      <c r="J145" s="219">
        <f>ROUND(I145*H145,2)</f>
        <v>0</v>
      </c>
      <c r="K145" s="215" t="s">
        <v>19</v>
      </c>
      <c r="L145" s="45"/>
      <c r="M145" s="220" t="s">
        <v>19</v>
      </c>
      <c r="N145" s="221" t="s">
        <v>45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173</v>
      </c>
      <c r="AT145" s="224" t="s">
        <v>168</v>
      </c>
      <c r="AU145" s="224" t="s">
        <v>81</v>
      </c>
      <c r="AY145" s="18" t="s">
        <v>165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81</v>
      </c>
      <c r="BK145" s="225">
        <f>ROUND(I145*H145,2)</f>
        <v>0</v>
      </c>
      <c r="BL145" s="18" t="s">
        <v>173</v>
      </c>
      <c r="BM145" s="224" t="s">
        <v>1631</v>
      </c>
    </row>
    <row r="146" s="12" customFormat="1" ht="25.92" customHeight="1">
      <c r="A146" s="12"/>
      <c r="B146" s="197"/>
      <c r="C146" s="198"/>
      <c r="D146" s="199" t="s">
        <v>73</v>
      </c>
      <c r="E146" s="200" t="s">
        <v>1880</v>
      </c>
      <c r="F146" s="200" t="s">
        <v>2130</v>
      </c>
      <c r="G146" s="198"/>
      <c r="H146" s="198"/>
      <c r="I146" s="201"/>
      <c r="J146" s="202">
        <f>BK146</f>
        <v>0</v>
      </c>
      <c r="K146" s="198"/>
      <c r="L146" s="203"/>
      <c r="M146" s="204"/>
      <c r="N146" s="205"/>
      <c r="O146" s="205"/>
      <c r="P146" s="206">
        <f>SUM(P147:P159)</f>
        <v>0</v>
      </c>
      <c r="Q146" s="205"/>
      <c r="R146" s="206">
        <f>SUM(R147:R159)</f>
        <v>0</v>
      </c>
      <c r="S146" s="205"/>
      <c r="T146" s="207">
        <f>SUM(T147:T159)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8" t="s">
        <v>81</v>
      </c>
      <c r="AT146" s="209" t="s">
        <v>73</v>
      </c>
      <c r="AU146" s="209" t="s">
        <v>74</v>
      </c>
      <c r="AY146" s="208" t="s">
        <v>165</v>
      </c>
      <c r="BK146" s="210">
        <f>SUM(BK147:BK159)</f>
        <v>0</v>
      </c>
    </row>
    <row r="147" s="2" customFormat="1" ht="16.5" customHeight="1">
      <c r="A147" s="39"/>
      <c r="B147" s="40"/>
      <c r="C147" s="213" t="s">
        <v>74</v>
      </c>
      <c r="D147" s="213" t="s">
        <v>168</v>
      </c>
      <c r="E147" s="214" t="s">
        <v>2131</v>
      </c>
      <c r="F147" s="215" t="s">
        <v>2132</v>
      </c>
      <c r="G147" s="216" t="s">
        <v>1745</v>
      </c>
      <c r="H147" s="217">
        <v>250</v>
      </c>
      <c r="I147" s="218"/>
      <c r="J147" s="219">
        <f>ROUND(I147*H147,2)</f>
        <v>0</v>
      </c>
      <c r="K147" s="215" t="s">
        <v>19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173</v>
      </c>
      <c r="AT147" s="224" t="s">
        <v>168</v>
      </c>
      <c r="AU147" s="224" t="s">
        <v>81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173</v>
      </c>
      <c r="BM147" s="224" t="s">
        <v>305</v>
      </c>
    </row>
    <row r="148" s="2" customFormat="1" ht="16.5" customHeight="1">
      <c r="A148" s="39"/>
      <c r="B148" s="40"/>
      <c r="C148" s="213" t="s">
        <v>74</v>
      </c>
      <c r="D148" s="213" t="s">
        <v>168</v>
      </c>
      <c r="E148" s="214" t="s">
        <v>2133</v>
      </c>
      <c r="F148" s="215" t="s">
        <v>2134</v>
      </c>
      <c r="G148" s="216" t="s">
        <v>171</v>
      </c>
      <c r="H148" s="217">
        <v>10</v>
      </c>
      <c r="I148" s="218"/>
      <c r="J148" s="219">
        <f>ROUND(I148*H148,2)</f>
        <v>0</v>
      </c>
      <c r="K148" s="215" t="s">
        <v>19</v>
      </c>
      <c r="L148" s="45"/>
      <c r="M148" s="220" t="s">
        <v>19</v>
      </c>
      <c r="N148" s="221" t="s">
        <v>45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173</v>
      </c>
      <c r="AT148" s="224" t="s">
        <v>168</v>
      </c>
      <c r="AU148" s="224" t="s">
        <v>81</v>
      </c>
      <c r="AY148" s="18" t="s">
        <v>165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81</v>
      </c>
      <c r="BK148" s="225">
        <f>ROUND(I148*H148,2)</f>
        <v>0</v>
      </c>
      <c r="BL148" s="18" t="s">
        <v>173</v>
      </c>
      <c r="BM148" s="224" t="s">
        <v>1638</v>
      </c>
    </row>
    <row r="149" s="2" customFormat="1" ht="16.5" customHeight="1">
      <c r="A149" s="39"/>
      <c r="B149" s="40"/>
      <c r="C149" s="213" t="s">
        <v>74</v>
      </c>
      <c r="D149" s="213" t="s">
        <v>168</v>
      </c>
      <c r="E149" s="214" t="s">
        <v>2135</v>
      </c>
      <c r="F149" s="215" t="s">
        <v>2111</v>
      </c>
      <c r="G149" s="216" t="s">
        <v>171</v>
      </c>
      <c r="H149" s="217">
        <v>10</v>
      </c>
      <c r="I149" s="218"/>
      <c r="J149" s="219">
        <f>ROUND(I149*H149,2)</f>
        <v>0</v>
      </c>
      <c r="K149" s="215" t="s">
        <v>19</v>
      </c>
      <c r="L149" s="45"/>
      <c r="M149" s="220" t="s">
        <v>19</v>
      </c>
      <c r="N149" s="221" t="s">
        <v>45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173</v>
      </c>
      <c r="AT149" s="224" t="s">
        <v>168</v>
      </c>
      <c r="AU149" s="224" t="s">
        <v>81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173</v>
      </c>
      <c r="BM149" s="224" t="s">
        <v>1641</v>
      </c>
    </row>
    <row r="150" s="2" customFormat="1" ht="24.15" customHeight="1">
      <c r="A150" s="39"/>
      <c r="B150" s="40"/>
      <c r="C150" s="213" t="s">
        <v>74</v>
      </c>
      <c r="D150" s="213" t="s">
        <v>168</v>
      </c>
      <c r="E150" s="214" t="s">
        <v>2136</v>
      </c>
      <c r="F150" s="215" t="s">
        <v>2137</v>
      </c>
      <c r="G150" s="216" t="s">
        <v>1745</v>
      </c>
      <c r="H150" s="217">
        <v>1</v>
      </c>
      <c r="I150" s="218"/>
      <c r="J150" s="219">
        <f>ROUND(I150*H150,2)</f>
        <v>0</v>
      </c>
      <c r="K150" s="215" t="s">
        <v>19</v>
      </c>
      <c r="L150" s="45"/>
      <c r="M150" s="220" t="s">
        <v>19</v>
      </c>
      <c r="N150" s="221" t="s">
        <v>45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173</v>
      </c>
      <c r="AT150" s="224" t="s">
        <v>168</v>
      </c>
      <c r="AU150" s="224" t="s">
        <v>81</v>
      </c>
      <c r="AY150" s="18" t="s">
        <v>165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81</v>
      </c>
      <c r="BK150" s="225">
        <f>ROUND(I150*H150,2)</f>
        <v>0</v>
      </c>
      <c r="BL150" s="18" t="s">
        <v>173</v>
      </c>
      <c r="BM150" s="224" t="s">
        <v>726</v>
      </c>
    </row>
    <row r="151" s="2" customFormat="1" ht="16.5" customHeight="1">
      <c r="A151" s="39"/>
      <c r="B151" s="40"/>
      <c r="C151" s="213" t="s">
        <v>74</v>
      </c>
      <c r="D151" s="213" t="s">
        <v>168</v>
      </c>
      <c r="E151" s="214" t="s">
        <v>2138</v>
      </c>
      <c r="F151" s="215" t="s">
        <v>2139</v>
      </c>
      <c r="G151" s="216" t="s">
        <v>1745</v>
      </c>
      <c r="H151" s="217">
        <v>1</v>
      </c>
      <c r="I151" s="218"/>
      <c r="J151" s="219">
        <f>ROUND(I151*H151,2)</f>
        <v>0</v>
      </c>
      <c r="K151" s="215" t="s">
        <v>19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173</v>
      </c>
      <c r="AT151" s="224" t="s">
        <v>168</v>
      </c>
      <c r="AU151" s="224" t="s">
        <v>81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173</v>
      </c>
      <c r="BM151" s="224" t="s">
        <v>737</v>
      </c>
    </row>
    <row r="152" s="2" customFormat="1" ht="16.5" customHeight="1">
      <c r="A152" s="39"/>
      <c r="B152" s="40"/>
      <c r="C152" s="213" t="s">
        <v>74</v>
      </c>
      <c r="D152" s="213" t="s">
        <v>168</v>
      </c>
      <c r="E152" s="214" t="s">
        <v>2140</v>
      </c>
      <c r="F152" s="215" t="s">
        <v>2141</v>
      </c>
      <c r="G152" s="216" t="s">
        <v>1745</v>
      </c>
      <c r="H152" s="217">
        <v>1</v>
      </c>
      <c r="I152" s="218"/>
      <c r="J152" s="219">
        <f>ROUND(I152*H152,2)</f>
        <v>0</v>
      </c>
      <c r="K152" s="215" t="s">
        <v>19</v>
      </c>
      <c r="L152" s="45"/>
      <c r="M152" s="220" t="s">
        <v>19</v>
      </c>
      <c r="N152" s="221" t="s">
        <v>45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173</v>
      </c>
      <c r="AT152" s="224" t="s">
        <v>168</v>
      </c>
      <c r="AU152" s="224" t="s">
        <v>81</v>
      </c>
      <c r="AY152" s="18" t="s">
        <v>165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81</v>
      </c>
      <c r="BK152" s="225">
        <f>ROUND(I152*H152,2)</f>
        <v>0</v>
      </c>
      <c r="BL152" s="18" t="s">
        <v>173</v>
      </c>
      <c r="BM152" s="224" t="s">
        <v>746</v>
      </c>
    </row>
    <row r="153" s="2" customFormat="1" ht="16.5" customHeight="1">
      <c r="A153" s="39"/>
      <c r="B153" s="40"/>
      <c r="C153" s="213" t="s">
        <v>74</v>
      </c>
      <c r="D153" s="213" t="s">
        <v>168</v>
      </c>
      <c r="E153" s="214" t="s">
        <v>2142</v>
      </c>
      <c r="F153" s="215" t="s">
        <v>2143</v>
      </c>
      <c r="G153" s="216" t="s">
        <v>1745</v>
      </c>
      <c r="H153" s="217">
        <v>1</v>
      </c>
      <c r="I153" s="218"/>
      <c r="J153" s="219">
        <f>ROUND(I153*H153,2)</f>
        <v>0</v>
      </c>
      <c r="K153" s="215" t="s">
        <v>19</v>
      </c>
      <c r="L153" s="45"/>
      <c r="M153" s="220" t="s">
        <v>19</v>
      </c>
      <c r="N153" s="221" t="s">
        <v>45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173</v>
      </c>
      <c r="AT153" s="224" t="s">
        <v>168</v>
      </c>
      <c r="AU153" s="224" t="s">
        <v>81</v>
      </c>
      <c r="AY153" s="18" t="s">
        <v>165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81</v>
      </c>
      <c r="BK153" s="225">
        <f>ROUND(I153*H153,2)</f>
        <v>0</v>
      </c>
      <c r="BL153" s="18" t="s">
        <v>173</v>
      </c>
      <c r="BM153" s="224" t="s">
        <v>757</v>
      </c>
    </row>
    <row r="154" s="2" customFormat="1" ht="16.5" customHeight="1">
      <c r="A154" s="39"/>
      <c r="B154" s="40"/>
      <c r="C154" s="213" t="s">
        <v>74</v>
      </c>
      <c r="D154" s="213" t="s">
        <v>168</v>
      </c>
      <c r="E154" s="214" t="s">
        <v>2144</v>
      </c>
      <c r="F154" s="215" t="s">
        <v>2145</v>
      </c>
      <c r="G154" s="216" t="s">
        <v>1745</v>
      </c>
      <c r="H154" s="217">
        <v>1</v>
      </c>
      <c r="I154" s="218"/>
      <c r="J154" s="219">
        <f>ROUND(I154*H154,2)</f>
        <v>0</v>
      </c>
      <c r="K154" s="215" t="s">
        <v>19</v>
      </c>
      <c r="L154" s="45"/>
      <c r="M154" s="220" t="s">
        <v>19</v>
      </c>
      <c r="N154" s="221" t="s">
        <v>45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173</v>
      </c>
      <c r="AT154" s="224" t="s">
        <v>168</v>
      </c>
      <c r="AU154" s="224" t="s">
        <v>81</v>
      </c>
      <c r="AY154" s="18" t="s">
        <v>165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173</v>
      </c>
      <c r="BM154" s="224" t="s">
        <v>703</v>
      </c>
    </row>
    <row r="155" s="2" customFormat="1" ht="16.5" customHeight="1">
      <c r="A155" s="39"/>
      <c r="B155" s="40"/>
      <c r="C155" s="213" t="s">
        <v>74</v>
      </c>
      <c r="D155" s="213" t="s">
        <v>168</v>
      </c>
      <c r="E155" s="214" t="s">
        <v>2146</v>
      </c>
      <c r="F155" s="215" t="s">
        <v>2147</v>
      </c>
      <c r="G155" s="216" t="s">
        <v>1745</v>
      </c>
      <c r="H155" s="217">
        <v>1</v>
      </c>
      <c r="I155" s="218"/>
      <c r="J155" s="219">
        <f>ROUND(I155*H155,2)</f>
        <v>0</v>
      </c>
      <c r="K155" s="215" t="s">
        <v>19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173</v>
      </c>
      <c r="AT155" s="224" t="s">
        <v>168</v>
      </c>
      <c r="AU155" s="224" t="s">
        <v>81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173</v>
      </c>
      <c r="BM155" s="224" t="s">
        <v>717</v>
      </c>
    </row>
    <row r="156" s="2" customFormat="1" ht="16.5" customHeight="1">
      <c r="A156" s="39"/>
      <c r="B156" s="40"/>
      <c r="C156" s="213" t="s">
        <v>74</v>
      </c>
      <c r="D156" s="213" t="s">
        <v>168</v>
      </c>
      <c r="E156" s="214" t="s">
        <v>2148</v>
      </c>
      <c r="F156" s="215" t="s">
        <v>2149</v>
      </c>
      <c r="G156" s="216" t="s">
        <v>1745</v>
      </c>
      <c r="H156" s="217">
        <v>6</v>
      </c>
      <c r="I156" s="218"/>
      <c r="J156" s="219">
        <f>ROUND(I156*H156,2)</f>
        <v>0</v>
      </c>
      <c r="K156" s="215" t="s">
        <v>19</v>
      </c>
      <c r="L156" s="45"/>
      <c r="M156" s="220" t="s">
        <v>19</v>
      </c>
      <c r="N156" s="221" t="s">
        <v>45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173</v>
      </c>
      <c r="AT156" s="224" t="s">
        <v>168</v>
      </c>
      <c r="AU156" s="224" t="s">
        <v>81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173</v>
      </c>
      <c r="BM156" s="224" t="s">
        <v>286</v>
      </c>
    </row>
    <row r="157" s="2" customFormat="1" ht="16.5" customHeight="1">
      <c r="A157" s="39"/>
      <c r="B157" s="40"/>
      <c r="C157" s="213" t="s">
        <v>74</v>
      </c>
      <c r="D157" s="213" t="s">
        <v>168</v>
      </c>
      <c r="E157" s="214" t="s">
        <v>2150</v>
      </c>
      <c r="F157" s="215" t="s">
        <v>2151</v>
      </c>
      <c r="G157" s="216" t="s">
        <v>1745</v>
      </c>
      <c r="H157" s="217">
        <v>5</v>
      </c>
      <c r="I157" s="218"/>
      <c r="J157" s="219">
        <f>ROUND(I157*H157,2)</f>
        <v>0</v>
      </c>
      <c r="K157" s="215" t="s">
        <v>19</v>
      </c>
      <c r="L157" s="45"/>
      <c r="M157" s="220" t="s">
        <v>19</v>
      </c>
      <c r="N157" s="221" t="s">
        <v>45</v>
      </c>
      <c r="O157" s="85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173</v>
      </c>
      <c r="AT157" s="224" t="s">
        <v>168</v>
      </c>
      <c r="AU157" s="224" t="s">
        <v>81</v>
      </c>
      <c r="AY157" s="18" t="s">
        <v>165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81</v>
      </c>
      <c r="BK157" s="225">
        <f>ROUND(I157*H157,2)</f>
        <v>0</v>
      </c>
      <c r="BL157" s="18" t="s">
        <v>173</v>
      </c>
      <c r="BM157" s="224" t="s">
        <v>869</v>
      </c>
    </row>
    <row r="158" s="2" customFormat="1" ht="16.5" customHeight="1">
      <c r="A158" s="39"/>
      <c r="B158" s="40"/>
      <c r="C158" s="213" t="s">
        <v>74</v>
      </c>
      <c r="D158" s="213" t="s">
        <v>168</v>
      </c>
      <c r="E158" s="214" t="s">
        <v>2152</v>
      </c>
      <c r="F158" s="215" t="s">
        <v>2153</v>
      </c>
      <c r="G158" s="216" t="s">
        <v>1745</v>
      </c>
      <c r="H158" s="217">
        <v>1</v>
      </c>
      <c r="I158" s="218"/>
      <c r="J158" s="219">
        <f>ROUND(I158*H158,2)</f>
        <v>0</v>
      </c>
      <c r="K158" s="215" t="s">
        <v>19</v>
      </c>
      <c r="L158" s="45"/>
      <c r="M158" s="220" t="s">
        <v>19</v>
      </c>
      <c r="N158" s="221" t="s">
        <v>45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173</v>
      </c>
      <c r="AT158" s="224" t="s">
        <v>168</v>
      </c>
      <c r="AU158" s="224" t="s">
        <v>81</v>
      </c>
      <c r="AY158" s="18" t="s">
        <v>165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81</v>
      </c>
      <c r="BK158" s="225">
        <f>ROUND(I158*H158,2)</f>
        <v>0</v>
      </c>
      <c r="BL158" s="18" t="s">
        <v>173</v>
      </c>
      <c r="BM158" s="224" t="s">
        <v>884</v>
      </c>
    </row>
    <row r="159" s="2" customFormat="1" ht="16.5" customHeight="1">
      <c r="A159" s="39"/>
      <c r="B159" s="40"/>
      <c r="C159" s="213" t="s">
        <v>74</v>
      </c>
      <c r="D159" s="213" t="s">
        <v>168</v>
      </c>
      <c r="E159" s="214" t="s">
        <v>2154</v>
      </c>
      <c r="F159" s="215" t="s">
        <v>2155</v>
      </c>
      <c r="G159" s="216" t="s">
        <v>1745</v>
      </c>
      <c r="H159" s="217">
        <v>1</v>
      </c>
      <c r="I159" s="218"/>
      <c r="J159" s="219">
        <f>ROUND(I159*H159,2)</f>
        <v>0</v>
      </c>
      <c r="K159" s="215" t="s">
        <v>19</v>
      </c>
      <c r="L159" s="45"/>
      <c r="M159" s="220" t="s">
        <v>19</v>
      </c>
      <c r="N159" s="221" t="s">
        <v>45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173</v>
      </c>
      <c r="AT159" s="224" t="s">
        <v>168</v>
      </c>
      <c r="AU159" s="224" t="s">
        <v>81</v>
      </c>
      <c r="AY159" s="18" t="s">
        <v>165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81</v>
      </c>
      <c r="BK159" s="225">
        <f>ROUND(I159*H159,2)</f>
        <v>0</v>
      </c>
      <c r="BL159" s="18" t="s">
        <v>173</v>
      </c>
      <c r="BM159" s="224" t="s">
        <v>904</v>
      </c>
    </row>
    <row r="160" s="12" customFormat="1" ht="25.92" customHeight="1">
      <c r="A160" s="12"/>
      <c r="B160" s="197"/>
      <c r="C160" s="198"/>
      <c r="D160" s="199" t="s">
        <v>73</v>
      </c>
      <c r="E160" s="200" t="s">
        <v>1896</v>
      </c>
      <c r="F160" s="200" t="s">
        <v>2156</v>
      </c>
      <c r="G160" s="198"/>
      <c r="H160" s="198"/>
      <c r="I160" s="201"/>
      <c r="J160" s="202">
        <f>BK160</f>
        <v>0</v>
      </c>
      <c r="K160" s="198"/>
      <c r="L160" s="203"/>
      <c r="M160" s="204"/>
      <c r="N160" s="205"/>
      <c r="O160" s="205"/>
      <c r="P160" s="206">
        <f>SUM(P161:P165)</f>
        <v>0</v>
      </c>
      <c r="Q160" s="205"/>
      <c r="R160" s="206">
        <f>SUM(R161:R165)</f>
        <v>0</v>
      </c>
      <c r="S160" s="205"/>
      <c r="T160" s="207">
        <f>SUM(T161:T165)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8" t="s">
        <v>81</v>
      </c>
      <c r="AT160" s="209" t="s">
        <v>73</v>
      </c>
      <c r="AU160" s="209" t="s">
        <v>74</v>
      </c>
      <c r="AY160" s="208" t="s">
        <v>165</v>
      </c>
      <c r="BK160" s="210">
        <f>SUM(BK161:BK165)</f>
        <v>0</v>
      </c>
    </row>
    <row r="161" s="2" customFormat="1" ht="16.5" customHeight="1">
      <c r="A161" s="39"/>
      <c r="B161" s="40"/>
      <c r="C161" s="213" t="s">
        <v>74</v>
      </c>
      <c r="D161" s="213" t="s">
        <v>168</v>
      </c>
      <c r="E161" s="214" t="s">
        <v>2157</v>
      </c>
      <c r="F161" s="215" t="s">
        <v>2158</v>
      </c>
      <c r="G161" s="216" t="s">
        <v>1745</v>
      </c>
      <c r="H161" s="217">
        <v>1</v>
      </c>
      <c r="I161" s="218"/>
      <c r="J161" s="219">
        <f>ROUND(I161*H161,2)</f>
        <v>0</v>
      </c>
      <c r="K161" s="215" t="s">
        <v>19</v>
      </c>
      <c r="L161" s="45"/>
      <c r="M161" s="220" t="s">
        <v>19</v>
      </c>
      <c r="N161" s="221" t="s">
        <v>45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173</v>
      </c>
      <c r="AT161" s="224" t="s">
        <v>168</v>
      </c>
      <c r="AU161" s="224" t="s">
        <v>81</v>
      </c>
      <c r="AY161" s="18" t="s">
        <v>165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81</v>
      </c>
      <c r="BK161" s="225">
        <f>ROUND(I161*H161,2)</f>
        <v>0</v>
      </c>
      <c r="BL161" s="18" t="s">
        <v>173</v>
      </c>
      <c r="BM161" s="224" t="s">
        <v>1135</v>
      </c>
    </row>
    <row r="162" s="2" customFormat="1" ht="16.5" customHeight="1">
      <c r="A162" s="39"/>
      <c r="B162" s="40"/>
      <c r="C162" s="213" t="s">
        <v>74</v>
      </c>
      <c r="D162" s="213" t="s">
        <v>168</v>
      </c>
      <c r="E162" s="214" t="s">
        <v>2159</v>
      </c>
      <c r="F162" s="215" t="s">
        <v>2160</v>
      </c>
      <c r="G162" s="216" t="s">
        <v>1745</v>
      </c>
      <c r="H162" s="217">
        <v>1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45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173</v>
      </c>
      <c r="AT162" s="224" t="s">
        <v>168</v>
      </c>
      <c r="AU162" s="224" t="s">
        <v>81</v>
      </c>
      <c r="AY162" s="18" t="s">
        <v>165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81</v>
      </c>
      <c r="BK162" s="225">
        <f>ROUND(I162*H162,2)</f>
        <v>0</v>
      </c>
      <c r="BL162" s="18" t="s">
        <v>173</v>
      </c>
      <c r="BM162" s="224" t="s">
        <v>666</v>
      </c>
    </row>
    <row r="163" s="2" customFormat="1" ht="16.5" customHeight="1">
      <c r="A163" s="39"/>
      <c r="B163" s="40"/>
      <c r="C163" s="213" t="s">
        <v>74</v>
      </c>
      <c r="D163" s="213" t="s">
        <v>168</v>
      </c>
      <c r="E163" s="214" t="s">
        <v>2161</v>
      </c>
      <c r="F163" s="215" t="s">
        <v>2162</v>
      </c>
      <c r="G163" s="216" t="s">
        <v>1745</v>
      </c>
      <c r="H163" s="217">
        <v>1</v>
      </c>
      <c r="I163" s="218"/>
      <c r="J163" s="219">
        <f>ROUND(I163*H163,2)</f>
        <v>0</v>
      </c>
      <c r="K163" s="215" t="s">
        <v>19</v>
      </c>
      <c r="L163" s="45"/>
      <c r="M163" s="220" t="s">
        <v>19</v>
      </c>
      <c r="N163" s="221" t="s">
        <v>45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173</v>
      </c>
      <c r="AT163" s="224" t="s">
        <v>168</v>
      </c>
      <c r="AU163" s="224" t="s">
        <v>81</v>
      </c>
      <c r="AY163" s="18" t="s">
        <v>165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81</v>
      </c>
      <c r="BK163" s="225">
        <f>ROUND(I163*H163,2)</f>
        <v>0</v>
      </c>
      <c r="BL163" s="18" t="s">
        <v>173</v>
      </c>
      <c r="BM163" s="224" t="s">
        <v>933</v>
      </c>
    </row>
    <row r="164" s="2" customFormat="1" ht="16.5" customHeight="1">
      <c r="A164" s="39"/>
      <c r="B164" s="40"/>
      <c r="C164" s="213" t="s">
        <v>74</v>
      </c>
      <c r="D164" s="213" t="s">
        <v>168</v>
      </c>
      <c r="E164" s="214" t="s">
        <v>2163</v>
      </c>
      <c r="F164" s="215" t="s">
        <v>2164</v>
      </c>
      <c r="G164" s="216" t="s">
        <v>1745</v>
      </c>
      <c r="H164" s="217">
        <v>1</v>
      </c>
      <c r="I164" s="218"/>
      <c r="J164" s="219">
        <f>ROUND(I164*H164,2)</f>
        <v>0</v>
      </c>
      <c r="K164" s="215" t="s">
        <v>19</v>
      </c>
      <c r="L164" s="45"/>
      <c r="M164" s="220" t="s">
        <v>19</v>
      </c>
      <c r="N164" s="221" t="s">
        <v>45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173</v>
      </c>
      <c r="AT164" s="224" t="s">
        <v>168</v>
      </c>
      <c r="AU164" s="224" t="s">
        <v>81</v>
      </c>
      <c r="AY164" s="18" t="s">
        <v>165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81</v>
      </c>
      <c r="BK164" s="225">
        <f>ROUND(I164*H164,2)</f>
        <v>0</v>
      </c>
      <c r="BL164" s="18" t="s">
        <v>173</v>
      </c>
      <c r="BM164" s="224" t="s">
        <v>1668</v>
      </c>
    </row>
    <row r="165" s="2" customFormat="1" ht="16.5" customHeight="1">
      <c r="A165" s="39"/>
      <c r="B165" s="40"/>
      <c r="C165" s="213" t="s">
        <v>74</v>
      </c>
      <c r="D165" s="213" t="s">
        <v>168</v>
      </c>
      <c r="E165" s="214" t="s">
        <v>2165</v>
      </c>
      <c r="F165" s="215" t="s">
        <v>2166</v>
      </c>
      <c r="G165" s="216" t="s">
        <v>171</v>
      </c>
      <c r="H165" s="217">
        <v>15</v>
      </c>
      <c r="I165" s="218"/>
      <c r="J165" s="219">
        <f>ROUND(I165*H165,2)</f>
        <v>0</v>
      </c>
      <c r="K165" s="215" t="s">
        <v>19</v>
      </c>
      <c r="L165" s="45"/>
      <c r="M165" s="220" t="s">
        <v>19</v>
      </c>
      <c r="N165" s="221" t="s">
        <v>45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173</v>
      </c>
      <c r="AT165" s="224" t="s">
        <v>168</v>
      </c>
      <c r="AU165" s="224" t="s">
        <v>81</v>
      </c>
      <c r="AY165" s="18" t="s">
        <v>165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81</v>
      </c>
      <c r="BK165" s="225">
        <f>ROUND(I165*H165,2)</f>
        <v>0</v>
      </c>
      <c r="BL165" s="18" t="s">
        <v>173</v>
      </c>
      <c r="BM165" s="224" t="s">
        <v>1671</v>
      </c>
    </row>
    <row r="166" s="12" customFormat="1" ht="25.92" customHeight="1">
      <c r="A166" s="12"/>
      <c r="B166" s="197"/>
      <c r="C166" s="198"/>
      <c r="D166" s="199" t="s">
        <v>73</v>
      </c>
      <c r="E166" s="200" t="s">
        <v>1904</v>
      </c>
      <c r="F166" s="200" t="s">
        <v>2167</v>
      </c>
      <c r="G166" s="198"/>
      <c r="H166" s="198"/>
      <c r="I166" s="201"/>
      <c r="J166" s="202">
        <f>BK166</f>
        <v>0</v>
      </c>
      <c r="K166" s="198"/>
      <c r="L166" s="203"/>
      <c r="M166" s="204"/>
      <c r="N166" s="205"/>
      <c r="O166" s="205"/>
      <c r="P166" s="206">
        <f>SUM(P167:P171)</f>
        <v>0</v>
      </c>
      <c r="Q166" s="205"/>
      <c r="R166" s="206">
        <f>SUM(R167:R171)</f>
        <v>0</v>
      </c>
      <c r="S166" s="205"/>
      <c r="T166" s="207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8" t="s">
        <v>81</v>
      </c>
      <c r="AT166" s="209" t="s">
        <v>73</v>
      </c>
      <c r="AU166" s="209" t="s">
        <v>74</v>
      </c>
      <c r="AY166" s="208" t="s">
        <v>165</v>
      </c>
      <c r="BK166" s="210">
        <f>SUM(BK167:BK171)</f>
        <v>0</v>
      </c>
    </row>
    <row r="167" s="2" customFormat="1" ht="16.5" customHeight="1">
      <c r="A167" s="39"/>
      <c r="B167" s="40"/>
      <c r="C167" s="213" t="s">
        <v>74</v>
      </c>
      <c r="D167" s="213" t="s">
        <v>168</v>
      </c>
      <c r="E167" s="214" t="s">
        <v>2168</v>
      </c>
      <c r="F167" s="215" t="s">
        <v>2169</v>
      </c>
      <c r="G167" s="216" t="s">
        <v>1884</v>
      </c>
      <c r="H167" s="217">
        <v>8</v>
      </c>
      <c r="I167" s="218"/>
      <c r="J167" s="219">
        <f>ROUND(I167*H167,2)</f>
        <v>0</v>
      </c>
      <c r="K167" s="215" t="s">
        <v>19</v>
      </c>
      <c r="L167" s="45"/>
      <c r="M167" s="220" t="s">
        <v>19</v>
      </c>
      <c r="N167" s="221" t="s">
        <v>45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173</v>
      </c>
      <c r="AT167" s="224" t="s">
        <v>168</v>
      </c>
      <c r="AU167" s="224" t="s">
        <v>81</v>
      </c>
      <c r="AY167" s="18" t="s">
        <v>165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81</v>
      </c>
      <c r="BK167" s="225">
        <f>ROUND(I167*H167,2)</f>
        <v>0</v>
      </c>
      <c r="BL167" s="18" t="s">
        <v>173</v>
      </c>
      <c r="BM167" s="224" t="s">
        <v>834</v>
      </c>
    </row>
    <row r="168" s="2" customFormat="1" ht="16.5" customHeight="1">
      <c r="A168" s="39"/>
      <c r="B168" s="40"/>
      <c r="C168" s="213" t="s">
        <v>74</v>
      </c>
      <c r="D168" s="213" t="s">
        <v>168</v>
      </c>
      <c r="E168" s="214" t="s">
        <v>2170</v>
      </c>
      <c r="F168" s="215" t="s">
        <v>2171</v>
      </c>
      <c r="G168" s="216" t="s">
        <v>1884</v>
      </c>
      <c r="H168" s="217">
        <v>8</v>
      </c>
      <c r="I168" s="218"/>
      <c r="J168" s="219">
        <f>ROUND(I168*H168,2)</f>
        <v>0</v>
      </c>
      <c r="K168" s="215" t="s">
        <v>19</v>
      </c>
      <c r="L168" s="45"/>
      <c r="M168" s="220" t="s">
        <v>19</v>
      </c>
      <c r="N168" s="221" t="s">
        <v>45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173</v>
      </c>
      <c r="AT168" s="224" t="s">
        <v>168</v>
      </c>
      <c r="AU168" s="224" t="s">
        <v>81</v>
      </c>
      <c r="AY168" s="18" t="s">
        <v>165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81</v>
      </c>
      <c r="BK168" s="225">
        <f>ROUND(I168*H168,2)</f>
        <v>0</v>
      </c>
      <c r="BL168" s="18" t="s">
        <v>173</v>
      </c>
      <c r="BM168" s="224" t="s">
        <v>847</v>
      </c>
    </row>
    <row r="169" s="2" customFormat="1" ht="16.5" customHeight="1">
      <c r="A169" s="39"/>
      <c r="B169" s="40"/>
      <c r="C169" s="213" t="s">
        <v>74</v>
      </c>
      <c r="D169" s="213" t="s">
        <v>168</v>
      </c>
      <c r="E169" s="214" t="s">
        <v>2172</v>
      </c>
      <c r="F169" s="215" t="s">
        <v>2173</v>
      </c>
      <c r="G169" s="216" t="s">
        <v>1884</v>
      </c>
      <c r="H169" s="217">
        <v>8</v>
      </c>
      <c r="I169" s="218"/>
      <c r="J169" s="219">
        <f>ROUND(I169*H169,2)</f>
        <v>0</v>
      </c>
      <c r="K169" s="215" t="s">
        <v>19</v>
      </c>
      <c r="L169" s="45"/>
      <c r="M169" s="220" t="s">
        <v>19</v>
      </c>
      <c r="N169" s="221" t="s">
        <v>45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173</v>
      </c>
      <c r="AT169" s="224" t="s">
        <v>168</v>
      </c>
      <c r="AU169" s="224" t="s">
        <v>81</v>
      </c>
      <c r="AY169" s="18" t="s">
        <v>165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81</v>
      </c>
      <c r="BK169" s="225">
        <f>ROUND(I169*H169,2)</f>
        <v>0</v>
      </c>
      <c r="BL169" s="18" t="s">
        <v>173</v>
      </c>
      <c r="BM169" s="224" t="s">
        <v>952</v>
      </c>
    </row>
    <row r="170" s="2" customFormat="1" ht="16.5" customHeight="1">
      <c r="A170" s="39"/>
      <c r="B170" s="40"/>
      <c r="C170" s="213" t="s">
        <v>74</v>
      </c>
      <c r="D170" s="213" t="s">
        <v>168</v>
      </c>
      <c r="E170" s="214" t="s">
        <v>2174</v>
      </c>
      <c r="F170" s="215" t="s">
        <v>2175</v>
      </c>
      <c r="G170" s="216" t="s">
        <v>1884</v>
      </c>
      <c r="H170" s="217">
        <v>4</v>
      </c>
      <c r="I170" s="218"/>
      <c r="J170" s="219">
        <f>ROUND(I170*H170,2)</f>
        <v>0</v>
      </c>
      <c r="K170" s="215" t="s">
        <v>19</v>
      </c>
      <c r="L170" s="45"/>
      <c r="M170" s="220" t="s">
        <v>19</v>
      </c>
      <c r="N170" s="221" t="s">
        <v>45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173</v>
      </c>
      <c r="AT170" s="224" t="s">
        <v>168</v>
      </c>
      <c r="AU170" s="224" t="s">
        <v>81</v>
      </c>
      <c r="AY170" s="18" t="s">
        <v>165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81</v>
      </c>
      <c r="BK170" s="225">
        <f>ROUND(I170*H170,2)</f>
        <v>0</v>
      </c>
      <c r="BL170" s="18" t="s">
        <v>173</v>
      </c>
      <c r="BM170" s="224" t="s">
        <v>1250</v>
      </c>
    </row>
    <row r="171" s="2" customFormat="1">
      <c r="A171" s="39"/>
      <c r="B171" s="40"/>
      <c r="C171" s="41"/>
      <c r="D171" s="228" t="s">
        <v>235</v>
      </c>
      <c r="E171" s="41"/>
      <c r="F171" s="264" t="s">
        <v>1895</v>
      </c>
      <c r="G171" s="41"/>
      <c r="H171" s="41"/>
      <c r="I171" s="250"/>
      <c r="J171" s="41"/>
      <c r="K171" s="41"/>
      <c r="L171" s="45"/>
      <c r="M171" s="281"/>
      <c r="N171" s="282"/>
      <c r="O171" s="278"/>
      <c r="P171" s="278"/>
      <c r="Q171" s="278"/>
      <c r="R171" s="278"/>
      <c r="S171" s="278"/>
      <c r="T171" s="28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235</v>
      </c>
      <c r="AU171" s="18" t="s">
        <v>81</v>
      </c>
    </row>
    <row r="172" s="2" customFormat="1" ht="6.96" customHeight="1">
      <c r="A172" s="39"/>
      <c r="B172" s="60"/>
      <c r="C172" s="61"/>
      <c r="D172" s="61"/>
      <c r="E172" s="61"/>
      <c r="F172" s="61"/>
      <c r="G172" s="61"/>
      <c r="H172" s="61"/>
      <c r="I172" s="61"/>
      <c r="J172" s="61"/>
      <c r="K172" s="61"/>
      <c r="L172" s="45"/>
      <c r="M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</sheetData>
  <sheetProtection sheet="1" autoFilter="0" formatColumns="0" formatRows="0" objects="1" scenarios="1" spinCount="100000" saltValue="muRZWw5eUTT/HnSPF2yO44ieTqLe/N563q+tKSS7V3VGib11wCDORvfHS+1U4OoJELxx1Ijytxh9JuO8MkrB6A==" hashValue="uf0gd8LQVB7g3iym5kOJNhfi/WIsVm7x8p+tlqyHSRX1lPkjokPXSK7vQOiEdW7mSlcDMEiOiCbDzJBoEcuuWQ==" algorithmName="SHA-512" password="CC35"/>
  <autoFilter ref="C92:K17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114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2176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22. 8. 2022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19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3" t="s">
        <v>28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35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36</v>
      </c>
      <c r="F24" s="39"/>
      <c r="G24" s="39"/>
      <c r="H24" s="39"/>
      <c r="I24" s="143" t="s">
        <v>28</v>
      </c>
      <c r="J24" s="134" t="s">
        <v>37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ROUND(J92,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ROUND((SUM(BE92:BE325)),  2)</f>
        <v>0</v>
      </c>
      <c r="G33" s="39"/>
      <c r="H33" s="39"/>
      <c r="I33" s="158">
        <v>0.20999999999999999</v>
      </c>
      <c r="J33" s="157">
        <f>ROUND(((SUM(BE92:BE325))*I33),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ROUND((SUM(BF92:BF325)),  2)</f>
        <v>0</v>
      </c>
      <c r="G34" s="39"/>
      <c r="H34" s="39"/>
      <c r="I34" s="158">
        <v>0.14999999999999999</v>
      </c>
      <c r="J34" s="157">
        <f>ROUND(((SUM(BF92:BF325))*I34),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ROUND((SUM(BG92:BG325)),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ROUND((SUM(BH92:BH325)),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ROUND((SUM(BI92:BI325)),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118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Veřejné prostranství a květinová síň u kostela sv. Josefa, Slezská Ostrava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114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SO02 - Zpevněné plochy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Slezská Ostrava</v>
      </c>
      <c r="G52" s="41"/>
      <c r="H52" s="41"/>
      <c r="I52" s="33" t="s">
        <v>23</v>
      </c>
      <c r="J52" s="73" t="str">
        <f>IF(J12="","",J12)</f>
        <v>22. 8. 2022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Ostrava</v>
      </c>
      <c r="G54" s="41"/>
      <c r="H54" s="41"/>
      <c r="I54" s="33" t="s">
        <v>31</v>
      </c>
      <c r="J54" s="37" t="str">
        <f>E21</f>
        <v>Ing. Petr Fraš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MPA ProjektStav s.r.o.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119</v>
      </c>
      <c r="D57" s="172"/>
      <c r="E57" s="172"/>
      <c r="F57" s="172"/>
      <c r="G57" s="172"/>
      <c r="H57" s="172"/>
      <c r="I57" s="172"/>
      <c r="J57" s="173" t="s">
        <v>120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J92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121</v>
      </c>
    </row>
    <row r="60" s="9" customFormat="1" ht="24.96" customHeight="1">
      <c r="A60" s="9"/>
      <c r="B60" s="175"/>
      <c r="C60" s="176"/>
      <c r="D60" s="177" t="s">
        <v>122</v>
      </c>
      <c r="E60" s="178"/>
      <c r="F60" s="178"/>
      <c r="G60" s="178"/>
      <c r="H60" s="178"/>
      <c r="I60" s="178"/>
      <c r="J60" s="179">
        <f>J93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</v>
      </c>
      <c r="E61" s="183"/>
      <c r="F61" s="183"/>
      <c r="G61" s="183"/>
      <c r="H61" s="183"/>
      <c r="I61" s="183"/>
      <c r="J61" s="184">
        <f>J94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124</v>
      </c>
      <c r="E62" s="183"/>
      <c r="F62" s="183"/>
      <c r="G62" s="183"/>
      <c r="H62" s="183"/>
      <c r="I62" s="183"/>
      <c r="J62" s="184">
        <f>J170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125</v>
      </c>
      <c r="E63" s="183"/>
      <c r="F63" s="183"/>
      <c r="G63" s="183"/>
      <c r="H63" s="183"/>
      <c r="I63" s="183"/>
      <c r="J63" s="184">
        <f>J175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126</v>
      </c>
      <c r="E64" s="183"/>
      <c r="F64" s="183"/>
      <c r="G64" s="183"/>
      <c r="H64" s="183"/>
      <c r="I64" s="183"/>
      <c r="J64" s="184">
        <f>J180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127</v>
      </c>
      <c r="E65" s="183"/>
      <c r="F65" s="183"/>
      <c r="G65" s="183"/>
      <c r="H65" s="183"/>
      <c r="I65" s="183"/>
      <c r="J65" s="184">
        <f>J184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128</v>
      </c>
      <c r="E66" s="183"/>
      <c r="F66" s="183"/>
      <c r="G66" s="183"/>
      <c r="H66" s="183"/>
      <c r="I66" s="183"/>
      <c r="J66" s="184">
        <f>J220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2177</v>
      </c>
      <c r="E67" s="183"/>
      <c r="F67" s="183"/>
      <c r="G67" s="183"/>
      <c r="H67" s="183"/>
      <c r="I67" s="183"/>
      <c r="J67" s="184">
        <f>J227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129</v>
      </c>
      <c r="E68" s="183"/>
      <c r="F68" s="183"/>
      <c r="G68" s="183"/>
      <c r="H68" s="183"/>
      <c r="I68" s="183"/>
      <c r="J68" s="184">
        <f>J231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130</v>
      </c>
      <c r="E69" s="183"/>
      <c r="F69" s="183"/>
      <c r="G69" s="183"/>
      <c r="H69" s="183"/>
      <c r="I69" s="183"/>
      <c r="J69" s="184">
        <f>J294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131</v>
      </c>
      <c r="E70" s="183"/>
      <c r="F70" s="183"/>
      <c r="G70" s="183"/>
      <c r="H70" s="183"/>
      <c r="I70" s="183"/>
      <c r="J70" s="184">
        <f>J309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5"/>
      <c r="C71" s="176"/>
      <c r="D71" s="177" t="s">
        <v>132</v>
      </c>
      <c r="E71" s="178"/>
      <c r="F71" s="178"/>
      <c r="G71" s="178"/>
      <c r="H71" s="178"/>
      <c r="I71" s="178"/>
      <c r="J71" s="179">
        <f>J312</f>
        <v>0</v>
      </c>
      <c r="K71" s="176"/>
      <c r="L71" s="18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1"/>
      <c r="C72" s="126"/>
      <c r="D72" s="182" t="s">
        <v>133</v>
      </c>
      <c r="E72" s="183"/>
      <c r="F72" s="183"/>
      <c r="G72" s="183"/>
      <c r="H72" s="183"/>
      <c r="I72" s="183"/>
      <c r="J72" s="184">
        <f>J313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150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70" t="str">
        <f>E7</f>
        <v>Veřejné prostranství a květinová síň u kostela sv. Josefa, Slezská Ostrava</v>
      </c>
      <c r="F82" s="33"/>
      <c r="G82" s="33"/>
      <c r="H82" s="33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114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E9</f>
        <v>SO02 - Zpevněné plochy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F12</f>
        <v>Slezská Ostrava</v>
      </c>
      <c r="G86" s="41"/>
      <c r="H86" s="41"/>
      <c r="I86" s="33" t="s">
        <v>23</v>
      </c>
      <c r="J86" s="73" t="str">
        <f>IF(J12="","",J12)</f>
        <v>22. 8. 2022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41"/>
      <c r="E88" s="41"/>
      <c r="F88" s="28" t="str">
        <f>E15</f>
        <v>Statutární město Ostrava</v>
      </c>
      <c r="G88" s="41"/>
      <c r="H88" s="41"/>
      <c r="I88" s="33" t="s">
        <v>31</v>
      </c>
      <c r="J88" s="37" t="str">
        <f>E21</f>
        <v>Ing. Petr Fraš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41"/>
      <c r="E89" s="41"/>
      <c r="F89" s="28" t="str">
        <f>IF(E18="","",E18)</f>
        <v>Vyplň údaj</v>
      </c>
      <c r="G89" s="41"/>
      <c r="H89" s="41"/>
      <c r="I89" s="33" t="s">
        <v>34</v>
      </c>
      <c r="J89" s="37" t="str">
        <f>E24</f>
        <v>MPA ProjektStav s.r.o.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86"/>
      <c r="B91" s="187"/>
      <c r="C91" s="188" t="s">
        <v>151</v>
      </c>
      <c r="D91" s="189" t="s">
        <v>59</v>
      </c>
      <c r="E91" s="189" t="s">
        <v>55</v>
      </c>
      <c r="F91" s="189" t="s">
        <v>56</v>
      </c>
      <c r="G91" s="189" t="s">
        <v>152</v>
      </c>
      <c r="H91" s="189" t="s">
        <v>153</v>
      </c>
      <c r="I91" s="189" t="s">
        <v>154</v>
      </c>
      <c r="J91" s="189" t="s">
        <v>120</v>
      </c>
      <c r="K91" s="190" t="s">
        <v>155</v>
      </c>
      <c r="L91" s="191"/>
      <c r="M91" s="93" t="s">
        <v>19</v>
      </c>
      <c r="N91" s="94" t="s">
        <v>44</v>
      </c>
      <c r="O91" s="94" t="s">
        <v>156</v>
      </c>
      <c r="P91" s="94" t="s">
        <v>157</v>
      </c>
      <c r="Q91" s="94" t="s">
        <v>158</v>
      </c>
      <c r="R91" s="94" t="s">
        <v>159</v>
      </c>
      <c r="S91" s="94" t="s">
        <v>160</v>
      </c>
      <c r="T91" s="95" t="s">
        <v>161</v>
      </c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</row>
    <row r="92" s="2" customFormat="1" ht="22.8" customHeight="1">
      <c r="A92" s="39"/>
      <c r="B92" s="40"/>
      <c r="C92" s="100" t="s">
        <v>162</v>
      </c>
      <c r="D92" s="41"/>
      <c r="E92" s="41"/>
      <c r="F92" s="41"/>
      <c r="G92" s="41"/>
      <c r="H92" s="41"/>
      <c r="I92" s="41"/>
      <c r="J92" s="192">
        <f>BK92</f>
        <v>0</v>
      </c>
      <c r="K92" s="41"/>
      <c r="L92" s="45"/>
      <c r="M92" s="96"/>
      <c r="N92" s="193"/>
      <c r="O92" s="97"/>
      <c r="P92" s="194">
        <f>P93+P312</f>
        <v>0</v>
      </c>
      <c r="Q92" s="97"/>
      <c r="R92" s="194">
        <f>R93+R312</f>
        <v>914.23963833139999</v>
      </c>
      <c r="S92" s="97"/>
      <c r="T92" s="195">
        <f>T93+T312</f>
        <v>906.44919999999991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73</v>
      </c>
      <c r="AU92" s="18" t="s">
        <v>121</v>
      </c>
      <c r="BK92" s="196">
        <f>BK93+BK312</f>
        <v>0</v>
      </c>
    </row>
    <row r="93" s="12" customFormat="1" ht="25.92" customHeight="1">
      <c r="A93" s="12"/>
      <c r="B93" s="197"/>
      <c r="C93" s="198"/>
      <c r="D93" s="199" t="s">
        <v>73</v>
      </c>
      <c r="E93" s="200" t="s">
        <v>163</v>
      </c>
      <c r="F93" s="200" t="s">
        <v>164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f>P94+P170+P175+P180+P184+P220+P227+P231+P294+P309</f>
        <v>0</v>
      </c>
      <c r="Q93" s="205"/>
      <c r="R93" s="206">
        <f>R94+R170+R175+R180+R184+R220+R227+R231+R294+R309</f>
        <v>914.19173403139996</v>
      </c>
      <c r="S93" s="205"/>
      <c r="T93" s="207">
        <f>T94+T170+T175+T180+T184+T220+T227+T231+T294+T309</f>
        <v>906.44919999999991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81</v>
      </c>
      <c r="AT93" s="209" t="s">
        <v>73</v>
      </c>
      <c r="AU93" s="209" t="s">
        <v>74</v>
      </c>
      <c r="AY93" s="208" t="s">
        <v>165</v>
      </c>
      <c r="BK93" s="210">
        <f>BK94+BK170+BK175+BK180+BK184+BK220+BK227+BK231+BK294+BK309</f>
        <v>0</v>
      </c>
    </row>
    <row r="94" s="12" customFormat="1" ht="22.8" customHeight="1">
      <c r="A94" s="12"/>
      <c r="B94" s="197"/>
      <c r="C94" s="198"/>
      <c r="D94" s="199" t="s">
        <v>73</v>
      </c>
      <c r="E94" s="211" t="s">
        <v>81</v>
      </c>
      <c r="F94" s="211" t="s">
        <v>166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SUM(P95:P169)</f>
        <v>0</v>
      </c>
      <c r="Q94" s="205"/>
      <c r="R94" s="206">
        <f>SUM(R95:R169)</f>
        <v>15.52</v>
      </c>
      <c r="S94" s="205"/>
      <c r="T94" s="207">
        <f>SUM(T95:T169)</f>
        <v>896.87999999999988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81</v>
      </c>
      <c r="AT94" s="209" t="s">
        <v>73</v>
      </c>
      <c r="AU94" s="209" t="s">
        <v>81</v>
      </c>
      <c r="AY94" s="208" t="s">
        <v>165</v>
      </c>
      <c r="BK94" s="210">
        <f>SUM(BK95:BK169)</f>
        <v>0</v>
      </c>
    </row>
    <row r="95" s="2" customFormat="1" ht="21.75" customHeight="1">
      <c r="A95" s="39"/>
      <c r="B95" s="40"/>
      <c r="C95" s="213" t="s">
        <v>1569</v>
      </c>
      <c r="D95" s="213" t="s">
        <v>168</v>
      </c>
      <c r="E95" s="214" t="s">
        <v>201</v>
      </c>
      <c r="F95" s="215" t="s">
        <v>202</v>
      </c>
      <c r="G95" s="216" t="s">
        <v>181</v>
      </c>
      <c r="H95" s="217">
        <v>1</v>
      </c>
      <c r="I95" s="218"/>
      <c r="J95" s="219">
        <f>ROUND(I95*H95,2)</f>
        <v>0</v>
      </c>
      <c r="K95" s="215" t="s">
        <v>195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173</v>
      </c>
      <c r="AT95" s="224" t="s">
        <v>168</v>
      </c>
      <c r="AU95" s="224" t="s">
        <v>83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173</v>
      </c>
      <c r="BM95" s="224" t="s">
        <v>2178</v>
      </c>
    </row>
    <row r="96" s="2" customFormat="1">
      <c r="A96" s="39"/>
      <c r="B96" s="40"/>
      <c r="C96" s="41"/>
      <c r="D96" s="248" t="s">
        <v>197</v>
      </c>
      <c r="E96" s="41"/>
      <c r="F96" s="249" t="s">
        <v>204</v>
      </c>
      <c r="G96" s="41"/>
      <c r="H96" s="41"/>
      <c r="I96" s="250"/>
      <c r="J96" s="41"/>
      <c r="K96" s="41"/>
      <c r="L96" s="45"/>
      <c r="M96" s="251"/>
      <c r="N96" s="25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197</v>
      </c>
      <c r="AU96" s="18" t="s">
        <v>83</v>
      </c>
    </row>
    <row r="97" s="2" customFormat="1" ht="21.75" customHeight="1">
      <c r="A97" s="39"/>
      <c r="B97" s="40"/>
      <c r="C97" s="213" t="s">
        <v>2179</v>
      </c>
      <c r="D97" s="213" t="s">
        <v>168</v>
      </c>
      <c r="E97" s="214" t="s">
        <v>2180</v>
      </c>
      <c r="F97" s="215" t="s">
        <v>2181</v>
      </c>
      <c r="G97" s="216" t="s">
        <v>181</v>
      </c>
      <c r="H97" s="217">
        <v>2</v>
      </c>
      <c r="I97" s="218"/>
      <c r="J97" s="219">
        <f>ROUND(I97*H97,2)</f>
        <v>0</v>
      </c>
      <c r="K97" s="215" t="s">
        <v>195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173</v>
      </c>
      <c r="AT97" s="224" t="s">
        <v>168</v>
      </c>
      <c r="AU97" s="224" t="s">
        <v>83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173</v>
      </c>
      <c r="BM97" s="224" t="s">
        <v>2182</v>
      </c>
    </row>
    <row r="98" s="2" customFormat="1">
      <c r="A98" s="39"/>
      <c r="B98" s="40"/>
      <c r="C98" s="41"/>
      <c r="D98" s="248" t="s">
        <v>197</v>
      </c>
      <c r="E98" s="41"/>
      <c r="F98" s="249" t="s">
        <v>2183</v>
      </c>
      <c r="G98" s="41"/>
      <c r="H98" s="41"/>
      <c r="I98" s="250"/>
      <c r="J98" s="41"/>
      <c r="K98" s="41"/>
      <c r="L98" s="45"/>
      <c r="M98" s="251"/>
      <c r="N98" s="25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197</v>
      </c>
      <c r="AU98" s="18" t="s">
        <v>83</v>
      </c>
    </row>
    <row r="99" s="2" customFormat="1" ht="16.5" customHeight="1">
      <c r="A99" s="39"/>
      <c r="B99" s="40"/>
      <c r="C99" s="213" t="s">
        <v>220</v>
      </c>
      <c r="D99" s="213" t="s">
        <v>168</v>
      </c>
      <c r="E99" s="214" t="s">
        <v>209</v>
      </c>
      <c r="F99" s="215" t="s">
        <v>210</v>
      </c>
      <c r="G99" s="216" t="s">
        <v>181</v>
      </c>
      <c r="H99" s="217">
        <v>1</v>
      </c>
      <c r="I99" s="218"/>
      <c r="J99" s="219">
        <f>ROUND(I99*H99,2)</f>
        <v>0</v>
      </c>
      <c r="K99" s="215" t="s">
        <v>195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173</v>
      </c>
      <c r="AT99" s="224" t="s">
        <v>168</v>
      </c>
      <c r="AU99" s="224" t="s">
        <v>83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173</v>
      </c>
      <c r="BM99" s="224" t="s">
        <v>2184</v>
      </c>
    </row>
    <row r="100" s="2" customFormat="1">
      <c r="A100" s="39"/>
      <c r="B100" s="40"/>
      <c r="C100" s="41"/>
      <c r="D100" s="248" t="s">
        <v>197</v>
      </c>
      <c r="E100" s="41"/>
      <c r="F100" s="249" t="s">
        <v>212</v>
      </c>
      <c r="G100" s="41"/>
      <c r="H100" s="41"/>
      <c r="I100" s="250"/>
      <c r="J100" s="41"/>
      <c r="K100" s="41"/>
      <c r="L100" s="45"/>
      <c r="M100" s="251"/>
      <c r="N100" s="25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197</v>
      </c>
      <c r="AU100" s="18" t="s">
        <v>83</v>
      </c>
    </row>
    <row r="101" s="2" customFormat="1" ht="16.5" customHeight="1">
      <c r="A101" s="39"/>
      <c r="B101" s="40"/>
      <c r="C101" s="213" t="s">
        <v>213</v>
      </c>
      <c r="D101" s="213" t="s">
        <v>168</v>
      </c>
      <c r="E101" s="214" t="s">
        <v>2185</v>
      </c>
      <c r="F101" s="215" t="s">
        <v>2186</v>
      </c>
      <c r="G101" s="216" t="s">
        <v>181</v>
      </c>
      <c r="H101" s="217">
        <v>2</v>
      </c>
      <c r="I101" s="218"/>
      <c r="J101" s="219">
        <f>ROUND(I101*H101,2)</f>
        <v>0</v>
      </c>
      <c r="K101" s="215" t="s">
        <v>195</v>
      </c>
      <c r="L101" s="45"/>
      <c r="M101" s="220" t="s">
        <v>19</v>
      </c>
      <c r="N101" s="221" t="s">
        <v>45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173</v>
      </c>
      <c r="AT101" s="224" t="s">
        <v>168</v>
      </c>
      <c r="AU101" s="224" t="s">
        <v>83</v>
      </c>
      <c r="AY101" s="18" t="s">
        <v>165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81</v>
      </c>
      <c r="BK101" s="225">
        <f>ROUND(I101*H101,2)</f>
        <v>0</v>
      </c>
      <c r="BL101" s="18" t="s">
        <v>173</v>
      </c>
      <c r="BM101" s="224" t="s">
        <v>2187</v>
      </c>
    </row>
    <row r="102" s="2" customFormat="1">
      <c r="A102" s="39"/>
      <c r="B102" s="40"/>
      <c r="C102" s="41"/>
      <c r="D102" s="248" t="s">
        <v>197</v>
      </c>
      <c r="E102" s="41"/>
      <c r="F102" s="249" t="s">
        <v>2188</v>
      </c>
      <c r="G102" s="41"/>
      <c r="H102" s="41"/>
      <c r="I102" s="250"/>
      <c r="J102" s="41"/>
      <c r="K102" s="41"/>
      <c r="L102" s="45"/>
      <c r="M102" s="251"/>
      <c r="N102" s="25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197</v>
      </c>
      <c r="AU102" s="18" t="s">
        <v>83</v>
      </c>
    </row>
    <row r="103" s="2" customFormat="1" ht="37.8" customHeight="1">
      <c r="A103" s="39"/>
      <c r="B103" s="40"/>
      <c r="C103" s="213" t="s">
        <v>525</v>
      </c>
      <c r="D103" s="213" t="s">
        <v>168</v>
      </c>
      <c r="E103" s="214" t="s">
        <v>2189</v>
      </c>
      <c r="F103" s="215" t="s">
        <v>2190</v>
      </c>
      <c r="G103" s="216" t="s">
        <v>194</v>
      </c>
      <c r="H103" s="217">
        <v>17</v>
      </c>
      <c r="I103" s="218"/>
      <c r="J103" s="219">
        <f>ROUND(I103*H103,2)</f>
        <v>0</v>
      </c>
      <c r="K103" s="215" t="s">
        <v>195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0.26000000000000001</v>
      </c>
      <c r="T103" s="223">
        <f>S103*H103</f>
        <v>4.4199999999999999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173</v>
      </c>
      <c r="AT103" s="224" t="s">
        <v>168</v>
      </c>
      <c r="AU103" s="224" t="s">
        <v>83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173</v>
      </c>
      <c r="BM103" s="224" t="s">
        <v>2191</v>
      </c>
    </row>
    <row r="104" s="2" customFormat="1">
      <c r="A104" s="39"/>
      <c r="B104" s="40"/>
      <c r="C104" s="41"/>
      <c r="D104" s="248" t="s">
        <v>197</v>
      </c>
      <c r="E104" s="41"/>
      <c r="F104" s="249" t="s">
        <v>2192</v>
      </c>
      <c r="G104" s="41"/>
      <c r="H104" s="41"/>
      <c r="I104" s="250"/>
      <c r="J104" s="41"/>
      <c r="K104" s="41"/>
      <c r="L104" s="45"/>
      <c r="M104" s="251"/>
      <c r="N104" s="25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197</v>
      </c>
      <c r="AU104" s="18" t="s">
        <v>83</v>
      </c>
    </row>
    <row r="105" s="14" customFormat="1">
      <c r="A105" s="14"/>
      <c r="B105" s="237"/>
      <c r="C105" s="238"/>
      <c r="D105" s="228" t="s">
        <v>175</v>
      </c>
      <c r="E105" s="239" t="s">
        <v>19</v>
      </c>
      <c r="F105" s="240" t="s">
        <v>2193</v>
      </c>
      <c r="G105" s="238"/>
      <c r="H105" s="241">
        <v>17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175</v>
      </c>
      <c r="AU105" s="247" t="s">
        <v>83</v>
      </c>
      <c r="AV105" s="14" t="s">
        <v>83</v>
      </c>
      <c r="AW105" s="14" t="s">
        <v>33</v>
      </c>
      <c r="AX105" s="14" t="s">
        <v>81</v>
      </c>
      <c r="AY105" s="247" t="s">
        <v>165</v>
      </c>
    </row>
    <row r="106" s="2" customFormat="1" ht="44.25" customHeight="1">
      <c r="A106" s="39"/>
      <c r="B106" s="40"/>
      <c r="C106" s="213" t="s">
        <v>1167</v>
      </c>
      <c r="D106" s="213" t="s">
        <v>168</v>
      </c>
      <c r="E106" s="214" t="s">
        <v>2194</v>
      </c>
      <c r="F106" s="215" t="s">
        <v>2195</v>
      </c>
      <c r="G106" s="216" t="s">
        <v>194</v>
      </c>
      <c r="H106" s="217">
        <v>558</v>
      </c>
      <c r="I106" s="218"/>
      <c r="J106" s="219">
        <f>ROUND(I106*H106,2)</f>
        <v>0</v>
      </c>
      <c r="K106" s="215" t="s">
        <v>195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0.255</v>
      </c>
      <c r="T106" s="223">
        <f>S106*H106</f>
        <v>142.28999999999999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173</v>
      </c>
      <c r="AT106" s="224" t="s">
        <v>168</v>
      </c>
      <c r="AU106" s="224" t="s">
        <v>83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173</v>
      </c>
      <c r="BM106" s="224" t="s">
        <v>2196</v>
      </c>
    </row>
    <row r="107" s="2" customFormat="1">
      <c r="A107" s="39"/>
      <c r="B107" s="40"/>
      <c r="C107" s="41"/>
      <c r="D107" s="248" t="s">
        <v>197</v>
      </c>
      <c r="E107" s="41"/>
      <c r="F107" s="249" t="s">
        <v>2197</v>
      </c>
      <c r="G107" s="41"/>
      <c r="H107" s="41"/>
      <c r="I107" s="250"/>
      <c r="J107" s="41"/>
      <c r="K107" s="41"/>
      <c r="L107" s="45"/>
      <c r="M107" s="251"/>
      <c r="N107" s="25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197</v>
      </c>
      <c r="AU107" s="18" t="s">
        <v>83</v>
      </c>
    </row>
    <row r="108" s="14" customFormat="1">
      <c r="A108" s="14"/>
      <c r="B108" s="237"/>
      <c r="C108" s="238"/>
      <c r="D108" s="228" t="s">
        <v>175</v>
      </c>
      <c r="E108" s="239" t="s">
        <v>19</v>
      </c>
      <c r="F108" s="240" t="s">
        <v>2198</v>
      </c>
      <c r="G108" s="238"/>
      <c r="H108" s="241">
        <v>558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175</v>
      </c>
      <c r="AU108" s="247" t="s">
        <v>83</v>
      </c>
      <c r="AV108" s="14" t="s">
        <v>83</v>
      </c>
      <c r="AW108" s="14" t="s">
        <v>33</v>
      </c>
      <c r="AX108" s="14" t="s">
        <v>81</v>
      </c>
      <c r="AY108" s="247" t="s">
        <v>165</v>
      </c>
    </row>
    <row r="109" s="2" customFormat="1" ht="37.8" customHeight="1">
      <c r="A109" s="39"/>
      <c r="B109" s="40"/>
      <c r="C109" s="213" t="s">
        <v>1188</v>
      </c>
      <c r="D109" s="213" t="s">
        <v>168</v>
      </c>
      <c r="E109" s="214" t="s">
        <v>2199</v>
      </c>
      <c r="F109" s="215" t="s">
        <v>2200</v>
      </c>
      <c r="G109" s="216" t="s">
        <v>194</v>
      </c>
      <c r="H109" s="217">
        <v>558</v>
      </c>
      <c r="I109" s="218"/>
      <c r="J109" s="219">
        <f>ROUND(I109*H109,2)</f>
        <v>0</v>
      </c>
      <c r="K109" s="215" t="s">
        <v>195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0.17000000000000001</v>
      </c>
      <c r="T109" s="223">
        <f>S109*H109</f>
        <v>94.860000000000014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173</v>
      </c>
      <c r="AT109" s="224" t="s">
        <v>168</v>
      </c>
      <c r="AU109" s="224" t="s">
        <v>83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173</v>
      </c>
      <c r="BM109" s="224" t="s">
        <v>2201</v>
      </c>
    </row>
    <row r="110" s="2" customFormat="1">
      <c r="A110" s="39"/>
      <c r="B110" s="40"/>
      <c r="C110" s="41"/>
      <c r="D110" s="248" t="s">
        <v>197</v>
      </c>
      <c r="E110" s="41"/>
      <c r="F110" s="249" t="s">
        <v>2202</v>
      </c>
      <c r="G110" s="41"/>
      <c r="H110" s="41"/>
      <c r="I110" s="250"/>
      <c r="J110" s="41"/>
      <c r="K110" s="41"/>
      <c r="L110" s="45"/>
      <c r="M110" s="251"/>
      <c r="N110" s="25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197</v>
      </c>
      <c r="AU110" s="18" t="s">
        <v>83</v>
      </c>
    </row>
    <row r="111" s="14" customFormat="1">
      <c r="A111" s="14"/>
      <c r="B111" s="237"/>
      <c r="C111" s="238"/>
      <c r="D111" s="228" t="s">
        <v>175</v>
      </c>
      <c r="E111" s="239" t="s">
        <v>19</v>
      </c>
      <c r="F111" s="240" t="s">
        <v>2203</v>
      </c>
      <c r="G111" s="238"/>
      <c r="H111" s="241">
        <v>558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175</v>
      </c>
      <c r="AU111" s="247" t="s">
        <v>83</v>
      </c>
      <c r="AV111" s="14" t="s">
        <v>83</v>
      </c>
      <c r="AW111" s="14" t="s">
        <v>33</v>
      </c>
      <c r="AX111" s="14" t="s">
        <v>81</v>
      </c>
      <c r="AY111" s="247" t="s">
        <v>165</v>
      </c>
    </row>
    <row r="112" s="2" customFormat="1" ht="37.8" customHeight="1">
      <c r="A112" s="39"/>
      <c r="B112" s="40"/>
      <c r="C112" s="213" t="s">
        <v>1180</v>
      </c>
      <c r="D112" s="213" t="s">
        <v>168</v>
      </c>
      <c r="E112" s="214" t="s">
        <v>2204</v>
      </c>
      <c r="F112" s="215" t="s">
        <v>2205</v>
      </c>
      <c r="G112" s="216" t="s">
        <v>194</v>
      </c>
      <c r="H112" s="217">
        <v>720</v>
      </c>
      <c r="I112" s="218"/>
      <c r="J112" s="219">
        <f>ROUND(I112*H112,2)</f>
        <v>0</v>
      </c>
      <c r="K112" s="215" t="s">
        <v>195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0.28999999999999998</v>
      </c>
      <c r="T112" s="223">
        <f>S112*H112</f>
        <v>208.79999999999998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173</v>
      </c>
      <c r="AT112" s="224" t="s">
        <v>168</v>
      </c>
      <c r="AU112" s="224" t="s">
        <v>83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173</v>
      </c>
      <c r="BM112" s="224" t="s">
        <v>2206</v>
      </c>
    </row>
    <row r="113" s="2" customFormat="1">
      <c r="A113" s="39"/>
      <c r="B113" s="40"/>
      <c r="C113" s="41"/>
      <c r="D113" s="248" t="s">
        <v>197</v>
      </c>
      <c r="E113" s="41"/>
      <c r="F113" s="249" t="s">
        <v>2207</v>
      </c>
      <c r="G113" s="41"/>
      <c r="H113" s="41"/>
      <c r="I113" s="250"/>
      <c r="J113" s="41"/>
      <c r="K113" s="41"/>
      <c r="L113" s="45"/>
      <c r="M113" s="251"/>
      <c r="N113" s="25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197</v>
      </c>
      <c r="AU113" s="18" t="s">
        <v>83</v>
      </c>
    </row>
    <row r="114" s="14" customFormat="1">
      <c r="A114" s="14"/>
      <c r="B114" s="237"/>
      <c r="C114" s="238"/>
      <c r="D114" s="228" t="s">
        <v>175</v>
      </c>
      <c r="E114" s="239" t="s">
        <v>19</v>
      </c>
      <c r="F114" s="240" t="s">
        <v>2208</v>
      </c>
      <c r="G114" s="238"/>
      <c r="H114" s="241">
        <v>720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175</v>
      </c>
      <c r="AU114" s="247" t="s">
        <v>83</v>
      </c>
      <c r="AV114" s="14" t="s">
        <v>83</v>
      </c>
      <c r="AW114" s="14" t="s">
        <v>33</v>
      </c>
      <c r="AX114" s="14" t="s">
        <v>81</v>
      </c>
      <c r="AY114" s="247" t="s">
        <v>165</v>
      </c>
    </row>
    <row r="115" s="2" customFormat="1" ht="37.8" customHeight="1">
      <c r="A115" s="39"/>
      <c r="B115" s="40"/>
      <c r="C115" s="213" t="s">
        <v>659</v>
      </c>
      <c r="D115" s="213" t="s">
        <v>168</v>
      </c>
      <c r="E115" s="214" t="s">
        <v>2209</v>
      </c>
      <c r="F115" s="215" t="s">
        <v>2210</v>
      </c>
      <c r="G115" s="216" t="s">
        <v>194</v>
      </c>
      <c r="H115" s="217">
        <v>558</v>
      </c>
      <c r="I115" s="218"/>
      <c r="J115" s="219">
        <f>ROUND(I115*H115,2)</f>
        <v>0</v>
      </c>
      <c r="K115" s="215" t="s">
        <v>195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0.57999999999999996</v>
      </c>
      <c r="T115" s="223">
        <f>S115*H115</f>
        <v>323.63999999999999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173</v>
      </c>
      <c r="AT115" s="224" t="s">
        <v>168</v>
      </c>
      <c r="AU115" s="224" t="s">
        <v>83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173</v>
      </c>
      <c r="BM115" s="224" t="s">
        <v>2211</v>
      </c>
    </row>
    <row r="116" s="2" customFormat="1">
      <c r="A116" s="39"/>
      <c r="B116" s="40"/>
      <c r="C116" s="41"/>
      <c r="D116" s="248" t="s">
        <v>197</v>
      </c>
      <c r="E116" s="41"/>
      <c r="F116" s="249" t="s">
        <v>2212</v>
      </c>
      <c r="G116" s="41"/>
      <c r="H116" s="41"/>
      <c r="I116" s="250"/>
      <c r="J116" s="41"/>
      <c r="K116" s="41"/>
      <c r="L116" s="45"/>
      <c r="M116" s="251"/>
      <c r="N116" s="25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197</v>
      </c>
      <c r="AU116" s="18" t="s">
        <v>83</v>
      </c>
    </row>
    <row r="117" s="14" customFormat="1">
      <c r="A117" s="14"/>
      <c r="B117" s="237"/>
      <c r="C117" s="238"/>
      <c r="D117" s="228" t="s">
        <v>175</v>
      </c>
      <c r="E117" s="239" t="s">
        <v>19</v>
      </c>
      <c r="F117" s="240" t="s">
        <v>2213</v>
      </c>
      <c r="G117" s="238"/>
      <c r="H117" s="241">
        <v>558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175</v>
      </c>
      <c r="AU117" s="247" t="s">
        <v>83</v>
      </c>
      <c r="AV117" s="14" t="s">
        <v>83</v>
      </c>
      <c r="AW117" s="14" t="s">
        <v>33</v>
      </c>
      <c r="AX117" s="14" t="s">
        <v>81</v>
      </c>
      <c r="AY117" s="247" t="s">
        <v>165</v>
      </c>
    </row>
    <row r="118" s="2" customFormat="1" ht="33" customHeight="1">
      <c r="A118" s="39"/>
      <c r="B118" s="40"/>
      <c r="C118" s="213" t="s">
        <v>1192</v>
      </c>
      <c r="D118" s="213" t="s">
        <v>168</v>
      </c>
      <c r="E118" s="214" t="s">
        <v>2214</v>
      </c>
      <c r="F118" s="215" t="s">
        <v>2215</v>
      </c>
      <c r="G118" s="216" t="s">
        <v>194</v>
      </c>
      <c r="H118" s="217">
        <v>720</v>
      </c>
      <c r="I118" s="218"/>
      <c r="J118" s="219">
        <f>ROUND(I118*H118,2)</f>
        <v>0</v>
      </c>
      <c r="K118" s="215" t="s">
        <v>195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0.098000000000000004</v>
      </c>
      <c r="T118" s="223">
        <f>S118*H118</f>
        <v>70.560000000000002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173</v>
      </c>
      <c r="AT118" s="224" t="s">
        <v>168</v>
      </c>
      <c r="AU118" s="224" t="s">
        <v>83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173</v>
      </c>
      <c r="BM118" s="224" t="s">
        <v>2216</v>
      </c>
    </row>
    <row r="119" s="2" customFormat="1">
      <c r="A119" s="39"/>
      <c r="B119" s="40"/>
      <c r="C119" s="41"/>
      <c r="D119" s="248" t="s">
        <v>197</v>
      </c>
      <c r="E119" s="41"/>
      <c r="F119" s="249" t="s">
        <v>2217</v>
      </c>
      <c r="G119" s="41"/>
      <c r="H119" s="41"/>
      <c r="I119" s="250"/>
      <c r="J119" s="41"/>
      <c r="K119" s="41"/>
      <c r="L119" s="45"/>
      <c r="M119" s="251"/>
      <c r="N119" s="25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197</v>
      </c>
      <c r="AU119" s="18" t="s">
        <v>83</v>
      </c>
    </row>
    <row r="120" s="14" customFormat="1">
      <c r="A120" s="14"/>
      <c r="B120" s="237"/>
      <c r="C120" s="238"/>
      <c r="D120" s="228" t="s">
        <v>175</v>
      </c>
      <c r="E120" s="239" t="s">
        <v>19</v>
      </c>
      <c r="F120" s="240" t="s">
        <v>2218</v>
      </c>
      <c r="G120" s="238"/>
      <c r="H120" s="241">
        <v>360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175</v>
      </c>
      <c r="AU120" s="247" t="s">
        <v>83</v>
      </c>
      <c r="AV120" s="14" t="s">
        <v>83</v>
      </c>
      <c r="AW120" s="14" t="s">
        <v>33</v>
      </c>
      <c r="AX120" s="14" t="s">
        <v>74</v>
      </c>
      <c r="AY120" s="247" t="s">
        <v>165</v>
      </c>
    </row>
    <row r="121" s="14" customFormat="1">
      <c r="A121" s="14"/>
      <c r="B121" s="237"/>
      <c r="C121" s="238"/>
      <c r="D121" s="228" t="s">
        <v>175</v>
      </c>
      <c r="E121" s="239" t="s">
        <v>19</v>
      </c>
      <c r="F121" s="240" t="s">
        <v>2219</v>
      </c>
      <c r="G121" s="238"/>
      <c r="H121" s="241">
        <v>360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175</v>
      </c>
      <c r="AU121" s="247" t="s">
        <v>83</v>
      </c>
      <c r="AV121" s="14" t="s">
        <v>83</v>
      </c>
      <c r="AW121" s="14" t="s">
        <v>33</v>
      </c>
      <c r="AX121" s="14" t="s">
        <v>74</v>
      </c>
      <c r="AY121" s="247" t="s">
        <v>165</v>
      </c>
    </row>
    <row r="122" s="15" customFormat="1">
      <c r="A122" s="15"/>
      <c r="B122" s="253"/>
      <c r="C122" s="254"/>
      <c r="D122" s="228" t="s">
        <v>175</v>
      </c>
      <c r="E122" s="255" t="s">
        <v>19</v>
      </c>
      <c r="F122" s="256" t="s">
        <v>207</v>
      </c>
      <c r="G122" s="254"/>
      <c r="H122" s="257">
        <v>720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3" t="s">
        <v>175</v>
      </c>
      <c r="AU122" s="263" t="s">
        <v>83</v>
      </c>
      <c r="AV122" s="15" t="s">
        <v>173</v>
      </c>
      <c r="AW122" s="15" t="s">
        <v>33</v>
      </c>
      <c r="AX122" s="15" t="s">
        <v>81</v>
      </c>
      <c r="AY122" s="263" t="s">
        <v>165</v>
      </c>
    </row>
    <row r="123" s="2" customFormat="1" ht="37.8" customHeight="1">
      <c r="A123" s="39"/>
      <c r="B123" s="40"/>
      <c r="C123" s="213" t="s">
        <v>1227</v>
      </c>
      <c r="D123" s="213" t="s">
        <v>168</v>
      </c>
      <c r="E123" s="214" t="s">
        <v>2220</v>
      </c>
      <c r="F123" s="215" t="s">
        <v>2221</v>
      </c>
      <c r="G123" s="216" t="s">
        <v>194</v>
      </c>
      <c r="H123" s="217">
        <v>17</v>
      </c>
      <c r="I123" s="218"/>
      <c r="J123" s="219">
        <f>ROUND(I123*H123,2)</f>
        <v>0</v>
      </c>
      <c r="K123" s="215" t="s">
        <v>195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0.17000000000000001</v>
      </c>
      <c r="T123" s="223">
        <f>S123*H123</f>
        <v>2.8900000000000001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173</v>
      </c>
      <c r="AT123" s="224" t="s">
        <v>168</v>
      </c>
      <c r="AU123" s="224" t="s">
        <v>83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173</v>
      </c>
      <c r="BM123" s="224" t="s">
        <v>2222</v>
      </c>
    </row>
    <row r="124" s="2" customFormat="1">
      <c r="A124" s="39"/>
      <c r="B124" s="40"/>
      <c r="C124" s="41"/>
      <c r="D124" s="248" t="s">
        <v>197</v>
      </c>
      <c r="E124" s="41"/>
      <c r="F124" s="249" t="s">
        <v>2223</v>
      </c>
      <c r="G124" s="41"/>
      <c r="H124" s="41"/>
      <c r="I124" s="250"/>
      <c r="J124" s="41"/>
      <c r="K124" s="41"/>
      <c r="L124" s="45"/>
      <c r="M124" s="251"/>
      <c r="N124" s="25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197</v>
      </c>
      <c r="AU124" s="18" t="s">
        <v>83</v>
      </c>
    </row>
    <row r="125" s="14" customFormat="1">
      <c r="A125" s="14"/>
      <c r="B125" s="237"/>
      <c r="C125" s="238"/>
      <c r="D125" s="228" t="s">
        <v>175</v>
      </c>
      <c r="E125" s="239" t="s">
        <v>19</v>
      </c>
      <c r="F125" s="240" t="s">
        <v>2224</v>
      </c>
      <c r="G125" s="238"/>
      <c r="H125" s="241">
        <v>17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175</v>
      </c>
      <c r="AU125" s="247" t="s">
        <v>83</v>
      </c>
      <c r="AV125" s="14" t="s">
        <v>83</v>
      </c>
      <c r="AW125" s="14" t="s">
        <v>33</v>
      </c>
      <c r="AX125" s="14" t="s">
        <v>81</v>
      </c>
      <c r="AY125" s="247" t="s">
        <v>165</v>
      </c>
    </row>
    <row r="126" s="2" customFormat="1" ht="37.8" customHeight="1">
      <c r="A126" s="39"/>
      <c r="B126" s="40"/>
      <c r="C126" s="213" t="s">
        <v>1184</v>
      </c>
      <c r="D126" s="213" t="s">
        <v>168</v>
      </c>
      <c r="E126" s="214" t="s">
        <v>2225</v>
      </c>
      <c r="F126" s="215" t="s">
        <v>2226</v>
      </c>
      <c r="G126" s="216" t="s">
        <v>194</v>
      </c>
      <c r="H126" s="217">
        <v>34</v>
      </c>
      <c r="I126" s="218"/>
      <c r="J126" s="219">
        <f>ROUND(I126*H126,2)</f>
        <v>0</v>
      </c>
      <c r="K126" s="215" t="s">
        <v>195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0.28999999999999998</v>
      </c>
      <c r="T126" s="223">
        <f>S126*H126</f>
        <v>9.8599999999999994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173</v>
      </c>
      <c r="AT126" s="224" t="s">
        <v>168</v>
      </c>
      <c r="AU126" s="224" t="s">
        <v>83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173</v>
      </c>
      <c r="BM126" s="224" t="s">
        <v>2227</v>
      </c>
    </row>
    <row r="127" s="2" customFormat="1">
      <c r="A127" s="39"/>
      <c r="B127" s="40"/>
      <c r="C127" s="41"/>
      <c r="D127" s="248" t="s">
        <v>197</v>
      </c>
      <c r="E127" s="41"/>
      <c r="F127" s="249" t="s">
        <v>2228</v>
      </c>
      <c r="G127" s="41"/>
      <c r="H127" s="41"/>
      <c r="I127" s="250"/>
      <c r="J127" s="41"/>
      <c r="K127" s="41"/>
      <c r="L127" s="45"/>
      <c r="M127" s="251"/>
      <c r="N127" s="25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197</v>
      </c>
      <c r="AU127" s="18" t="s">
        <v>83</v>
      </c>
    </row>
    <row r="128" s="14" customFormat="1">
      <c r="A128" s="14"/>
      <c r="B128" s="237"/>
      <c r="C128" s="238"/>
      <c r="D128" s="228" t="s">
        <v>175</v>
      </c>
      <c r="E128" s="239" t="s">
        <v>19</v>
      </c>
      <c r="F128" s="240" t="s">
        <v>2229</v>
      </c>
      <c r="G128" s="238"/>
      <c r="H128" s="241">
        <v>34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175</v>
      </c>
      <c r="AU128" s="247" t="s">
        <v>83</v>
      </c>
      <c r="AV128" s="14" t="s">
        <v>83</v>
      </c>
      <c r="AW128" s="14" t="s">
        <v>33</v>
      </c>
      <c r="AX128" s="14" t="s">
        <v>81</v>
      </c>
      <c r="AY128" s="247" t="s">
        <v>165</v>
      </c>
    </row>
    <row r="129" s="2" customFormat="1" ht="24.15" customHeight="1">
      <c r="A129" s="39"/>
      <c r="B129" s="40"/>
      <c r="C129" s="213" t="s">
        <v>8</v>
      </c>
      <c r="D129" s="213" t="s">
        <v>168</v>
      </c>
      <c r="E129" s="214" t="s">
        <v>2230</v>
      </c>
      <c r="F129" s="215" t="s">
        <v>2231</v>
      </c>
      <c r="G129" s="216" t="s">
        <v>171</v>
      </c>
      <c r="H129" s="217">
        <v>172</v>
      </c>
      <c r="I129" s="218"/>
      <c r="J129" s="219">
        <f>ROUND(I129*H129,2)</f>
        <v>0</v>
      </c>
      <c r="K129" s="215" t="s">
        <v>195</v>
      </c>
      <c r="L129" s="45"/>
      <c r="M129" s="220" t="s">
        <v>19</v>
      </c>
      <c r="N129" s="221" t="s">
        <v>45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0.23000000000000001</v>
      </c>
      <c r="T129" s="223">
        <f>S129*H129</f>
        <v>39.560000000000002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173</v>
      </c>
      <c r="AT129" s="224" t="s">
        <v>168</v>
      </c>
      <c r="AU129" s="224" t="s">
        <v>83</v>
      </c>
      <c r="AY129" s="18" t="s">
        <v>165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81</v>
      </c>
      <c r="BK129" s="225">
        <f>ROUND(I129*H129,2)</f>
        <v>0</v>
      </c>
      <c r="BL129" s="18" t="s">
        <v>173</v>
      </c>
      <c r="BM129" s="224" t="s">
        <v>2232</v>
      </c>
    </row>
    <row r="130" s="2" customFormat="1">
      <c r="A130" s="39"/>
      <c r="B130" s="40"/>
      <c r="C130" s="41"/>
      <c r="D130" s="248" t="s">
        <v>197</v>
      </c>
      <c r="E130" s="41"/>
      <c r="F130" s="249" t="s">
        <v>2233</v>
      </c>
      <c r="G130" s="41"/>
      <c r="H130" s="41"/>
      <c r="I130" s="250"/>
      <c r="J130" s="41"/>
      <c r="K130" s="41"/>
      <c r="L130" s="45"/>
      <c r="M130" s="251"/>
      <c r="N130" s="25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197</v>
      </c>
      <c r="AU130" s="18" t="s">
        <v>83</v>
      </c>
    </row>
    <row r="131" s="14" customFormat="1">
      <c r="A131" s="14"/>
      <c r="B131" s="237"/>
      <c r="C131" s="238"/>
      <c r="D131" s="228" t="s">
        <v>175</v>
      </c>
      <c r="E131" s="239" t="s">
        <v>19</v>
      </c>
      <c r="F131" s="240" t="s">
        <v>2234</v>
      </c>
      <c r="G131" s="238"/>
      <c r="H131" s="241">
        <v>172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175</v>
      </c>
      <c r="AU131" s="247" t="s">
        <v>83</v>
      </c>
      <c r="AV131" s="14" t="s">
        <v>83</v>
      </c>
      <c r="AW131" s="14" t="s">
        <v>33</v>
      </c>
      <c r="AX131" s="14" t="s">
        <v>81</v>
      </c>
      <c r="AY131" s="247" t="s">
        <v>165</v>
      </c>
    </row>
    <row r="132" s="2" customFormat="1" ht="24.15" customHeight="1">
      <c r="A132" s="39"/>
      <c r="B132" s="40"/>
      <c r="C132" s="213" t="s">
        <v>243</v>
      </c>
      <c r="D132" s="213" t="s">
        <v>168</v>
      </c>
      <c r="E132" s="214" t="s">
        <v>2235</v>
      </c>
      <c r="F132" s="215" t="s">
        <v>2236</v>
      </c>
      <c r="G132" s="216" t="s">
        <v>223</v>
      </c>
      <c r="H132" s="217">
        <v>23.039999999999999</v>
      </c>
      <c r="I132" s="218"/>
      <c r="J132" s="219">
        <f>ROUND(I132*H132,2)</f>
        <v>0</v>
      </c>
      <c r="K132" s="215" t="s">
        <v>195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173</v>
      </c>
      <c r="AT132" s="224" t="s">
        <v>168</v>
      </c>
      <c r="AU132" s="224" t="s">
        <v>83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173</v>
      </c>
      <c r="BM132" s="224" t="s">
        <v>2237</v>
      </c>
    </row>
    <row r="133" s="2" customFormat="1">
      <c r="A133" s="39"/>
      <c r="B133" s="40"/>
      <c r="C133" s="41"/>
      <c r="D133" s="248" t="s">
        <v>197</v>
      </c>
      <c r="E133" s="41"/>
      <c r="F133" s="249" t="s">
        <v>2238</v>
      </c>
      <c r="G133" s="41"/>
      <c r="H133" s="41"/>
      <c r="I133" s="250"/>
      <c r="J133" s="41"/>
      <c r="K133" s="41"/>
      <c r="L133" s="45"/>
      <c r="M133" s="251"/>
      <c r="N133" s="25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197</v>
      </c>
      <c r="AU133" s="18" t="s">
        <v>83</v>
      </c>
    </row>
    <row r="134" s="14" customFormat="1">
      <c r="A134" s="14"/>
      <c r="B134" s="237"/>
      <c r="C134" s="238"/>
      <c r="D134" s="228" t="s">
        <v>175</v>
      </c>
      <c r="E134" s="239" t="s">
        <v>19</v>
      </c>
      <c r="F134" s="240" t="s">
        <v>2239</v>
      </c>
      <c r="G134" s="238"/>
      <c r="H134" s="241">
        <v>23.039999999999999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175</v>
      </c>
      <c r="AU134" s="247" t="s">
        <v>83</v>
      </c>
      <c r="AV134" s="14" t="s">
        <v>83</v>
      </c>
      <c r="AW134" s="14" t="s">
        <v>33</v>
      </c>
      <c r="AX134" s="14" t="s">
        <v>74</v>
      </c>
      <c r="AY134" s="247" t="s">
        <v>165</v>
      </c>
    </row>
    <row r="135" s="15" customFormat="1">
      <c r="A135" s="15"/>
      <c r="B135" s="253"/>
      <c r="C135" s="254"/>
      <c r="D135" s="228" t="s">
        <v>175</v>
      </c>
      <c r="E135" s="255" t="s">
        <v>19</v>
      </c>
      <c r="F135" s="256" t="s">
        <v>207</v>
      </c>
      <c r="G135" s="254"/>
      <c r="H135" s="257">
        <v>23.039999999999999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3" t="s">
        <v>175</v>
      </c>
      <c r="AU135" s="263" t="s">
        <v>83</v>
      </c>
      <c r="AV135" s="15" t="s">
        <v>173</v>
      </c>
      <c r="AW135" s="15" t="s">
        <v>33</v>
      </c>
      <c r="AX135" s="15" t="s">
        <v>81</v>
      </c>
      <c r="AY135" s="263" t="s">
        <v>165</v>
      </c>
    </row>
    <row r="136" s="2" customFormat="1" ht="37.8" customHeight="1">
      <c r="A136" s="39"/>
      <c r="B136" s="40"/>
      <c r="C136" s="213" t="s">
        <v>272</v>
      </c>
      <c r="D136" s="213" t="s">
        <v>168</v>
      </c>
      <c r="E136" s="214" t="s">
        <v>239</v>
      </c>
      <c r="F136" s="215" t="s">
        <v>2240</v>
      </c>
      <c r="G136" s="216" t="s">
        <v>223</v>
      </c>
      <c r="H136" s="217">
        <v>7.6799999999999997</v>
      </c>
      <c r="I136" s="218"/>
      <c r="J136" s="219">
        <f>ROUND(I136*H136,2)</f>
        <v>0</v>
      </c>
      <c r="K136" s="215" t="s">
        <v>195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173</v>
      </c>
      <c r="AT136" s="224" t="s">
        <v>168</v>
      </c>
      <c r="AU136" s="224" t="s">
        <v>83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173</v>
      </c>
      <c r="BM136" s="224" t="s">
        <v>2241</v>
      </c>
    </row>
    <row r="137" s="2" customFormat="1">
      <c r="A137" s="39"/>
      <c r="B137" s="40"/>
      <c r="C137" s="41"/>
      <c r="D137" s="248" t="s">
        <v>197</v>
      </c>
      <c r="E137" s="41"/>
      <c r="F137" s="249" t="s">
        <v>242</v>
      </c>
      <c r="G137" s="41"/>
      <c r="H137" s="41"/>
      <c r="I137" s="250"/>
      <c r="J137" s="41"/>
      <c r="K137" s="41"/>
      <c r="L137" s="45"/>
      <c r="M137" s="251"/>
      <c r="N137" s="25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197</v>
      </c>
      <c r="AU137" s="18" t="s">
        <v>83</v>
      </c>
    </row>
    <row r="138" s="14" customFormat="1">
      <c r="A138" s="14"/>
      <c r="B138" s="237"/>
      <c r="C138" s="238"/>
      <c r="D138" s="228" t="s">
        <v>175</v>
      </c>
      <c r="E138" s="239" t="s">
        <v>19</v>
      </c>
      <c r="F138" s="240" t="s">
        <v>2242</v>
      </c>
      <c r="G138" s="238"/>
      <c r="H138" s="241">
        <v>7.6799999999999997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175</v>
      </c>
      <c r="AU138" s="247" t="s">
        <v>83</v>
      </c>
      <c r="AV138" s="14" t="s">
        <v>83</v>
      </c>
      <c r="AW138" s="14" t="s">
        <v>33</v>
      </c>
      <c r="AX138" s="14" t="s">
        <v>74</v>
      </c>
      <c r="AY138" s="247" t="s">
        <v>165</v>
      </c>
    </row>
    <row r="139" s="15" customFormat="1">
      <c r="A139" s="15"/>
      <c r="B139" s="253"/>
      <c r="C139" s="254"/>
      <c r="D139" s="228" t="s">
        <v>175</v>
      </c>
      <c r="E139" s="255" t="s">
        <v>19</v>
      </c>
      <c r="F139" s="256" t="s">
        <v>207</v>
      </c>
      <c r="G139" s="254"/>
      <c r="H139" s="257">
        <v>7.6799999999999997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3" t="s">
        <v>175</v>
      </c>
      <c r="AU139" s="263" t="s">
        <v>83</v>
      </c>
      <c r="AV139" s="15" t="s">
        <v>173</v>
      </c>
      <c r="AW139" s="15" t="s">
        <v>33</v>
      </c>
      <c r="AX139" s="15" t="s">
        <v>81</v>
      </c>
      <c r="AY139" s="263" t="s">
        <v>165</v>
      </c>
    </row>
    <row r="140" s="2" customFormat="1" ht="37.8" customHeight="1">
      <c r="A140" s="39"/>
      <c r="B140" s="40"/>
      <c r="C140" s="213" t="s">
        <v>278</v>
      </c>
      <c r="D140" s="213" t="s">
        <v>168</v>
      </c>
      <c r="E140" s="214" t="s">
        <v>244</v>
      </c>
      <c r="F140" s="215" t="s">
        <v>2243</v>
      </c>
      <c r="G140" s="216" t="s">
        <v>223</v>
      </c>
      <c r="H140" s="217">
        <v>38.399999999999999</v>
      </c>
      <c r="I140" s="218"/>
      <c r="J140" s="219">
        <f>ROUND(I140*H140,2)</f>
        <v>0</v>
      </c>
      <c r="K140" s="215" t="s">
        <v>195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173</v>
      </c>
      <c r="AT140" s="224" t="s">
        <v>168</v>
      </c>
      <c r="AU140" s="224" t="s">
        <v>83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173</v>
      </c>
      <c r="BM140" s="224" t="s">
        <v>2244</v>
      </c>
    </row>
    <row r="141" s="2" customFormat="1">
      <c r="A141" s="39"/>
      <c r="B141" s="40"/>
      <c r="C141" s="41"/>
      <c r="D141" s="248" t="s">
        <v>197</v>
      </c>
      <c r="E141" s="41"/>
      <c r="F141" s="249" t="s">
        <v>247</v>
      </c>
      <c r="G141" s="41"/>
      <c r="H141" s="41"/>
      <c r="I141" s="250"/>
      <c r="J141" s="41"/>
      <c r="K141" s="41"/>
      <c r="L141" s="45"/>
      <c r="M141" s="251"/>
      <c r="N141" s="25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197</v>
      </c>
      <c r="AU141" s="18" t="s">
        <v>83</v>
      </c>
    </row>
    <row r="142" s="14" customFormat="1">
      <c r="A142" s="14"/>
      <c r="B142" s="237"/>
      <c r="C142" s="238"/>
      <c r="D142" s="228" t="s">
        <v>175</v>
      </c>
      <c r="E142" s="239" t="s">
        <v>19</v>
      </c>
      <c r="F142" s="240" t="s">
        <v>2242</v>
      </c>
      <c r="G142" s="238"/>
      <c r="H142" s="241">
        <v>7.6799999999999997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175</v>
      </c>
      <c r="AU142" s="247" t="s">
        <v>83</v>
      </c>
      <c r="AV142" s="14" t="s">
        <v>83</v>
      </c>
      <c r="AW142" s="14" t="s">
        <v>33</v>
      </c>
      <c r="AX142" s="14" t="s">
        <v>81</v>
      </c>
      <c r="AY142" s="247" t="s">
        <v>165</v>
      </c>
    </row>
    <row r="143" s="14" customFormat="1">
      <c r="A143" s="14"/>
      <c r="B143" s="237"/>
      <c r="C143" s="238"/>
      <c r="D143" s="228" t="s">
        <v>175</v>
      </c>
      <c r="E143" s="238"/>
      <c r="F143" s="240" t="s">
        <v>2245</v>
      </c>
      <c r="G143" s="238"/>
      <c r="H143" s="241">
        <v>38.399999999999999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175</v>
      </c>
      <c r="AU143" s="247" t="s">
        <v>83</v>
      </c>
      <c r="AV143" s="14" t="s">
        <v>83</v>
      </c>
      <c r="AW143" s="14" t="s">
        <v>4</v>
      </c>
      <c r="AX143" s="14" t="s">
        <v>81</v>
      </c>
      <c r="AY143" s="247" t="s">
        <v>165</v>
      </c>
    </row>
    <row r="144" s="2" customFormat="1" ht="24.15" customHeight="1">
      <c r="A144" s="39"/>
      <c r="B144" s="40"/>
      <c r="C144" s="213" t="s">
        <v>1586</v>
      </c>
      <c r="D144" s="213" t="s">
        <v>168</v>
      </c>
      <c r="E144" s="214" t="s">
        <v>2246</v>
      </c>
      <c r="F144" s="215" t="s">
        <v>2247</v>
      </c>
      <c r="G144" s="216" t="s">
        <v>223</v>
      </c>
      <c r="H144" s="217">
        <v>7.6799999999999997</v>
      </c>
      <c r="I144" s="218"/>
      <c r="J144" s="219">
        <f>ROUND(I144*H144,2)</f>
        <v>0</v>
      </c>
      <c r="K144" s="215" t="s">
        <v>195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173</v>
      </c>
      <c r="AT144" s="224" t="s">
        <v>168</v>
      </c>
      <c r="AU144" s="224" t="s">
        <v>83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173</v>
      </c>
      <c r="BM144" s="224" t="s">
        <v>2248</v>
      </c>
    </row>
    <row r="145" s="2" customFormat="1">
      <c r="A145" s="39"/>
      <c r="B145" s="40"/>
      <c r="C145" s="41"/>
      <c r="D145" s="248" t="s">
        <v>197</v>
      </c>
      <c r="E145" s="41"/>
      <c r="F145" s="249" t="s">
        <v>2249</v>
      </c>
      <c r="G145" s="41"/>
      <c r="H145" s="41"/>
      <c r="I145" s="250"/>
      <c r="J145" s="41"/>
      <c r="K145" s="41"/>
      <c r="L145" s="45"/>
      <c r="M145" s="251"/>
      <c r="N145" s="25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197</v>
      </c>
      <c r="AU145" s="18" t="s">
        <v>83</v>
      </c>
    </row>
    <row r="146" s="14" customFormat="1">
      <c r="A146" s="14"/>
      <c r="B146" s="237"/>
      <c r="C146" s="238"/>
      <c r="D146" s="228" t="s">
        <v>175</v>
      </c>
      <c r="E146" s="239" t="s">
        <v>19</v>
      </c>
      <c r="F146" s="240" t="s">
        <v>2242</v>
      </c>
      <c r="G146" s="238"/>
      <c r="H146" s="241">
        <v>7.6799999999999997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175</v>
      </c>
      <c r="AU146" s="247" t="s">
        <v>83</v>
      </c>
      <c r="AV146" s="14" t="s">
        <v>83</v>
      </c>
      <c r="AW146" s="14" t="s">
        <v>33</v>
      </c>
      <c r="AX146" s="14" t="s">
        <v>74</v>
      </c>
      <c r="AY146" s="247" t="s">
        <v>165</v>
      </c>
    </row>
    <row r="147" s="15" customFormat="1">
      <c r="A147" s="15"/>
      <c r="B147" s="253"/>
      <c r="C147" s="254"/>
      <c r="D147" s="228" t="s">
        <v>175</v>
      </c>
      <c r="E147" s="255" t="s">
        <v>19</v>
      </c>
      <c r="F147" s="256" t="s">
        <v>207</v>
      </c>
      <c r="G147" s="254"/>
      <c r="H147" s="257">
        <v>7.6799999999999997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3" t="s">
        <v>175</v>
      </c>
      <c r="AU147" s="263" t="s">
        <v>83</v>
      </c>
      <c r="AV147" s="15" t="s">
        <v>173</v>
      </c>
      <c r="AW147" s="15" t="s">
        <v>33</v>
      </c>
      <c r="AX147" s="15" t="s">
        <v>81</v>
      </c>
      <c r="AY147" s="263" t="s">
        <v>165</v>
      </c>
    </row>
    <row r="148" s="2" customFormat="1" ht="24.15" customHeight="1">
      <c r="A148" s="39"/>
      <c r="B148" s="40"/>
      <c r="C148" s="213" t="s">
        <v>332</v>
      </c>
      <c r="D148" s="213" t="s">
        <v>168</v>
      </c>
      <c r="E148" s="214" t="s">
        <v>2250</v>
      </c>
      <c r="F148" s="215" t="s">
        <v>2251</v>
      </c>
      <c r="G148" s="216" t="s">
        <v>223</v>
      </c>
      <c r="H148" s="217">
        <v>7.6799999999999997</v>
      </c>
      <c r="I148" s="218"/>
      <c r="J148" s="219">
        <f>ROUND(I148*H148,2)</f>
        <v>0</v>
      </c>
      <c r="K148" s="215" t="s">
        <v>195</v>
      </c>
      <c r="L148" s="45"/>
      <c r="M148" s="220" t="s">
        <v>19</v>
      </c>
      <c r="N148" s="221" t="s">
        <v>45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173</v>
      </c>
      <c r="AT148" s="224" t="s">
        <v>168</v>
      </c>
      <c r="AU148" s="224" t="s">
        <v>83</v>
      </c>
      <c r="AY148" s="18" t="s">
        <v>165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81</v>
      </c>
      <c r="BK148" s="225">
        <f>ROUND(I148*H148,2)</f>
        <v>0</v>
      </c>
      <c r="BL148" s="18" t="s">
        <v>173</v>
      </c>
      <c r="BM148" s="224" t="s">
        <v>2252</v>
      </c>
    </row>
    <row r="149" s="2" customFormat="1">
      <c r="A149" s="39"/>
      <c r="B149" s="40"/>
      <c r="C149" s="41"/>
      <c r="D149" s="248" t="s">
        <v>197</v>
      </c>
      <c r="E149" s="41"/>
      <c r="F149" s="249" t="s">
        <v>2253</v>
      </c>
      <c r="G149" s="41"/>
      <c r="H149" s="41"/>
      <c r="I149" s="250"/>
      <c r="J149" s="41"/>
      <c r="K149" s="41"/>
      <c r="L149" s="45"/>
      <c r="M149" s="251"/>
      <c r="N149" s="25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197</v>
      </c>
      <c r="AU149" s="18" t="s">
        <v>83</v>
      </c>
    </row>
    <row r="150" s="14" customFormat="1">
      <c r="A150" s="14"/>
      <c r="B150" s="237"/>
      <c r="C150" s="238"/>
      <c r="D150" s="228" t="s">
        <v>175</v>
      </c>
      <c r="E150" s="239" t="s">
        <v>19</v>
      </c>
      <c r="F150" s="240" t="s">
        <v>2242</v>
      </c>
      <c r="G150" s="238"/>
      <c r="H150" s="241">
        <v>7.6799999999999997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175</v>
      </c>
      <c r="AU150" s="247" t="s">
        <v>83</v>
      </c>
      <c r="AV150" s="14" t="s">
        <v>83</v>
      </c>
      <c r="AW150" s="14" t="s">
        <v>33</v>
      </c>
      <c r="AX150" s="14" t="s">
        <v>74</v>
      </c>
      <c r="AY150" s="247" t="s">
        <v>165</v>
      </c>
    </row>
    <row r="151" s="15" customFormat="1">
      <c r="A151" s="15"/>
      <c r="B151" s="253"/>
      <c r="C151" s="254"/>
      <c r="D151" s="228" t="s">
        <v>175</v>
      </c>
      <c r="E151" s="255" t="s">
        <v>19</v>
      </c>
      <c r="F151" s="256" t="s">
        <v>207</v>
      </c>
      <c r="G151" s="254"/>
      <c r="H151" s="257">
        <v>7.6799999999999997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3" t="s">
        <v>175</v>
      </c>
      <c r="AU151" s="263" t="s">
        <v>83</v>
      </c>
      <c r="AV151" s="15" t="s">
        <v>173</v>
      </c>
      <c r="AW151" s="15" t="s">
        <v>33</v>
      </c>
      <c r="AX151" s="15" t="s">
        <v>81</v>
      </c>
      <c r="AY151" s="263" t="s">
        <v>165</v>
      </c>
    </row>
    <row r="152" s="2" customFormat="1" ht="24.15" customHeight="1">
      <c r="A152" s="39"/>
      <c r="B152" s="40"/>
      <c r="C152" s="213" t="s">
        <v>1590</v>
      </c>
      <c r="D152" s="213" t="s">
        <v>168</v>
      </c>
      <c r="E152" s="214" t="s">
        <v>2254</v>
      </c>
      <c r="F152" s="215" t="s">
        <v>2255</v>
      </c>
      <c r="G152" s="216" t="s">
        <v>252</v>
      </c>
      <c r="H152" s="217">
        <v>14.592000000000001</v>
      </c>
      <c r="I152" s="218"/>
      <c r="J152" s="219">
        <f>ROUND(I152*H152,2)</f>
        <v>0</v>
      </c>
      <c r="K152" s="215" t="s">
        <v>195</v>
      </c>
      <c r="L152" s="45"/>
      <c r="M152" s="220" t="s">
        <v>19</v>
      </c>
      <c r="N152" s="221" t="s">
        <v>45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173</v>
      </c>
      <c r="AT152" s="224" t="s">
        <v>168</v>
      </c>
      <c r="AU152" s="224" t="s">
        <v>83</v>
      </c>
      <c r="AY152" s="18" t="s">
        <v>165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81</v>
      </c>
      <c r="BK152" s="225">
        <f>ROUND(I152*H152,2)</f>
        <v>0</v>
      </c>
      <c r="BL152" s="18" t="s">
        <v>173</v>
      </c>
      <c r="BM152" s="224" t="s">
        <v>2256</v>
      </c>
    </row>
    <row r="153" s="2" customFormat="1">
      <c r="A153" s="39"/>
      <c r="B153" s="40"/>
      <c r="C153" s="41"/>
      <c r="D153" s="248" t="s">
        <v>197</v>
      </c>
      <c r="E153" s="41"/>
      <c r="F153" s="249" t="s">
        <v>2257</v>
      </c>
      <c r="G153" s="41"/>
      <c r="H153" s="41"/>
      <c r="I153" s="250"/>
      <c r="J153" s="41"/>
      <c r="K153" s="41"/>
      <c r="L153" s="45"/>
      <c r="M153" s="251"/>
      <c r="N153" s="25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197</v>
      </c>
      <c r="AU153" s="18" t="s">
        <v>83</v>
      </c>
    </row>
    <row r="154" s="14" customFormat="1">
      <c r="A154" s="14"/>
      <c r="B154" s="237"/>
      <c r="C154" s="238"/>
      <c r="D154" s="228" t="s">
        <v>175</v>
      </c>
      <c r="E154" s="239" t="s">
        <v>19</v>
      </c>
      <c r="F154" s="240" t="s">
        <v>2258</v>
      </c>
      <c r="G154" s="238"/>
      <c r="H154" s="241">
        <v>14.592000000000001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175</v>
      </c>
      <c r="AU154" s="247" t="s">
        <v>83</v>
      </c>
      <c r="AV154" s="14" t="s">
        <v>83</v>
      </c>
      <c r="AW154" s="14" t="s">
        <v>33</v>
      </c>
      <c r="AX154" s="14" t="s">
        <v>81</v>
      </c>
      <c r="AY154" s="247" t="s">
        <v>165</v>
      </c>
    </row>
    <row r="155" s="2" customFormat="1" ht="24.15" customHeight="1">
      <c r="A155" s="39"/>
      <c r="B155" s="40"/>
      <c r="C155" s="213" t="s">
        <v>249</v>
      </c>
      <c r="D155" s="213" t="s">
        <v>168</v>
      </c>
      <c r="E155" s="214" t="s">
        <v>262</v>
      </c>
      <c r="F155" s="215" t="s">
        <v>2259</v>
      </c>
      <c r="G155" s="216" t="s">
        <v>223</v>
      </c>
      <c r="H155" s="217">
        <v>15.359999999999999</v>
      </c>
      <c r="I155" s="218"/>
      <c r="J155" s="219">
        <f>ROUND(I155*H155,2)</f>
        <v>0</v>
      </c>
      <c r="K155" s="215" t="s">
        <v>195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173</v>
      </c>
      <c r="AT155" s="224" t="s">
        <v>168</v>
      </c>
      <c r="AU155" s="224" t="s">
        <v>83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173</v>
      </c>
      <c r="BM155" s="224" t="s">
        <v>2260</v>
      </c>
    </row>
    <row r="156" s="2" customFormat="1">
      <c r="A156" s="39"/>
      <c r="B156" s="40"/>
      <c r="C156" s="41"/>
      <c r="D156" s="248" t="s">
        <v>197</v>
      </c>
      <c r="E156" s="41"/>
      <c r="F156" s="249" t="s">
        <v>265</v>
      </c>
      <c r="G156" s="41"/>
      <c r="H156" s="41"/>
      <c r="I156" s="250"/>
      <c r="J156" s="41"/>
      <c r="K156" s="41"/>
      <c r="L156" s="45"/>
      <c r="M156" s="251"/>
      <c r="N156" s="25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197</v>
      </c>
      <c r="AU156" s="18" t="s">
        <v>83</v>
      </c>
    </row>
    <row r="157" s="14" customFormat="1">
      <c r="A157" s="14"/>
      <c r="B157" s="237"/>
      <c r="C157" s="238"/>
      <c r="D157" s="228" t="s">
        <v>175</v>
      </c>
      <c r="E157" s="239" t="s">
        <v>19</v>
      </c>
      <c r="F157" s="240" t="s">
        <v>2261</v>
      </c>
      <c r="G157" s="238"/>
      <c r="H157" s="241">
        <v>23.039999999999999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175</v>
      </c>
      <c r="AU157" s="247" t="s">
        <v>83</v>
      </c>
      <c r="AV157" s="14" t="s">
        <v>83</v>
      </c>
      <c r="AW157" s="14" t="s">
        <v>33</v>
      </c>
      <c r="AX157" s="14" t="s">
        <v>74</v>
      </c>
      <c r="AY157" s="247" t="s">
        <v>165</v>
      </c>
    </row>
    <row r="158" s="13" customFormat="1">
      <c r="A158" s="13"/>
      <c r="B158" s="226"/>
      <c r="C158" s="227"/>
      <c r="D158" s="228" t="s">
        <v>175</v>
      </c>
      <c r="E158" s="229" t="s">
        <v>19</v>
      </c>
      <c r="F158" s="230" t="s">
        <v>2262</v>
      </c>
      <c r="G158" s="227"/>
      <c r="H158" s="229" t="s">
        <v>19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175</v>
      </c>
      <c r="AU158" s="236" t="s">
        <v>83</v>
      </c>
      <c r="AV158" s="13" t="s">
        <v>81</v>
      </c>
      <c r="AW158" s="13" t="s">
        <v>33</v>
      </c>
      <c r="AX158" s="13" t="s">
        <v>74</v>
      </c>
      <c r="AY158" s="236" t="s">
        <v>165</v>
      </c>
    </row>
    <row r="159" s="14" customFormat="1">
      <c r="A159" s="14"/>
      <c r="B159" s="237"/>
      <c r="C159" s="238"/>
      <c r="D159" s="228" t="s">
        <v>175</v>
      </c>
      <c r="E159" s="239" t="s">
        <v>19</v>
      </c>
      <c r="F159" s="240" t="s">
        <v>2263</v>
      </c>
      <c r="G159" s="238"/>
      <c r="H159" s="241">
        <v>-7.6799999999999997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175</v>
      </c>
      <c r="AU159" s="247" t="s">
        <v>83</v>
      </c>
      <c r="AV159" s="14" t="s">
        <v>83</v>
      </c>
      <c r="AW159" s="14" t="s">
        <v>33</v>
      </c>
      <c r="AX159" s="14" t="s">
        <v>74</v>
      </c>
      <c r="AY159" s="247" t="s">
        <v>165</v>
      </c>
    </row>
    <row r="160" s="15" customFormat="1">
      <c r="A160" s="15"/>
      <c r="B160" s="253"/>
      <c r="C160" s="254"/>
      <c r="D160" s="228" t="s">
        <v>175</v>
      </c>
      <c r="E160" s="255" t="s">
        <v>19</v>
      </c>
      <c r="F160" s="256" t="s">
        <v>207</v>
      </c>
      <c r="G160" s="254"/>
      <c r="H160" s="257">
        <v>15.359999999999999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3" t="s">
        <v>175</v>
      </c>
      <c r="AU160" s="263" t="s">
        <v>83</v>
      </c>
      <c r="AV160" s="15" t="s">
        <v>173</v>
      </c>
      <c r="AW160" s="15" t="s">
        <v>33</v>
      </c>
      <c r="AX160" s="15" t="s">
        <v>81</v>
      </c>
      <c r="AY160" s="263" t="s">
        <v>165</v>
      </c>
    </row>
    <row r="161" s="2" customFormat="1" ht="37.8" customHeight="1">
      <c r="A161" s="39"/>
      <c r="B161" s="40"/>
      <c r="C161" s="213" t="s">
        <v>256</v>
      </c>
      <c r="D161" s="213" t="s">
        <v>168</v>
      </c>
      <c r="E161" s="214" t="s">
        <v>2264</v>
      </c>
      <c r="F161" s="215" t="s">
        <v>2265</v>
      </c>
      <c r="G161" s="216" t="s">
        <v>223</v>
      </c>
      <c r="H161" s="217">
        <v>5.7599999999999998</v>
      </c>
      <c r="I161" s="218"/>
      <c r="J161" s="219">
        <f>ROUND(I161*H161,2)</f>
        <v>0</v>
      </c>
      <c r="K161" s="215" t="s">
        <v>195</v>
      </c>
      <c r="L161" s="45"/>
      <c r="M161" s="220" t="s">
        <v>19</v>
      </c>
      <c r="N161" s="221" t="s">
        <v>45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173</v>
      </c>
      <c r="AT161" s="224" t="s">
        <v>168</v>
      </c>
      <c r="AU161" s="224" t="s">
        <v>83</v>
      </c>
      <c r="AY161" s="18" t="s">
        <v>165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81</v>
      </c>
      <c r="BK161" s="225">
        <f>ROUND(I161*H161,2)</f>
        <v>0</v>
      </c>
      <c r="BL161" s="18" t="s">
        <v>173</v>
      </c>
      <c r="BM161" s="224" t="s">
        <v>2266</v>
      </c>
    </row>
    <row r="162" s="2" customFormat="1">
      <c r="A162" s="39"/>
      <c r="B162" s="40"/>
      <c r="C162" s="41"/>
      <c r="D162" s="248" t="s">
        <v>197</v>
      </c>
      <c r="E162" s="41"/>
      <c r="F162" s="249" t="s">
        <v>2267</v>
      </c>
      <c r="G162" s="41"/>
      <c r="H162" s="41"/>
      <c r="I162" s="250"/>
      <c r="J162" s="41"/>
      <c r="K162" s="41"/>
      <c r="L162" s="45"/>
      <c r="M162" s="251"/>
      <c r="N162" s="25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197</v>
      </c>
      <c r="AU162" s="18" t="s">
        <v>83</v>
      </c>
    </row>
    <row r="163" s="14" customFormat="1">
      <c r="A163" s="14"/>
      <c r="B163" s="237"/>
      <c r="C163" s="238"/>
      <c r="D163" s="228" t="s">
        <v>175</v>
      </c>
      <c r="E163" s="239" t="s">
        <v>19</v>
      </c>
      <c r="F163" s="240" t="s">
        <v>2268</v>
      </c>
      <c r="G163" s="238"/>
      <c r="H163" s="241">
        <v>5.7599999999999998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175</v>
      </c>
      <c r="AU163" s="247" t="s">
        <v>83</v>
      </c>
      <c r="AV163" s="14" t="s">
        <v>83</v>
      </c>
      <c r="AW163" s="14" t="s">
        <v>33</v>
      </c>
      <c r="AX163" s="14" t="s">
        <v>81</v>
      </c>
      <c r="AY163" s="247" t="s">
        <v>165</v>
      </c>
    </row>
    <row r="164" s="2" customFormat="1" ht="16.5" customHeight="1">
      <c r="A164" s="39"/>
      <c r="B164" s="40"/>
      <c r="C164" s="265" t="s">
        <v>261</v>
      </c>
      <c r="D164" s="265" t="s">
        <v>522</v>
      </c>
      <c r="E164" s="266" t="s">
        <v>2269</v>
      </c>
      <c r="F164" s="267" t="s">
        <v>2270</v>
      </c>
      <c r="G164" s="268" t="s">
        <v>252</v>
      </c>
      <c r="H164" s="269">
        <v>11.52</v>
      </c>
      <c r="I164" s="270"/>
      <c r="J164" s="271">
        <f>ROUND(I164*H164,2)</f>
        <v>0</v>
      </c>
      <c r="K164" s="267" t="s">
        <v>195</v>
      </c>
      <c r="L164" s="272"/>
      <c r="M164" s="273" t="s">
        <v>19</v>
      </c>
      <c r="N164" s="274" t="s">
        <v>45</v>
      </c>
      <c r="O164" s="85"/>
      <c r="P164" s="222">
        <f>O164*H164</f>
        <v>0</v>
      </c>
      <c r="Q164" s="222">
        <v>1</v>
      </c>
      <c r="R164" s="222">
        <f>Q164*H164</f>
        <v>11.52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525</v>
      </c>
      <c r="AT164" s="224" t="s">
        <v>522</v>
      </c>
      <c r="AU164" s="224" t="s">
        <v>83</v>
      </c>
      <c r="AY164" s="18" t="s">
        <v>165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81</v>
      </c>
      <c r="BK164" s="225">
        <f>ROUND(I164*H164,2)</f>
        <v>0</v>
      </c>
      <c r="BL164" s="18" t="s">
        <v>173</v>
      </c>
      <c r="BM164" s="224" t="s">
        <v>2271</v>
      </c>
    </row>
    <row r="165" s="14" customFormat="1">
      <c r="A165" s="14"/>
      <c r="B165" s="237"/>
      <c r="C165" s="238"/>
      <c r="D165" s="228" t="s">
        <v>175</v>
      </c>
      <c r="E165" s="238"/>
      <c r="F165" s="240" t="s">
        <v>2272</v>
      </c>
      <c r="G165" s="238"/>
      <c r="H165" s="241">
        <v>11.52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175</v>
      </c>
      <c r="AU165" s="247" t="s">
        <v>83</v>
      </c>
      <c r="AV165" s="14" t="s">
        <v>83</v>
      </c>
      <c r="AW165" s="14" t="s">
        <v>4</v>
      </c>
      <c r="AX165" s="14" t="s">
        <v>81</v>
      </c>
      <c r="AY165" s="247" t="s">
        <v>165</v>
      </c>
    </row>
    <row r="166" s="2" customFormat="1" ht="101.25" customHeight="1">
      <c r="A166" s="39"/>
      <c r="B166" s="40"/>
      <c r="C166" s="213" t="s">
        <v>238</v>
      </c>
      <c r="D166" s="213" t="s">
        <v>168</v>
      </c>
      <c r="E166" s="214" t="s">
        <v>2273</v>
      </c>
      <c r="F166" s="215" t="s">
        <v>2274</v>
      </c>
      <c r="G166" s="216" t="s">
        <v>181</v>
      </c>
      <c r="H166" s="217">
        <v>2</v>
      </c>
      <c r="I166" s="218"/>
      <c r="J166" s="219">
        <f>ROUND(I166*H166,2)</f>
        <v>0</v>
      </c>
      <c r="K166" s="215" t="s">
        <v>172</v>
      </c>
      <c r="L166" s="45"/>
      <c r="M166" s="220" t="s">
        <v>19</v>
      </c>
      <c r="N166" s="221" t="s">
        <v>45</v>
      </c>
      <c r="O166" s="85"/>
      <c r="P166" s="222">
        <f>O166*H166</f>
        <v>0</v>
      </c>
      <c r="Q166" s="222">
        <v>2</v>
      </c>
      <c r="R166" s="222">
        <f>Q166*H166</f>
        <v>4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173</v>
      </c>
      <c r="AT166" s="224" t="s">
        <v>168</v>
      </c>
      <c r="AU166" s="224" t="s">
        <v>83</v>
      </c>
      <c r="AY166" s="18" t="s">
        <v>165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81</v>
      </c>
      <c r="BK166" s="225">
        <f>ROUND(I166*H166,2)</f>
        <v>0</v>
      </c>
      <c r="BL166" s="18" t="s">
        <v>173</v>
      </c>
      <c r="BM166" s="224" t="s">
        <v>2275</v>
      </c>
    </row>
    <row r="167" s="2" customFormat="1" ht="16.5" customHeight="1">
      <c r="A167" s="39"/>
      <c r="B167" s="40"/>
      <c r="C167" s="213" t="s">
        <v>1559</v>
      </c>
      <c r="D167" s="213" t="s">
        <v>168</v>
      </c>
      <c r="E167" s="214" t="s">
        <v>2276</v>
      </c>
      <c r="F167" s="215" t="s">
        <v>2277</v>
      </c>
      <c r="G167" s="216" t="s">
        <v>872</v>
      </c>
      <c r="H167" s="217">
        <v>2</v>
      </c>
      <c r="I167" s="218"/>
      <c r="J167" s="219">
        <f>ROUND(I167*H167,2)</f>
        <v>0</v>
      </c>
      <c r="K167" s="215" t="s">
        <v>172</v>
      </c>
      <c r="L167" s="45"/>
      <c r="M167" s="220" t="s">
        <v>19</v>
      </c>
      <c r="N167" s="221" t="s">
        <v>45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173</v>
      </c>
      <c r="AT167" s="224" t="s">
        <v>168</v>
      </c>
      <c r="AU167" s="224" t="s">
        <v>83</v>
      </c>
      <c r="AY167" s="18" t="s">
        <v>165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81</v>
      </c>
      <c r="BK167" s="225">
        <f>ROUND(I167*H167,2)</f>
        <v>0</v>
      </c>
      <c r="BL167" s="18" t="s">
        <v>173</v>
      </c>
      <c r="BM167" s="224" t="s">
        <v>2278</v>
      </c>
    </row>
    <row r="168" s="2" customFormat="1" ht="16.5" customHeight="1">
      <c r="A168" s="39"/>
      <c r="B168" s="40"/>
      <c r="C168" s="213" t="s">
        <v>989</v>
      </c>
      <c r="D168" s="213" t="s">
        <v>168</v>
      </c>
      <c r="E168" s="214" t="s">
        <v>2279</v>
      </c>
      <c r="F168" s="215" t="s">
        <v>2280</v>
      </c>
      <c r="G168" s="216" t="s">
        <v>171</v>
      </c>
      <c r="H168" s="217">
        <v>166</v>
      </c>
      <c r="I168" s="218"/>
      <c r="J168" s="219">
        <f>ROUND(I168*H168,2)</f>
        <v>0</v>
      </c>
      <c r="K168" s="215" t="s">
        <v>172</v>
      </c>
      <c r="L168" s="45"/>
      <c r="M168" s="220" t="s">
        <v>19</v>
      </c>
      <c r="N168" s="221" t="s">
        <v>45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173</v>
      </c>
      <c r="AT168" s="224" t="s">
        <v>168</v>
      </c>
      <c r="AU168" s="224" t="s">
        <v>83</v>
      </c>
      <c r="AY168" s="18" t="s">
        <v>165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81</v>
      </c>
      <c r="BK168" s="225">
        <f>ROUND(I168*H168,2)</f>
        <v>0</v>
      </c>
      <c r="BL168" s="18" t="s">
        <v>173</v>
      </c>
      <c r="BM168" s="224" t="s">
        <v>2281</v>
      </c>
    </row>
    <row r="169" s="14" customFormat="1">
      <c r="A169" s="14"/>
      <c r="B169" s="237"/>
      <c r="C169" s="238"/>
      <c r="D169" s="228" t="s">
        <v>175</v>
      </c>
      <c r="E169" s="239" t="s">
        <v>19</v>
      </c>
      <c r="F169" s="240" t="s">
        <v>2282</v>
      </c>
      <c r="G169" s="238"/>
      <c r="H169" s="241">
        <v>166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175</v>
      </c>
      <c r="AU169" s="247" t="s">
        <v>83</v>
      </c>
      <c r="AV169" s="14" t="s">
        <v>83</v>
      </c>
      <c r="AW169" s="14" t="s">
        <v>33</v>
      </c>
      <c r="AX169" s="14" t="s">
        <v>81</v>
      </c>
      <c r="AY169" s="247" t="s">
        <v>165</v>
      </c>
    </row>
    <row r="170" s="12" customFormat="1" ht="22.8" customHeight="1">
      <c r="A170" s="12"/>
      <c r="B170" s="197"/>
      <c r="C170" s="198"/>
      <c r="D170" s="199" t="s">
        <v>73</v>
      </c>
      <c r="E170" s="211" t="s">
        <v>83</v>
      </c>
      <c r="F170" s="211" t="s">
        <v>277</v>
      </c>
      <c r="G170" s="198"/>
      <c r="H170" s="198"/>
      <c r="I170" s="201"/>
      <c r="J170" s="212">
        <f>BK170</f>
        <v>0</v>
      </c>
      <c r="K170" s="198"/>
      <c r="L170" s="203"/>
      <c r="M170" s="204"/>
      <c r="N170" s="205"/>
      <c r="O170" s="205"/>
      <c r="P170" s="206">
        <f>SUM(P171:P174)</f>
        <v>0</v>
      </c>
      <c r="Q170" s="205"/>
      <c r="R170" s="206">
        <f>SUM(R171:R174)</f>
        <v>0.067037440000000004</v>
      </c>
      <c r="S170" s="205"/>
      <c r="T170" s="207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8" t="s">
        <v>81</v>
      </c>
      <c r="AT170" s="209" t="s">
        <v>73</v>
      </c>
      <c r="AU170" s="209" t="s">
        <v>81</v>
      </c>
      <c r="AY170" s="208" t="s">
        <v>165</v>
      </c>
      <c r="BK170" s="210">
        <f>SUM(BK171:BK174)</f>
        <v>0</v>
      </c>
    </row>
    <row r="171" s="2" customFormat="1" ht="24.15" customHeight="1">
      <c r="A171" s="39"/>
      <c r="B171" s="40"/>
      <c r="C171" s="213" t="s">
        <v>2283</v>
      </c>
      <c r="D171" s="213" t="s">
        <v>168</v>
      </c>
      <c r="E171" s="214" t="s">
        <v>2284</v>
      </c>
      <c r="F171" s="215" t="s">
        <v>2285</v>
      </c>
      <c r="G171" s="216" t="s">
        <v>194</v>
      </c>
      <c r="H171" s="217">
        <v>166</v>
      </c>
      <c r="I171" s="218"/>
      <c r="J171" s="219">
        <f>ROUND(I171*H171,2)</f>
        <v>0</v>
      </c>
      <c r="K171" s="215" t="s">
        <v>195</v>
      </c>
      <c r="L171" s="45"/>
      <c r="M171" s="220" t="s">
        <v>19</v>
      </c>
      <c r="N171" s="221" t="s">
        <v>45</v>
      </c>
      <c r="O171" s="85"/>
      <c r="P171" s="222">
        <f>O171*H171</f>
        <v>0</v>
      </c>
      <c r="Q171" s="222">
        <v>0.00016694</v>
      </c>
      <c r="R171" s="222">
        <f>Q171*H171</f>
        <v>0.02771204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173</v>
      </c>
      <c r="AT171" s="224" t="s">
        <v>168</v>
      </c>
      <c r="AU171" s="224" t="s">
        <v>83</v>
      </c>
      <c r="AY171" s="18" t="s">
        <v>165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81</v>
      </c>
      <c r="BK171" s="225">
        <f>ROUND(I171*H171,2)</f>
        <v>0</v>
      </c>
      <c r="BL171" s="18" t="s">
        <v>173</v>
      </c>
      <c r="BM171" s="224" t="s">
        <v>2286</v>
      </c>
    </row>
    <row r="172" s="2" customFormat="1">
      <c r="A172" s="39"/>
      <c r="B172" s="40"/>
      <c r="C172" s="41"/>
      <c r="D172" s="248" t="s">
        <v>197</v>
      </c>
      <c r="E172" s="41"/>
      <c r="F172" s="249" t="s">
        <v>2287</v>
      </c>
      <c r="G172" s="41"/>
      <c r="H172" s="41"/>
      <c r="I172" s="250"/>
      <c r="J172" s="41"/>
      <c r="K172" s="41"/>
      <c r="L172" s="45"/>
      <c r="M172" s="251"/>
      <c r="N172" s="25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197</v>
      </c>
      <c r="AU172" s="18" t="s">
        <v>83</v>
      </c>
    </row>
    <row r="173" s="2" customFormat="1" ht="16.5" customHeight="1">
      <c r="A173" s="39"/>
      <c r="B173" s="40"/>
      <c r="C173" s="265" t="s">
        <v>1207</v>
      </c>
      <c r="D173" s="265" t="s">
        <v>522</v>
      </c>
      <c r="E173" s="266" t="s">
        <v>2288</v>
      </c>
      <c r="F173" s="267" t="s">
        <v>2289</v>
      </c>
      <c r="G173" s="268" t="s">
        <v>194</v>
      </c>
      <c r="H173" s="269">
        <v>196.62700000000001</v>
      </c>
      <c r="I173" s="270"/>
      <c r="J173" s="271">
        <f>ROUND(I173*H173,2)</f>
        <v>0</v>
      </c>
      <c r="K173" s="267" t="s">
        <v>195</v>
      </c>
      <c r="L173" s="272"/>
      <c r="M173" s="273" t="s">
        <v>19</v>
      </c>
      <c r="N173" s="274" t="s">
        <v>45</v>
      </c>
      <c r="O173" s="85"/>
      <c r="P173" s="222">
        <f>O173*H173</f>
        <v>0</v>
      </c>
      <c r="Q173" s="222">
        <v>0.00020000000000000001</v>
      </c>
      <c r="R173" s="222">
        <f>Q173*H173</f>
        <v>0.039325400000000003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525</v>
      </c>
      <c r="AT173" s="224" t="s">
        <v>522</v>
      </c>
      <c r="AU173" s="224" t="s">
        <v>83</v>
      </c>
      <c r="AY173" s="18" t="s">
        <v>165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81</v>
      </c>
      <c r="BK173" s="225">
        <f>ROUND(I173*H173,2)</f>
        <v>0</v>
      </c>
      <c r="BL173" s="18" t="s">
        <v>173</v>
      </c>
      <c r="BM173" s="224" t="s">
        <v>2290</v>
      </c>
    </row>
    <row r="174" s="14" customFormat="1">
      <c r="A174" s="14"/>
      <c r="B174" s="237"/>
      <c r="C174" s="238"/>
      <c r="D174" s="228" t="s">
        <v>175</v>
      </c>
      <c r="E174" s="238"/>
      <c r="F174" s="240" t="s">
        <v>2291</v>
      </c>
      <c r="G174" s="238"/>
      <c r="H174" s="241">
        <v>196.62700000000001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175</v>
      </c>
      <c r="AU174" s="247" t="s">
        <v>83</v>
      </c>
      <c r="AV174" s="14" t="s">
        <v>83</v>
      </c>
      <c r="AW174" s="14" t="s">
        <v>4</v>
      </c>
      <c r="AX174" s="14" t="s">
        <v>81</v>
      </c>
      <c r="AY174" s="247" t="s">
        <v>165</v>
      </c>
    </row>
    <row r="175" s="12" customFormat="1" ht="22.8" customHeight="1">
      <c r="A175" s="12"/>
      <c r="B175" s="197"/>
      <c r="C175" s="198"/>
      <c r="D175" s="199" t="s">
        <v>73</v>
      </c>
      <c r="E175" s="211" t="s">
        <v>353</v>
      </c>
      <c r="F175" s="211" t="s">
        <v>354</v>
      </c>
      <c r="G175" s="198"/>
      <c r="H175" s="198"/>
      <c r="I175" s="201"/>
      <c r="J175" s="212">
        <f>BK175</f>
        <v>0</v>
      </c>
      <c r="K175" s="198"/>
      <c r="L175" s="203"/>
      <c r="M175" s="204"/>
      <c r="N175" s="205"/>
      <c r="O175" s="205"/>
      <c r="P175" s="206">
        <f>SUM(P176:P179)</f>
        <v>0</v>
      </c>
      <c r="Q175" s="205"/>
      <c r="R175" s="206">
        <f>SUM(R176:R179)</f>
        <v>2.0563199999999999</v>
      </c>
      <c r="S175" s="205"/>
      <c r="T175" s="207">
        <f>SUM(T176:T179)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8" t="s">
        <v>81</v>
      </c>
      <c r="AT175" s="209" t="s">
        <v>73</v>
      </c>
      <c r="AU175" s="209" t="s">
        <v>81</v>
      </c>
      <c r="AY175" s="208" t="s">
        <v>165</v>
      </c>
      <c r="BK175" s="210">
        <f>SUM(BK176:BK179)</f>
        <v>0</v>
      </c>
    </row>
    <row r="176" s="2" customFormat="1" ht="21.75" customHeight="1">
      <c r="A176" s="39"/>
      <c r="B176" s="40"/>
      <c r="C176" s="213" t="s">
        <v>1714</v>
      </c>
      <c r="D176" s="213" t="s">
        <v>168</v>
      </c>
      <c r="E176" s="214" t="s">
        <v>2292</v>
      </c>
      <c r="F176" s="215" t="s">
        <v>2293</v>
      </c>
      <c r="G176" s="216" t="s">
        <v>181</v>
      </c>
      <c r="H176" s="217">
        <v>16</v>
      </c>
      <c r="I176" s="218"/>
      <c r="J176" s="219">
        <f>ROUND(I176*H176,2)</f>
        <v>0</v>
      </c>
      <c r="K176" s="215" t="s">
        <v>195</v>
      </c>
      <c r="L176" s="45"/>
      <c r="M176" s="220" t="s">
        <v>19</v>
      </c>
      <c r="N176" s="221" t="s">
        <v>45</v>
      </c>
      <c r="O176" s="85"/>
      <c r="P176" s="222">
        <f>O176*H176</f>
        <v>0</v>
      </c>
      <c r="Q176" s="222">
        <v>0.067019999999999996</v>
      </c>
      <c r="R176" s="222">
        <f>Q176*H176</f>
        <v>1.0723199999999999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173</v>
      </c>
      <c r="AT176" s="224" t="s">
        <v>168</v>
      </c>
      <c r="AU176" s="224" t="s">
        <v>83</v>
      </c>
      <c r="AY176" s="18" t="s">
        <v>165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81</v>
      </c>
      <c r="BK176" s="225">
        <f>ROUND(I176*H176,2)</f>
        <v>0</v>
      </c>
      <c r="BL176" s="18" t="s">
        <v>173</v>
      </c>
      <c r="BM176" s="224" t="s">
        <v>2294</v>
      </c>
    </row>
    <row r="177" s="2" customFormat="1">
      <c r="A177" s="39"/>
      <c r="B177" s="40"/>
      <c r="C177" s="41"/>
      <c r="D177" s="248" t="s">
        <v>197</v>
      </c>
      <c r="E177" s="41"/>
      <c r="F177" s="249" t="s">
        <v>2295</v>
      </c>
      <c r="G177" s="41"/>
      <c r="H177" s="41"/>
      <c r="I177" s="250"/>
      <c r="J177" s="41"/>
      <c r="K177" s="41"/>
      <c r="L177" s="45"/>
      <c r="M177" s="251"/>
      <c r="N177" s="25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197</v>
      </c>
      <c r="AU177" s="18" t="s">
        <v>83</v>
      </c>
    </row>
    <row r="178" s="14" customFormat="1">
      <c r="A178" s="14"/>
      <c r="B178" s="237"/>
      <c r="C178" s="238"/>
      <c r="D178" s="228" t="s">
        <v>175</v>
      </c>
      <c r="E178" s="239" t="s">
        <v>19</v>
      </c>
      <c r="F178" s="240" t="s">
        <v>2296</v>
      </c>
      <c r="G178" s="238"/>
      <c r="H178" s="241">
        <v>16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175</v>
      </c>
      <c r="AU178" s="247" t="s">
        <v>83</v>
      </c>
      <c r="AV178" s="14" t="s">
        <v>83</v>
      </c>
      <c r="AW178" s="14" t="s">
        <v>33</v>
      </c>
      <c r="AX178" s="14" t="s">
        <v>81</v>
      </c>
      <c r="AY178" s="247" t="s">
        <v>165</v>
      </c>
    </row>
    <row r="179" s="2" customFormat="1" ht="16.5" customHeight="1">
      <c r="A179" s="39"/>
      <c r="B179" s="40"/>
      <c r="C179" s="265" t="s">
        <v>1040</v>
      </c>
      <c r="D179" s="265" t="s">
        <v>522</v>
      </c>
      <c r="E179" s="266" t="s">
        <v>2297</v>
      </c>
      <c r="F179" s="267" t="s">
        <v>2298</v>
      </c>
      <c r="G179" s="268" t="s">
        <v>181</v>
      </c>
      <c r="H179" s="269">
        <v>16</v>
      </c>
      <c r="I179" s="270"/>
      <c r="J179" s="271">
        <f>ROUND(I179*H179,2)</f>
        <v>0</v>
      </c>
      <c r="K179" s="267" t="s">
        <v>195</v>
      </c>
      <c r="L179" s="272"/>
      <c r="M179" s="273" t="s">
        <v>19</v>
      </c>
      <c r="N179" s="274" t="s">
        <v>45</v>
      </c>
      <c r="O179" s="85"/>
      <c r="P179" s="222">
        <f>O179*H179</f>
        <v>0</v>
      </c>
      <c r="Q179" s="222">
        <v>0.061499999999999999</v>
      </c>
      <c r="R179" s="222">
        <f>Q179*H179</f>
        <v>0.98399999999999999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525</v>
      </c>
      <c r="AT179" s="224" t="s">
        <v>522</v>
      </c>
      <c r="AU179" s="224" t="s">
        <v>83</v>
      </c>
      <c r="AY179" s="18" t="s">
        <v>165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81</v>
      </c>
      <c r="BK179" s="225">
        <f>ROUND(I179*H179,2)</f>
        <v>0</v>
      </c>
      <c r="BL179" s="18" t="s">
        <v>173</v>
      </c>
      <c r="BM179" s="224" t="s">
        <v>2299</v>
      </c>
    </row>
    <row r="180" s="12" customFormat="1" ht="22.8" customHeight="1">
      <c r="A180" s="12"/>
      <c r="B180" s="197"/>
      <c r="C180" s="198"/>
      <c r="D180" s="199" t="s">
        <v>73</v>
      </c>
      <c r="E180" s="211" t="s">
        <v>173</v>
      </c>
      <c r="F180" s="211" t="s">
        <v>442</v>
      </c>
      <c r="G180" s="198"/>
      <c r="H180" s="198"/>
      <c r="I180" s="201"/>
      <c r="J180" s="212">
        <f>BK180</f>
        <v>0</v>
      </c>
      <c r="K180" s="198"/>
      <c r="L180" s="203"/>
      <c r="M180" s="204"/>
      <c r="N180" s="205"/>
      <c r="O180" s="205"/>
      <c r="P180" s="206">
        <f>SUM(P181:P183)</f>
        <v>0</v>
      </c>
      <c r="Q180" s="205"/>
      <c r="R180" s="206">
        <f>SUM(R181:R183)</f>
        <v>0</v>
      </c>
      <c r="S180" s="205"/>
      <c r="T180" s="207">
        <f>SUM(T181:T183)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8" t="s">
        <v>81</v>
      </c>
      <c r="AT180" s="209" t="s">
        <v>73</v>
      </c>
      <c r="AU180" s="209" t="s">
        <v>81</v>
      </c>
      <c r="AY180" s="208" t="s">
        <v>165</v>
      </c>
      <c r="BK180" s="210">
        <f>SUM(BK181:BK183)</f>
        <v>0</v>
      </c>
    </row>
    <row r="181" s="2" customFormat="1" ht="16.5" customHeight="1">
      <c r="A181" s="39"/>
      <c r="B181" s="40"/>
      <c r="C181" s="213" t="s">
        <v>167</v>
      </c>
      <c r="D181" s="213" t="s">
        <v>168</v>
      </c>
      <c r="E181" s="214" t="s">
        <v>2300</v>
      </c>
      <c r="F181" s="215" t="s">
        <v>2301</v>
      </c>
      <c r="G181" s="216" t="s">
        <v>223</v>
      </c>
      <c r="H181" s="217">
        <v>0.81000000000000005</v>
      </c>
      <c r="I181" s="218"/>
      <c r="J181" s="219">
        <f>ROUND(I181*H181,2)</f>
        <v>0</v>
      </c>
      <c r="K181" s="215" t="s">
        <v>195</v>
      </c>
      <c r="L181" s="45"/>
      <c r="M181" s="220" t="s">
        <v>19</v>
      </c>
      <c r="N181" s="221" t="s">
        <v>45</v>
      </c>
      <c r="O181" s="85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173</v>
      </c>
      <c r="AT181" s="224" t="s">
        <v>168</v>
      </c>
      <c r="AU181" s="224" t="s">
        <v>83</v>
      </c>
      <c r="AY181" s="18" t="s">
        <v>165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81</v>
      </c>
      <c r="BK181" s="225">
        <f>ROUND(I181*H181,2)</f>
        <v>0</v>
      </c>
      <c r="BL181" s="18" t="s">
        <v>173</v>
      </c>
      <c r="BM181" s="224" t="s">
        <v>2302</v>
      </c>
    </row>
    <row r="182" s="2" customFormat="1">
      <c r="A182" s="39"/>
      <c r="B182" s="40"/>
      <c r="C182" s="41"/>
      <c r="D182" s="248" t="s">
        <v>197</v>
      </c>
      <c r="E182" s="41"/>
      <c r="F182" s="249" t="s">
        <v>2303</v>
      </c>
      <c r="G182" s="41"/>
      <c r="H182" s="41"/>
      <c r="I182" s="250"/>
      <c r="J182" s="41"/>
      <c r="K182" s="41"/>
      <c r="L182" s="45"/>
      <c r="M182" s="251"/>
      <c r="N182" s="25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197</v>
      </c>
      <c r="AU182" s="18" t="s">
        <v>83</v>
      </c>
    </row>
    <row r="183" s="14" customFormat="1">
      <c r="A183" s="14"/>
      <c r="B183" s="237"/>
      <c r="C183" s="238"/>
      <c r="D183" s="228" t="s">
        <v>175</v>
      </c>
      <c r="E183" s="239" t="s">
        <v>19</v>
      </c>
      <c r="F183" s="240" t="s">
        <v>2304</v>
      </c>
      <c r="G183" s="238"/>
      <c r="H183" s="241">
        <v>0.81000000000000005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175</v>
      </c>
      <c r="AU183" s="247" t="s">
        <v>83</v>
      </c>
      <c r="AV183" s="14" t="s">
        <v>83</v>
      </c>
      <c r="AW183" s="14" t="s">
        <v>33</v>
      </c>
      <c r="AX183" s="14" t="s">
        <v>81</v>
      </c>
      <c r="AY183" s="247" t="s">
        <v>165</v>
      </c>
    </row>
    <row r="184" s="12" customFormat="1" ht="22.8" customHeight="1">
      <c r="A184" s="12"/>
      <c r="B184" s="197"/>
      <c r="C184" s="198"/>
      <c r="D184" s="199" t="s">
        <v>73</v>
      </c>
      <c r="E184" s="211" t="s">
        <v>468</v>
      </c>
      <c r="F184" s="211" t="s">
        <v>469</v>
      </c>
      <c r="G184" s="198"/>
      <c r="H184" s="198"/>
      <c r="I184" s="201"/>
      <c r="J184" s="212">
        <f>BK184</f>
        <v>0</v>
      </c>
      <c r="K184" s="198"/>
      <c r="L184" s="203"/>
      <c r="M184" s="204"/>
      <c r="N184" s="205"/>
      <c r="O184" s="205"/>
      <c r="P184" s="206">
        <f>SUM(P185:P219)</f>
        <v>0</v>
      </c>
      <c r="Q184" s="205"/>
      <c r="R184" s="206">
        <f>SUM(R185:R219)</f>
        <v>867.89058</v>
      </c>
      <c r="S184" s="205"/>
      <c r="T184" s="207">
        <f>SUM(T185:T219)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8" t="s">
        <v>81</v>
      </c>
      <c r="AT184" s="209" t="s">
        <v>73</v>
      </c>
      <c r="AU184" s="209" t="s">
        <v>81</v>
      </c>
      <c r="AY184" s="208" t="s">
        <v>165</v>
      </c>
      <c r="BK184" s="210">
        <f>SUM(BK185:BK219)</f>
        <v>0</v>
      </c>
    </row>
    <row r="185" s="2" customFormat="1" ht="21.75" customHeight="1">
      <c r="A185" s="39"/>
      <c r="B185" s="40"/>
      <c r="C185" s="213" t="s">
        <v>1087</v>
      </c>
      <c r="D185" s="213" t="s">
        <v>168</v>
      </c>
      <c r="E185" s="214" t="s">
        <v>2305</v>
      </c>
      <c r="F185" s="215" t="s">
        <v>2306</v>
      </c>
      <c r="G185" s="216" t="s">
        <v>194</v>
      </c>
      <c r="H185" s="217">
        <v>1510</v>
      </c>
      <c r="I185" s="218"/>
      <c r="J185" s="219">
        <f>ROUND(I185*H185,2)</f>
        <v>0</v>
      </c>
      <c r="K185" s="215" t="s">
        <v>195</v>
      </c>
      <c r="L185" s="45"/>
      <c r="M185" s="220" t="s">
        <v>19</v>
      </c>
      <c r="N185" s="221" t="s">
        <v>45</v>
      </c>
      <c r="O185" s="85"/>
      <c r="P185" s="222">
        <f>O185*H185</f>
        <v>0</v>
      </c>
      <c r="Q185" s="222">
        <v>0.34499999999999997</v>
      </c>
      <c r="R185" s="222">
        <f>Q185*H185</f>
        <v>520.94999999999993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173</v>
      </c>
      <c r="AT185" s="224" t="s">
        <v>168</v>
      </c>
      <c r="AU185" s="224" t="s">
        <v>83</v>
      </c>
      <c r="AY185" s="18" t="s">
        <v>165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81</v>
      </c>
      <c r="BK185" s="225">
        <f>ROUND(I185*H185,2)</f>
        <v>0</v>
      </c>
      <c r="BL185" s="18" t="s">
        <v>173</v>
      </c>
      <c r="BM185" s="224" t="s">
        <v>2307</v>
      </c>
    </row>
    <row r="186" s="2" customFormat="1">
      <c r="A186" s="39"/>
      <c r="B186" s="40"/>
      <c r="C186" s="41"/>
      <c r="D186" s="248" t="s">
        <v>197</v>
      </c>
      <c r="E186" s="41"/>
      <c r="F186" s="249" t="s">
        <v>2308</v>
      </c>
      <c r="G186" s="41"/>
      <c r="H186" s="41"/>
      <c r="I186" s="250"/>
      <c r="J186" s="41"/>
      <c r="K186" s="41"/>
      <c r="L186" s="45"/>
      <c r="M186" s="251"/>
      <c r="N186" s="25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197</v>
      </c>
      <c r="AU186" s="18" t="s">
        <v>83</v>
      </c>
    </row>
    <row r="187" s="14" customFormat="1">
      <c r="A187" s="14"/>
      <c r="B187" s="237"/>
      <c r="C187" s="238"/>
      <c r="D187" s="228" t="s">
        <v>175</v>
      </c>
      <c r="E187" s="239" t="s">
        <v>19</v>
      </c>
      <c r="F187" s="240" t="s">
        <v>2309</v>
      </c>
      <c r="G187" s="238"/>
      <c r="H187" s="241">
        <v>1116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175</v>
      </c>
      <c r="AU187" s="247" t="s">
        <v>83</v>
      </c>
      <c r="AV187" s="14" t="s">
        <v>83</v>
      </c>
      <c r="AW187" s="14" t="s">
        <v>33</v>
      </c>
      <c r="AX187" s="14" t="s">
        <v>74</v>
      </c>
      <c r="AY187" s="247" t="s">
        <v>165</v>
      </c>
    </row>
    <row r="188" s="14" customFormat="1">
      <c r="A188" s="14"/>
      <c r="B188" s="237"/>
      <c r="C188" s="238"/>
      <c r="D188" s="228" t="s">
        <v>175</v>
      </c>
      <c r="E188" s="239" t="s">
        <v>19</v>
      </c>
      <c r="F188" s="240" t="s">
        <v>2310</v>
      </c>
      <c r="G188" s="238"/>
      <c r="H188" s="241">
        <v>360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175</v>
      </c>
      <c r="AU188" s="247" t="s">
        <v>83</v>
      </c>
      <c r="AV188" s="14" t="s">
        <v>83</v>
      </c>
      <c r="AW188" s="14" t="s">
        <v>33</v>
      </c>
      <c r="AX188" s="14" t="s">
        <v>74</v>
      </c>
      <c r="AY188" s="247" t="s">
        <v>165</v>
      </c>
    </row>
    <row r="189" s="14" customFormat="1">
      <c r="A189" s="14"/>
      <c r="B189" s="237"/>
      <c r="C189" s="238"/>
      <c r="D189" s="228" t="s">
        <v>175</v>
      </c>
      <c r="E189" s="239" t="s">
        <v>19</v>
      </c>
      <c r="F189" s="240" t="s">
        <v>2229</v>
      </c>
      <c r="G189" s="238"/>
      <c r="H189" s="241">
        <v>34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175</v>
      </c>
      <c r="AU189" s="247" t="s">
        <v>83</v>
      </c>
      <c r="AV189" s="14" t="s">
        <v>83</v>
      </c>
      <c r="AW189" s="14" t="s">
        <v>33</v>
      </c>
      <c r="AX189" s="14" t="s">
        <v>74</v>
      </c>
      <c r="AY189" s="247" t="s">
        <v>165</v>
      </c>
    </row>
    <row r="190" s="15" customFormat="1">
      <c r="A190" s="15"/>
      <c r="B190" s="253"/>
      <c r="C190" s="254"/>
      <c r="D190" s="228" t="s">
        <v>175</v>
      </c>
      <c r="E190" s="255" t="s">
        <v>19</v>
      </c>
      <c r="F190" s="256" t="s">
        <v>207</v>
      </c>
      <c r="G190" s="254"/>
      <c r="H190" s="257">
        <v>1510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3" t="s">
        <v>175</v>
      </c>
      <c r="AU190" s="263" t="s">
        <v>83</v>
      </c>
      <c r="AV190" s="15" t="s">
        <v>173</v>
      </c>
      <c r="AW190" s="15" t="s">
        <v>33</v>
      </c>
      <c r="AX190" s="15" t="s">
        <v>81</v>
      </c>
      <c r="AY190" s="263" t="s">
        <v>165</v>
      </c>
    </row>
    <row r="191" s="2" customFormat="1" ht="24.15" customHeight="1">
      <c r="A191" s="39"/>
      <c r="B191" s="40"/>
      <c r="C191" s="213" t="s">
        <v>1091</v>
      </c>
      <c r="D191" s="213" t="s">
        <v>168</v>
      </c>
      <c r="E191" s="214" t="s">
        <v>2311</v>
      </c>
      <c r="F191" s="215" t="s">
        <v>2312</v>
      </c>
      <c r="G191" s="216" t="s">
        <v>194</v>
      </c>
      <c r="H191" s="217">
        <v>360</v>
      </c>
      <c r="I191" s="218"/>
      <c r="J191" s="219">
        <f>ROUND(I191*H191,2)</f>
        <v>0</v>
      </c>
      <c r="K191" s="215" t="s">
        <v>195</v>
      </c>
      <c r="L191" s="45"/>
      <c r="M191" s="220" t="s">
        <v>19</v>
      </c>
      <c r="N191" s="221" t="s">
        <v>45</v>
      </c>
      <c r="O191" s="85"/>
      <c r="P191" s="222">
        <f>O191*H191</f>
        <v>0</v>
      </c>
      <c r="Q191" s="222">
        <v>0.37190400000000001</v>
      </c>
      <c r="R191" s="222">
        <f>Q191*H191</f>
        <v>133.88544000000002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173</v>
      </c>
      <c r="AT191" s="224" t="s">
        <v>168</v>
      </c>
      <c r="AU191" s="224" t="s">
        <v>83</v>
      </c>
      <c r="AY191" s="18" t="s">
        <v>165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81</v>
      </c>
      <c r="BK191" s="225">
        <f>ROUND(I191*H191,2)</f>
        <v>0</v>
      </c>
      <c r="BL191" s="18" t="s">
        <v>173</v>
      </c>
      <c r="BM191" s="224" t="s">
        <v>2313</v>
      </c>
    </row>
    <row r="192" s="2" customFormat="1">
      <c r="A192" s="39"/>
      <c r="B192" s="40"/>
      <c r="C192" s="41"/>
      <c r="D192" s="248" t="s">
        <v>197</v>
      </c>
      <c r="E192" s="41"/>
      <c r="F192" s="249" t="s">
        <v>2314</v>
      </c>
      <c r="G192" s="41"/>
      <c r="H192" s="41"/>
      <c r="I192" s="250"/>
      <c r="J192" s="41"/>
      <c r="K192" s="41"/>
      <c r="L192" s="45"/>
      <c r="M192" s="251"/>
      <c r="N192" s="25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197</v>
      </c>
      <c r="AU192" s="18" t="s">
        <v>83</v>
      </c>
    </row>
    <row r="193" s="14" customFormat="1">
      <c r="A193" s="14"/>
      <c r="B193" s="237"/>
      <c r="C193" s="238"/>
      <c r="D193" s="228" t="s">
        <v>175</v>
      </c>
      <c r="E193" s="239" t="s">
        <v>19</v>
      </c>
      <c r="F193" s="240" t="s">
        <v>2310</v>
      </c>
      <c r="G193" s="238"/>
      <c r="H193" s="241">
        <v>360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175</v>
      </c>
      <c r="AU193" s="247" t="s">
        <v>83</v>
      </c>
      <c r="AV193" s="14" t="s">
        <v>83</v>
      </c>
      <c r="AW193" s="14" t="s">
        <v>33</v>
      </c>
      <c r="AX193" s="14" t="s">
        <v>81</v>
      </c>
      <c r="AY193" s="247" t="s">
        <v>165</v>
      </c>
    </row>
    <row r="194" s="2" customFormat="1" ht="33" customHeight="1">
      <c r="A194" s="39"/>
      <c r="B194" s="40"/>
      <c r="C194" s="213" t="s">
        <v>1720</v>
      </c>
      <c r="D194" s="213" t="s">
        <v>168</v>
      </c>
      <c r="E194" s="214" t="s">
        <v>2315</v>
      </c>
      <c r="F194" s="215" t="s">
        <v>2316</v>
      </c>
      <c r="G194" s="216" t="s">
        <v>194</v>
      </c>
      <c r="H194" s="217">
        <v>14</v>
      </c>
      <c r="I194" s="218"/>
      <c r="J194" s="219">
        <f>ROUND(I194*H194,2)</f>
        <v>0</v>
      </c>
      <c r="K194" s="215" t="s">
        <v>195</v>
      </c>
      <c r="L194" s="45"/>
      <c r="M194" s="220" t="s">
        <v>19</v>
      </c>
      <c r="N194" s="221" t="s">
        <v>45</v>
      </c>
      <c r="O194" s="85"/>
      <c r="P194" s="222">
        <f>O194*H194</f>
        <v>0</v>
      </c>
      <c r="Q194" s="222">
        <v>0.19536000000000001</v>
      </c>
      <c r="R194" s="222">
        <f>Q194*H194</f>
        <v>2.7350400000000001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173</v>
      </c>
      <c r="AT194" s="224" t="s">
        <v>168</v>
      </c>
      <c r="AU194" s="224" t="s">
        <v>83</v>
      </c>
      <c r="AY194" s="18" t="s">
        <v>165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81</v>
      </c>
      <c r="BK194" s="225">
        <f>ROUND(I194*H194,2)</f>
        <v>0</v>
      </c>
      <c r="BL194" s="18" t="s">
        <v>173</v>
      </c>
      <c r="BM194" s="224" t="s">
        <v>2317</v>
      </c>
    </row>
    <row r="195" s="2" customFormat="1">
      <c r="A195" s="39"/>
      <c r="B195" s="40"/>
      <c r="C195" s="41"/>
      <c r="D195" s="248" t="s">
        <v>197</v>
      </c>
      <c r="E195" s="41"/>
      <c r="F195" s="249" t="s">
        <v>2318</v>
      </c>
      <c r="G195" s="41"/>
      <c r="H195" s="41"/>
      <c r="I195" s="250"/>
      <c r="J195" s="41"/>
      <c r="K195" s="41"/>
      <c r="L195" s="45"/>
      <c r="M195" s="251"/>
      <c r="N195" s="25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197</v>
      </c>
      <c r="AU195" s="18" t="s">
        <v>83</v>
      </c>
    </row>
    <row r="196" s="2" customFormat="1" ht="16.5" customHeight="1">
      <c r="A196" s="39"/>
      <c r="B196" s="40"/>
      <c r="C196" s="265" t="s">
        <v>1542</v>
      </c>
      <c r="D196" s="265" t="s">
        <v>522</v>
      </c>
      <c r="E196" s="266" t="s">
        <v>2319</v>
      </c>
      <c r="F196" s="267" t="s">
        <v>2320</v>
      </c>
      <c r="G196" s="268" t="s">
        <v>194</v>
      </c>
      <c r="H196" s="269">
        <v>14</v>
      </c>
      <c r="I196" s="270"/>
      <c r="J196" s="271">
        <f>ROUND(I196*H196,2)</f>
        <v>0</v>
      </c>
      <c r="K196" s="267" t="s">
        <v>195</v>
      </c>
      <c r="L196" s="272"/>
      <c r="M196" s="273" t="s">
        <v>19</v>
      </c>
      <c r="N196" s="274" t="s">
        <v>45</v>
      </c>
      <c r="O196" s="85"/>
      <c r="P196" s="222">
        <f>O196*H196</f>
        <v>0</v>
      </c>
      <c r="Q196" s="222">
        <v>0.222</v>
      </c>
      <c r="R196" s="222">
        <f>Q196*H196</f>
        <v>3.1080000000000001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525</v>
      </c>
      <c r="AT196" s="224" t="s">
        <v>522</v>
      </c>
      <c r="AU196" s="224" t="s">
        <v>83</v>
      </c>
      <c r="AY196" s="18" t="s">
        <v>165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81</v>
      </c>
      <c r="BK196" s="225">
        <f>ROUND(I196*H196,2)</f>
        <v>0</v>
      </c>
      <c r="BL196" s="18" t="s">
        <v>173</v>
      </c>
      <c r="BM196" s="224" t="s">
        <v>2321</v>
      </c>
    </row>
    <row r="197" s="14" customFormat="1">
      <c r="A197" s="14"/>
      <c r="B197" s="237"/>
      <c r="C197" s="238"/>
      <c r="D197" s="228" t="s">
        <v>175</v>
      </c>
      <c r="E197" s="239" t="s">
        <v>19</v>
      </c>
      <c r="F197" s="240" t="s">
        <v>2322</v>
      </c>
      <c r="G197" s="238"/>
      <c r="H197" s="241">
        <v>14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175</v>
      </c>
      <c r="AU197" s="247" t="s">
        <v>83</v>
      </c>
      <c r="AV197" s="14" t="s">
        <v>83</v>
      </c>
      <c r="AW197" s="14" t="s">
        <v>33</v>
      </c>
      <c r="AX197" s="14" t="s">
        <v>81</v>
      </c>
      <c r="AY197" s="247" t="s">
        <v>165</v>
      </c>
    </row>
    <row r="198" s="2" customFormat="1" ht="33" customHeight="1">
      <c r="A198" s="39"/>
      <c r="B198" s="40"/>
      <c r="C198" s="213" t="s">
        <v>1095</v>
      </c>
      <c r="D198" s="213" t="s">
        <v>168</v>
      </c>
      <c r="E198" s="214" t="s">
        <v>2323</v>
      </c>
      <c r="F198" s="215" t="s">
        <v>2324</v>
      </c>
      <c r="G198" s="216" t="s">
        <v>194</v>
      </c>
      <c r="H198" s="217">
        <v>580</v>
      </c>
      <c r="I198" s="218"/>
      <c r="J198" s="219">
        <f>ROUND(I198*H198,2)</f>
        <v>0</v>
      </c>
      <c r="K198" s="215" t="s">
        <v>195</v>
      </c>
      <c r="L198" s="45"/>
      <c r="M198" s="220" t="s">
        <v>19</v>
      </c>
      <c r="N198" s="221" t="s">
        <v>45</v>
      </c>
      <c r="O198" s="85"/>
      <c r="P198" s="222">
        <f>O198*H198</f>
        <v>0</v>
      </c>
      <c r="Q198" s="222">
        <v>0.16700000000000001</v>
      </c>
      <c r="R198" s="222">
        <f>Q198*H198</f>
        <v>96.859999999999999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173</v>
      </c>
      <c r="AT198" s="224" t="s">
        <v>168</v>
      </c>
      <c r="AU198" s="224" t="s">
        <v>83</v>
      </c>
      <c r="AY198" s="18" t="s">
        <v>165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81</v>
      </c>
      <c r="BK198" s="225">
        <f>ROUND(I198*H198,2)</f>
        <v>0</v>
      </c>
      <c r="BL198" s="18" t="s">
        <v>173</v>
      </c>
      <c r="BM198" s="224" t="s">
        <v>2325</v>
      </c>
    </row>
    <row r="199" s="2" customFormat="1">
      <c r="A199" s="39"/>
      <c r="B199" s="40"/>
      <c r="C199" s="41"/>
      <c r="D199" s="248" t="s">
        <v>197</v>
      </c>
      <c r="E199" s="41"/>
      <c r="F199" s="249" t="s">
        <v>2326</v>
      </c>
      <c r="G199" s="41"/>
      <c r="H199" s="41"/>
      <c r="I199" s="250"/>
      <c r="J199" s="41"/>
      <c r="K199" s="41"/>
      <c r="L199" s="45"/>
      <c r="M199" s="251"/>
      <c r="N199" s="25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197</v>
      </c>
      <c r="AU199" s="18" t="s">
        <v>83</v>
      </c>
    </row>
    <row r="200" s="14" customFormat="1">
      <c r="A200" s="14"/>
      <c r="B200" s="237"/>
      <c r="C200" s="238"/>
      <c r="D200" s="228" t="s">
        <v>175</v>
      </c>
      <c r="E200" s="239" t="s">
        <v>19</v>
      </c>
      <c r="F200" s="240" t="s">
        <v>2327</v>
      </c>
      <c r="G200" s="238"/>
      <c r="H200" s="241">
        <v>580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175</v>
      </c>
      <c r="AU200" s="247" t="s">
        <v>83</v>
      </c>
      <c r="AV200" s="14" t="s">
        <v>83</v>
      </c>
      <c r="AW200" s="14" t="s">
        <v>33</v>
      </c>
      <c r="AX200" s="14" t="s">
        <v>81</v>
      </c>
      <c r="AY200" s="247" t="s">
        <v>165</v>
      </c>
    </row>
    <row r="201" s="2" customFormat="1" ht="16.5" customHeight="1">
      <c r="A201" s="39"/>
      <c r="B201" s="40"/>
      <c r="C201" s="213" t="s">
        <v>1100</v>
      </c>
      <c r="D201" s="213" t="s">
        <v>168</v>
      </c>
      <c r="E201" s="214" t="s">
        <v>2328</v>
      </c>
      <c r="F201" s="215" t="s">
        <v>2329</v>
      </c>
      <c r="G201" s="216" t="s">
        <v>194</v>
      </c>
      <c r="H201" s="217">
        <v>360</v>
      </c>
      <c r="I201" s="218"/>
      <c r="J201" s="219">
        <f>ROUND(I201*H201,2)</f>
        <v>0</v>
      </c>
      <c r="K201" s="215" t="s">
        <v>172</v>
      </c>
      <c r="L201" s="45"/>
      <c r="M201" s="220" t="s">
        <v>19</v>
      </c>
      <c r="N201" s="221" t="s">
        <v>45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173</v>
      </c>
      <c r="AT201" s="224" t="s">
        <v>168</v>
      </c>
      <c r="AU201" s="224" t="s">
        <v>83</v>
      </c>
      <c r="AY201" s="18" t="s">
        <v>165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81</v>
      </c>
      <c r="BK201" s="225">
        <f>ROUND(I201*H201,2)</f>
        <v>0</v>
      </c>
      <c r="BL201" s="18" t="s">
        <v>173</v>
      </c>
      <c r="BM201" s="224" t="s">
        <v>2330</v>
      </c>
    </row>
    <row r="202" s="14" customFormat="1">
      <c r="A202" s="14"/>
      <c r="B202" s="237"/>
      <c r="C202" s="238"/>
      <c r="D202" s="228" t="s">
        <v>175</v>
      </c>
      <c r="E202" s="239" t="s">
        <v>19</v>
      </c>
      <c r="F202" s="240" t="s">
        <v>2310</v>
      </c>
      <c r="G202" s="238"/>
      <c r="H202" s="241">
        <v>360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175</v>
      </c>
      <c r="AU202" s="247" t="s">
        <v>83</v>
      </c>
      <c r="AV202" s="14" t="s">
        <v>83</v>
      </c>
      <c r="AW202" s="14" t="s">
        <v>33</v>
      </c>
      <c r="AX202" s="14" t="s">
        <v>81</v>
      </c>
      <c r="AY202" s="247" t="s">
        <v>165</v>
      </c>
    </row>
    <row r="203" s="2" customFormat="1" ht="16.5" customHeight="1">
      <c r="A203" s="39"/>
      <c r="B203" s="40"/>
      <c r="C203" s="265" t="s">
        <v>1104</v>
      </c>
      <c r="D203" s="265" t="s">
        <v>522</v>
      </c>
      <c r="E203" s="266" t="s">
        <v>2331</v>
      </c>
      <c r="F203" s="267" t="s">
        <v>2332</v>
      </c>
      <c r="G203" s="268" t="s">
        <v>194</v>
      </c>
      <c r="H203" s="269">
        <v>440.22000000000003</v>
      </c>
      <c r="I203" s="270"/>
      <c r="J203" s="271">
        <f>ROUND(I203*H203,2)</f>
        <v>0</v>
      </c>
      <c r="K203" s="267" t="s">
        <v>172</v>
      </c>
      <c r="L203" s="272"/>
      <c r="M203" s="273" t="s">
        <v>19</v>
      </c>
      <c r="N203" s="274" t="s">
        <v>45</v>
      </c>
      <c r="O203" s="85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4" t="s">
        <v>525</v>
      </c>
      <c r="AT203" s="224" t="s">
        <v>522</v>
      </c>
      <c r="AU203" s="224" t="s">
        <v>83</v>
      </c>
      <c r="AY203" s="18" t="s">
        <v>165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8" t="s">
        <v>81</v>
      </c>
      <c r="BK203" s="225">
        <f>ROUND(I203*H203,2)</f>
        <v>0</v>
      </c>
      <c r="BL203" s="18" t="s">
        <v>173</v>
      </c>
      <c r="BM203" s="224" t="s">
        <v>2333</v>
      </c>
    </row>
    <row r="204" s="14" customFormat="1">
      <c r="A204" s="14"/>
      <c r="B204" s="237"/>
      <c r="C204" s="238"/>
      <c r="D204" s="228" t="s">
        <v>175</v>
      </c>
      <c r="E204" s="239" t="s">
        <v>19</v>
      </c>
      <c r="F204" s="240" t="s">
        <v>2334</v>
      </c>
      <c r="G204" s="238"/>
      <c r="H204" s="241">
        <v>440.22000000000003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175</v>
      </c>
      <c r="AU204" s="247" t="s">
        <v>83</v>
      </c>
      <c r="AV204" s="14" t="s">
        <v>83</v>
      </c>
      <c r="AW204" s="14" t="s">
        <v>33</v>
      </c>
      <c r="AX204" s="14" t="s">
        <v>81</v>
      </c>
      <c r="AY204" s="247" t="s">
        <v>165</v>
      </c>
    </row>
    <row r="205" s="2" customFormat="1" ht="16.5" customHeight="1">
      <c r="A205" s="39"/>
      <c r="B205" s="40"/>
      <c r="C205" s="265" t="s">
        <v>1148</v>
      </c>
      <c r="D205" s="265" t="s">
        <v>522</v>
      </c>
      <c r="E205" s="266" t="s">
        <v>2335</v>
      </c>
      <c r="F205" s="267" t="s">
        <v>2336</v>
      </c>
      <c r="G205" s="268" t="s">
        <v>194</v>
      </c>
      <c r="H205" s="269">
        <v>197.78</v>
      </c>
      <c r="I205" s="270"/>
      <c r="J205" s="271">
        <f>ROUND(I205*H205,2)</f>
        <v>0</v>
      </c>
      <c r="K205" s="267" t="s">
        <v>172</v>
      </c>
      <c r="L205" s="272"/>
      <c r="M205" s="273" t="s">
        <v>19</v>
      </c>
      <c r="N205" s="274" t="s">
        <v>45</v>
      </c>
      <c r="O205" s="85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525</v>
      </c>
      <c r="AT205" s="224" t="s">
        <v>522</v>
      </c>
      <c r="AU205" s="224" t="s">
        <v>83</v>
      </c>
      <c r="AY205" s="18" t="s">
        <v>165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81</v>
      </c>
      <c r="BK205" s="225">
        <f>ROUND(I205*H205,2)</f>
        <v>0</v>
      </c>
      <c r="BL205" s="18" t="s">
        <v>173</v>
      </c>
      <c r="BM205" s="224" t="s">
        <v>2337</v>
      </c>
    </row>
    <row r="206" s="14" customFormat="1">
      <c r="A206" s="14"/>
      <c r="B206" s="237"/>
      <c r="C206" s="238"/>
      <c r="D206" s="228" t="s">
        <v>175</v>
      </c>
      <c r="E206" s="239" t="s">
        <v>19</v>
      </c>
      <c r="F206" s="240" t="s">
        <v>2338</v>
      </c>
      <c r="G206" s="238"/>
      <c r="H206" s="241">
        <v>197.78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175</v>
      </c>
      <c r="AU206" s="247" t="s">
        <v>83</v>
      </c>
      <c r="AV206" s="14" t="s">
        <v>83</v>
      </c>
      <c r="AW206" s="14" t="s">
        <v>33</v>
      </c>
      <c r="AX206" s="14" t="s">
        <v>81</v>
      </c>
      <c r="AY206" s="247" t="s">
        <v>165</v>
      </c>
    </row>
    <row r="207" s="2" customFormat="1" ht="37.8" customHeight="1">
      <c r="A207" s="39"/>
      <c r="B207" s="40"/>
      <c r="C207" s="213" t="s">
        <v>1221</v>
      </c>
      <c r="D207" s="213" t="s">
        <v>168</v>
      </c>
      <c r="E207" s="214" t="s">
        <v>2339</v>
      </c>
      <c r="F207" s="215" t="s">
        <v>2340</v>
      </c>
      <c r="G207" s="216" t="s">
        <v>194</v>
      </c>
      <c r="H207" s="217">
        <v>17</v>
      </c>
      <c r="I207" s="218"/>
      <c r="J207" s="219">
        <f>ROUND(I207*H207,2)</f>
        <v>0</v>
      </c>
      <c r="K207" s="215" t="s">
        <v>195</v>
      </c>
      <c r="L207" s="45"/>
      <c r="M207" s="220" t="s">
        <v>19</v>
      </c>
      <c r="N207" s="221" t="s">
        <v>45</v>
      </c>
      <c r="O207" s="85"/>
      <c r="P207" s="222">
        <f>O207*H207</f>
        <v>0</v>
      </c>
      <c r="Q207" s="222">
        <v>0.11162</v>
      </c>
      <c r="R207" s="222">
        <f>Q207*H207</f>
        <v>1.89754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173</v>
      </c>
      <c r="AT207" s="224" t="s">
        <v>168</v>
      </c>
      <c r="AU207" s="224" t="s">
        <v>83</v>
      </c>
      <c r="AY207" s="18" t="s">
        <v>165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81</v>
      </c>
      <c r="BK207" s="225">
        <f>ROUND(I207*H207,2)</f>
        <v>0</v>
      </c>
      <c r="BL207" s="18" t="s">
        <v>173</v>
      </c>
      <c r="BM207" s="224" t="s">
        <v>2341</v>
      </c>
    </row>
    <row r="208" s="2" customFormat="1">
      <c r="A208" s="39"/>
      <c r="B208" s="40"/>
      <c r="C208" s="41"/>
      <c r="D208" s="248" t="s">
        <v>197</v>
      </c>
      <c r="E208" s="41"/>
      <c r="F208" s="249" t="s">
        <v>2342</v>
      </c>
      <c r="G208" s="41"/>
      <c r="H208" s="41"/>
      <c r="I208" s="250"/>
      <c r="J208" s="41"/>
      <c r="K208" s="41"/>
      <c r="L208" s="45"/>
      <c r="M208" s="251"/>
      <c r="N208" s="252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197</v>
      </c>
      <c r="AU208" s="18" t="s">
        <v>83</v>
      </c>
    </row>
    <row r="209" s="14" customFormat="1">
      <c r="A209" s="14"/>
      <c r="B209" s="237"/>
      <c r="C209" s="238"/>
      <c r="D209" s="228" t="s">
        <v>175</v>
      </c>
      <c r="E209" s="239" t="s">
        <v>19</v>
      </c>
      <c r="F209" s="240" t="s">
        <v>2193</v>
      </c>
      <c r="G209" s="238"/>
      <c r="H209" s="241">
        <v>17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175</v>
      </c>
      <c r="AU209" s="247" t="s">
        <v>83</v>
      </c>
      <c r="AV209" s="14" t="s">
        <v>83</v>
      </c>
      <c r="AW209" s="14" t="s">
        <v>33</v>
      </c>
      <c r="AX209" s="14" t="s">
        <v>81</v>
      </c>
      <c r="AY209" s="247" t="s">
        <v>165</v>
      </c>
    </row>
    <row r="210" s="2" customFormat="1" ht="16.5" customHeight="1">
      <c r="A210" s="39"/>
      <c r="B210" s="40"/>
      <c r="C210" s="265" t="s">
        <v>713</v>
      </c>
      <c r="D210" s="265" t="s">
        <v>522</v>
      </c>
      <c r="E210" s="266" t="s">
        <v>2343</v>
      </c>
      <c r="F210" s="267" t="s">
        <v>2344</v>
      </c>
      <c r="G210" s="268" t="s">
        <v>194</v>
      </c>
      <c r="H210" s="269">
        <v>17.510000000000002</v>
      </c>
      <c r="I210" s="270"/>
      <c r="J210" s="271">
        <f>ROUND(I210*H210,2)</f>
        <v>0</v>
      </c>
      <c r="K210" s="267" t="s">
        <v>195</v>
      </c>
      <c r="L210" s="272"/>
      <c r="M210" s="273" t="s">
        <v>19</v>
      </c>
      <c r="N210" s="274" t="s">
        <v>45</v>
      </c>
      <c r="O210" s="85"/>
      <c r="P210" s="222">
        <f>O210*H210</f>
        <v>0</v>
      </c>
      <c r="Q210" s="222">
        <v>0.17599999999999999</v>
      </c>
      <c r="R210" s="222">
        <f>Q210*H210</f>
        <v>3.0817600000000001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525</v>
      </c>
      <c r="AT210" s="224" t="s">
        <v>522</v>
      </c>
      <c r="AU210" s="224" t="s">
        <v>83</v>
      </c>
      <c r="AY210" s="18" t="s">
        <v>165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81</v>
      </c>
      <c r="BK210" s="225">
        <f>ROUND(I210*H210,2)</f>
        <v>0</v>
      </c>
      <c r="BL210" s="18" t="s">
        <v>173</v>
      </c>
      <c r="BM210" s="224" t="s">
        <v>2345</v>
      </c>
    </row>
    <row r="211" s="2" customFormat="1">
      <c r="A211" s="39"/>
      <c r="B211" s="40"/>
      <c r="C211" s="41"/>
      <c r="D211" s="228" t="s">
        <v>235</v>
      </c>
      <c r="E211" s="41"/>
      <c r="F211" s="264" t="s">
        <v>2346</v>
      </c>
      <c r="G211" s="41"/>
      <c r="H211" s="41"/>
      <c r="I211" s="250"/>
      <c r="J211" s="41"/>
      <c r="K211" s="41"/>
      <c r="L211" s="45"/>
      <c r="M211" s="251"/>
      <c r="N211" s="25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235</v>
      </c>
      <c r="AU211" s="18" t="s">
        <v>83</v>
      </c>
    </row>
    <row r="212" s="14" customFormat="1">
      <c r="A212" s="14"/>
      <c r="B212" s="237"/>
      <c r="C212" s="238"/>
      <c r="D212" s="228" t="s">
        <v>175</v>
      </c>
      <c r="E212" s="238"/>
      <c r="F212" s="240" t="s">
        <v>2347</v>
      </c>
      <c r="G212" s="238"/>
      <c r="H212" s="241">
        <v>17.510000000000002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175</v>
      </c>
      <c r="AU212" s="247" t="s">
        <v>83</v>
      </c>
      <c r="AV212" s="14" t="s">
        <v>83</v>
      </c>
      <c r="AW212" s="14" t="s">
        <v>4</v>
      </c>
      <c r="AX212" s="14" t="s">
        <v>81</v>
      </c>
      <c r="AY212" s="247" t="s">
        <v>165</v>
      </c>
    </row>
    <row r="213" s="2" customFormat="1" ht="37.8" customHeight="1">
      <c r="A213" s="39"/>
      <c r="B213" s="40"/>
      <c r="C213" s="213" t="s">
        <v>1140</v>
      </c>
      <c r="D213" s="213" t="s">
        <v>168</v>
      </c>
      <c r="E213" s="214" t="s">
        <v>2348</v>
      </c>
      <c r="F213" s="215" t="s">
        <v>2349</v>
      </c>
      <c r="G213" s="216" t="s">
        <v>194</v>
      </c>
      <c r="H213" s="217">
        <v>360</v>
      </c>
      <c r="I213" s="218"/>
      <c r="J213" s="219">
        <f>ROUND(I213*H213,2)</f>
        <v>0</v>
      </c>
      <c r="K213" s="215" t="s">
        <v>195</v>
      </c>
      <c r="L213" s="45"/>
      <c r="M213" s="220" t="s">
        <v>19</v>
      </c>
      <c r="N213" s="221" t="s">
        <v>45</v>
      </c>
      <c r="O213" s="85"/>
      <c r="P213" s="222">
        <f>O213*H213</f>
        <v>0</v>
      </c>
      <c r="Q213" s="222">
        <v>0.11162</v>
      </c>
      <c r="R213" s="222">
        <f>Q213*H213</f>
        <v>40.183199999999999</v>
      </c>
      <c r="S213" s="222">
        <v>0</v>
      </c>
      <c r="T213" s="22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4" t="s">
        <v>173</v>
      </c>
      <c r="AT213" s="224" t="s">
        <v>168</v>
      </c>
      <c r="AU213" s="224" t="s">
        <v>83</v>
      </c>
      <c r="AY213" s="18" t="s">
        <v>165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8" t="s">
        <v>81</v>
      </c>
      <c r="BK213" s="225">
        <f>ROUND(I213*H213,2)</f>
        <v>0</v>
      </c>
      <c r="BL213" s="18" t="s">
        <v>173</v>
      </c>
      <c r="BM213" s="224" t="s">
        <v>2350</v>
      </c>
    </row>
    <row r="214" s="2" customFormat="1">
      <c r="A214" s="39"/>
      <c r="B214" s="40"/>
      <c r="C214" s="41"/>
      <c r="D214" s="248" t="s">
        <v>197</v>
      </c>
      <c r="E214" s="41"/>
      <c r="F214" s="249" t="s">
        <v>2351</v>
      </c>
      <c r="G214" s="41"/>
      <c r="H214" s="41"/>
      <c r="I214" s="250"/>
      <c r="J214" s="41"/>
      <c r="K214" s="41"/>
      <c r="L214" s="45"/>
      <c r="M214" s="251"/>
      <c r="N214" s="25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197</v>
      </c>
      <c r="AU214" s="18" t="s">
        <v>83</v>
      </c>
    </row>
    <row r="215" s="14" customFormat="1">
      <c r="A215" s="14"/>
      <c r="B215" s="237"/>
      <c r="C215" s="238"/>
      <c r="D215" s="228" t="s">
        <v>175</v>
      </c>
      <c r="E215" s="239" t="s">
        <v>19</v>
      </c>
      <c r="F215" s="240" t="s">
        <v>2310</v>
      </c>
      <c r="G215" s="238"/>
      <c r="H215" s="241">
        <v>360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175</v>
      </c>
      <c r="AU215" s="247" t="s">
        <v>83</v>
      </c>
      <c r="AV215" s="14" t="s">
        <v>83</v>
      </c>
      <c r="AW215" s="14" t="s">
        <v>33</v>
      </c>
      <c r="AX215" s="14" t="s">
        <v>81</v>
      </c>
      <c r="AY215" s="247" t="s">
        <v>165</v>
      </c>
    </row>
    <row r="216" s="2" customFormat="1" ht="16.5" customHeight="1">
      <c r="A216" s="39"/>
      <c r="B216" s="40"/>
      <c r="C216" s="265" t="s">
        <v>1215</v>
      </c>
      <c r="D216" s="265" t="s">
        <v>522</v>
      </c>
      <c r="E216" s="266" t="s">
        <v>2343</v>
      </c>
      <c r="F216" s="267" t="s">
        <v>2344</v>
      </c>
      <c r="G216" s="268" t="s">
        <v>194</v>
      </c>
      <c r="H216" s="269">
        <v>363.60000000000002</v>
      </c>
      <c r="I216" s="270"/>
      <c r="J216" s="271">
        <f>ROUND(I216*H216,2)</f>
        <v>0</v>
      </c>
      <c r="K216" s="267" t="s">
        <v>195</v>
      </c>
      <c r="L216" s="272"/>
      <c r="M216" s="273" t="s">
        <v>19</v>
      </c>
      <c r="N216" s="274" t="s">
        <v>45</v>
      </c>
      <c r="O216" s="85"/>
      <c r="P216" s="222">
        <f>O216*H216</f>
        <v>0</v>
      </c>
      <c r="Q216" s="222">
        <v>0.17599999999999999</v>
      </c>
      <c r="R216" s="222">
        <f>Q216*H216</f>
        <v>63.993600000000001</v>
      </c>
      <c r="S216" s="222">
        <v>0</v>
      </c>
      <c r="T216" s="22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4" t="s">
        <v>525</v>
      </c>
      <c r="AT216" s="224" t="s">
        <v>522</v>
      </c>
      <c r="AU216" s="224" t="s">
        <v>83</v>
      </c>
      <c r="AY216" s="18" t="s">
        <v>165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8" t="s">
        <v>81</v>
      </c>
      <c r="BK216" s="225">
        <f>ROUND(I216*H216,2)</f>
        <v>0</v>
      </c>
      <c r="BL216" s="18" t="s">
        <v>173</v>
      </c>
      <c r="BM216" s="224" t="s">
        <v>2352</v>
      </c>
    </row>
    <row r="217" s="2" customFormat="1">
      <c r="A217" s="39"/>
      <c r="B217" s="40"/>
      <c r="C217" s="41"/>
      <c r="D217" s="228" t="s">
        <v>235</v>
      </c>
      <c r="E217" s="41"/>
      <c r="F217" s="264" t="s">
        <v>2346</v>
      </c>
      <c r="G217" s="41"/>
      <c r="H217" s="41"/>
      <c r="I217" s="250"/>
      <c r="J217" s="41"/>
      <c r="K217" s="41"/>
      <c r="L217" s="45"/>
      <c r="M217" s="251"/>
      <c r="N217" s="25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235</v>
      </c>
      <c r="AU217" s="18" t="s">
        <v>83</v>
      </c>
    </row>
    <row r="218" s="14" customFormat="1">
      <c r="A218" s="14"/>
      <c r="B218" s="237"/>
      <c r="C218" s="238"/>
      <c r="D218" s="228" t="s">
        <v>175</v>
      </c>
      <c r="E218" s="238"/>
      <c r="F218" s="240" t="s">
        <v>2353</v>
      </c>
      <c r="G218" s="238"/>
      <c r="H218" s="241">
        <v>363.60000000000002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175</v>
      </c>
      <c r="AU218" s="247" t="s">
        <v>83</v>
      </c>
      <c r="AV218" s="14" t="s">
        <v>83</v>
      </c>
      <c r="AW218" s="14" t="s">
        <v>4</v>
      </c>
      <c r="AX218" s="14" t="s">
        <v>81</v>
      </c>
      <c r="AY218" s="247" t="s">
        <v>165</v>
      </c>
    </row>
    <row r="219" s="2" customFormat="1" ht="21.75" customHeight="1">
      <c r="A219" s="39"/>
      <c r="B219" s="40"/>
      <c r="C219" s="265" t="s">
        <v>1211</v>
      </c>
      <c r="D219" s="265" t="s">
        <v>522</v>
      </c>
      <c r="E219" s="266" t="s">
        <v>2354</v>
      </c>
      <c r="F219" s="267" t="s">
        <v>2355</v>
      </c>
      <c r="G219" s="268" t="s">
        <v>181</v>
      </c>
      <c r="H219" s="269">
        <v>46</v>
      </c>
      <c r="I219" s="270"/>
      <c r="J219" s="271">
        <f>ROUND(I219*H219,2)</f>
        <v>0</v>
      </c>
      <c r="K219" s="267" t="s">
        <v>195</v>
      </c>
      <c r="L219" s="272"/>
      <c r="M219" s="273" t="s">
        <v>19</v>
      </c>
      <c r="N219" s="274" t="s">
        <v>45</v>
      </c>
      <c r="O219" s="85"/>
      <c r="P219" s="222">
        <f>O219*H219</f>
        <v>0</v>
      </c>
      <c r="Q219" s="222">
        <v>0.025999999999999999</v>
      </c>
      <c r="R219" s="222">
        <f>Q219*H219</f>
        <v>1.196</v>
      </c>
      <c r="S219" s="222">
        <v>0</v>
      </c>
      <c r="T219" s="223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4" t="s">
        <v>525</v>
      </c>
      <c r="AT219" s="224" t="s">
        <v>522</v>
      </c>
      <c r="AU219" s="224" t="s">
        <v>83</v>
      </c>
      <c r="AY219" s="18" t="s">
        <v>165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8" t="s">
        <v>81</v>
      </c>
      <c r="BK219" s="225">
        <f>ROUND(I219*H219,2)</f>
        <v>0</v>
      </c>
      <c r="BL219" s="18" t="s">
        <v>173</v>
      </c>
      <c r="BM219" s="224" t="s">
        <v>2356</v>
      </c>
    </row>
    <row r="220" s="12" customFormat="1" ht="22.8" customHeight="1">
      <c r="A220" s="12"/>
      <c r="B220" s="197"/>
      <c r="C220" s="198"/>
      <c r="D220" s="199" t="s">
        <v>73</v>
      </c>
      <c r="E220" s="211" t="s">
        <v>476</v>
      </c>
      <c r="F220" s="211" t="s">
        <v>477</v>
      </c>
      <c r="G220" s="198"/>
      <c r="H220" s="198"/>
      <c r="I220" s="201"/>
      <c r="J220" s="212">
        <f>BK220</f>
        <v>0</v>
      </c>
      <c r="K220" s="198"/>
      <c r="L220" s="203"/>
      <c r="M220" s="204"/>
      <c r="N220" s="205"/>
      <c r="O220" s="205"/>
      <c r="P220" s="206">
        <f>SUM(P221:P226)</f>
        <v>0</v>
      </c>
      <c r="Q220" s="205"/>
      <c r="R220" s="206">
        <f>SUM(R221:R226)</f>
        <v>5.2550400000000002</v>
      </c>
      <c r="S220" s="205"/>
      <c r="T220" s="207">
        <f>SUM(T221:T226)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8" t="s">
        <v>81</v>
      </c>
      <c r="AT220" s="209" t="s">
        <v>73</v>
      </c>
      <c r="AU220" s="209" t="s">
        <v>81</v>
      </c>
      <c r="AY220" s="208" t="s">
        <v>165</v>
      </c>
      <c r="BK220" s="210">
        <f>SUM(BK221:BK226)</f>
        <v>0</v>
      </c>
    </row>
    <row r="221" s="2" customFormat="1" ht="21.75" customHeight="1">
      <c r="A221" s="39"/>
      <c r="B221" s="40"/>
      <c r="C221" s="213" t="s">
        <v>1614</v>
      </c>
      <c r="D221" s="213" t="s">
        <v>168</v>
      </c>
      <c r="E221" s="214" t="s">
        <v>2357</v>
      </c>
      <c r="F221" s="215" t="s">
        <v>2358</v>
      </c>
      <c r="G221" s="216" t="s">
        <v>194</v>
      </c>
      <c r="H221" s="217">
        <v>108.8</v>
      </c>
      <c r="I221" s="218"/>
      <c r="J221" s="219">
        <f>ROUND(I221*H221,2)</f>
        <v>0</v>
      </c>
      <c r="K221" s="215" t="s">
        <v>978</v>
      </c>
      <c r="L221" s="45"/>
      <c r="M221" s="220" t="s">
        <v>19</v>
      </c>
      <c r="N221" s="221" t="s">
        <v>45</v>
      </c>
      <c r="O221" s="85"/>
      <c r="P221" s="222">
        <f>O221*H221</f>
        <v>0</v>
      </c>
      <c r="Q221" s="222">
        <v>0.027300000000000001</v>
      </c>
      <c r="R221" s="222">
        <f>Q221*H221</f>
        <v>2.97024</v>
      </c>
      <c r="S221" s="222">
        <v>0</v>
      </c>
      <c r="T221" s="22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173</v>
      </c>
      <c r="AT221" s="224" t="s">
        <v>168</v>
      </c>
      <c r="AU221" s="224" t="s">
        <v>83</v>
      </c>
      <c r="AY221" s="18" t="s">
        <v>165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81</v>
      </c>
      <c r="BK221" s="225">
        <f>ROUND(I221*H221,2)</f>
        <v>0</v>
      </c>
      <c r="BL221" s="18" t="s">
        <v>173</v>
      </c>
      <c r="BM221" s="224" t="s">
        <v>2359</v>
      </c>
    </row>
    <row r="222" s="2" customFormat="1">
      <c r="A222" s="39"/>
      <c r="B222" s="40"/>
      <c r="C222" s="41"/>
      <c r="D222" s="248" t="s">
        <v>197</v>
      </c>
      <c r="E222" s="41"/>
      <c r="F222" s="249" t="s">
        <v>2360</v>
      </c>
      <c r="G222" s="41"/>
      <c r="H222" s="41"/>
      <c r="I222" s="250"/>
      <c r="J222" s="41"/>
      <c r="K222" s="41"/>
      <c r="L222" s="45"/>
      <c r="M222" s="251"/>
      <c r="N222" s="25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197</v>
      </c>
      <c r="AU222" s="18" t="s">
        <v>83</v>
      </c>
    </row>
    <row r="223" s="14" customFormat="1">
      <c r="A223" s="14"/>
      <c r="B223" s="237"/>
      <c r="C223" s="238"/>
      <c r="D223" s="228" t="s">
        <v>175</v>
      </c>
      <c r="E223" s="239" t="s">
        <v>19</v>
      </c>
      <c r="F223" s="240" t="s">
        <v>2361</v>
      </c>
      <c r="G223" s="238"/>
      <c r="H223" s="241">
        <v>108.8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175</v>
      </c>
      <c r="AU223" s="247" t="s">
        <v>83</v>
      </c>
      <c r="AV223" s="14" t="s">
        <v>83</v>
      </c>
      <c r="AW223" s="14" t="s">
        <v>33</v>
      </c>
      <c r="AX223" s="14" t="s">
        <v>81</v>
      </c>
      <c r="AY223" s="247" t="s">
        <v>165</v>
      </c>
    </row>
    <row r="224" s="2" customFormat="1" ht="24.15" customHeight="1">
      <c r="A224" s="39"/>
      <c r="B224" s="40"/>
      <c r="C224" s="213" t="s">
        <v>2362</v>
      </c>
      <c r="D224" s="213" t="s">
        <v>168</v>
      </c>
      <c r="E224" s="214" t="s">
        <v>2363</v>
      </c>
      <c r="F224" s="215" t="s">
        <v>2364</v>
      </c>
      <c r="G224" s="216" t="s">
        <v>194</v>
      </c>
      <c r="H224" s="217">
        <v>217.59999999999999</v>
      </c>
      <c r="I224" s="218"/>
      <c r="J224" s="219">
        <f>ROUND(I224*H224,2)</f>
        <v>0</v>
      </c>
      <c r="K224" s="215" t="s">
        <v>978</v>
      </c>
      <c r="L224" s="45"/>
      <c r="M224" s="220" t="s">
        <v>19</v>
      </c>
      <c r="N224" s="221" t="s">
        <v>45</v>
      </c>
      <c r="O224" s="85"/>
      <c r="P224" s="222">
        <f>O224*H224</f>
        <v>0</v>
      </c>
      <c r="Q224" s="222">
        <v>0.010500000000000001</v>
      </c>
      <c r="R224" s="222">
        <f>Q224*H224</f>
        <v>2.2848000000000002</v>
      </c>
      <c r="S224" s="222">
        <v>0</v>
      </c>
      <c r="T224" s="22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4" t="s">
        <v>173</v>
      </c>
      <c r="AT224" s="224" t="s">
        <v>168</v>
      </c>
      <c r="AU224" s="224" t="s">
        <v>83</v>
      </c>
      <c r="AY224" s="18" t="s">
        <v>165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8" t="s">
        <v>81</v>
      </c>
      <c r="BK224" s="225">
        <f>ROUND(I224*H224,2)</f>
        <v>0</v>
      </c>
      <c r="BL224" s="18" t="s">
        <v>173</v>
      </c>
      <c r="BM224" s="224" t="s">
        <v>2365</v>
      </c>
    </row>
    <row r="225" s="2" customFormat="1">
      <c r="A225" s="39"/>
      <c r="B225" s="40"/>
      <c r="C225" s="41"/>
      <c r="D225" s="248" t="s">
        <v>197</v>
      </c>
      <c r="E225" s="41"/>
      <c r="F225" s="249" t="s">
        <v>2366</v>
      </c>
      <c r="G225" s="41"/>
      <c r="H225" s="41"/>
      <c r="I225" s="250"/>
      <c r="J225" s="41"/>
      <c r="K225" s="41"/>
      <c r="L225" s="45"/>
      <c r="M225" s="251"/>
      <c r="N225" s="25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197</v>
      </c>
      <c r="AU225" s="18" t="s">
        <v>83</v>
      </c>
    </row>
    <row r="226" s="14" customFormat="1">
      <c r="A226" s="14"/>
      <c r="B226" s="237"/>
      <c r="C226" s="238"/>
      <c r="D226" s="228" t="s">
        <v>175</v>
      </c>
      <c r="E226" s="239" t="s">
        <v>19</v>
      </c>
      <c r="F226" s="240" t="s">
        <v>2367</v>
      </c>
      <c r="G226" s="238"/>
      <c r="H226" s="241">
        <v>217.59999999999999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175</v>
      </c>
      <c r="AU226" s="247" t="s">
        <v>83</v>
      </c>
      <c r="AV226" s="14" t="s">
        <v>83</v>
      </c>
      <c r="AW226" s="14" t="s">
        <v>33</v>
      </c>
      <c r="AX226" s="14" t="s">
        <v>81</v>
      </c>
      <c r="AY226" s="247" t="s">
        <v>165</v>
      </c>
    </row>
    <row r="227" s="12" customFormat="1" ht="22.8" customHeight="1">
      <c r="A227" s="12"/>
      <c r="B227" s="197"/>
      <c r="C227" s="198"/>
      <c r="D227" s="199" t="s">
        <v>73</v>
      </c>
      <c r="E227" s="211" t="s">
        <v>525</v>
      </c>
      <c r="F227" s="211" t="s">
        <v>2368</v>
      </c>
      <c r="G227" s="198"/>
      <c r="H227" s="198"/>
      <c r="I227" s="201"/>
      <c r="J227" s="212">
        <f>BK227</f>
        <v>0</v>
      </c>
      <c r="K227" s="198"/>
      <c r="L227" s="203"/>
      <c r="M227" s="204"/>
      <c r="N227" s="205"/>
      <c r="O227" s="205"/>
      <c r="P227" s="206">
        <f>SUM(P228:P230)</f>
        <v>0</v>
      </c>
      <c r="Q227" s="205"/>
      <c r="R227" s="206">
        <f>SUM(R228:R230)</f>
        <v>0.084281379399999995</v>
      </c>
      <c r="S227" s="205"/>
      <c r="T227" s="207">
        <f>SUM(T228:T230)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8" t="s">
        <v>81</v>
      </c>
      <c r="AT227" s="209" t="s">
        <v>73</v>
      </c>
      <c r="AU227" s="209" t="s">
        <v>81</v>
      </c>
      <c r="AY227" s="208" t="s">
        <v>165</v>
      </c>
      <c r="BK227" s="210">
        <f>SUM(BK228:BK230)</f>
        <v>0</v>
      </c>
    </row>
    <row r="228" s="2" customFormat="1" ht="24.15" customHeight="1">
      <c r="A228" s="39"/>
      <c r="B228" s="40"/>
      <c r="C228" s="213" t="s">
        <v>267</v>
      </c>
      <c r="D228" s="213" t="s">
        <v>168</v>
      </c>
      <c r="E228" s="214" t="s">
        <v>2369</v>
      </c>
      <c r="F228" s="215" t="s">
        <v>2370</v>
      </c>
      <c r="G228" s="216" t="s">
        <v>171</v>
      </c>
      <c r="H228" s="217">
        <v>34</v>
      </c>
      <c r="I228" s="218"/>
      <c r="J228" s="219">
        <f>ROUND(I228*H228,2)</f>
        <v>0</v>
      </c>
      <c r="K228" s="215" t="s">
        <v>195</v>
      </c>
      <c r="L228" s="45"/>
      <c r="M228" s="220" t="s">
        <v>19</v>
      </c>
      <c r="N228" s="221" t="s">
        <v>45</v>
      </c>
      <c r="O228" s="85"/>
      <c r="P228" s="222">
        <f>O228*H228</f>
        <v>0</v>
      </c>
      <c r="Q228" s="222">
        <v>0.0024788640999999999</v>
      </c>
      <c r="R228" s="222">
        <f>Q228*H228</f>
        <v>0.084281379399999995</v>
      </c>
      <c r="S228" s="222">
        <v>0</v>
      </c>
      <c r="T228" s="22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4" t="s">
        <v>173</v>
      </c>
      <c r="AT228" s="224" t="s">
        <v>168</v>
      </c>
      <c r="AU228" s="224" t="s">
        <v>83</v>
      </c>
      <c r="AY228" s="18" t="s">
        <v>165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8" t="s">
        <v>81</v>
      </c>
      <c r="BK228" s="225">
        <f>ROUND(I228*H228,2)</f>
        <v>0</v>
      </c>
      <c r="BL228" s="18" t="s">
        <v>173</v>
      </c>
      <c r="BM228" s="224" t="s">
        <v>2371</v>
      </c>
    </row>
    <row r="229" s="2" customFormat="1">
      <c r="A229" s="39"/>
      <c r="B229" s="40"/>
      <c r="C229" s="41"/>
      <c r="D229" s="248" t="s">
        <v>197</v>
      </c>
      <c r="E229" s="41"/>
      <c r="F229" s="249" t="s">
        <v>2372</v>
      </c>
      <c r="G229" s="41"/>
      <c r="H229" s="41"/>
      <c r="I229" s="250"/>
      <c r="J229" s="41"/>
      <c r="K229" s="41"/>
      <c r="L229" s="45"/>
      <c r="M229" s="251"/>
      <c r="N229" s="25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197</v>
      </c>
      <c r="AU229" s="18" t="s">
        <v>83</v>
      </c>
    </row>
    <row r="230" s="14" customFormat="1">
      <c r="A230" s="14"/>
      <c r="B230" s="237"/>
      <c r="C230" s="238"/>
      <c r="D230" s="228" t="s">
        <v>175</v>
      </c>
      <c r="E230" s="239" t="s">
        <v>19</v>
      </c>
      <c r="F230" s="240" t="s">
        <v>2373</v>
      </c>
      <c r="G230" s="238"/>
      <c r="H230" s="241">
        <v>34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175</v>
      </c>
      <c r="AU230" s="247" t="s">
        <v>83</v>
      </c>
      <c r="AV230" s="14" t="s">
        <v>83</v>
      </c>
      <c r="AW230" s="14" t="s">
        <v>33</v>
      </c>
      <c r="AX230" s="14" t="s">
        <v>81</v>
      </c>
      <c r="AY230" s="247" t="s">
        <v>165</v>
      </c>
    </row>
    <row r="231" s="12" customFormat="1" ht="22.8" customHeight="1">
      <c r="A231" s="12"/>
      <c r="B231" s="197"/>
      <c r="C231" s="198"/>
      <c r="D231" s="199" t="s">
        <v>73</v>
      </c>
      <c r="E231" s="211" t="s">
        <v>659</v>
      </c>
      <c r="F231" s="211" t="s">
        <v>660</v>
      </c>
      <c r="G231" s="198"/>
      <c r="H231" s="198"/>
      <c r="I231" s="201"/>
      <c r="J231" s="212">
        <f>BK231</f>
        <v>0</v>
      </c>
      <c r="K231" s="198"/>
      <c r="L231" s="203"/>
      <c r="M231" s="204"/>
      <c r="N231" s="205"/>
      <c r="O231" s="205"/>
      <c r="P231" s="206">
        <f>SUM(P232:P293)</f>
        <v>0</v>
      </c>
      <c r="Q231" s="205"/>
      <c r="R231" s="206">
        <f>SUM(R232:R293)</f>
        <v>23.318475212000003</v>
      </c>
      <c r="S231" s="205"/>
      <c r="T231" s="207">
        <f>SUM(T232:T293)</f>
        <v>9.5692000000000004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8" t="s">
        <v>81</v>
      </c>
      <c r="AT231" s="209" t="s">
        <v>73</v>
      </c>
      <c r="AU231" s="209" t="s">
        <v>81</v>
      </c>
      <c r="AY231" s="208" t="s">
        <v>165</v>
      </c>
      <c r="BK231" s="210">
        <f>SUM(BK232:BK293)</f>
        <v>0</v>
      </c>
    </row>
    <row r="232" s="2" customFormat="1" ht="16.5" customHeight="1">
      <c r="A232" s="39"/>
      <c r="B232" s="40"/>
      <c r="C232" s="213" t="s">
        <v>1545</v>
      </c>
      <c r="D232" s="213" t="s">
        <v>168</v>
      </c>
      <c r="E232" s="214" t="s">
        <v>2374</v>
      </c>
      <c r="F232" s="215" t="s">
        <v>2375</v>
      </c>
      <c r="G232" s="216" t="s">
        <v>181</v>
      </c>
      <c r="H232" s="217">
        <v>2</v>
      </c>
      <c r="I232" s="218"/>
      <c r="J232" s="219">
        <f>ROUND(I232*H232,2)</f>
        <v>0</v>
      </c>
      <c r="K232" s="215" t="s">
        <v>172</v>
      </c>
      <c r="L232" s="45"/>
      <c r="M232" s="220" t="s">
        <v>19</v>
      </c>
      <c r="N232" s="221" t="s">
        <v>45</v>
      </c>
      <c r="O232" s="85"/>
      <c r="P232" s="222">
        <f>O232*H232</f>
        <v>0</v>
      </c>
      <c r="Q232" s="222">
        <v>0</v>
      </c>
      <c r="R232" s="222">
        <f>Q232*H232</f>
        <v>0</v>
      </c>
      <c r="S232" s="222">
        <v>0</v>
      </c>
      <c r="T232" s="22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4" t="s">
        <v>173</v>
      </c>
      <c r="AT232" s="224" t="s">
        <v>168</v>
      </c>
      <c r="AU232" s="224" t="s">
        <v>83</v>
      </c>
      <c r="AY232" s="18" t="s">
        <v>165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8" t="s">
        <v>81</v>
      </c>
      <c r="BK232" s="225">
        <f>ROUND(I232*H232,2)</f>
        <v>0</v>
      </c>
      <c r="BL232" s="18" t="s">
        <v>173</v>
      </c>
      <c r="BM232" s="224" t="s">
        <v>2376</v>
      </c>
    </row>
    <row r="233" s="14" customFormat="1">
      <c r="A233" s="14"/>
      <c r="B233" s="237"/>
      <c r="C233" s="238"/>
      <c r="D233" s="228" t="s">
        <v>175</v>
      </c>
      <c r="E233" s="239" t="s">
        <v>19</v>
      </c>
      <c r="F233" s="240" t="s">
        <v>2377</v>
      </c>
      <c r="G233" s="238"/>
      <c r="H233" s="241">
        <v>2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175</v>
      </c>
      <c r="AU233" s="247" t="s">
        <v>83</v>
      </c>
      <c r="AV233" s="14" t="s">
        <v>83</v>
      </c>
      <c r="AW233" s="14" t="s">
        <v>33</v>
      </c>
      <c r="AX233" s="14" t="s">
        <v>81</v>
      </c>
      <c r="AY233" s="247" t="s">
        <v>165</v>
      </c>
    </row>
    <row r="234" s="2" customFormat="1" ht="21.75" customHeight="1">
      <c r="A234" s="39"/>
      <c r="B234" s="40"/>
      <c r="C234" s="213" t="s">
        <v>1730</v>
      </c>
      <c r="D234" s="213" t="s">
        <v>168</v>
      </c>
      <c r="E234" s="214" t="s">
        <v>2378</v>
      </c>
      <c r="F234" s="215" t="s">
        <v>2379</v>
      </c>
      <c r="G234" s="216" t="s">
        <v>181</v>
      </c>
      <c r="H234" s="217">
        <v>1</v>
      </c>
      <c r="I234" s="218"/>
      <c r="J234" s="219">
        <f>ROUND(I234*H234,2)</f>
        <v>0</v>
      </c>
      <c r="K234" s="215" t="s">
        <v>172</v>
      </c>
      <c r="L234" s="45"/>
      <c r="M234" s="220" t="s">
        <v>19</v>
      </c>
      <c r="N234" s="221" t="s">
        <v>45</v>
      </c>
      <c r="O234" s="85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173</v>
      </c>
      <c r="AT234" s="224" t="s">
        <v>168</v>
      </c>
      <c r="AU234" s="224" t="s">
        <v>83</v>
      </c>
      <c r="AY234" s="18" t="s">
        <v>165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81</v>
      </c>
      <c r="BK234" s="225">
        <f>ROUND(I234*H234,2)</f>
        <v>0</v>
      </c>
      <c r="BL234" s="18" t="s">
        <v>173</v>
      </c>
      <c r="BM234" s="224" t="s">
        <v>2380</v>
      </c>
    </row>
    <row r="235" s="14" customFormat="1">
      <c r="A235" s="14"/>
      <c r="B235" s="237"/>
      <c r="C235" s="238"/>
      <c r="D235" s="228" t="s">
        <v>175</v>
      </c>
      <c r="E235" s="239" t="s">
        <v>19</v>
      </c>
      <c r="F235" s="240" t="s">
        <v>2381</v>
      </c>
      <c r="G235" s="238"/>
      <c r="H235" s="241">
        <v>1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175</v>
      </c>
      <c r="AU235" s="247" t="s">
        <v>83</v>
      </c>
      <c r="AV235" s="14" t="s">
        <v>83</v>
      </c>
      <c r="AW235" s="14" t="s">
        <v>33</v>
      </c>
      <c r="AX235" s="14" t="s">
        <v>81</v>
      </c>
      <c r="AY235" s="247" t="s">
        <v>165</v>
      </c>
    </row>
    <row r="236" s="2" customFormat="1" ht="16.5" customHeight="1">
      <c r="A236" s="39"/>
      <c r="B236" s="40"/>
      <c r="C236" s="213" t="s">
        <v>1548</v>
      </c>
      <c r="D236" s="213" t="s">
        <v>168</v>
      </c>
      <c r="E236" s="214" t="s">
        <v>2382</v>
      </c>
      <c r="F236" s="215" t="s">
        <v>2383</v>
      </c>
      <c r="G236" s="216" t="s">
        <v>181</v>
      </c>
      <c r="H236" s="217">
        <v>9</v>
      </c>
      <c r="I236" s="218"/>
      <c r="J236" s="219">
        <f>ROUND(I236*H236,2)</f>
        <v>0</v>
      </c>
      <c r="K236" s="215" t="s">
        <v>172</v>
      </c>
      <c r="L236" s="45"/>
      <c r="M236" s="220" t="s">
        <v>19</v>
      </c>
      <c r="N236" s="221" t="s">
        <v>45</v>
      </c>
      <c r="O236" s="85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173</v>
      </c>
      <c r="AT236" s="224" t="s">
        <v>168</v>
      </c>
      <c r="AU236" s="224" t="s">
        <v>83</v>
      </c>
      <c r="AY236" s="18" t="s">
        <v>165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81</v>
      </c>
      <c r="BK236" s="225">
        <f>ROUND(I236*H236,2)</f>
        <v>0</v>
      </c>
      <c r="BL236" s="18" t="s">
        <v>173</v>
      </c>
      <c r="BM236" s="224" t="s">
        <v>2384</v>
      </c>
    </row>
    <row r="237" s="14" customFormat="1">
      <c r="A237" s="14"/>
      <c r="B237" s="237"/>
      <c r="C237" s="238"/>
      <c r="D237" s="228" t="s">
        <v>175</v>
      </c>
      <c r="E237" s="239" t="s">
        <v>19</v>
      </c>
      <c r="F237" s="240" t="s">
        <v>2385</v>
      </c>
      <c r="G237" s="238"/>
      <c r="H237" s="241">
        <v>9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175</v>
      </c>
      <c r="AU237" s="247" t="s">
        <v>83</v>
      </c>
      <c r="AV237" s="14" t="s">
        <v>83</v>
      </c>
      <c r="AW237" s="14" t="s">
        <v>33</v>
      </c>
      <c r="AX237" s="14" t="s">
        <v>81</v>
      </c>
      <c r="AY237" s="247" t="s">
        <v>165</v>
      </c>
    </row>
    <row r="238" s="2" customFormat="1" ht="21.75" customHeight="1">
      <c r="A238" s="39"/>
      <c r="B238" s="40"/>
      <c r="C238" s="213" t="s">
        <v>2386</v>
      </c>
      <c r="D238" s="213" t="s">
        <v>168</v>
      </c>
      <c r="E238" s="214" t="s">
        <v>2387</v>
      </c>
      <c r="F238" s="215" t="s">
        <v>2388</v>
      </c>
      <c r="G238" s="216" t="s">
        <v>181</v>
      </c>
      <c r="H238" s="217">
        <v>11</v>
      </c>
      <c r="I238" s="218"/>
      <c r="J238" s="219">
        <f>ROUND(I238*H238,2)</f>
        <v>0</v>
      </c>
      <c r="K238" s="215" t="s">
        <v>172</v>
      </c>
      <c r="L238" s="45"/>
      <c r="M238" s="220" t="s">
        <v>19</v>
      </c>
      <c r="N238" s="221" t="s">
        <v>45</v>
      </c>
      <c r="O238" s="85"/>
      <c r="P238" s="222">
        <f>O238*H238</f>
        <v>0</v>
      </c>
      <c r="Q238" s="222">
        <v>0</v>
      </c>
      <c r="R238" s="222">
        <f>Q238*H238</f>
        <v>0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173</v>
      </c>
      <c r="AT238" s="224" t="s">
        <v>168</v>
      </c>
      <c r="AU238" s="224" t="s">
        <v>83</v>
      </c>
      <c r="AY238" s="18" t="s">
        <v>165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81</v>
      </c>
      <c r="BK238" s="225">
        <f>ROUND(I238*H238,2)</f>
        <v>0</v>
      </c>
      <c r="BL238" s="18" t="s">
        <v>173</v>
      </c>
      <c r="BM238" s="224" t="s">
        <v>2389</v>
      </c>
    </row>
    <row r="239" s="14" customFormat="1">
      <c r="A239" s="14"/>
      <c r="B239" s="237"/>
      <c r="C239" s="238"/>
      <c r="D239" s="228" t="s">
        <v>175</v>
      </c>
      <c r="E239" s="239" t="s">
        <v>19</v>
      </c>
      <c r="F239" s="240" t="s">
        <v>2390</v>
      </c>
      <c r="G239" s="238"/>
      <c r="H239" s="241">
        <v>11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175</v>
      </c>
      <c r="AU239" s="247" t="s">
        <v>83</v>
      </c>
      <c r="AV239" s="14" t="s">
        <v>83</v>
      </c>
      <c r="AW239" s="14" t="s">
        <v>33</v>
      </c>
      <c r="AX239" s="14" t="s">
        <v>81</v>
      </c>
      <c r="AY239" s="247" t="s">
        <v>165</v>
      </c>
    </row>
    <row r="240" s="2" customFormat="1" ht="16.5" customHeight="1">
      <c r="A240" s="39"/>
      <c r="B240" s="40"/>
      <c r="C240" s="213" t="s">
        <v>1552</v>
      </c>
      <c r="D240" s="213" t="s">
        <v>168</v>
      </c>
      <c r="E240" s="214" t="s">
        <v>2391</v>
      </c>
      <c r="F240" s="215" t="s">
        <v>2392</v>
      </c>
      <c r="G240" s="216" t="s">
        <v>181</v>
      </c>
      <c r="H240" s="217">
        <v>20</v>
      </c>
      <c r="I240" s="218"/>
      <c r="J240" s="219">
        <f>ROUND(I240*H240,2)</f>
        <v>0</v>
      </c>
      <c r="K240" s="215" t="s">
        <v>172</v>
      </c>
      <c r="L240" s="45"/>
      <c r="M240" s="220" t="s">
        <v>19</v>
      </c>
      <c r="N240" s="221" t="s">
        <v>45</v>
      </c>
      <c r="O240" s="85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173</v>
      </c>
      <c r="AT240" s="224" t="s">
        <v>168</v>
      </c>
      <c r="AU240" s="224" t="s">
        <v>83</v>
      </c>
      <c r="AY240" s="18" t="s">
        <v>165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81</v>
      </c>
      <c r="BK240" s="225">
        <f>ROUND(I240*H240,2)</f>
        <v>0</v>
      </c>
      <c r="BL240" s="18" t="s">
        <v>173</v>
      </c>
      <c r="BM240" s="224" t="s">
        <v>2393</v>
      </c>
    </row>
    <row r="241" s="14" customFormat="1">
      <c r="A241" s="14"/>
      <c r="B241" s="237"/>
      <c r="C241" s="238"/>
      <c r="D241" s="228" t="s">
        <v>175</v>
      </c>
      <c r="E241" s="239" t="s">
        <v>19</v>
      </c>
      <c r="F241" s="240" t="s">
        <v>2394</v>
      </c>
      <c r="G241" s="238"/>
      <c r="H241" s="241">
        <v>20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175</v>
      </c>
      <c r="AU241" s="247" t="s">
        <v>83</v>
      </c>
      <c r="AV241" s="14" t="s">
        <v>83</v>
      </c>
      <c r="AW241" s="14" t="s">
        <v>33</v>
      </c>
      <c r="AX241" s="14" t="s">
        <v>81</v>
      </c>
      <c r="AY241" s="247" t="s">
        <v>165</v>
      </c>
    </row>
    <row r="242" s="2" customFormat="1" ht="21.75" customHeight="1">
      <c r="A242" s="39"/>
      <c r="B242" s="40"/>
      <c r="C242" s="213" t="s">
        <v>2395</v>
      </c>
      <c r="D242" s="213" t="s">
        <v>168</v>
      </c>
      <c r="E242" s="214" t="s">
        <v>2396</v>
      </c>
      <c r="F242" s="215" t="s">
        <v>2397</v>
      </c>
      <c r="G242" s="216" t="s">
        <v>181</v>
      </c>
      <c r="H242" s="217">
        <v>4</v>
      </c>
      <c r="I242" s="218"/>
      <c r="J242" s="219">
        <f>ROUND(I242*H242,2)</f>
        <v>0</v>
      </c>
      <c r="K242" s="215" t="s">
        <v>172</v>
      </c>
      <c r="L242" s="45"/>
      <c r="M242" s="220" t="s">
        <v>19</v>
      </c>
      <c r="N242" s="221" t="s">
        <v>45</v>
      </c>
      <c r="O242" s="85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173</v>
      </c>
      <c r="AT242" s="224" t="s">
        <v>168</v>
      </c>
      <c r="AU242" s="224" t="s">
        <v>83</v>
      </c>
      <c r="AY242" s="18" t="s">
        <v>165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81</v>
      </c>
      <c r="BK242" s="225">
        <f>ROUND(I242*H242,2)</f>
        <v>0</v>
      </c>
      <c r="BL242" s="18" t="s">
        <v>173</v>
      </c>
      <c r="BM242" s="224" t="s">
        <v>2398</v>
      </c>
    </row>
    <row r="243" s="14" customFormat="1">
      <c r="A243" s="14"/>
      <c r="B243" s="237"/>
      <c r="C243" s="238"/>
      <c r="D243" s="228" t="s">
        <v>175</v>
      </c>
      <c r="E243" s="239" t="s">
        <v>19</v>
      </c>
      <c r="F243" s="240" t="s">
        <v>2399</v>
      </c>
      <c r="G243" s="238"/>
      <c r="H243" s="241">
        <v>4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175</v>
      </c>
      <c r="AU243" s="247" t="s">
        <v>83</v>
      </c>
      <c r="AV243" s="14" t="s">
        <v>83</v>
      </c>
      <c r="AW243" s="14" t="s">
        <v>33</v>
      </c>
      <c r="AX243" s="14" t="s">
        <v>81</v>
      </c>
      <c r="AY243" s="247" t="s">
        <v>165</v>
      </c>
    </row>
    <row r="244" s="2" customFormat="1" ht="16.5" customHeight="1">
      <c r="A244" s="39"/>
      <c r="B244" s="40"/>
      <c r="C244" s="213" t="s">
        <v>983</v>
      </c>
      <c r="D244" s="213" t="s">
        <v>168</v>
      </c>
      <c r="E244" s="214" t="s">
        <v>2400</v>
      </c>
      <c r="F244" s="215" t="s">
        <v>2401</v>
      </c>
      <c r="G244" s="216" t="s">
        <v>181</v>
      </c>
      <c r="H244" s="217">
        <v>1</v>
      </c>
      <c r="I244" s="218"/>
      <c r="J244" s="219">
        <f>ROUND(I244*H244,2)</f>
        <v>0</v>
      </c>
      <c r="K244" s="215" t="s">
        <v>172</v>
      </c>
      <c r="L244" s="45"/>
      <c r="M244" s="220" t="s">
        <v>19</v>
      </c>
      <c r="N244" s="221" t="s">
        <v>45</v>
      </c>
      <c r="O244" s="85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173</v>
      </c>
      <c r="AT244" s="224" t="s">
        <v>168</v>
      </c>
      <c r="AU244" s="224" t="s">
        <v>83</v>
      </c>
      <c r="AY244" s="18" t="s">
        <v>165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81</v>
      </c>
      <c r="BK244" s="225">
        <f>ROUND(I244*H244,2)</f>
        <v>0</v>
      </c>
      <c r="BL244" s="18" t="s">
        <v>173</v>
      </c>
      <c r="BM244" s="224" t="s">
        <v>2402</v>
      </c>
    </row>
    <row r="245" s="14" customFormat="1">
      <c r="A245" s="14"/>
      <c r="B245" s="237"/>
      <c r="C245" s="238"/>
      <c r="D245" s="228" t="s">
        <v>175</v>
      </c>
      <c r="E245" s="239" t="s">
        <v>19</v>
      </c>
      <c r="F245" s="240" t="s">
        <v>2403</v>
      </c>
      <c r="G245" s="238"/>
      <c r="H245" s="241">
        <v>1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175</v>
      </c>
      <c r="AU245" s="247" t="s">
        <v>83</v>
      </c>
      <c r="AV245" s="14" t="s">
        <v>83</v>
      </c>
      <c r="AW245" s="14" t="s">
        <v>33</v>
      </c>
      <c r="AX245" s="14" t="s">
        <v>81</v>
      </c>
      <c r="AY245" s="247" t="s">
        <v>165</v>
      </c>
    </row>
    <row r="246" s="2" customFormat="1" ht="16.5" customHeight="1">
      <c r="A246" s="39"/>
      <c r="B246" s="40"/>
      <c r="C246" s="213" t="s">
        <v>2404</v>
      </c>
      <c r="D246" s="213" t="s">
        <v>168</v>
      </c>
      <c r="E246" s="214" t="s">
        <v>2405</v>
      </c>
      <c r="F246" s="215" t="s">
        <v>2406</v>
      </c>
      <c r="G246" s="216" t="s">
        <v>181</v>
      </c>
      <c r="H246" s="217">
        <v>3</v>
      </c>
      <c r="I246" s="218"/>
      <c r="J246" s="219">
        <f>ROUND(I246*H246,2)</f>
        <v>0</v>
      </c>
      <c r="K246" s="215" t="s">
        <v>172</v>
      </c>
      <c r="L246" s="45"/>
      <c r="M246" s="220" t="s">
        <v>19</v>
      </c>
      <c r="N246" s="221" t="s">
        <v>45</v>
      </c>
      <c r="O246" s="85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4" t="s">
        <v>173</v>
      </c>
      <c r="AT246" s="224" t="s">
        <v>168</v>
      </c>
      <c r="AU246" s="224" t="s">
        <v>83</v>
      </c>
      <c r="AY246" s="18" t="s">
        <v>165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8" t="s">
        <v>81</v>
      </c>
      <c r="BK246" s="225">
        <f>ROUND(I246*H246,2)</f>
        <v>0</v>
      </c>
      <c r="BL246" s="18" t="s">
        <v>173</v>
      </c>
      <c r="BM246" s="224" t="s">
        <v>2407</v>
      </c>
    </row>
    <row r="247" s="14" customFormat="1">
      <c r="A247" s="14"/>
      <c r="B247" s="237"/>
      <c r="C247" s="238"/>
      <c r="D247" s="228" t="s">
        <v>175</v>
      </c>
      <c r="E247" s="239" t="s">
        <v>19</v>
      </c>
      <c r="F247" s="240" t="s">
        <v>2408</v>
      </c>
      <c r="G247" s="238"/>
      <c r="H247" s="241">
        <v>3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175</v>
      </c>
      <c r="AU247" s="247" t="s">
        <v>83</v>
      </c>
      <c r="AV247" s="14" t="s">
        <v>83</v>
      </c>
      <c r="AW247" s="14" t="s">
        <v>33</v>
      </c>
      <c r="AX247" s="14" t="s">
        <v>81</v>
      </c>
      <c r="AY247" s="247" t="s">
        <v>165</v>
      </c>
    </row>
    <row r="248" s="2" customFormat="1" ht="16.5" customHeight="1">
      <c r="A248" s="39"/>
      <c r="B248" s="40"/>
      <c r="C248" s="213" t="s">
        <v>183</v>
      </c>
      <c r="D248" s="213" t="s">
        <v>168</v>
      </c>
      <c r="E248" s="214" t="s">
        <v>2409</v>
      </c>
      <c r="F248" s="215" t="s">
        <v>2410</v>
      </c>
      <c r="G248" s="216" t="s">
        <v>181</v>
      </c>
      <c r="H248" s="217">
        <v>2</v>
      </c>
      <c r="I248" s="218"/>
      <c r="J248" s="219">
        <f>ROUND(I248*H248,2)</f>
        <v>0</v>
      </c>
      <c r="K248" s="215" t="s">
        <v>195</v>
      </c>
      <c r="L248" s="45"/>
      <c r="M248" s="220" t="s">
        <v>19</v>
      </c>
      <c r="N248" s="221" t="s">
        <v>45</v>
      </c>
      <c r="O248" s="85"/>
      <c r="P248" s="222">
        <f>O248*H248</f>
        <v>0</v>
      </c>
      <c r="Q248" s="222">
        <v>0.00069999999999999999</v>
      </c>
      <c r="R248" s="222">
        <f>Q248*H248</f>
        <v>0.0014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173</v>
      </c>
      <c r="AT248" s="224" t="s">
        <v>168</v>
      </c>
      <c r="AU248" s="224" t="s">
        <v>83</v>
      </c>
      <c r="AY248" s="18" t="s">
        <v>165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81</v>
      </c>
      <c r="BK248" s="225">
        <f>ROUND(I248*H248,2)</f>
        <v>0</v>
      </c>
      <c r="BL248" s="18" t="s">
        <v>173</v>
      </c>
      <c r="BM248" s="224" t="s">
        <v>2411</v>
      </c>
    </row>
    <row r="249" s="2" customFormat="1">
      <c r="A249" s="39"/>
      <c r="B249" s="40"/>
      <c r="C249" s="41"/>
      <c r="D249" s="248" t="s">
        <v>197</v>
      </c>
      <c r="E249" s="41"/>
      <c r="F249" s="249" t="s">
        <v>2412</v>
      </c>
      <c r="G249" s="41"/>
      <c r="H249" s="41"/>
      <c r="I249" s="250"/>
      <c r="J249" s="41"/>
      <c r="K249" s="41"/>
      <c r="L249" s="45"/>
      <c r="M249" s="251"/>
      <c r="N249" s="25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197</v>
      </c>
      <c r="AU249" s="18" t="s">
        <v>83</v>
      </c>
    </row>
    <row r="250" s="2" customFormat="1" ht="16.5" customHeight="1">
      <c r="A250" s="39"/>
      <c r="B250" s="40"/>
      <c r="C250" s="265" t="s">
        <v>187</v>
      </c>
      <c r="D250" s="265" t="s">
        <v>522</v>
      </c>
      <c r="E250" s="266" t="s">
        <v>2413</v>
      </c>
      <c r="F250" s="267" t="s">
        <v>2414</v>
      </c>
      <c r="G250" s="268" t="s">
        <v>181</v>
      </c>
      <c r="H250" s="269">
        <v>2</v>
      </c>
      <c r="I250" s="270"/>
      <c r="J250" s="271">
        <f>ROUND(I250*H250,2)</f>
        <v>0</v>
      </c>
      <c r="K250" s="267" t="s">
        <v>195</v>
      </c>
      <c r="L250" s="272"/>
      <c r="M250" s="273" t="s">
        <v>19</v>
      </c>
      <c r="N250" s="274" t="s">
        <v>45</v>
      </c>
      <c r="O250" s="85"/>
      <c r="P250" s="222">
        <f>O250*H250</f>
        <v>0</v>
      </c>
      <c r="Q250" s="222">
        <v>0.0035000000000000001</v>
      </c>
      <c r="R250" s="222">
        <f>Q250*H250</f>
        <v>0.0070000000000000001</v>
      </c>
      <c r="S250" s="222">
        <v>0</v>
      </c>
      <c r="T250" s="22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4" t="s">
        <v>525</v>
      </c>
      <c r="AT250" s="224" t="s">
        <v>522</v>
      </c>
      <c r="AU250" s="224" t="s">
        <v>83</v>
      </c>
      <c r="AY250" s="18" t="s">
        <v>165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8" t="s">
        <v>81</v>
      </c>
      <c r="BK250" s="225">
        <f>ROUND(I250*H250,2)</f>
        <v>0</v>
      </c>
      <c r="BL250" s="18" t="s">
        <v>173</v>
      </c>
      <c r="BM250" s="224" t="s">
        <v>2415</v>
      </c>
    </row>
    <row r="251" s="2" customFormat="1" ht="16.5" customHeight="1">
      <c r="A251" s="39"/>
      <c r="B251" s="40"/>
      <c r="C251" s="213" t="s">
        <v>2416</v>
      </c>
      <c r="D251" s="213" t="s">
        <v>168</v>
      </c>
      <c r="E251" s="214" t="s">
        <v>2409</v>
      </c>
      <c r="F251" s="215" t="s">
        <v>2410</v>
      </c>
      <c r="G251" s="216" t="s">
        <v>181</v>
      </c>
      <c r="H251" s="217">
        <v>2</v>
      </c>
      <c r="I251" s="218"/>
      <c r="J251" s="219">
        <f>ROUND(I251*H251,2)</f>
        <v>0</v>
      </c>
      <c r="K251" s="215" t="s">
        <v>195</v>
      </c>
      <c r="L251" s="45"/>
      <c r="M251" s="220" t="s">
        <v>19</v>
      </c>
      <c r="N251" s="221" t="s">
        <v>45</v>
      </c>
      <c r="O251" s="85"/>
      <c r="P251" s="222">
        <f>O251*H251</f>
        <v>0</v>
      </c>
      <c r="Q251" s="222">
        <v>0.00069999999999999999</v>
      </c>
      <c r="R251" s="222">
        <f>Q251*H251</f>
        <v>0.0014</v>
      </c>
      <c r="S251" s="222">
        <v>0</v>
      </c>
      <c r="T251" s="22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4" t="s">
        <v>173</v>
      </c>
      <c r="AT251" s="224" t="s">
        <v>168</v>
      </c>
      <c r="AU251" s="224" t="s">
        <v>83</v>
      </c>
      <c r="AY251" s="18" t="s">
        <v>165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8" t="s">
        <v>81</v>
      </c>
      <c r="BK251" s="225">
        <f>ROUND(I251*H251,2)</f>
        <v>0</v>
      </c>
      <c r="BL251" s="18" t="s">
        <v>173</v>
      </c>
      <c r="BM251" s="224" t="s">
        <v>2417</v>
      </c>
    </row>
    <row r="252" s="2" customFormat="1">
      <c r="A252" s="39"/>
      <c r="B252" s="40"/>
      <c r="C252" s="41"/>
      <c r="D252" s="248" t="s">
        <v>197</v>
      </c>
      <c r="E252" s="41"/>
      <c r="F252" s="249" t="s">
        <v>2412</v>
      </c>
      <c r="G252" s="41"/>
      <c r="H252" s="41"/>
      <c r="I252" s="250"/>
      <c r="J252" s="41"/>
      <c r="K252" s="41"/>
      <c r="L252" s="45"/>
      <c r="M252" s="251"/>
      <c r="N252" s="25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197</v>
      </c>
      <c r="AU252" s="18" t="s">
        <v>83</v>
      </c>
    </row>
    <row r="253" s="2" customFormat="1" ht="16.5" customHeight="1">
      <c r="A253" s="39"/>
      <c r="B253" s="40"/>
      <c r="C253" s="265" t="s">
        <v>1603</v>
      </c>
      <c r="D253" s="265" t="s">
        <v>522</v>
      </c>
      <c r="E253" s="266" t="s">
        <v>2418</v>
      </c>
      <c r="F253" s="267" t="s">
        <v>2419</v>
      </c>
      <c r="G253" s="268" t="s">
        <v>181</v>
      </c>
      <c r="H253" s="269">
        <v>2</v>
      </c>
      <c r="I253" s="270"/>
      <c r="J253" s="271">
        <f>ROUND(I253*H253,2)</f>
        <v>0</v>
      </c>
      <c r="K253" s="267" t="s">
        <v>195</v>
      </c>
      <c r="L253" s="272"/>
      <c r="M253" s="273" t="s">
        <v>19</v>
      </c>
      <c r="N253" s="274" t="s">
        <v>45</v>
      </c>
      <c r="O253" s="85"/>
      <c r="P253" s="222">
        <f>O253*H253</f>
        <v>0</v>
      </c>
      <c r="Q253" s="222">
        <v>0.0035999999999999999</v>
      </c>
      <c r="R253" s="222">
        <f>Q253*H253</f>
        <v>0.0071999999999999998</v>
      </c>
      <c r="S253" s="222">
        <v>0</v>
      </c>
      <c r="T253" s="223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4" t="s">
        <v>525</v>
      </c>
      <c r="AT253" s="224" t="s">
        <v>522</v>
      </c>
      <c r="AU253" s="224" t="s">
        <v>83</v>
      </c>
      <c r="AY253" s="18" t="s">
        <v>165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8" t="s">
        <v>81</v>
      </c>
      <c r="BK253" s="225">
        <f>ROUND(I253*H253,2)</f>
        <v>0</v>
      </c>
      <c r="BL253" s="18" t="s">
        <v>173</v>
      </c>
      <c r="BM253" s="224" t="s">
        <v>2420</v>
      </c>
    </row>
    <row r="254" s="2" customFormat="1" ht="16.5" customHeight="1">
      <c r="A254" s="39"/>
      <c r="B254" s="40"/>
      <c r="C254" s="213" t="s">
        <v>347</v>
      </c>
      <c r="D254" s="213" t="s">
        <v>168</v>
      </c>
      <c r="E254" s="214" t="s">
        <v>2421</v>
      </c>
      <c r="F254" s="215" t="s">
        <v>2422</v>
      </c>
      <c r="G254" s="216" t="s">
        <v>181</v>
      </c>
      <c r="H254" s="217">
        <v>2</v>
      </c>
      <c r="I254" s="218"/>
      <c r="J254" s="219">
        <f>ROUND(I254*H254,2)</f>
        <v>0</v>
      </c>
      <c r="K254" s="215" t="s">
        <v>195</v>
      </c>
      <c r="L254" s="45"/>
      <c r="M254" s="220" t="s">
        <v>19</v>
      </c>
      <c r="N254" s="221" t="s">
        <v>45</v>
      </c>
      <c r="O254" s="85"/>
      <c r="P254" s="222">
        <f>O254*H254</f>
        <v>0</v>
      </c>
      <c r="Q254" s="222">
        <v>0.11240500000000001</v>
      </c>
      <c r="R254" s="222">
        <f>Q254*H254</f>
        <v>0.22481000000000001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173</v>
      </c>
      <c r="AT254" s="224" t="s">
        <v>168</v>
      </c>
      <c r="AU254" s="224" t="s">
        <v>83</v>
      </c>
      <c r="AY254" s="18" t="s">
        <v>165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81</v>
      </c>
      <c r="BK254" s="225">
        <f>ROUND(I254*H254,2)</f>
        <v>0</v>
      </c>
      <c r="BL254" s="18" t="s">
        <v>173</v>
      </c>
      <c r="BM254" s="224" t="s">
        <v>2423</v>
      </c>
    </row>
    <row r="255" s="2" customFormat="1">
      <c r="A255" s="39"/>
      <c r="B255" s="40"/>
      <c r="C255" s="41"/>
      <c r="D255" s="248" t="s">
        <v>197</v>
      </c>
      <c r="E255" s="41"/>
      <c r="F255" s="249" t="s">
        <v>2424</v>
      </c>
      <c r="G255" s="41"/>
      <c r="H255" s="41"/>
      <c r="I255" s="250"/>
      <c r="J255" s="41"/>
      <c r="K255" s="41"/>
      <c r="L255" s="45"/>
      <c r="M255" s="251"/>
      <c r="N255" s="25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197</v>
      </c>
      <c r="AU255" s="18" t="s">
        <v>83</v>
      </c>
    </row>
    <row r="256" s="2" customFormat="1" ht="16.5" customHeight="1">
      <c r="A256" s="39"/>
      <c r="B256" s="40"/>
      <c r="C256" s="265" t="s">
        <v>1599</v>
      </c>
      <c r="D256" s="265" t="s">
        <v>522</v>
      </c>
      <c r="E256" s="266" t="s">
        <v>2425</v>
      </c>
      <c r="F256" s="267" t="s">
        <v>2426</v>
      </c>
      <c r="G256" s="268" t="s">
        <v>181</v>
      </c>
      <c r="H256" s="269">
        <v>2</v>
      </c>
      <c r="I256" s="270"/>
      <c r="J256" s="271">
        <f>ROUND(I256*H256,2)</f>
        <v>0</v>
      </c>
      <c r="K256" s="267" t="s">
        <v>195</v>
      </c>
      <c r="L256" s="272"/>
      <c r="M256" s="273" t="s">
        <v>19</v>
      </c>
      <c r="N256" s="274" t="s">
        <v>45</v>
      </c>
      <c r="O256" s="85"/>
      <c r="P256" s="222">
        <f>O256*H256</f>
        <v>0</v>
      </c>
      <c r="Q256" s="222">
        <v>0.0061000000000000004</v>
      </c>
      <c r="R256" s="222">
        <f>Q256*H256</f>
        <v>0.012200000000000001</v>
      </c>
      <c r="S256" s="222">
        <v>0</v>
      </c>
      <c r="T256" s="22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4" t="s">
        <v>525</v>
      </c>
      <c r="AT256" s="224" t="s">
        <v>522</v>
      </c>
      <c r="AU256" s="224" t="s">
        <v>83</v>
      </c>
      <c r="AY256" s="18" t="s">
        <v>165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8" t="s">
        <v>81</v>
      </c>
      <c r="BK256" s="225">
        <f>ROUND(I256*H256,2)</f>
        <v>0</v>
      </c>
      <c r="BL256" s="18" t="s">
        <v>173</v>
      </c>
      <c r="BM256" s="224" t="s">
        <v>2427</v>
      </c>
    </row>
    <row r="257" s="2" customFormat="1" ht="16.5" customHeight="1">
      <c r="A257" s="39"/>
      <c r="B257" s="40"/>
      <c r="C257" s="213" t="s">
        <v>178</v>
      </c>
      <c r="D257" s="213" t="s">
        <v>168</v>
      </c>
      <c r="E257" s="214" t="s">
        <v>2428</v>
      </c>
      <c r="F257" s="215" t="s">
        <v>2429</v>
      </c>
      <c r="G257" s="216" t="s">
        <v>171</v>
      </c>
      <c r="H257" s="217">
        <v>50</v>
      </c>
      <c r="I257" s="218"/>
      <c r="J257" s="219">
        <f>ROUND(I257*H257,2)</f>
        <v>0</v>
      </c>
      <c r="K257" s="215" t="s">
        <v>195</v>
      </c>
      <c r="L257" s="45"/>
      <c r="M257" s="220" t="s">
        <v>19</v>
      </c>
      <c r="N257" s="221" t="s">
        <v>45</v>
      </c>
      <c r="O257" s="85"/>
      <c r="P257" s="222">
        <f>O257*H257</f>
        <v>0</v>
      </c>
      <c r="Q257" s="222">
        <v>0.00010000000000000001</v>
      </c>
      <c r="R257" s="222">
        <f>Q257*H257</f>
        <v>0.0050000000000000001</v>
      </c>
      <c r="S257" s="222">
        <v>0</v>
      </c>
      <c r="T257" s="22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173</v>
      </c>
      <c r="AT257" s="224" t="s">
        <v>168</v>
      </c>
      <c r="AU257" s="224" t="s">
        <v>83</v>
      </c>
      <c r="AY257" s="18" t="s">
        <v>165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81</v>
      </c>
      <c r="BK257" s="225">
        <f>ROUND(I257*H257,2)</f>
        <v>0</v>
      </c>
      <c r="BL257" s="18" t="s">
        <v>173</v>
      </c>
      <c r="BM257" s="224" t="s">
        <v>2430</v>
      </c>
    </row>
    <row r="258" s="2" customFormat="1">
      <c r="A258" s="39"/>
      <c r="B258" s="40"/>
      <c r="C258" s="41"/>
      <c r="D258" s="248" t="s">
        <v>197</v>
      </c>
      <c r="E258" s="41"/>
      <c r="F258" s="249" t="s">
        <v>2431</v>
      </c>
      <c r="G258" s="41"/>
      <c r="H258" s="41"/>
      <c r="I258" s="250"/>
      <c r="J258" s="41"/>
      <c r="K258" s="41"/>
      <c r="L258" s="45"/>
      <c r="M258" s="251"/>
      <c r="N258" s="25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197</v>
      </c>
      <c r="AU258" s="18" t="s">
        <v>83</v>
      </c>
    </row>
    <row r="259" s="14" customFormat="1">
      <c r="A259" s="14"/>
      <c r="B259" s="237"/>
      <c r="C259" s="238"/>
      <c r="D259" s="228" t="s">
        <v>175</v>
      </c>
      <c r="E259" s="239" t="s">
        <v>19</v>
      </c>
      <c r="F259" s="240" t="s">
        <v>2432</v>
      </c>
      <c r="G259" s="238"/>
      <c r="H259" s="241">
        <v>50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175</v>
      </c>
      <c r="AU259" s="247" t="s">
        <v>83</v>
      </c>
      <c r="AV259" s="14" t="s">
        <v>83</v>
      </c>
      <c r="AW259" s="14" t="s">
        <v>33</v>
      </c>
      <c r="AX259" s="14" t="s">
        <v>81</v>
      </c>
      <c r="AY259" s="247" t="s">
        <v>165</v>
      </c>
    </row>
    <row r="260" s="2" customFormat="1" ht="24.15" customHeight="1">
      <c r="A260" s="39"/>
      <c r="B260" s="40"/>
      <c r="C260" s="213" t="s">
        <v>1200</v>
      </c>
      <c r="D260" s="213" t="s">
        <v>168</v>
      </c>
      <c r="E260" s="214" t="s">
        <v>2433</v>
      </c>
      <c r="F260" s="215" t="s">
        <v>2434</v>
      </c>
      <c r="G260" s="216" t="s">
        <v>171</v>
      </c>
      <c r="H260" s="217">
        <v>67</v>
      </c>
      <c r="I260" s="218"/>
      <c r="J260" s="219">
        <f>ROUND(I260*H260,2)</f>
        <v>0</v>
      </c>
      <c r="K260" s="215" t="s">
        <v>195</v>
      </c>
      <c r="L260" s="45"/>
      <c r="M260" s="220" t="s">
        <v>19</v>
      </c>
      <c r="N260" s="221" t="s">
        <v>45</v>
      </c>
      <c r="O260" s="85"/>
      <c r="P260" s="222">
        <f>O260*H260</f>
        <v>0</v>
      </c>
      <c r="Q260" s="222">
        <v>0.20218871999999999</v>
      </c>
      <c r="R260" s="222">
        <f>Q260*H260</f>
        <v>13.546644239999999</v>
      </c>
      <c r="S260" s="222">
        <v>0</v>
      </c>
      <c r="T260" s="223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4" t="s">
        <v>173</v>
      </c>
      <c r="AT260" s="224" t="s">
        <v>168</v>
      </c>
      <c r="AU260" s="224" t="s">
        <v>83</v>
      </c>
      <c r="AY260" s="18" t="s">
        <v>165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8" t="s">
        <v>81</v>
      </c>
      <c r="BK260" s="225">
        <f>ROUND(I260*H260,2)</f>
        <v>0</v>
      </c>
      <c r="BL260" s="18" t="s">
        <v>173</v>
      </c>
      <c r="BM260" s="224" t="s">
        <v>2435</v>
      </c>
    </row>
    <row r="261" s="2" customFormat="1">
      <c r="A261" s="39"/>
      <c r="B261" s="40"/>
      <c r="C261" s="41"/>
      <c r="D261" s="248" t="s">
        <v>197</v>
      </c>
      <c r="E261" s="41"/>
      <c r="F261" s="249" t="s">
        <v>2436</v>
      </c>
      <c r="G261" s="41"/>
      <c r="H261" s="41"/>
      <c r="I261" s="250"/>
      <c r="J261" s="41"/>
      <c r="K261" s="41"/>
      <c r="L261" s="45"/>
      <c r="M261" s="251"/>
      <c r="N261" s="25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197</v>
      </c>
      <c r="AU261" s="18" t="s">
        <v>83</v>
      </c>
    </row>
    <row r="262" s="14" customFormat="1">
      <c r="A262" s="14"/>
      <c r="B262" s="237"/>
      <c r="C262" s="238"/>
      <c r="D262" s="228" t="s">
        <v>175</v>
      </c>
      <c r="E262" s="239" t="s">
        <v>19</v>
      </c>
      <c r="F262" s="240" t="s">
        <v>2437</v>
      </c>
      <c r="G262" s="238"/>
      <c r="H262" s="241">
        <v>67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7" t="s">
        <v>175</v>
      </c>
      <c r="AU262" s="247" t="s">
        <v>83</v>
      </c>
      <c r="AV262" s="14" t="s">
        <v>83</v>
      </c>
      <c r="AW262" s="14" t="s">
        <v>33</v>
      </c>
      <c r="AX262" s="14" t="s">
        <v>81</v>
      </c>
      <c r="AY262" s="247" t="s">
        <v>165</v>
      </c>
    </row>
    <row r="263" s="2" customFormat="1" ht="16.5" customHeight="1">
      <c r="A263" s="39"/>
      <c r="B263" s="40"/>
      <c r="C263" s="265" t="s">
        <v>1243</v>
      </c>
      <c r="D263" s="265" t="s">
        <v>522</v>
      </c>
      <c r="E263" s="266" t="s">
        <v>2438</v>
      </c>
      <c r="F263" s="267" t="s">
        <v>2439</v>
      </c>
      <c r="G263" s="268" t="s">
        <v>171</v>
      </c>
      <c r="H263" s="269">
        <v>68.340000000000003</v>
      </c>
      <c r="I263" s="270"/>
      <c r="J263" s="271">
        <f>ROUND(I263*H263,2)</f>
        <v>0</v>
      </c>
      <c r="K263" s="267" t="s">
        <v>195</v>
      </c>
      <c r="L263" s="272"/>
      <c r="M263" s="273" t="s">
        <v>19</v>
      </c>
      <c r="N263" s="274" t="s">
        <v>45</v>
      </c>
      <c r="O263" s="85"/>
      <c r="P263" s="222">
        <f>O263*H263</f>
        <v>0</v>
      </c>
      <c r="Q263" s="222">
        <v>0.080000000000000002</v>
      </c>
      <c r="R263" s="222">
        <f>Q263*H263</f>
        <v>5.4672000000000001</v>
      </c>
      <c r="S263" s="222">
        <v>0</v>
      </c>
      <c r="T263" s="223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4" t="s">
        <v>525</v>
      </c>
      <c r="AT263" s="224" t="s">
        <v>522</v>
      </c>
      <c r="AU263" s="224" t="s">
        <v>83</v>
      </c>
      <c r="AY263" s="18" t="s">
        <v>165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8" t="s">
        <v>81</v>
      </c>
      <c r="BK263" s="225">
        <f>ROUND(I263*H263,2)</f>
        <v>0</v>
      </c>
      <c r="BL263" s="18" t="s">
        <v>173</v>
      </c>
      <c r="BM263" s="224" t="s">
        <v>2440</v>
      </c>
    </row>
    <row r="264" s="14" customFormat="1">
      <c r="A264" s="14"/>
      <c r="B264" s="237"/>
      <c r="C264" s="238"/>
      <c r="D264" s="228" t="s">
        <v>175</v>
      </c>
      <c r="E264" s="238"/>
      <c r="F264" s="240" t="s">
        <v>2441</v>
      </c>
      <c r="G264" s="238"/>
      <c r="H264" s="241">
        <v>68.340000000000003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175</v>
      </c>
      <c r="AU264" s="247" t="s">
        <v>83</v>
      </c>
      <c r="AV264" s="14" t="s">
        <v>83</v>
      </c>
      <c r="AW264" s="14" t="s">
        <v>4</v>
      </c>
      <c r="AX264" s="14" t="s">
        <v>81</v>
      </c>
      <c r="AY264" s="247" t="s">
        <v>165</v>
      </c>
    </row>
    <row r="265" s="2" customFormat="1" ht="24.15" customHeight="1">
      <c r="A265" s="39"/>
      <c r="B265" s="40"/>
      <c r="C265" s="213" t="s">
        <v>1058</v>
      </c>
      <c r="D265" s="213" t="s">
        <v>168</v>
      </c>
      <c r="E265" s="214" t="s">
        <v>2433</v>
      </c>
      <c r="F265" s="215" t="s">
        <v>2434</v>
      </c>
      <c r="G265" s="216" t="s">
        <v>171</v>
      </c>
      <c r="H265" s="217">
        <v>20</v>
      </c>
      <c r="I265" s="218"/>
      <c r="J265" s="219">
        <f>ROUND(I265*H265,2)</f>
        <v>0</v>
      </c>
      <c r="K265" s="215" t="s">
        <v>195</v>
      </c>
      <c r="L265" s="45"/>
      <c r="M265" s="220" t="s">
        <v>19</v>
      </c>
      <c r="N265" s="221" t="s">
        <v>45</v>
      </c>
      <c r="O265" s="85"/>
      <c r="P265" s="222">
        <f>O265*H265</f>
        <v>0</v>
      </c>
      <c r="Q265" s="222">
        <v>0.20218871999999999</v>
      </c>
      <c r="R265" s="222">
        <f>Q265*H265</f>
        <v>4.0437744000000002</v>
      </c>
      <c r="S265" s="222">
        <v>0</v>
      </c>
      <c r="T265" s="22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4" t="s">
        <v>173</v>
      </c>
      <c r="AT265" s="224" t="s">
        <v>168</v>
      </c>
      <c r="AU265" s="224" t="s">
        <v>83</v>
      </c>
      <c r="AY265" s="18" t="s">
        <v>165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8" t="s">
        <v>81</v>
      </c>
      <c r="BK265" s="225">
        <f>ROUND(I265*H265,2)</f>
        <v>0</v>
      </c>
      <c r="BL265" s="18" t="s">
        <v>173</v>
      </c>
      <c r="BM265" s="224" t="s">
        <v>2442</v>
      </c>
    </row>
    <row r="266" s="2" customFormat="1">
      <c r="A266" s="39"/>
      <c r="B266" s="40"/>
      <c r="C266" s="41"/>
      <c r="D266" s="248" t="s">
        <v>197</v>
      </c>
      <c r="E266" s="41"/>
      <c r="F266" s="249" t="s">
        <v>2436</v>
      </c>
      <c r="G266" s="41"/>
      <c r="H266" s="41"/>
      <c r="I266" s="250"/>
      <c r="J266" s="41"/>
      <c r="K266" s="41"/>
      <c r="L266" s="45"/>
      <c r="M266" s="251"/>
      <c r="N266" s="25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197</v>
      </c>
      <c r="AU266" s="18" t="s">
        <v>83</v>
      </c>
    </row>
    <row r="267" s="14" customFormat="1">
      <c r="A267" s="14"/>
      <c r="B267" s="237"/>
      <c r="C267" s="238"/>
      <c r="D267" s="228" t="s">
        <v>175</v>
      </c>
      <c r="E267" s="239" t="s">
        <v>19</v>
      </c>
      <c r="F267" s="240" t="s">
        <v>2443</v>
      </c>
      <c r="G267" s="238"/>
      <c r="H267" s="241">
        <v>20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175</v>
      </c>
      <c r="AU267" s="247" t="s">
        <v>83</v>
      </c>
      <c r="AV267" s="14" t="s">
        <v>83</v>
      </c>
      <c r="AW267" s="14" t="s">
        <v>33</v>
      </c>
      <c r="AX267" s="14" t="s">
        <v>81</v>
      </c>
      <c r="AY267" s="247" t="s">
        <v>165</v>
      </c>
    </row>
    <row r="268" s="2" customFormat="1" ht="16.5" customHeight="1">
      <c r="A268" s="39"/>
      <c r="B268" s="40"/>
      <c r="C268" s="265" t="s">
        <v>1537</v>
      </c>
      <c r="D268" s="265" t="s">
        <v>522</v>
      </c>
      <c r="E268" s="266" t="s">
        <v>2444</v>
      </c>
      <c r="F268" s="267" t="s">
        <v>2445</v>
      </c>
      <c r="G268" s="268" t="s">
        <v>171</v>
      </c>
      <c r="H268" s="269">
        <v>20.399999999999999</v>
      </c>
      <c r="I268" s="270"/>
      <c r="J268" s="271">
        <f>ROUND(I268*H268,2)</f>
        <v>0</v>
      </c>
      <c r="K268" s="267" t="s">
        <v>172</v>
      </c>
      <c r="L268" s="272"/>
      <c r="M268" s="273" t="s">
        <v>19</v>
      </c>
      <c r="N268" s="274" t="s">
        <v>45</v>
      </c>
      <c r="O268" s="85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525</v>
      </c>
      <c r="AT268" s="224" t="s">
        <v>522</v>
      </c>
      <c r="AU268" s="224" t="s">
        <v>83</v>
      </c>
      <c r="AY268" s="18" t="s">
        <v>165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81</v>
      </c>
      <c r="BK268" s="225">
        <f>ROUND(I268*H268,2)</f>
        <v>0</v>
      </c>
      <c r="BL268" s="18" t="s">
        <v>173</v>
      </c>
      <c r="BM268" s="224" t="s">
        <v>2446</v>
      </c>
    </row>
    <row r="269" s="14" customFormat="1">
      <c r="A269" s="14"/>
      <c r="B269" s="237"/>
      <c r="C269" s="238"/>
      <c r="D269" s="228" t="s">
        <v>175</v>
      </c>
      <c r="E269" s="238"/>
      <c r="F269" s="240" t="s">
        <v>2447</v>
      </c>
      <c r="G269" s="238"/>
      <c r="H269" s="241">
        <v>20.399999999999999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175</v>
      </c>
      <c r="AU269" s="247" t="s">
        <v>83</v>
      </c>
      <c r="AV269" s="14" t="s">
        <v>83</v>
      </c>
      <c r="AW269" s="14" t="s">
        <v>4</v>
      </c>
      <c r="AX269" s="14" t="s">
        <v>81</v>
      </c>
      <c r="AY269" s="247" t="s">
        <v>165</v>
      </c>
    </row>
    <row r="270" s="2" customFormat="1" ht="16.5" customHeight="1">
      <c r="A270" s="39"/>
      <c r="B270" s="40"/>
      <c r="C270" s="213" t="s">
        <v>1083</v>
      </c>
      <c r="D270" s="213" t="s">
        <v>168</v>
      </c>
      <c r="E270" s="214" t="s">
        <v>2448</v>
      </c>
      <c r="F270" s="215" t="s">
        <v>2449</v>
      </c>
      <c r="G270" s="216" t="s">
        <v>171</v>
      </c>
      <c r="H270" s="217">
        <v>91</v>
      </c>
      <c r="I270" s="218"/>
      <c r="J270" s="219">
        <f>ROUND(I270*H270,2)</f>
        <v>0</v>
      </c>
      <c r="K270" s="215" t="s">
        <v>195</v>
      </c>
      <c r="L270" s="45"/>
      <c r="M270" s="220" t="s">
        <v>19</v>
      </c>
      <c r="N270" s="221" t="s">
        <v>45</v>
      </c>
      <c r="O270" s="85"/>
      <c r="P270" s="222">
        <f>O270*H270</f>
        <v>0</v>
      </c>
      <c r="Q270" s="222">
        <v>2.0292000000000002E-05</v>
      </c>
      <c r="R270" s="222">
        <f>Q270*H270</f>
        <v>0.0018465720000000001</v>
      </c>
      <c r="S270" s="222">
        <v>0</v>
      </c>
      <c r="T270" s="223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4" t="s">
        <v>173</v>
      </c>
      <c r="AT270" s="224" t="s">
        <v>168</v>
      </c>
      <c r="AU270" s="224" t="s">
        <v>83</v>
      </c>
      <c r="AY270" s="18" t="s">
        <v>165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8" t="s">
        <v>81</v>
      </c>
      <c r="BK270" s="225">
        <f>ROUND(I270*H270,2)</f>
        <v>0</v>
      </c>
      <c r="BL270" s="18" t="s">
        <v>173</v>
      </c>
      <c r="BM270" s="224" t="s">
        <v>2450</v>
      </c>
    </row>
    <row r="271" s="2" customFormat="1">
      <c r="A271" s="39"/>
      <c r="B271" s="40"/>
      <c r="C271" s="41"/>
      <c r="D271" s="248" t="s">
        <v>197</v>
      </c>
      <c r="E271" s="41"/>
      <c r="F271" s="249" t="s">
        <v>2451</v>
      </c>
      <c r="G271" s="41"/>
      <c r="H271" s="41"/>
      <c r="I271" s="250"/>
      <c r="J271" s="41"/>
      <c r="K271" s="41"/>
      <c r="L271" s="45"/>
      <c r="M271" s="251"/>
      <c r="N271" s="25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197</v>
      </c>
      <c r="AU271" s="18" t="s">
        <v>83</v>
      </c>
    </row>
    <row r="272" s="14" customFormat="1">
      <c r="A272" s="14"/>
      <c r="B272" s="237"/>
      <c r="C272" s="238"/>
      <c r="D272" s="228" t="s">
        <v>175</v>
      </c>
      <c r="E272" s="239" t="s">
        <v>19</v>
      </c>
      <c r="F272" s="240" t="s">
        <v>2452</v>
      </c>
      <c r="G272" s="238"/>
      <c r="H272" s="241">
        <v>91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175</v>
      </c>
      <c r="AU272" s="247" t="s">
        <v>83</v>
      </c>
      <c r="AV272" s="14" t="s">
        <v>83</v>
      </c>
      <c r="AW272" s="14" t="s">
        <v>33</v>
      </c>
      <c r="AX272" s="14" t="s">
        <v>81</v>
      </c>
      <c r="AY272" s="247" t="s">
        <v>165</v>
      </c>
    </row>
    <row r="273" s="2" customFormat="1" ht="16.5" customHeight="1">
      <c r="A273" s="39"/>
      <c r="B273" s="40"/>
      <c r="C273" s="213" t="s">
        <v>1065</v>
      </c>
      <c r="D273" s="213" t="s">
        <v>168</v>
      </c>
      <c r="E273" s="214" t="s">
        <v>2453</v>
      </c>
      <c r="F273" s="215" t="s">
        <v>2454</v>
      </c>
      <c r="G273" s="216" t="s">
        <v>223</v>
      </c>
      <c r="H273" s="217">
        <v>3.0960000000000001</v>
      </c>
      <c r="I273" s="218"/>
      <c r="J273" s="219">
        <f>ROUND(I273*H273,2)</f>
        <v>0</v>
      </c>
      <c r="K273" s="215" t="s">
        <v>195</v>
      </c>
      <c r="L273" s="45"/>
      <c r="M273" s="220" t="s">
        <v>19</v>
      </c>
      <c r="N273" s="221" t="s">
        <v>45</v>
      </c>
      <c r="O273" s="85"/>
      <c r="P273" s="222">
        <f>O273*H273</f>
        <v>0</v>
      </c>
      <c r="Q273" s="222">
        <v>0</v>
      </c>
      <c r="R273" s="222">
        <f>Q273*H273</f>
        <v>0</v>
      </c>
      <c r="S273" s="222">
        <v>2</v>
      </c>
      <c r="T273" s="223">
        <f>S273*H273</f>
        <v>6.1920000000000002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4" t="s">
        <v>173</v>
      </c>
      <c r="AT273" s="224" t="s">
        <v>168</v>
      </c>
      <c r="AU273" s="224" t="s">
        <v>83</v>
      </c>
      <c r="AY273" s="18" t="s">
        <v>165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8" t="s">
        <v>81</v>
      </c>
      <c r="BK273" s="225">
        <f>ROUND(I273*H273,2)</f>
        <v>0</v>
      </c>
      <c r="BL273" s="18" t="s">
        <v>173</v>
      </c>
      <c r="BM273" s="224" t="s">
        <v>2455</v>
      </c>
    </row>
    <row r="274" s="2" customFormat="1">
      <c r="A274" s="39"/>
      <c r="B274" s="40"/>
      <c r="C274" s="41"/>
      <c r="D274" s="248" t="s">
        <v>197</v>
      </c>
      <c r="E274" s="41"/>
      <c r="F274" s="249" t="s">
        <v>2456</v>
      </c>
      <c r="G274" s="41"/>
      <c r="H274" s="41"/>
      <c r="I274" s="250"/>
      <c r="J274" s="41"/>
      <c r="K274" s="41"/>
      <c r="L274" s="45"/>
      <c r="M274" s="251"/>
      <c r="N274" s="25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197</v>
      </c>
      <c r="AU274" s="18" t="s">
        <v>83</v>
      </c>
    </row>
    <row r="275" s="14" customFormat="1">
      <c r="A275" s="14"/>
      <c r="B275" s="237"/>
      <c r="C275" s="238"/>
      <c r="D275" s="228" t="s">
        <v>175</v>
      </c>
      <c r="E275" s="239" t="s">
        <v>19</v>
      </c>
      <c r="F275" s="240" t="s">
        <v>2457</v>
      </c>
      <c r="G275" s="238"/>
      <c r="H275" s="241">
        <v>0.71999999999999997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175</v>
      </c>
      <c r="AU275" s="247" t="s">
        <v>83</v>
      </c>
      <c r="AV275" s="14" t="s">
        <v>83</v>
      </c>
      <c r="AW275" s="14" t="s">
        <v>33</v>
      </c>
      <c r="AX275" s="14" t="s">
        <v>74</v>
      </c>
      <c r="AY275" s="247" t="s">
        <v>165</v>
      </c>
    </row>
    <row r="276" s="14" customFormat="1">
      <c r="A276" s="14"/>
      <c r="B276" s="237"/>
      <c r="C276" s="238"/>
      <c r="D276" s="228" t="s">
        <v>175</v>
      </c>
      <c r="E276" s="239" t="s">
        <v>19</v>
      </c>
      <c r="F276" s="240" t="s">
        <v>2458</v>
      </c>
      <c r="G276" s="238"/>
      <c r="H276" s="241">
        <v>2.3039999999999998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175</v>
      </c>
      <c r="AU276" s="247" t="s">
        <v>83</v>
      </c>
      <c r="AV276" s="14" t="s">
        <v>83</v>
      </c>
      <c r="AW276" s="14" t="s">
        <v>33</v>
      </c>
      <c r="AX276" s="14" t="s">
        <v>74</v>
      </c>
      <c r="AY276" s="247" t="s">
        <v>165</v>
      </c>
    </row>
    <row r="277" s="14" customFormat="1">
      <c r="A277" s="14"/>
      <c r="B277" s="237"/>
      <c r="C277" s="238"/>
      <c r="D277" s="228" t="s">
        <v>175</v>
      </c>
      <c r="E277" s="239" t="s">
        <v>19</v>
      </c>
      <c r="F277" s="240" t="s">
        <v>2459</v>
      </c>
      <c r="G277" s="238"/>
      <c r="H277" s="241">
        <v>0.071999999999999995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175</v>
      </c>
      <c r="AU277" s="247" t="s">
        <v>83</v>
      </c>
      <c r="AV277" s="14" t="s">
        <v>83</v>
      </c>
      <c r="AW277" s="14" t="s">
        <v>33</v>
      </c>
      <c r="AX277" s="14" t="s">
        <v>74</v>
      </c>
      <c r="AY277" s="247" t="s">
        <v>165</v>
      </c>
    </row>
    <row r="278" s="15" customFormat="1">
      <c r="A278" s="15"/>
      <c r="B278" s="253"/>
      <c r="C278" s="254"/>
      <c r="D278" s="228" t="s">
        <v>175</v>
      </c>
      <c r="E278" s="255" t="s">
        <v>19</v>
      </c>
      <c r="F278" s="256" t="s">
        <v>207</v>
      </c>
      <c r="G278" s="254"/>
      <c r="H278" s="257">
        <v>3.0960000000000001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3" t="s">
        <v>175</v>
      </c>
      <c r="AU278" s="263" t="s">
        <v>83</v>
      </c>
      <c r="AV278" s="15" t="s">
        <v>173</v>
      </c>
      <c r="AW278" s="15" t="s">
        <v>33</v>
      </c>
      <c r="AX278" s="15" t="s">
        <v>81</v>
      </c>
      <c r="AY278" s="263" t="s">
        <v>165</v>
      </c>
    </row>
    <row r="279" s="2" customFormat="1" ht="16.5" customHeight="1">
      <c r="A279" s="39"/>
      <c r="B279" s="40"/>
      <c r="C279" s="213" t="s">
        <v>7</v>
      </c>
      <c r="D279" s="213" t="s">
        <v>168</v>
      </c>
      <c r="E279" s="214" t="s">
        <v>2460</v>
      </c>
      <c r="F279" s="215" t="s">
        <v>2461</v>
      </c>
      <c r="G279" s="216" t="s">
        <v>223</v>
      </c>
      <c r="H279" s="217">
        <v>0.80000000000000004</v>
      </c>
      <c r="I279" s="218"/>
      <c r="J279" s="219">
        <f>ROUND(I279*H279,2)</f>
        <v>0</v>
      </c>
      <c r="K279" s="215" t="s">
        <v>195</v>
      </c>
      <c r="L279" s="45"/>
      <c r="M279" s="220" t="s">
        <v>19</v>
      </c>
      <c r="N279" s="221" t="s">
        <v>45</v>
      </c>
      <c r="O279" s="85"/>
      <c r="P279" s="222">
        <f>O279*H279</f>
        <v>0</v>
      </c>
      <c r="Q279" s="222">
        <v>0</v>
      </c>
      <c r="R279" s="222">
        <f>Q279*H279</f>
        <v>0</v>
      </c>
      <c r="S279" s="222">
        <v>2.3999999999999999</v>
      </c>
      <c r="T279" s="223">
        <f>S279*H279</f>
        <v>1.9199999999999999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4" t="s">
        <v>173</v>
      </c>
      <c r="AT279" s="224" t="s">
        <v>168</v>
      </c>
      <c r="AU279" s="224" t="s">
        <v>83</v>
      </c>
      <c r="AY279" s="18" t="s">
        <v>165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8" t="s">
        <v>81</v>
      </c>
      <c r="BK279" s="225">
        <f>ROUND(I279*H279,2)</f>
        <v>0</v>
      </c>
      <c r="BL279" s="18" t="s">
        <v>173</v>
      </c>
      <c r="BM279" s="224" t="s">
        <v>2462</v>
      </c>
    </row>
    <row r="280" s="2" customFormat="1">
      <c r="A280" s="39"/>
      <c r="B280" s="40"/>
      <c r="C280" s="41"/>
      <c r="D280" s="248" t="s">
        <v>197</v>
      </c>
      <c r="E280" s="41"/>
      <c r="F280" s="249" t="s">
        <v>2463</v>
      </c>
      <c r="G280" s="41"/>
      <c r="H280" s="41"/>
      <c r="I280" s="250"/>
      <c r="J280" s="41"/>
      <c r="K280" s="41"/>
      <c r="L280" s="45"/>
      <c r="M280" s="251"/>
      <c r="N280" s="25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197</v>
      </c>
      <c r="AU280" s="18" t="s">
        <v>83</v>
      </c>
    </row>
    <row r="281" s="14" customFormat="1">
      <c r="A281" s="14"/>
      <c r="B281" s="237"/>
      <c r="C281" s="238"/>
      <c r="D281" s="228" t="s">
        <v>175</v>
      </c>
      <c r="E281" s="239" t="s">
        <v>19</v>
      </c>
      <c r="F281" s="240" t="s">
        <v>2464</v>
      </c>
      <c r="G281" s="238"/>
      <c r="H281" s="241">
        <v>0.80000000000000004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175</v>
      </c>
      <c r="AU281" s="247" t="s">
        <v>83</v>
      </c>
      <c r="AV281" s="14" t="s">
        <v>83</v>
      </c>
      <c r="AW281" s="14" t="s">
        <v>33</v>
      </c>
      <c r="AX281" s="14" t="s">
        <v>81</v>
      </c>
      <c r="AY281" s="247" t="s">
        <v>165</v>
      </c>
    </row>
    <row r="282" s="2" customFormat="1" ht="16.5" customHeight="1">
      <c r="A282" s="39"/>
      <c r="B282" s="40"/>
      <c r="C282" s="213" t="s">
        <v>1074</v>
      </c>
      <c r="D282" s="213" t="s">
        <v>168</v>
      </c>
      <c r="E282" s="214" t="s">
        <v>2465</v>
      </c>
      <c r="F282" s="215" t="s">
        <v>2466</v>
      </c>
      <c r="G282" s="216" t="s">
        <v>171</v>
      </c>
      <c r="H282" s="217">
        <v>12</v>
      </c>
      <c r="I282" s="218"/>
      <c r="J282" s="219">
        <f>ROUND(I282*H282,2)</f>
        <v>0</v>
      </c>
      <c r="K282" s="215" t="s">
        <v>195</v>
      </c>
      <c r="L282" s="45"/>
      <c r="M282" s="220" t="s">
        <v>19</v>
      </c>
      <c r="N282" s="221" t="s">
        <v>45</v>
      </c>
      <c r="O282" s="85"/>
      <c r="P282" s="222">
        <f>O282*H282</f>
        <v>0</v>
      </c>
      <c r="Q282" s="222">
        <v>0</v>
      </c>
      <c r="R282" s="222">
        <f>Q282*H282</f>
        <v>0</v>
      </c>
      <c r="S282" s="222">
        <v>0.112</v>
      </c>
      <c r="T282" s="223">
        <f>S282*H282</f>
        <v>1.3440000000000001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173</v>
      </c>
      <c r="AT282" s="224" t="s">
        <v>168</v>
      </c>
      <c r="AU282" s="224" t="s">
        <v>83</v>
      </c>
      <c r="AY282" s="18" t="s">
        <v>165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81</v>
      </c>
      <c r="BK282" s="225">
        <f>ROUND(I282*H282,2)</f>
        <v>0</v>
      </c>
      <c r="BL282" s="18" t="s">
        <v>173</v>
      </c>
      <c r="BM282" s="224" t="s">
        <v>2467</v>
      </c>
    </row>
    <row r="283" s="2" customFormat="1">
      <c r="A283" s="39"/>
      <c r="B283" s="40"/>
      <c r="C283" s="41"/>
      <c r="D283" s="248" t="s">
        <v>197</v>
      </c>
      <c r="E283" s="41"/>
      <c r="F283" s="249" t="s">
        <v>2468</v>
      </c>
      <c r="G283" s="41"/>
      <c r="H283" s="41"/>
      <c r="I283" s="250"/>
      <c r="J283" s="41"/>
      <c r="K283" s="41"/>
      <c r="L283" s="45"/>
      <c r="M283" s="251"/>
      <c r="N283" s="25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197</v>
      </c>
      <c r="AU283" s="18" t="s">
        <v>83</v>
      </c>
    </row>
    <row r="284" s="14" customFormat="1">
      <c r="A284" s="14"/>
      <c r="B284" s="237"/>
      <c r="C284" s="238"/>
      <c r="D284" s="228" t="s">
        <v>175</v>
      </c>
      <c r="E284" s="239" t="s">
        <v>19</v>
      </c>
      <c r="F284" s="240" t="s">
        <v>2469</v>
      </c>
      <c r="G284" s="238"/>
      <c r="H284" s="241">
        <v>12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175</v>
      </c>
      <c r="AU284" s="247" t="s">
        <v>83</v>
      </c>
      <c r="AV284" s="14" t="s">
        <v>83</v>
      </c>
      <c r="AW284" s="14" t="s">
        <v>33</v>
      </c>
      <c r="AX284" s="14" t="s">
        <v>81</v>
      </c>
      <c r="AY284" s="247" t="s">
        <v>165</v>
      </c>
    </row>
    <row r="285" s="2" customFormat="1" ht="24.15" customHeight="1">
      <c r="A285" s="39"/>
      <c r="B285" s="40"/>
      <c r="C285" s="213" t="s">
        <v>1196</v>
      </c>
      <c r="D285" s="213" t="s">
        <v>168</v>
      </c>
      <c r="E285" s="214" t="s">
        <v>2470</v>
      </c>
      <c r="F285" s="215" t="s">
        <v>2471</v>
      </c>
      <c r="G285" s="216" t="s">
        <v>181</v>
      </c>
      <c r="H285" s="217">
        <v>42</v>
      </c>
      <c r="I285" s="218"/>
      <c r="J285" s="219">
        <f>ROUND(I285*H285,2)</f>
        <v>0</v>
      </c>
      <c r="K285" s="215" t="s">
        <v>195</v>
      </c>
      <c r="L285" s="45"/>
      <c r="M285" s="220" t="s">
        <v>19</v>
      </c>
      <c r="N285" s="221" t="s">
        <v>45</v>
      </c>
      <c r="O285" s="85"/>
      <c r="P285" s="222">
        <f>O285*H285</f>
        <v>0</v>
      </c>
      <c r="Q285" s="222">
        <v>0</v>
      </c>
      <c r="R285" s="222">
        <f>Q285*H285</f>
        <v>0</v>
      </c>
      <c r="S285" s="222">
        <v>0.0020999999999999999</v>
      </c>
      <c r="T285" s="223">
        <f>S285*H285</f>
        <v>0.088200000000000001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4" t="s">
        <v>173</v>
      </c>
      <c r="AT285" s="224" t="s">
        <v>168</v>
      </c>
      <c r="AU285" s="224" t="s">
        <v>83</v>
      </c>
      <c r="AY285" s="18" t="s">
        <v>165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8" t="s">
        <v>81</v>
      </c>
      <c r="BK285" s="225">
        <f>ROUND(I285*H285,2)</f>
        <v>0</v>
      </c>
      <c r="BL285" s="18" t="s">
        <v>173</v>
      </c>
      <c r="BM285" s="224" t="s">
        <v>2472</v>
      </c>
    </row>
    <row r="286" s="2" customFormat="1">
      <c r="A286" s="39"/>
      <c r="B286" s="40"/>
      <c r="C286" s="41"/>
      <c r="D286" s="248" t="s">
        <v>197</v>
      </c>
      <c r="E286" s="41"/>
      <c r="F286" s="249" t="s">
        <v>2473</v>
      </c>
      <c r="G286" s="41"/>
      <c r="H286" s="41"/>
      <c r="I286" s="250"/>
      <c r="J286" s="41"/>
      <c r="K286" s="41"/>
      <c r="L286" s="45"/>
      <c r="M286" s="251"/>
      <c r="N286" s="25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197</v>
      </c>
      <c r="AU286" s="18" t="s">
        <v>83</v>
      </c>
    </row>
    <row r="287" s="14" customFormat="1">
      <c r="A287" s="14"/>
      <c r="B287" s="237"/>
      <c r="C287" s="238"/>
      <c r="D287" s="228" t="s">
        <v>175</v>
      </c>
      <c r="E287" s="239" t="s">
        <v>19</v>
      </c>
      <c r="F287" s="240" t="s">
        <v>2474</v>
      </c>
      <c r="G287" s="238"/>
      <c r="H287" s="241">
        <v>42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175</v>
      </c>
      <c r="AU287" s="247" t="s">
        <v>83</v>
      </c>
      <c r="AV287" s="14" t="s">
        <v>83</v>
      </c>
      <c r="AW287" s="14" t="s">
        <v>33</v>
      </c>
      <c r="AX287" s="14" t="s">
        <v>81</v>
      </c>
      <c r="AY287" s="247" t="s">
        <v>165</v>
      </c>
    </row>
    <row r="288" s="2" customFormat="1" ht="16.5" customHeight="1">
      <c r="A288" s="39"/>
      <c r="B288" s="40"/>
      <c r="C288" s="213" t="s">
        <v>706</v>
      </c>
      <c r="D288" s="213" t="s">
        <v>168</v>
      </c>
      <c r="E288" s="214" t="s">
        <v>2475</v>
      </c>
      <c r="F288" s="215" t="s">
        <v>2476</v>
      </c>
      <c r="G288" s="216" t="s">
        <v>181</v>
      </c>
      <c r="H288" s="217">
        <v>1</v>
      </c>
      <c r="I288" s="218"/>
      <c r="J288" s="219">
        <f>ROUND(I288*H288,2)</f>
        <v>0</v>
      </c>
      <c r="K288" s="215" t="s">
        <v>195</v>
      </c>
      <c r="L288" s="45"/>
      <c r="M288" s="220" t="s">
        <v>19</v>
      </c>
      <c r="N288" s="221" t="s">
        <v>45</v>
      </c>
      <c r="O288" s="85"/>
      <c r="P288" s="222">
        <f>O288*H288</f>
        <v>0</v>
      </c>
      <c r="Q288" s="222">
        <v>0</v>
      </c>
      <c r="R288" s="222">
        <f>Q288*H288</f>
        <v>0</v>
      </c>
      <c r="S288" s="222">
        <v>0.025000000000000001</v>
      </c>
      <c r="T288" s="223">
        <f>S288*H288</f>
        <v>0.025000000000000001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4" t="s">
        <v>173</v>
      </c>
      <c r="AT288" s="224" t="s">
        <v>168</v>
      </c>
      <c r="AU288" s="224" t="s">
        <v>83</v>
      </c>
      <c r="AY288" s="18" t="s">
        <v>165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8" t="s">
        <v>81</v>
      </c>
      <c r="BK288" s="225">
        <f>ROUND(I288*H288,2)</f>
        <v>0</v>
      </c>
      <c r="BL288" s="18" t="s">
        <v>173</v>
      </c>
      <c r="BM288" s="224" t="s">
        <v>2477</v>
      </c>
    </row>
    <row r="289" s="2" customFormat="1">
      <c r="A289" s="39"/>
      <c r="B289" s="40"/>
      <c r="C289" s="41"/>
      <c r="D289" s="248" t="s">
        <v>197</v>
      </c>
      <c r="E289" s="41"/>
      <c r="F289" s="249" t="s">
        <v>2478</v>
      </c>
      <c r="G289" s="41"/>
      <c r="H289" s="41"/>
      <c r="I289" s="250"/>
      <c r="J289" s="41"/>
      <c r="K289" s="41"/>
      <c r="L289" s="45"/>
      <c r="M289" s="251"/>
      <c r="N289" s="25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197</v>
      </c>
      <c r="AU289" s="18" t="s">
        <v>83</v>
      </c>
    </row>
    <row r="290" s="14" customFormat="1">
      <c r="A290" s="14"/>
      <c r="B290" s="237"/>
      <c r="C290" s="238"/>
      <c r="D290" s="228" t="s">
        <v>175</v>
      </c>
      <c r="E290" s="239" t="s">
        <v>19</v>
      </c>
      <c r="F290" s="240" t="s">
        <v>2479</v>
      </c>
      <c r="G290" s="238"/>
      <c r="H290" s="241">
        <v>1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175</v>
      </c>
      <c r="AU290" s="247" t="s">
        <v>83</v>
      </c>
      <c r="AV290" s="14" t="s">
        <v>83</v>
      </c>
      <c r="AW290" s="14" t="s">
        <v>33</v>
      </c>
      <c r="AX290" s="14" t="s">
        <v>81</v>
      </c>
      <c r="AY290" s="247" t="s">
        <v>165</v>
      </c>
    </row>
    <row r="291" s="2" customFormat="1" ht="16.5" customHeight="1">
      <c r="A291" s="39"/>
      <c r="B291" s="40"/>
      <c r="C291" s="213" t="s">
        <v>1070</v>
      </c>
      <c r="D291" s="213" t="s">
        <v>168</v>
      </c>
      <c r="E291" s="214" t="s">
        <v>2480</v>
      </c>
      <c r="F291" s="215" t="s">
        <v>2481</v>
      </c>
      <c r="G291" s="216" t="s">
        <v>181</v>
      </c>
      <c r="H291" s="217">
        <v>2</v>
      </c>
      <c r="I291" s="218"/>
      <c r="J291" s="219">
        <f>ROUND(I291*H291,2)</f>
        <v>0</v>
      </c>
      <c r="K291" s="215" t="s">
        <v>172</v>
      </c>
      <c r="L291" s="45"/>
      <c r="M291" s="220" t="s">
        <v>19</v>
      </c>
      <c r="N291" s="221" t="s">
        <v>45</v>
      </c>
      <c r="O291" s="85"/>
      <c r="P291" s="222">
        <f>O291*H291</f>
        <v>0</v>
      </c>
      <c r="Q291" s="222">
        <v>0</v>
      </c>
      <c r="R291" s="222">
        <f>Q291*H291</f>
        <v>0</v>
      </c>
      <c r="S291" s="222">
        <v>0</v>
      </c>
      <c r="T291" s="223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4" t="s">
        <v>173</v>
      </c>
      <c r="AT291" s="224" t="s">
        <v>168</v>
      </c>
      <c r="AU291" s="224" t="s">
        <v>83</v>
      </c>
      <c r="AY291" s="18" t="s">
        <v>165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8" t="s">
        <v>81</v>
      </c>
      <c r="BK291" s="225">
        <f>ROUND(I291*H291,2)</f>
        <v>0</v>
      </c>
      <c r="BL291" s="18" t="s">
        <v>173</v>
      </c>
      <c r="BM291" s="224" t="s">
        <v>2482</v>
      </c>
    </row>
    <row r="292" s="14" customFormat="1">
      <c r="A292" s="14"/>
      <c r="B292" s="237"/>
      <c r="C292" s="238"/>
      <c r="D292" s="228" t="s">
        <v>175</v>
      </c>
      <c r="E292" s="239" t="s">
        <v>19</v>
      </c>
      <c r="F292" s="240" t="s">
        <v>2483</v>
      </c>
      <c r="G292" s="238"/>
      <c r="H292" s="241">
        <v>2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175</v>
      </c>
      <c r="AU292" s="247" t="s">
        <v>83</v>
      </c>
      <c r="AV292" s="14" t="s">
        <v>83</v>
      </c>
      <c r="AW292" s="14" t="s">
        <v>33</v>
      </c>
      <c r="AX292" s="14" t="s">
        <v>81</v>
      </c>
      <c r="AY292" s="247" t="s">
        <v>165</v>
      </c>
    </row>
    <row r="293" s="2" customFormat="1" ht="16.5" customHeight="1">
      <c r="A293" s="39"/>
      <c r="B293" s="40"/>
      <c r="C293" s="213" t="s">
        <v>1565</v>
      </c>
      <c r="D293" s="213" t="s">
        <v>168</v>
      </c>
      <c r="E293" s="214" t="s">
        <v>2484</v>
      </c>
      <c r="F293" s="215" t="s">
        <v>2485</v>
      </c>
      <c r="G293" s="216" t="s">
        <v>181</v>
      </c>
      <c r="H293" s="217">
        <v>1</v>
      </c>
      <c r="I293" s="218"/>
      <c r="J293" s="219">
        <f>ROUND(I293*H293,2)</f>
        <v>0</v>
      </c>
      <c r="K293" s="215" t="s">
        <v>172</v>
      </c>
      <c r="L293" s="45"/>
      <c r="M293" s="220" t="s">
        <v>19</v>
      </c>
      <c r="N293" s="221" t="s">
        <v>45</v>
      </c>
      <c r="O293" s="85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173</v>
      </c>
      <c r="AT293" s="224" t="s">
        <v>168</v>
      </c>
      <c r="AU293" s="224" t="s">
        <v>83</v>
      </c>
      <c r="AY293" s="18" t="s">
        <v>165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81</v>
      </c>
      <c r="BK293" s="225">
        <f>ROUND(I293*H293,2)</f>
        <v>0</v>
      </c>
      <c r="BL293" s="18" t="s">
        <v>173</v>
      </c>
      <c r="BM293" s="224" t="s">
        <v>2486</v>
      </c>
    </row>
    <row r="294" s="12" customFormat="1" ht="22.8" customHeight="1">
      <c r="A294" s="12"/>
      <c r="B294" s="197"/>
      <c r="C294" s="198"/>
      <c r="D294" s="199" t="s">
        <v>73</v>
      </c>
      <c r="E294" s="211" t="s">
        <v>685</v>
      </c>
      <c r="F294" s="211" t="s">
        <v>686</v>
      </c>
      <c r="G294" s="198"/>
      <c r="H294" s="198"/>
      <c r="I294" s="201"/>
      <c r="J294" s="212">
        <f>BK294</f>
        <v>0</v>
      </c>
      <c r="K294" s="198"/>
      <c r="L294" s="203"/>
      <c r="M294" s="204"/>
      <c r="N294" s="205"/>
      <c r="O294" s="205"/>
      <c r="P294" s="206">
        <f>SUM(P295:P308)</f>
        <v>0</v>
      </c>
      <c r="Q294" s="205"/>
      <c r="R294" s="206">
        <f>SUM(R295:R308)</f>
        <v>0</v>
      </c>
      <c r="S294" s="205"/>
      <c r="T294" s="207">
        <f>SUM(T295:T308)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8" t="s">
        <v>81</v>
      </c>
      <c r="AT294" s="209" t="s">
        <v>73</v>
      </c>
      <c r="AU294" s="209" t="s">
        <v>81</v>
      </c>
      <c r="AY294" s="208" t="s">
        <v>165</v>
      </c>
      <c r="BK294" s="210">
        <f>SUM(BK295:BK308)</f>
        <v>0</v>
      </c>
    </row>
    <row r="295" s="2" customFormat="1" ht="16.5" customHeight="1">
      <c r="A295" s="39"/>
      <c r="B295" s="40"/>
      <c r="C295" s="213" t="s">
        <v>230</v>
      </c>
      <c r="D295" s="213" t="s">
        <v>168</v>
      </c>
      <c r="E295" s="214" t="s">
        <v>688</v>
      </c>
      <c r="F295" s="215" t="s">
        <v>689</v>
      </c>
      <c r="G295" s="216" t="s">
        <v>690</v>
      </c>
      <c r="H295" s="217">
        <v>1</v>
      </c>
      <c r="I295" s="218"/>
      <c r="J295" s="219">
        <f>ROUND(I295*H295,2)</f>
        <v>0</v>
      </c>
      <c r="K295" s="215" t="s">
        <v>172</v>
      </c>
      <c r="L295" s="45"/>
      <c r="M295" s="220" t="s">
        <v>19</v>
      </c>
      <c r="N295" s="221" t="s">
        <v>45</v>
      </c>
      <c r="O295" s="85"/>
      <c r="P295" s="222">
        <f>O295*H295</f>
        <v>0</v>
      </c>
      <c r="Q295" s="222">
        <v>0</v>
      </c>
      <c r="R295" s="222">
        <f>Q295*H295</f>
        <v>0</v>
      </c>
      <c r="S295" s="222">
        <v>0</v>
      </c>
      <c r="T295" s="22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4" t="s">
        <v>173</v>
      </c>
      <c r="AT295" s="224" t="s">
        <v>168</v>
      </c>
      <c r="AU295" s="224" t="s">
        <v>83</v>
      </c>
      <c r="AY295" s="18" t="s">
        <v>165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8" t="s">
        <v>81</v>
      </c>
      <c r="BK295" s="225">
        <f>ROUND(I295*H295,2)</f>
        <v>0</v>
      </c>
      <c r="BL295" s="18" t="s">
        <v>173</v>
      </c>
      <c r="BM295" s="224" t="s">
        <v>2487</v>
      </c>
    </row>
    <row r="296" s="2" customFormat="1" ht="24.15" customHeight="1">
      <c r="A296" s="39"/>
      <c r="B296" s="40"/>
      <c r="C296" s="213" t="s">
        <v>81</v>
      </c>
      <c r="D296" s="213" t="s">
        <v>168</v>
      </c>
      <c r="E296" s="214" t="s">
        <v>2488</v>
      </c>
      <c r="F296" s="215" t="s">
        <v>2489</v>
      </c>
      <c r="G296" s="216" t="s">
        <v>252</v>
      </c>
      <c r="H296" s="217">
        <v>1006.449</v>
      </c>
      <c r="I296" s="218"/>
      <c r="J296" s="219">
        <f>ROUND(I296*H296,2)</f>
        <v>0</v>
      </c>
      <c r="K296" s="215" t="s">
        <v>195</v>
      </c>
      <c r="L296" s="45"/>
      <c r="M296" s="220" t="s">
        <v>19</v>
      </c>
      <c r="N296" s="221" t="s">
        <v>45</v>
      </c>
      <c r="O296" s="85"/>
      <c r="P296" s="222">
        <f>O296*H296</f>
        <v>0</v>
      </c>
      <c r="Q296" s="222">
        <v>0</v>
      </c>
      <c r="R296" s="222">
        <f>Q296*H296</f>
        <v>0</v>
      </c>
      <c r="S296" s="222">
        <v>0</v>
      </c>
      <c r="T296" s="223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4" t="s">
        <v>173</v>
      </c>
      <c r="AT296" s="224" t="s">
        <v>168</v>
      </c>
      <c r="AU296" s="224" t="s">
        <v>83</v>
      </c>
      <c r="AY296" s="18" t="s">
        <v>165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8" t="s">
        <v>81</v>
      </c>
      <c r="BK296" s="225">
        <f>ROUND(I296*H296,2)</f>
        <v>0</v>
      </c>
      <c r="BL296" s="18" t="s">
        <v>173</v>
      </c>
      <c r="BM296" s="224" t="s">
        <v>2490</v>
      </c>
    </row>
    <row r="297" s="2" customFormat="1">
      <c r="A297" s="39"/>
      <c r="B297" s="40"/>
      <c r="C297" s="41"/>
      <c r="D297" s="248" t="s">
        <v>197</v>
      </c>
      <c r="E297" s="41"/>
      <c r="F297" s="249" t="s">
        <v>2491</v>
      </c>
      <c r="G297" s="41"/>
      <c r="H297" s="41"/>
      <c r="I297" s="250"/>
      <c r="J297" s="41"/>
      <c r="K297" s="41"/>
      <c r="L297" s="45"/>
      <c r="M297" s="251"/>
      <c r="N297" s="252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197</v>
      </c>
      <c r="AU297" s="18" t="s">
        <v>83</v>
      </c>
    </row>
    <row r="298" s="2" customFormat="1" ht="24.15" customHeight="1">
      <c r="A298" s="39"/>
      <c r="B298" s="40"/>
      <c r="C298" s="213" t="s">
        <v>83</v>
      </c>
      <c r="D298" s="213" t="s">
        <v>168</v>
      </c>
      <c r="E298" s="214" t="s">
        <v>2492</v>
      </c>
      <c r="F298" s="215" t="s">
        <v>2493</v>
      </c>
      <c r="G298" s="216" t="s">
        <v>252</v>
      </c>
      <c r="H298" s="217">
        <v>19122.530999999999</v>
      </c>
      <c r="I298" s="218"/>
      <c r="J298" s="219">
        <f>ROUND(I298*H298,2)</f>
        <v>0</v>
      </c>
      <c r="K298" s="215" t="s">
        <v>195</v>
      </c>
      <c r="L298" s="45"/>
      <c r="M298" s="220" t="s">
        <v>19</v>
      </c>
      <c r="N298" s="221" t="s">
        <v>45</v>
      </c>
      <c r="O298" s="85"/>
      <c r="P298" s="222">
        <f>O298*H298</f>
        <v>0</v>
      </c>
      <c r="Q298" s="222">
        <v>0</v>
      </c>
      <c r="R298" s="222">
        <f>Q298*H298</f>
        <v>0</v>
      </c>
      <c r="S298" s="222">
        <v>0</v>
      </c>
      <c r="T298" s="223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4" t="s">
        <v>173</v>
      </c>
      <c r="AT298" s="224" t="s">
        <v>168</v>
      </c>
      <c r="AU298" s="224" t="s">
        <v>83</v>
      </c>
      <c r="AY298" s="18" t="s">
        <v>165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8" t="s">
        <v>81</v>
      </c>
      <c r="BK298" s="225">
        <f>ROUND(I298*H298,2)</f>
        <v>0</v>
      </c>
      <c r="BL298" s="18" t="s">
        <v>173</v>
      </c>
      <c r="BM298" s="224" t="s">
        <v>2494</v>
      </c>
    </row>
    <row r="299" s="2" customFormat="1">
      <c r="A299" s="39"/>
      <c r="B299" s="40"/>
      <c r="C299" s="41"/>
      <c r="D299" s="248" t="s">
        <v>197</v>
      </c>
      <c r="E299" s="41"/>
      <c r="F299" s="249" t="s">
        <v>2495</v>
      </c>
      <c r="G299" s="41"/>
      <c r="H299" s="41"/>
      <c r="I299" s="250"/>
      <c r="J299" s="41"/>
      <c r="K299" s="41"/>
      <c r="L299" s="45"/>
      <c r="M299" s="251"/>
      <c r="N299" s="252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197</v>
      </c>
      <c r="AU299" s="18" t="s">
        <v>83</v>
      </c>
    </row>
    <row r="300" s="14" customFormat="1">
      <c r="A300" s="14"/>
      <c r="B300" s="237"/>
      <c r="C300" s="238"/>
      <c r="D300" s="228" t="s">
        <v>175</v>
      </c>
      <c r="E300" s="239" t="s">
        <v>19</v>
      </c>
      <c r="F300" s="240" t="s">
        <v>2496</v>
      </c>
      <c r="G300" s="238"/>
      <c r="H300" s="241">
        <v>19122.530999999999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7" t="s">
        <v>175</v>
      </c>
      <c r="AU300" s="247" t="s">
        <v>83</v>
      </c>
      <c r="AV300" s="14" t="s">
        <v>83</v>
      </c>
      <c r="AW300" s="14" t="s">
        <v>33</v>
      </c>
      <c r="AX300" s="14" t="s">
        <v>81</v>
      </c>
      <c r="AY300" s="247" t="s">
        <v>165</v>
      </c>
    </row>
    <row r="301" s="2" customFormat="1" ht="16.5" customHeight="1">
      <c r="A301" s="39"/>
      <c r="B301" s="40"/>
      <c r="C301" s="213" t="s">
        <v>353</v>
      </c>
      <c r="D301" s="213" t="s">
        <v>168</v>
      </c>
      <c r="E301" s="214" t="s">
        <v>2497</v>
      </c>
      <c r="F301" s="215" t="s">
        <v>2498</v>
      </c>
      <c r="G301" s="216" t="s">
        <v>252</v>
      </c>
      <c r="H301" s="217">
        <v>1006.449</v>
      </c>
      <c r="I301" s="218"/>
      <c r="J301" s="219">
        <f>ROUND(I301*H301,2)</f>
        <v>0</v>
      </c>
      <c r="K301" s="215" t="s">
        <v>195</v>
      </c>
      <c r="L301" s="45"/>
      <c r="M301" s="220" t="s">
        <v>19</v>
      </c>
      <c r="N301" s="221" t="s">
        <v>45</v>
      </c>
      <c r="O301" s="85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173</v>
      </c>
      <c r="AT301" s="224" t="s">
        <v>168</v>
      </c>
      <c r="AU301" s="224" t="s">
        <v>83</v>
      </c>
      <c r="AY301" s="18" t="s">
        <v>165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81</v>
      </c>
      <c r="BK301" s="225">
        <f>ROUND(I301*H301,2)</f>
        <v>0</v>
      </c>
      <c r="BL301" s="18" t="s">
        <v>173</v>
      </c>
      <c r="BM301" s="224" t="s">
        <v>2499</v>
      </c>
    </row>
    <row r="302" s="2" customFormat="1">
      <c r="A302" s="39"/>
      <c r="B302" s="40"/>
      <c r="C302" s="41"/>
      <c r="D302" s="248" t="s">
        <v>197</v>
      </c>
      <c r="E302" s="41"/>
      <c r="F302" s="249" t="s">
        <v>2500</v>
      </c>
      <c r="G302" s="41"/>
      <c r="H302" s="41"/>
      <c r="I302" s="250"/>
      <c r="J302" s="41"/>
      <c r="K302" s="41"/>
      <c r="L302" s="45"/>
      <c r="M302" s="251"/>
      <c r="N302" s="25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197</v>
      </c>
      <c r="AU302" s="18" t="s">
        <v>83</v>
      </c>
    </row>
    <row r="303" s="2" customFormat="1" ht="24.15" customHeight="1">
      <c r="A303" s="39"/>
      <c r="B303" s="40"/>
      <c r="C303" s="213" t="s">
        <v>476</v>
      </c>
      <c r="D303" s="213" t="s">
        <v>168</v>
      </c>
      <c r="E303" s="214" t="s">
        <v>2501</v>
      </c>
      <c r="F303" s="215" t="s">
        <v>2502</v>
      </c>
      <c r="G303" s="216" t="s">
        <v>252</v>
      </c>
      <c r="H303" s="217">
        <v>9.5690000000000008</v>
      </c>
      <c r="I303" s="218"/>
      <c r="J303" s="219">
        <f>ROUND(I303*H303,2)</f>
        <v>0</v>
      </c>
      <c r="K303" s="215" t="s">
        <v>195</v>
      </c>
      <c r="L303" s="45"/>
      <c r="M303" s="220" t="s">
        <v>19</v>
      </c>
      <c r="N303" s="221" t="s">
        <v>45</v>
      </c>
      <c r="O303" s="85"/>
      <c r="P303" s="222">
        <f>O303*H303</f>
        <v>0</v>
      </c>
      <c r="Q303" s="222">
        <v>0</v>
      </c>
      <c r="R303" s="222">
        <f>Q303*H303</f>
        <v>0</v>
      </c>
      <c r="S303" s="222">
        <v>0</v>
      </c>
      <c r="T303" s="223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4" t="s">
        <v>173</v>
      </c>
      <c r="AT303" s="224" t="s">
        <v>168</v>
      </c>
      <c r="AU303" s="224" t="s">
        <v>83</v>
      </c>
      <c r="AY303" s="18" t="s">
        <v>165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8" t="s">
        <v>81</v>
      </c>
      <c r="BK303" s="225">
        <f>ROUND(I303*H303,2)</f>
        <v>0</v>
      </c>
      <c r="BL303" s="18" t="s">
        <v>173</v>
      </c>
      <c r="BM303" s="224" t="s">
        <v>2503</v>
      </c>
    </row>
    <row r="304" s="2" customFormat="1">
      <c r="A304" s="39"/>
      <c r="B304" s="40"/>
      <c r="C304" s="41"/>
      <c r="D304" s="248" t="s">
        <v>197</v>
      </c>
      <c r="E304" s="41"/>
      <c r="F304" s="249" t="s">
        <v>2504</v>
      </c>
      <c r="G304" s="41"/>
      <c r="H304" s="41"/>
      <c r="I304" s="250"/>
      <c r="J304" s="41"/>
      <c r="K304" s="41"/>
      <c r="L304" s="45"/>
      <c r="M304" s="251"/>
      <c r="N304" s="25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197</v>
      </c>
      <c r="AU304" s="18" t="s">
        <v>83</v>
      </c>
    </row>
    <row r="305" s="2" customFormat="1" ht="24.15" customHeight="1">
      <c r="A305" s="39"/>
      <c r="B305" s="40"/>
      <c r="C305" s="213" t="s">
        <v>173</v>
      </c>
      <c r="D305" s="213" t="s">
        <v>168</v>
      </c>
      <c r="E305" s="214" t="s">
        <v>2505</v>
      </c>
      <c r="F305" s="215" t="s">
        <v>2255</v>
      </c>
      <c r="G305" s="216" t="s">
        <v>252</v>
      </c>
      <c r="H305" s="217">
        <v>926.32000000000005</v>
      </c>
      <c r="I305" s="218"/>
      <c r="J305" s="219">
        <f>ROUND(I305*H305,2)</f>
        <v>0</v>
      </c>
      <c r="K305" s="215" t="s">
        <v>195</v>
      </c>
      <c r="L305" s="45"/>
      <c r="M305" s="220" t="s">
        <v>19</v>
      </c>
      <c r="N305" s="221" t="s">
        <v>45</v>
      </c>
      <c r="O305" s="85"/>
      <c r="P305" s="222">
        <f>O305*H305</f>
        <v>0</v>
      </c>
      <c r="Q305" s="222">
        <v>0</v>
      </c>
      <c r="R305" s="222">
        <f>Q305*H305</f>
        <v>0</v>
      </c>
      <c r="S305" s="222">
        <v>0</v>
      </c>
      <c r="T305" s="223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24" t="s">
        <v>173</v>
      </c>
      <c r="AT305" s="224" t="s">
        <v>168</v>
      </c>
      <c r="AU305" s="224" t="s">
        <v>83</v>
      </c>
      <c r="AY305" s="18" t="s">
        <v>165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8" t="s">
        <v>81</v>
      </c>
      <c r="BK305" s="225">
        <f>ROUND(I305*H305,2)</f>
        <v>0</v>
      </c>
      <c r="BL305" s="18" t="s">
        <v>173</v>
      </c>
      <c r="BM305" s="224" t="s">
        <v>2506</v>
      </c>
    </row>
    <row r="306" s="2" customFormat="1">
      <c r="A306" s="39"/>
      <c r="B306" s="40"/>
      <c r="C306" s="41"/>
      <c r="D306" s="248" t="s">
        <v>197</v>
      </c>
      <c r="E306" s="41"/>
      <c r="F306" s="249" t="s">
        <v>2507</v>
      </c>
      <c r="G306" s="41"/>
      <c r="H306" s="41"/>
      <c r="I306" s="250"/>
      <c r="J306" s="41"/>
      <c r="K306" s="41"/>
      <c r="L306" s="45"/>
      <c r="M306" s="251"/>
      <c r="N306" s="252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197</v>
      </c>
      <c r="AU306" s="18" t="s">
        <v>83</v>
      </c>
    </row>
    <row r="307" s="2" customFormat="1" ht="24.15" customHeight="1">
      <c r="A307" s="39"/>
      <c r="B307" s="40"/>
      <c r="C307" s="213" t="s">
        <v>468</v>
      </c>
      <c r="D307" s="213" t="s">
        <v>168</v>
      </c>
      <c r="E307" s="214" t="s">
        <v>2508</v>
      </c>
      <c r="F307" s="215" t="s">
        <v>2509</v>
      </c>
      <c r="G307" s="216" t="s">
        <v>252</v>
      </c>
      <c r="H307" s="217">
        <v>70.560000000000002</v>
      </c>
      <c r="I307" s="218"/>
      <c r="J307" s="219">
        <f>ROUND(I307*H307,2)</f>
        <v>0</v>
      </c>
      <c r="K307" s="215" t="s">
        <v>195</v>
      </c>
      <c r="L307" s="45"/>
      <c r="M307" s="220" t="s">
        <v>19</v>
      </c>
      <c r="N307" s="221" t="s">
        <v>45</v>
      </c>
      <c r="O307" s="85"/>
      <c r="P307" s="222">
        <f>O307*H307</f>
        <v>0</v>
      </c>
      <c r="Q307" s="222">
        <v>0</v>
      </c>
      <c r="R307" s="222">
        <f>Q307*H307</f>
        <v>0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173</v>
      </c>
      <c r="AT307" s="224" t="s">
        <v>168</v>
      </c>
      <c r="AU307" s="224" t="s">
        <v>83</v>
      </c>
      <c r="AY307" s="18" t="s">
        <v>165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81</v>
      </c>
      <c r="BK307" s="225">
        <f>ROUND(I307*H307,2)</f>
        <v>0</v>
      </c>
      <c r="BL307" s="18" t="s">
        <v>173</v>
      </c>
      <c r="BM307" s="224" t="s">
        <v>2510</v>
      </c>
    </row>
    <row r="308" s="2" customFormat="1">
      <c r="A308" s="39"/>
      <c r="B308" s="40"/>
      <c r="C308" s="41"/>
      <c r="D308" s="248" t="s">
        <v>197</v>
      </c>
      <c r="E308" s="41"/>
      <c r="F308" s="249" t="s">
        <v>2511</v>
      </c>
      <c r="G308" s="41"/>
      <c r="H308" s="41"/>
      <c r="I308" s="250"/>
      <c r="J308" s="41"/>
      <c r="K308" s="41"/>
      <c r="L308" s="45"/>
      <c r="M308" s="251"/>
      <c r="N308" s="25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197</v>
      </c>
      <c r="AU308" s="18" t="s">
        <v>83</v>
      </c>
    </row>
    <row r="309" s="12" customFormat="1" ht="22.8" customHeight="1">
      <c r="A309" s="12"/>
      <c r="B309" s="197"/>
      <c r="C309" s="198"/>
      <c r="D309" s="199" t="s">
        <v>73</v>
      </c>
      <c r="E309" s="211" t="s">
        <v>692</v>
      </c>
      <c r="F309" s="211" t="s">
        <v>693</v>
      </c>
      <c r="G309" s="198"/>
      <c r="H309" s="198"/>
      <c r="I309" s="201"/>
      <c r="J309" s="212">
        <f>BK309</f>
        <v>0</v>
      </c>
      <c r="K309" s="198"/>
      <c r="L309" s="203"/>
      <c r="M309" s="204"/>
      <c r="N309" s="205"/>
      <c r="O309" s="205"/>
      <c r="P309" s="206">
        <f>SUM(P310:P311)</f>
        <v>0</v>
      </c>
      <c r="Q309" s="205"/>
      <c r="R309" s="206">
        <f>SUM(R310:R311)</f>
        <v>0</v>
      </c>
      <c r="S309" s="205"/>
      <c r="T309" s="207">
        <f>SUM(T310:T311)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8" t="s">
        <v>81</v>
      </c>
      <c r="AT309" s="209" t="s">
        <v>73</v>
      </c>
      <c r="AU309" s="209" t="s">
        <v>81</v>
      </c>
      <c r="AY309" s="208" t="s">
        <v>165</v>
      </c>
      <c r="BK309" s="210">
        <f>SUM(BK310:BK311)</f>
        <v>0</v>
      </c>
    </row>
    <row r="310" s="2" customFormat="1" ht="24.15" customHeight="1">
      <c r="A310" s="39"/>
      <c r="B310" s="40"/>
      <c r="C310" s="213" t="s">
        <v>1725</v>
      </c>
      <c r="D310" s="213" t="s">
        <v>168</v>
      </c>
      <c r="E310" s="214" t="s">
        <v>2512</v>
      </c>
      <c r="F310" s="215" t="s">
        <v>2513</v>
      </c>
      <c r="G310" s="216" t="s">
        <v>252</v>
      </c>
      <c r="H310" s="217">
        <v>1008.932</v>
      </c>
      <c r="I310" s="218"/>
      <c r="J310" s="219">
        <f>ROUND(I310*H310,2)</f>
        <v>0</v>
      </c>
      <c r="K310" s="215" t="s">
        <v>195</v>
      </c>
      <c r="L310" s="45"/>
      <c r="M310" s="220" t="s">
        <v>19</v>
      </c>
      <c r="N310" s="221" t="s">
        <v>45</v>
      </c>
      <c r="O310" s="85"/>
      <c r="P310" s="222">
        <f>O310*H310</f>
        <v>0</v>
      </c>
      <c r="Q310" s="222">
        <v>0</v>
      </c>
      <c r="R310" s="222">
        <f>Q310*H310</f>
        <v>0</v>
      </c>
      <c r="S310" s="222">
        <v>0</v>
      </c>
      <c r="T310" s="22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4" t="s">
        <v>173</v>
      </c>
      <c r="AT310" s="224" t="s">
        <v>168</v>
      </c>
      <c r="AU310" s="224" t="s">
        <v>83</v>
      </c>
      <c r="AY310" s="18" t="s">
        <v>165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8" t="s">
        <v>81</v>
      </c>
      <c r="BK310" s="225">
        <f>ROUND(I310*H310,2)</f>
        <v>0</v>
      </c>
      <c r="BL310" s="18" t="s">
        <v>173</v>
      </c>
      <c r="BM310" s="224" t="s">
        <v>2514</v>
      </c>
    </row>
    <row r="311" s="2" customFormat="1">
      <c r="A311" s="39"/>
      <c r="B311" s="40"/>
      <c r="C311" s="41"/>
      <c r="D311" s="248" t="s">
        <v>197</v>
      </c>
      <c r="E311" s="41"/>
      <c r="F311" s="249" t="s">
        <v>2515</v>
      </c>
      <c r="G311" s="41"/>
      <c r="H311" s="41"/>
      <c r="I311" s="250"/>
      <c r="J311" s="41"/>
      <c r="K311" s="41"/>
      <c r="L311" s="45"/>
      <c r="M311" s="251"/>
      <c r="N311" s="252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197</v>
      </c>
      <c r="AU311" s="18" t="s">
        <v>83</v>
      </c>
    </row>
    <row r="312" s="12" customFormat="1" ht="25.92" customHeight="1">
      <c r="A312" s="12"/>
      <c r="B312" s="197"/>
      <c r="C312" s="198"/>
      <c r="D312" s="199" t="s">
        <v>73</v>
      </c>
      <c r="E312" s="200" t="s">
        <v>699</v>
      </c>
      <c r="F312" s="200" t="s">
        <v>700</v>
      </c>
      <c r="G312" s="198"/>
      <c r="H312" s="198"/>
      <c r="I312" s="201"/>
      <c r="J312" s="202">
        <f>BK312</f>
        <v>0</v>
      </c>
      <c r="K312" s="198"/>
      <c r="L312" s="203"/>
      <c r="M312" s="204"/>
      <c r="N312" s="205"/>
      <c r="O312" s="205"/>
      <c r="P312" s="206">
        <f>P313</f>
        <v>0</v>
      </c>
      <c r="Q312" s="205"/>
      <c r="R312" s="206">
        <f>R313</f>
        <v>0.047904299999999997</v>
      </c>
      <c r="S312" s="205"/>
      <c r="T312" s="207">
        <f>T313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8" t="s">
        <v>83</v>
      </c>
      <c r="AT312" s="209" t="s">
        <v>73</v>
      </c>
      <c r="AU312" s="209" t="s">
        <v>74</v>
      </c>
      <c r="AY312" s="208" t="s">
        <v>165</v>
      </c>
      <c r="BK312" s="210">
        <f>BK313</f>
        <v>0</v>
      </c>
    </row>
    <row r="313" s="12" customFormat="1" ht="22.8" customHeight="1">
      <c r="A313" s="12"/>
      <c r="B313" s="197"/>
      <c r="C313" s="198"/>
      <c r="D313" s="199" t="s">
        <v>73</v>
      </c>
      <c r="E313" s="211" t="s">
        <v>701</v>
      </c>
      <c r="F313" s="211" t="s">
        <v>702</v>
      </c>
      <c r="G313" s="198"/>
      <c r="H313" s="198"/>
      <c r="I313" s="201"/>
      <c r="J313" s="212">
        <f>BK313</f>
        <v>0</v>
      </c>
      <c r="K313" s="198"/>
      <c r="L313" s="203"/>
      <c r="M313" s="204"/>
      <c r="N313" s="205"/>
      <c r="O313" s="205"/>
      <c r="P313" s="206">
        <f>SUM(P314:P325)</f>
        <v>0</v>
      </c>
      <c r="Q313" s="205"/>
      <c r="R313" s="206">
        <f>SUM(R314:R325)</f>
        <v>0.047904299999999997</v>
      </c>
      <c r="S313" s="205"/>
      <c r="T313" s="207">
        <f>SUM(T314:T325)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8" t="s">
        <v>83</v>
      </c>
      <c r="AT313" s="209" t="s">
        <v>73</v>
      </c>
      <c r="AU313" s="209" t="s">
        <v>81</v>
      </c>
      <c r="AY313" s="208" t="s">
        <v>165</v>
      </c>
      <c r="BK313" s="210">
        <f>SUM(BK314:BK325)</f>
        <v>0</v>
      </c>
    </row>
    <row r="314" s="2" customFormat="1" ht="16.5" customHeight="1">
      <c r="A314" s="39"/>
      <c r="B314" s="40"/>
      <c r="C314" s="213" t="s">
        <v>2516</v>
      </c>
      <c r="D314" s="213" t="s">
        <v>168</v>
      </c>
      <c r="E314" s="214" t="s">
        <v>2517</v>
      </c>
      <c r="F314" s="215" t="s">
        <v>2518</v>
      </c>
      <c r="G314" s="216" t="s">
        <v>194</v>
      </c>
      <c r="H314" s="217">
        <v>68</v>
      </c>
      <c r="I314" s="218"/>
      <c r="J314" s="219">
        <f>ROUND(I314*H314,2)</f>
        <v>0</v>
      </c>
      <c r="K314" s="215" t="s">
        <v>978</v>
      </c>
      <c r="L314" s="45"/>
      <c r="M314" s="220" t="s">
        <v>19</v>
      </c>
      <c r="N314" s="221" t="s">
        <v>45</v>
      </c>
      <c r="O314" s="85"/>
      <c r="P314" s="222">
        <f>O314*H314</f>
        <v>0</v>
      </c>
      <c r="Q314" s="222">
        <v>0</v>
      </c>
      <c r="R314" s="222">
        <f>Q314*H314</f>
        <v>0</v>
      </c>
      <c r="S314" s="222">
        <v>0</v>
      </c>
      <c r="T314" s="22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706</v>
      </c>
      <c r="AT314" s="224" t="s">
        <v>168</v>
      </c>
      <c r="AU314" s="224" t="s">
        <v>83</v>
      </c>
      <c r="AY314" s="18" t="s">
        <v>165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81</v>
      </c>
      <c r="BK314" s="225">
        <f>ROUND(I314*H314,2)</f>
        <v>0</v>
      </c>
      <c r="BL314" s="18" t="s">
        <v>706</v>
      </c>
      <c r="BM314" s="224" t="s">
        <v>2519</v>
      </c>
    </row>
    <row r="315" s="2" customFormat="1">
      <c r="A315" s="39"/>
      <c r="B315" s="40"/>
      <c r="C315" s="41"/>
      <c r="D315" s="248" t="s">
        <v>197</v>
      </c>
      <c r="E315" s="41"/>
      <c r="F315" s="249" t="s">
        <v>2520</v>
      </c>
      <c r="G315" s="41"/>
      <c r="H315" s="41"/>
      <c r="I315" s="250"/>
      <c r="J315" s="41"/>
      <c r="K315" s="41"/>
      <c r="L315" s="45"/>
      <c r="M315" s="251"/>
      <c r="N315" s="25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197</v>
      </c>
      <c r="AU315" s="18" t="s">
        <v>83</v>
      </c>
    </row>
    <row r="316" s="14" customFormat="1">
      <c r="A316" s="14"/>
      <c r="B316" s="237"/>
      <c r="C316" s="238"/>
      <c r="D316" s="228" t="s">
        <v>175</v>
      </c>
      <c r="E316" s="239" t="s">
        <v>19</v>
      </c>
      <c r="F316" s="240" t="s">
        <v>2521</v>
      </c>
      <c r="G316" s="238"/>
      <c r="H316" s="241">
        <v>68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175</v>
      </c>
      <c r="AU316" s="247" t="s">
        <v>83</v>
      </c>
      <c r="AV316" s="14" t="s">
        <v>83</v>
      </c>
      <c r="AW316" s="14" t="s">
        <v>33</v>
      </c>
      <c r="AX316" s="14" t="s">
        <v>81</v>
      </c>
      <c r="AY316" s="247" t="s">
        <v>165</v>
      </c>
    </row>
    <row r="317" s="2" customFormat="1" ht="16.5" customHeight="1">
      <c r="A317" s="39"/>
      <c r="B317" s="40"/>
      <c r="C317" s="265" t="s">
        <v>1611</v>
      </c>
      <c r="D317" s="265" t="s">
        <v>522</v>
      </c>
      <c r="E317" s="266" t="s">
        <v>2522</v>
      </c>
      <c r="F317" s="267" t="s">
        <v>2523</v>
      </c>
      <c r="G317" s="268" t="s">
        <v>194</v>
      </c>
      <c r="H317" s="269">
        <v>118.881</v>
      </c>
      <c r="I317" s="270"/>
      <c r="J317" s="271">
        <f>ROUND(I317*H317,2)</f>
        <v>0</v>
      </c>
      <c r="K317" s="267" t="s">
        <v>978</v>
      </c>
      <c r="L317" s="272"/>
      <c r="M317" s="273" t="s">
        <v>19</v>
      </c>
      <c r="N317" s="274" t="s">
        <v>45</v>
      </c>
      <c r="O317" s="85"/>
      <c r="P317" s="222">
        <f>O317*H317</f>
        <v>0</v>
      </c>
      <c r="Q317" s="222">
        <v>0.00029999999999999997</v>
      </c>
      <c r="R317" s="222">
        <f>Q317*H317</f>
        <v>0.035664299999999996</v>
      </c>
      <c r="S317" s="222">
        <v>0</v>
      </c>
      <c r="T317" s="223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4" t="s">
        <v>713</v>
      </c>
      <c r="AT317" s="224" t="s">
        <v>522</v>
      </c>
      <c r="AU317" s="224" t="s">
        <v>83</v>
      </c>
      <c r="AY317" s="18" t="s">
        <v>165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8" t="s">
        <v>81</v>
      </c>
      <c r="BK317" s="225">
        <f>ROUND(I317*H317,2)</f>
        <v>0</v>
      </c>
      <c r="BL317" s="18" t="s">
        <v>706</v>
      </c>
      <c r="BM317" s="224" t="s">
        <v>2524</v>
      </c>
    </row>
    <row r="318" s="14" customFormat="1">
      <c r="A318" s="14"/>
      <c r="B318" s="237"/>
      <c r="C318" s="238"/>
      <c r="D318" s="228" t="s">
        <v>175</v>
      </c>
      <c r="E318" s="238"/>
      <c r="F318" s="240" t="s">
        <v>2525</v>
      </c>
      <c r="G318" s="238"/>
      <c r="H318" s="241">
        <v>118.881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175</v>
      </c>
      <c r="AU318" s="247" t="s">
        <v>83</v>
      </c>
      <c r="AV318" s="14" t="s">
        <v>83</v>
      </c>
      <c r="AW318" s="14" t="s">
        <v>4</v>
      </c>
      <c r="AX318" s="14" t="s">
        <v>81</v>
      </c>
      <c r="AY318" s="247" t="s">
        <v>165</v>
      </c>
    </row>
    <row r="319" s="2" customFormat="1" ht="16.5" customHeight="1">
      <c r="A319" s="39"/>
      <c r="B319" s="40"/>
      <c r="C319" s="213" t="s">
        <v>1607</v>
      </c>
      <c r="D319" s="213" t="s">
        <v>168</v>
      </c>
      <c r="E319" s="214" t="s">
        <v>2526</v>
      </c>
      <c r="F319" s="215" t="s">
        <v>2527</v>
      </c>
      <c r="G319" s="216" t="s">
        <v>194</v>
      </c>
      <c r="H319" s="217">
        <v>34</v>
      </c>
      <c r="I319" s="218"/>
      <c r="J319" s="219">
        <f>ROUND(I319*H319,2)</f>
        <v>0</v>
      </c>
      <c r="K319" s="215" t="s">
        <v>978</v>
      </c>
      <c r="L319" s="45"/>
      <c r="M319" s="220" t="s">
        <v>19</v>
      </c>
      <c r="N319" s="221" t="s">
        <v>45</v>
      </c>
      <c r="O319" s="85"/>
      <c r="P319" s="222">
        <f>O319*H319</f>
        <v>0</v>
      </c>
      <c r="Q319" s="222">
        <v>4.0000000000000003E-05</v>
      </c>
      <c r="R319" s="222">
        <f>Q319*H319</f>
        <v>0.0013600000000000001</v>
      </c>
      <c r="S319" s="222">
        <v>0</v>
      </c>
      <c r="T319" s="223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4" t="s">
        <v>706</v>
      </c>
      <c r="AT319" s="224" t="s">
        <v>168</v>
      </c>
      <c r="AU319" s="224" t="s">
        <v>83</v>
      </c>
      <c r="AY319" s="18" t="s">
        <v>165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8" t="s">
        <v>81</v>
      </c>
      <c r="BK319" s="225">
        <f>ROUND(I319*H319,2)</f>
        <v>0</v>
      </c>
      <c r="BL319" s="18" t="s">
        <v>706</v>
      </c>
      <c r="BM319" s="224" t="s">
        <v>2528</v>
      </c>
    </row>
    <row r="320" s="2" customFormat="1">
      <c r="A320" s="39"/>
      <c r="B320" s="40"/>
      <c r="C320" s="41"/>
      <c r="D320" s="248" t="s">
        <v>197</v>
      </c>
      <c r="E320" s="41"/>
      <c r="F320" s="249" t="s">
        <v>2529</v>
      </c>
      <c r="G320" s="41"/>
      <c r="H320" s="41"/>
      <c r="I320" s="250"/>
      <c r="J320" s="41"/>
      <c r="K320" s="41"/>
      <c r="L320" s="45"/>
      <c r="M320" s="251"/>
      <c r="N320" s="252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197</v>
      </c>
      <c r="AU320" s="18" t="s">
        <v>83</v>
      </c>
    </row>
    <row r="321" s="14" customFormat="1">
      <c r="A321" s="14"/>
      <c r="B321" s="237"/>
      <c r="C321" s="238"/>
      <c r="D321" s="228" t="s">
        <v>175</v>
      </c>
      <c r="E321" s="239" t="s">
        <v>19</v>
      </c>
      <c r="F321" s="240" t="s">
        <v>2530</v>
      </c>
      <c r="G321" s="238"/>
      <c r="H321" s="241">
        <v>34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175</v>
      </c>
      <c r="AU321" s="247" t="s">
        <v>83</v>
      </c>
      <c r="AV321" s="14" t="s">
        <v>83</v>
      </c>
      <c r="AW321" s="14" t="s">
        <v>33</v>
      </c>
      <c r="AX321" s="14" t="s">
        <v>81</v>
      </c>
      <c r="AY321" s="247" t="s">
        <v>165</v>
      </c>
    </row>
    <row r="322" s="2" customFormat="1" ht="21.75" customHeight="1">
      <c r="A322" s="39"/>
      <c r="B322" s="40"/>
      <c r="C322" s="213" t="s">
        <v>508</v>
      </c>
      <c r="D322" s="213" t="s">
        <v>168</v>
      </c>
      <c r="E322" s="214" t="s">
        <v>2531</v>
      </c>
      <c r="F322" s="215" t="s">
        <v>2532</v>
      </c>
      <c r="G322" s="216" t="s">
        <v>171</v>
      </c>
      <c r="H322" s="217">
        <v>68</v>
      </c>
      <c r="I322" s="218"/>
      <c r="J322" s="219">
        <f>ROUND(I322*H322,2)</f>
        <v>0</v>
      </c>
      <c r="K322" s="215" t="s">
        <v>978</v>
      </c>
      <c r="L322" s="45"/>
      <c r="M322" s="220" t="s">
        <v>19</v>
      </c>
      <c r="N322" s="221" t="s">
        <v>45</v>
      </c>
      <c r="O322" s="85"/>
      <c r="P322" s="222">
        <f>O322*H322</f>
        <v>0</v>
      </c>
      <c r="Q322" s="222">
        <v>0.00016000000000000001</v>
      </c>
      <c r="R322" s="222">
        <f>Q322*H322</f>
        <v>0.010880000000000001</v>
      </c>
      <c r="S322" s="222">
        <v>0</v>
      </c>
      <c r="T322" s="223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4" t="s">
        <v>706</v>
      </c>
      <c r="AT322" s="224" t="s">
        <v>168</v>
      </c>
      <c r="AU322" s="224" t="s">
        <v>83</v>
      </c>
      <c r="AY322" s="18" t="s">
        <v>165</v>
      </c>
      <c r="BE322" s="225">
        <f>IF(N322="základní",J322,0)</f>
        <v>0</v>
      </c>
      <c r="BF322" s="225">
        <f>IF(N322="snížená",J322,0)</f>
        <v>0</v>
      </c>
      <c r="BG322" s="225">
        <f>IF(N322="zákl. přenesená",J322,0)</f>
        <v>0</v>
      </c>
      <c r="BH322" s="225">
        <f>IF(N322="sníž. přenesená",J322,0)</f>
        <v>0</v>
      </c>
      <c r="BI322" s="225">
        <f>IF(N322="nulová",J322,0)</f>
        <v>0</v>
      </c>
      <c r="BJ322" s="18" t="s">
        <v>81</v>
      </c>
      <c r="BK322" s="225">
        <f>ROUND(I322*H322,2)</f>
        <v>0</v>
      </c>
      <c r="BL322" s="18" t="s">
        <v>706</v>
      </c>
      <c r="BM322" s="224" t="s">
        <v>2533</v>
      </c>
    </row>
    <row r="323" s="2" customFormat="1">
      <c r="A323" s="39"/>
      <c r="B323" s="40"/>
      <c r="C323" s="41"/>
      <c r="D323" s="248" t="s">
        <v>197</v>
      </c>
      <c r="E323" s="41"/>
      <c r="F323" s="249" t="s">
        <v>2534</v>
      </c>
      <c r="G323" s="41"/>
      <c r="H323" s="41"/>
      <c r="I323" s="250"/>
      <c r="J323" s="41"/>
      <c r="K323" s="41"/>
      <c r="L323" s="45"/>
      <c r="M323" s="251"/>
      <c r="N323" s="25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197</v>
      </c>
      <c r="AU323" s="18" t="s">
        <v>83</v>
      </c>
    </row>
    <row r="324" s="2" customFormat="1" ht="24.15" customHeight="1">
      <c r="A324" s="39"/>
      <c r="B324" s="40"/>
      <c r="C324" s="213" t="s">
        <v>1617</v>
      </c>
      <c r="D324" s="213" t="s">
        <v>168</v>
      </c>
      <c r="E324" s="214" t="s">
        <v>778</v>
      </c>
      <c r="F324" s="215" t="s">
        <v>2535</v>
      </c>
      <c r="G324" s="216" t="s">
        <v>780</v>
      </c>
      <c r="H324" s="275"/>
      <c r="I324" s="218"/>
      <c r="J324" s="219">
        <f>ROUND(I324*H324,2)</f>
        <v>0</v>
      </c>
      <c r="K324" s="215" t="s">
        <v>978</v>
      </c>
      <c r="L324" s="45"/>
      <c r="M324" s="220" t="s">
        <v>19</v>
      </c>
      <c r="N324" s="221" t="s">
        <v>45</v>
      </c>
      <c r="O324" s="85"/>
      <c r="P324" s="222">
        <f>O324*H324</f>
        <v>0</v>
      </c>
      <c r="Q324" s="222">
        <v>0</v>
      </c>
      <c r="R324" s="222">
        <f>Q324*H324</f>
        <v>0</v>
      </c>
      <c r="S324" s="222">
        <v>0</v>
      </c>
      <c r="T324" s="223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4" t="s">
        <v>706</v>
      </c>
      <c r="AT324" s="224" t="s">
        <v>168</v>
      </c>
      <c r="AU324" s="224" t="s">
        <v>83</v>
      </c>
      <c r="AY324" s="18" t="s">
        <v>165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8" t="s">
        <v>81</v>
      </c>
      <c r="BK324" s="225">
        <f>ROUND(I324*H324,2)</f>
        <v>0</v>
      </c>
      <c r="BL324" s="18" t="s">
        <v>706</v>
      </c>
      <c r="BM324" s="224" t="s">
        <v>2536</v>
      </c>
    </row>
    <row r="325" s="2" customFormat="1">
      <c r="A325" s="39"/>
      <c r="B325" s="40"/>
      <c r="C325" s="41"/>
      <c r="D325" s="248" t="s">
        <v>197</v>
      </c>
      <c r="E325" s="41"/>
      <c r="F325" s="249" t="s">
        <v>2537</v>
      </c>
      <c r="G325" s="41"/>
      <c r="H325" s="41"/>
      <c r="I325" s="250"/>
      <c r="J325" s="41"/>
      <c r="K325" s="41"/>
      <c r="L325" s="45"/>
      <c r="M325" s="281"/>
      <c r="N325" s="282"/>
      <c r="O325" s="278"/>
      <c r="P325" s="278"/>
      <c r="Q325" s="278"/>
      <c r="R325" s="278"/>
      <c r="S325" s="278"/>
      <c r="T325" s="28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197</v>
      </c>
      <c r="AU325" s="18" t="s">
        <v>83</v>
      </c>
    </row>
    <row r="326" s="2" customFormat="1" ht="6.96" customHeight="1">
      <c r="A326" s="39"/>
      <c r="B326" s="60"/>
      <c r="C326" s="61"/>
      <c r="D326" s="61"/>
      <c r="E326" s="61"/>
      <c r="F326" s="61"/>
      <c r="G326" s="61"/>
      <c r="H326" s="61"/>
      <c r="I326" s="61"/>
      <c r="J326" s="61"/>
      <c r="K326" s="61"/>
      <c r="L326" s="45"/>
      <c r="M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</row>
  </sheetData>
  <sheetProtection sheet="1" autoFilter="0" formatColumns="0" formatRows="0" objects="1" scenarios="1" spinCount="100000" saltValue="o0VZhi41OUbIsZI4F9HpdM0qp/Vbk0okEI04XNB8En/RD4t4bVAc3KkMkVsXl/0kH0hmm9FIEhmSLYKdHxeo8g==" hashValue="Zhl8di3xKkO1dy4VNTDHVSqSzu166YZB/PSMunFKrT84HBsz3h736qbqnKWVMssCo2REhFzWNj9J6lse4yNHgQ==" algorithmName="SHA-512" password="CC35"/>
  <autoFilter ref="C91:K325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3_01/112101101"/>
    <hyperlink ref="F98" r:id="rId2" display="https://podminky.urs.cz/item/CS_URS_2023_01/112101104"/>
    <hyperlink ref="F100" r:id="rId3" display="https://podminky.urs.cz/item/CS_URS_2023_01/112251101"/>
    <hyperlink ref="F102" r:id="rId4" display="https://podminky.urs.cz/item/CS_URS_2023_01/112251104"/>
    <hyperlink ref="F104" r:id="rId5" display="https://podminky.urs.cz/item/CS_URS_2023_01/113106134"/>
    <hyperlink ref="F107" r:id="rId6" display="https://podminky.urs.cz/item/CS_URS_2023_01/113106142"/>
    <hyperlink ref="F110" r:id="rId7" display="https://podminky.urs.cz/item/CS_URS_2023_01/113107221"/>
    <hyperlink ref="F113" r:id="rId8" display="https://podminky.urs.cz/item/CS_URS_2023_01/113107222"/>
    <hyperlink ref="F116" r:id="rId9" display="https://podminky.urs.cz/item/CS_URS_2023_01/113107224"/>
    <hyperlink ref="F119" r:id="rId10" display="https://podminky.urs.cz/item/CS_URS_2023_01/113107241"/>
    <hyperlink ref="F124" r:id="rId11" display="https://podminky.urs.cz/item/CS_URS_2023_01/113107321"/>
    <hyperlink ref="F127" r:id="rId12" display="https://podminky.urs.cz/item/CS_URS_2023_01/113107322"/>
    <hyperlink ref="F130" r:id="rId13" display="https://podminky.urs.cz/item/CS_URS_2023_01/113201111"/>
    <hyperlink ref="F133" r:id="rId14" display="https://podminky.urs.cz/item/CS_URS_2023_01/132251104"/>
    <hyperlink ref="F137" r:id="rId15" display="https://podminky.urs.cz/item/CS_URS_2023_01/162751117"/>
    <hyperlink ref="F141" r:id="rId16" display="https://podminky.urs.cz/item/CS_URS_2023_01/162751119"/>
    <hyperlink ref="F145" r:id="rId17" display="https://podminky.urs.cz/item/CS_URS_2023_01/167151101"/>
    <hyperlink ref="F149" r:id="rId18" display="https://podminky.urs.cz/item/CS_URS_2023_01/171151103"/>
    <hyperlink ref="F153" r:id="rId19" display="https://podminky.urs.cz/item/CS_URS_2023_01/171201221"/>
    <hyperlink ref="F156" r:id="rId20" display="https://podminky.urs.cz/item/CS_URS_2023_01/174151101"/>
    <hyperlink ref="F162" r:id="rId21" display="https://podminky.urs.cz/item/CS_URS_2023_01/175111101"/>
    <hyperlink ref="F172" r:id="rId22" display="https://podminky.urs.cz/item/CS_URS_2023_01/211971110"/>
    <hyperlink ref="F177" r:id="rId23" display="https://podminky.urs.cz/item/CS_URS_2023_01/339921112"/>
    <hyperlink ref="F182" r:id="rId24" display="https://podminky.urs.cz/item/CS_URS_2023_01/451573111"/>
    <hyperlink ref="F186" r:id="rId25" display="https://podminky.urs.cz/item/CS_URS_2023_01/564851011"/>
    <hyperlink ref="F192" r:id="rId26" display="https://podminky.urs.cz/item/CS_URS_2023_01/564952111"/>
    <hyperlink ref="F195" r:id="rId27" display="https://podminky.urs.cz/item/CS_URS_2023_01/5911411R"/>
    <hyperlink ref="F199" r:id="rId28" display="https://podminky.urs.cz/item/CS_URS_2023_01/591411111"/>
    <hyperlink ref="F208" r:id="rId29" display="https://podminky.urs.cz/item/CS_URS_2023_01/596212210"/>
    <hyperlink ref="F214" r:id="rId30" display="https://podminky.urs.cz/item/CS_URS_2023_01/596212213"/>
    <hyperlink ref="F222" r:id="rId31" display="https://podminky.urs.cz/item/CS_URS_2022_02/622135002"/>
    <hyperlink ref="F225" r:id="rId32" display="https://podminky.urs.cz/item/CS_URS_2022_02/622135092"/>
    <hyperlink ref="F229" r:id="rId33" display="https://podminky.urs.cz/item/CS_URS_2023_01/871315231"/>
    <hyperlink ref="F249" r:id="rId34" display="https://podminky.urs.cz/item/CS_URS_2023_01/914111111"/>
    <hyperlink ref="F252" r:id="rId35" display="https://podminky.urs.cz/item/CS_URS_2023_01/914111111"/>
    <hyperlink ref="F255" r:id="rId36" display="https://podminky.urs.cz/item/CS_URS_2023_01/914511112"/>
    <hyperlink ref="F258" r:id="rId37" display="https://podminky.urs.cz/item/CS_URS_2023_01/915111111"/>
    <hyperlink ref="F261" r:id="rId38" display="https://podminky.urs.cz/item/CS_URS_2023_01/916131113"/>
    <hyperlink ref="F266" r:id="rId39" display="https://podminky.urs.cz/item/CS_URS_2023_01/916131113"/>
    <hyperlink ref="F271" r:id="rId40" display="https://podminky.urs.cz/item/CS_URS_2023_01/919735116"/>
    <hyperlink ref="F274" r:id="rId41" display="https://podminky.urs.cz/item/CS_URS_2023_01/961044111"/>
    <hyperlink ref="F280" r:id="rId42" display="https://podminky.urs.cz/item/CS_URS_2023_01/962052210"/>
    <hyperlink ref="F283" r:id="rId43" display="https://podminky.urs.cz/item/CS_URS_2023_01/963022819"/>
    <hyperlink ref="F286" r:id="rId44" display="https://podminky.urs.cz/item/CS_URS_2023_01/96600_RKK"/>
    <hyperlink ref="F289" r:id="rId45" display="https://podminky.urs.cz/item/CS_URS_2023_01/966001411"/>
    <hyperlink ref="F297" r:id="rId46" display="https://podminky.urs.cz/item/CS_URS_2023_01/997221551"/>
    <hyperlink ref="F299" r:id="rId47" display="https://podminky.urs.cz/item/CS_URS_2023_01/997221559"/>
    <hyperlink ref="F302" r:id="rId48" display="https://podminky.urs.cz/item/CS_URS_2023_01/997221611"/>
    <hyperlink ref="F304" r:id="rId49" display="https://podminky.urs.cz/item/CS_URS_2023_01/997221615"/>
    <hyperlink ref="F306" r:id="rId50" display="https://podminky.urs.cz/item/CS_URS_2023_01/997221655"/>
    <hyperlink ref="F308" r:id="rId51" display="https://podminky.urs.cz/item/CS_URS_2023_01/997221875"/>
    <hyperlink ref="F311" r:id="rId52" display="https://podminky.urs.cz/item/CS_URS_2023_01/998223011"/>
    <hyperlink ref="F315" r:id="rId53" display="https://podminky.urs.cz/item/CS_URS_2022_02/711161173"/>
    <hyperlink ref="F320" r:id="rId54" display="https://podminky.urs.cz/item/CS_URS_2022_02/711161273"/>
    <hyperlink ref="F323" r:id="rId55" display="https://podminky.urs.cz/item/CS_URS_2022_02/711161384"/>
    <hyperlink ref="F325" r:id="rId56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114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2538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22. 8. 2022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19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3" t="s">
        <v>28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35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36</v>
      </c>
      <c r="F24" s="39"/>
      <c r="G24" s="39"/>
      <c r="H24" s="39"/>
      <c r="I24" s="143" t="s">
        <v>28</v>
      </c>
      <c r="J24" s="134" t="s">
        <v>37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ROUND((SUM(BE84:BE160)),  2)</f>
        <v>0</v>
      </c>
      <c r="G33" s="39"/>
      <c r="H33" s="39"/>
      <c r="I33" s="158">
        <v>0.20999999999999999</v>
      </c>
      <c r="J33" s="157">
        <f>ROUND(((SUM(BE84:BE160))*I33),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ROUND((SUM(BF84:BF160)),  2)</f>
        <v>0</v>
      </c>
      <c r="G34" s="39"/>
      <c r="H34" s="39"/>
      <c r="I34" s="158">
        <v>0.14999999999999999</v>
      </c>
      <c r="J34" s="157">
        <f>ROUND(((SUM(BF84:BF160))*I34),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ROUND((SUM(BG84:BG160)),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ROUND((SUM(BH84:BH160)),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ROUND((SUM(BI84:BI160)),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118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Veřejné prostranství a květinová síň u kostela sv. Josefa, Slezská Ostrava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114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SO03 - Rozšíření ar rozvodu vody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Slezská Ostrava</v>
      </c>
      <c r="G52" s="41"/>
      <c r="H52" s="41"/>
      <c r="I52" s="33" t="s">
        <v>23</v>
      </c>
      <c r="J52" s="73" t="str">
        <f>IF(J12="","",J12)</f>
        <v>22. 8. 2022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Ostrava</v>
      </c>
      <c r="G54" s="41"/>
      <c r="H54" s="41"/>
      <c r="I54" s="33" t="s">
        <v>31</v>
      </c>
      <c r="J54" s="37" t="str">
        <f>E21</f>
        <v>Ing. Petr Fraš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MPA ProjektStav s.r.o.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119</v>
      </c>
      <c r="D57" s="172"/>
      <c r="E57" s="172"/>
      <c r="F57" s="172"/>
      <c r="G57" s="172"/>
      <c r="H57" s="172"/>
      <c r="I57" s="172"/>
      <c r="J57" s="173" t="s">
        <v>120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121</v>
      </c>
    </row>
    <row r="60" s="9" customFormat="1" ht="24.96" customHeight="1">
      <c r="A60" s="9"/>
      <c r="B60" s="175"/>
      <c r="C60" s="176"/>
      <c r="D60" s="177" t="s">
        <v>122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126</v>
      </c>
      <c r="E62" s="183"/>
      <c r="F62" s="183"/>
      <c r="G62" s="183"/>
      <c r="H62" s="183"/>
      <c r="I62" s="183"/>
      <c r="J62" s="184">
        <f>J122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2177</v>
      </c>
      <c r="E63" s="183"/>
      <c r="F63" s="183"/>
      <c r="G63" s="183"/>
      <c r="H63" s="183"/>
      <c r="I63" s="183"/>
      <c r="J63" s="184">
        <f>J126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131</v>
      </c>
      <c r="E64" s="183"/>
      <c r="F64" s="183"/>
      <c r="G64" s="183"/>
      <c r="H64" s="183"/>
      <c r="I64" s="183"/>
      <c r="J64" s="184">
        <f>J158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150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Veřejné prostranství a květinová síň u kostela sv. Josefa, Slezská Ostrava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114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SO03 - Rozšíření ar rozvodu vody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Slezská Ostrava</v>
      </c>
      <c r="G78" s="41"/>
      <c r="H78" s="41"/>
      <c r="I78" s="33" t="s">
        <v>23</v>
      </c>
      <c r="J78" s="73" t="str">
        <f>IF(J12="","",J12)</f>
        <v>22. 8. 2022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Statutární město Ostrava</v>
      </c>
      <c r="G80" s="41"/>
      <c r="H80" s="41"/>
      <c r="I80" s="33" t="s">
        <v>31</v>
      </c>
      <c r="J80" s="37" t="str">
        <f>E21</f>
        <v>Ing. Petr Fraš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MPA ProjektStav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151</v>
      </c>
      <c r="D83" s="189" t="s">
        <v>59</v>
      </c>
      <c r="E83" s="189" t="s">
        <v>55</v>
      </c>
      <c r="F83" s="189" t="s">
        <v>56</v>
      </c>
      <c r="G83" s="189" t="s">
        <v>152</v>
      </c>
      <c r="H83" s="189" t="s">
        <v>153</v>
      </c>
      <c r="I83" s="189" t="s">
        <v>154</v>
      </c>
      <c r="J83" s="189" t="s">
        <v>120</v>
      </c>
      <c r="K83" s="190" t="s">
        <v>155</v>
      </c>
      <c r="L83" s="191"/>
      <c r="M83" s="93" t="s">
        <v>19</v>
      </c>
      <c r="N83" s="94" t="s">
        <v>44</v>
      </c>
      <c r="O83" s="94" t="s">
        <v>156</v>
      </c>
      <c r="P83" s="94" t="s">
        <v>157</v>
      </c>
      <c r="Q83" s="94" t="s">
        <v>158</v>
      </c>
      <c r="R83" s="94" t="s">
        <v>159</v>
      </c>
      <c r="S83" s="94" t="s">
        <v>160</v>
      </c>
      <c r="T83" s="95" t="s">
        <v>161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162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61.403774927999997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121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163</v>
      </c>
      <c r="F85" s="200" t="s">
        <v>164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P86+P122+P126+P158</f>
        <v>0</v>
      </c>
      <c r="Q85" s="205"/>
      <c r="R85" s="206">
        <f>R86+R122+R126+R158</f>
        <v>61.403774927999997</v>
      </c>
      <c r="S85" s="205"/>
      <c r="T85" s="207">
        <f>T86+T122+T126+T158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81</v>
      </c>
      <c r="AT85" s="209" t="s">
        <v>73</v>
      </c>
      <c r="AU85" s="209" t="s">
        <v>74</v>
      </c>
      <c r="AY85" s="208" t="s">
        <v>165</v>
      </c>
      <c r="BK85" s="210">
        <f>BK86+BK122+BK126+BK158</f>
        <v>0</v>
      </c>
    </row>
    <row r="86" s="12" customFormat="1" ht="22.8" customHeight="1">
      <c r="A86" s="12"/>
      <c r="B86" s="197"/>
      <c r="C86" s="198"/>
      <c r="D86" s="199" t="s">
        <v>73</v>
      </c>
      <c r="E86" s="211" t="s">
        <v>81</v>
      </c>
      <c r="F86" s="211" t="s">
        <v>166</v>
      </c>
      <c r="G86" s="198"/>
      <c r="H86" s="198"/>
      <c r="I86" s="201"/>
      <c r="J86" s="212">
        <f>BK86</f>
        <v>0</v>
      </c>
      <c r="K86" s="198"/>
      <c r="L86" s="203"/>
      <c r="M86" s="204"/>
      <c r="N86" s="205"/>
      <c r="O86" s="205"/>
      <c r="P86" s="206">
        <f>SUM(P87:P121)</f>
        <v>0</v>
      </c>
      <c r="Q86" s="205"/>
      <c r="R86" s="206">
        <f>SUM(R87:R121)</f>
        <v>60.8733</v>
      </c>
      <c r="S86" s="205"/>
      <c r="T86" s="207">
        <f>SUM(T87:T121)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81</v>
      </c>
      <c r="AT86" s="209" t="s">
        <v>73</v>
      </c>
      <c r="AU86" s="209" t="s">
        <v>81</v>
      </c>
      <c r="AY86" s="208" t="s">
        <v>165</v>
      </c>
      <c r="BK86" s="210">
        <f>SUM(BK87:BK121)</f>
        <v>0</v>
      </c>
    </row>
    <row r="87" s="2" customFormat="1" ht="24.15" customHeight="1">
      <c r="A87" s="39"/>
      <c r="B87" s="40"/>
      <c r="C87" s="213" t="s">
        <v>468</v>
      </c>
      <c r="D87" s="213" t="s">
        <v>168</v>
      </c>
      <c r="E87" s="214" t="s">
        <v>2235</v>
      </c>
      <c r="F87" s="215" t="s">
        <v>2236</v>
      </c>
      <c r="G87" s="216" t="s">
        <v>223</v>
      </c>
      <c r="H87" s="217">
        <v>131.81999999999999</v>
      </c>
      <c r="I87" s="218"/>
      <c r="J87" s="219">
        <f>ROUND(I87*H87,2)</f>
        <v>0</v>
      </c>
      <c r="K87" s="215" t="s">
        <v>195</v>
      </c>
      <c r="L87" s="45"/>
      <c r="M87" s="220" t="s">
        <v>19</v>
      </c>
      <c r="N87" s="221" t="s">
        <v>45</v>
      </c>
      <c r="O87" s="85"/>
      <c r="P87" s="222">
        <f>O87*H87</f>
        <v>0</v>
      </c>
      <c r="Q87" s="222">
        <v>0</v>
      </c>
      <c r="R87" s="222">
        <f>Q87*H87</f>
        <v>0</v>
      </c>
      <c r="S87" s="222">
        <v>0</v>
      </c>
      <c r="T87" s="223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4" t="s">
        <v>173</v>
      </c>
      <c r="AT87" s="224" t="s">
        <v>168</v>
      </c>
      <c r="AU87" s="224" t="s">
        <v>83</v>
      </c>
      <c r="AY87" s="18" t="s">
        <v>165</v>
      </c>
      <c r="BE87" s="225">
        <f>IF(N87="základní",J87,0)</f>
        <v>0</v>
      </c>
      <c r="BF87" s="225">
        <f>IF(N87="snížená",J87,0)</f>
        <v>0</v>
      </c>
      <c r="BG87" s="225">
        <f>IF(N87="zákl. přenesená",J87,0)</f>
        <v>0</v>
      </c>
      <c r="BH87" s="225">
        <f>IF(N87="sníž. přenesená",J87,0)</f>
        <v>0</v>
      </c>
      <c r="BI87" s="225">
        <f>IF(N87="nulová",J87,0)</f>
        <v>0</v>
      </c>
      <c r="BJ87" s="18" t="s">
        <v>81</v>
      </c>
      <c r="BK87" s="225">
        <f>ROUND(I87*H87,2)</f>
        <v>0</v>
      </c>
      <c r="BL87" s="18" t="s">
        <v>173</v>
      </c>
      <c r="BM87" s="224" t="s">
        <v>2539</v>
      </c>
    </row>
    <row r="88" s="2" customFormat="1">
      <c r="A88" s="39"/>
      <c r="B88" s="40"/>
      <c r="C88" s="41"/>
      <c r="D88" s="248" t="s">
        <v>197</v>
      </c>
      <c r="E88" s="41"/>
      <c r="F88" s="249" t="s">
        <v>2238</v>
      </c>
      <c r="G88" s="41"/>
      <c r="H88" s="41"/>
      <c r="I88" s="250"/>
      <c r="J88" s="41"/>
      <c r="K88" s="41"/>
      <c r="L88" s="45"/>
      <c r="M88" s="251"/>
      <c r="N88" s="25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197</v>
      </c>
      <c r="AU88" s="18" t="s">
        <v>83</v>
      </c>
    </row>
    <row r="89" s="14" customFormat="1">
      <c r="A89" s="14"/>
      <c r="B89" s="237"/>
      <c r="C89" s="238"/>
      <c r="D89" s="228" t="s">
        <v>175</v>
      </c>
      <c r="E89" s="239" t="s">
        <v>19</v>
      </c>
      <c r="F89" s="240" t="s">
        <v>2540</v>
      </c>
      <c r="G89" s="238"/>
      <c r="H89" s="241">
        <v>131.81999999999999</v>
      </c>
      <c r="I89" s="242"/>
      <c r="J89" s="238"/>
      <c r="K89" s="238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175</v>
      </c>
      <c r="AU89" s="247" t="s">
        <v>83</v>
      </c>
      <c r="AV89" s="14" t="s">
        <v>83</v>
      </c>
      <c r="AW89" s="14" t="s">
        <v>33</v>
      </c>
      <c r="AX89" s="14" t="s">
        <v>81</v>
      </c>
      <c r="AY89" s="247" t="s">
        <v>165</v>
      </c>
    </row>
    <row r="90" s="2" customFormat="1" ht="24.15" customHeight="1">
      <c r="A90" s="39"/>
      <c r="B90" s="40"/>
      <c r="C90" s="213" t="s">
        <v>1215</v>
      </c>
      <c r="D90" s="213" t="s">
        <v>168</v>
      </c>
      <c r="E90" s="214" t="s">
        <v>2541</v>
      </c>
      <c r="F90" s="215" t="s">
        <v>2542</v>
      </c>
      <c r="G90" s="216" t="s">
        <v>223</v>
      </c>
      <c r="H90" s="217">
        <v>1.2</v>
      </c>
      <c r="I90" s="218"/>
      <c r="J90" s="219">
        <f>ROUND(I90*H90,2)</f>
        <v>0</v>
      </c>
      <c r="K90" s="215" t="s">
        <v>195</v>
      </c>
      <c r="L90" s="45"/>
      <c r="M90" s="220" t="s">
        <v>19</v>
      </c>
      <c r="N90" s="221" t="s">
        <v>45</v>
      </c>
      <c r="O90" s="85"/>
      <c r="P90" s="222">
        <f>O90*H90</f>
        <v>0</v>
      </c>
      <c r="Q90" s="222">
        <v>0</v>
      </c>
      <c r="R90" s="222">
        <f>Q90*H90</f>
        <v>0</v>
      </c>
      <c r="S90" s="222">
        <v>0</v>
      </c>
      <c r="T90" s="22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4" t="s">
        <v>173</v>
      </c>
      <c r="AT90" s="224" t="s">
        <v>168</v>
      </c>
      <c r="AU90" s="224" t="s">
        <v>83</v>
      </c>
      <c r="AY90" s="18" t="s">
        <v>165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8" t="s">
        <v>81</v>
      </c>
      <c r="BK90" s="225">
        <f>ROUND(I90*H90,2)</f>
        <v>0</v>
      </c>
      <c r="BL90" s="18" t="s">
        <v>173</v>
      </c>
      <c r="BM90" s="224" t="s">
        <v>2543</v>
      </c>
    </row>
    <row r="91" s="2" customFormat="1">
      <c r="A91" s="39"/>
      <c r="B91" s="40"/>
      <c r="C91" s="41"/>
      <c r="D91" s="248" t="s">
        <v>197</v>
      </c>
      <c r="E91" s="41"/>
      <c r="F91" s="249" t="s">
        <v>2544</v>
      </c>
      <c r="G91" s="41"/>
      <c r="H91" s="41"/>
      <c r="I91" s="250"/>
      <c r="J91" s="41"/>
      <c r="K91" s="41"/>
      <c r="L91" s="45"/>
      <c r="M91" s="251"/>
      <c r="N91" s="25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197</v>
      </c>
      <c r="AU91" s="18" t="s">
        <v>83</v>
      </c>
    </row>
    <row r="92" s="14" customFormat="1">
      <c r="A92" s="14"/>
      <c r="B92" s="237"/>
      <c r="C92" s="238"/>
      <c r="D92" s="228" t="s">
        <v>175</v>
      </c>
      <c r="E92" s="239" t="s">
        <v>19</v>
      </c>
      <c r="F92" s="240" t="s">
        <v>2545</v>
      </c>
      <c r="G92" s="238"/>
      <c r="H92" s="241">
        <v>1.2</v>
      </c>
      <c r="I92" s="242"/>
      <c r="J92" s="238"/>
      <c r="K92" s="238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175</v>
      </c>
      <c r="AU92" s="247" t="s">
        <v>83</v>
      </c>
      <c r="AV92" s="14" t="s">
        <v>83</v>
      </c>
      <c r="AW92" s="14" t="s">
        <v>33</v>
      </c>
      <c r="AX92" s="14" t="s">
        <v>81</v>
      </c>
      <c r="AY92" s="247" t="s">
        <v>165</v>
      </c>
    </row>
    <row r="93" s="2" customFormat="1" ht="24.15" customHeight="1">
      <c r="A93" s="39"/>
      <c r="B93" s="40"/>
      <c r="C93" s="213" t="s">
        <v>1087</v>
      </c>
      <c r="D93" s="213" t="s">
        <v>168</v>
      </c>
      <c r="E93" s="214" t="s">
        <v>2546</v>
      </c>
      <c r="F93" s="215" t="s">
        <v>2547</v>
      </c>
      <c r="G93" s="216" t="s">
        <v>171</v>
      </c>
      <c r="H93" s="217">
        <v>18.5</v>
      </c>
      <c r="I93" s="218"/>
      <c r="J93" s="219">
        <f>ROUND(I93*H93,2)</f>
        <v>0</v>
      </c>
      <c r="K93" s="215" t="s">
        <v>195</v>
      </c>
      <c r="L93" s="45"/>
      <c r="M93" s="220" t="s">
        <v>19</v>
      </c>
      <c r="N93" s="221" t="s">
        <v>45</v>
      </c>
      <c r="O93" s="85"/>
      <c r="P93" s="222">
        <f>O93*H93</f>
        <v>0</v>
      </c>
      <c r="Q93" s="222">
        <v>0.0018</v>
      </c>
      <c r="R93" s="222">
        <f>Q93*H93</f>
        <v>0.033299999999999996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173</v>
      </c>
      <c r="AT93" s="224" t="s">
        <v>168</v>
      </c>
      <c r="AU93" s="224" t="s">
        <v>83</v>
      </c>
      <c r="AY93" s="18" t="s">
        <v>165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81</v>
      </c>
      <c r="BK93" s="225">
        <f>ROUND(I93*H93,2)</f>
        <v>0</v>
      </c>
      <c r="BL93" s="18" t="s">
        <v>173</v>
      </c>
      <c r="BM93" s="224" t="s">
        <v>2548</v>
      </c>
    </row>
    <row r="94" s="2" customFormat="1">
      <c r="A94" s="39"/>
      <c r="B94" s="40"/>
      <c r="C94" s="41"/>
      <c r="D94" s="248" t="s">
        <v>197</v>
      </c>
      <c r="E94" s="41"/>
      <c r="F94" s="249" t="s">
        <v>2549</v>
      </c>
      <c r="G94" s="41"/>
      <c r="H94" s="41"/>
      <c r="I94" s="250"/>
      <c r="J94" s="41"/>
      <c r="K94" s="41"/>
      <c r="L94" s="45"/>
      <c r="M94" s="251"/>
      <c r="N94" s="25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197</v>
      </c>
      <c r="AU94" s="18" t="s">
        <v>83</v>
      </c>
    </row>
    <row r="95" s="14" customFormat="1">
      <c r="A95" s="14"/>
      <c r="B95" s="237"/>
      <c r="C95" s="238"/>
      <c r="D95" s="228" t="s">
        <v>175</v>
      </c>
      <c r="E95" s="239" t="s">
        <v>19</v>
      </c>
      <c r="F95" s="240" t="s">
        <v>2550</v>
      </c>
      <c r="G95" s="238"/>
      <c r="H95" s="241">
        <v>18.5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175</v>
      </c>
      <c r="AU95" s="247" t="s">
        <v>83</v>
      </c>
      <c r="AV95" s="14" t="s">
        <v>83</v>
      </c>
      <c r="AW95" s="14" t="s">
        <v>33</v>
      </c>
      <c r="AX95" s="14" t="s">
        <v>81</v>
      </c>
      <c r="AY95" s="247" t="s">
        <v>165</v>
      </c>
    </row>
    <row r="96" s="2" customFormat="1" ht="37.8" customHeight="1">
      <c r="A96" s="39"/>
      <c r="B96" s="40"/>
      <c r="C96" s="213" t="s">
        <v>1227</v>
      </c>
      <c r="D96" s="213" t="s">
        <v>168</v>
      </c>
      <c r="E96" s="214" t="s">
        <v>239</v>
      </c>
      <c r="F96" s="215" t="s">
        <v>2240</v>
      </c>
      <c r="G96" s="216" t="s">
        <v>223</v>
      </c>
      <c r="H96" s="217">
        <v>40.560000000000002</v>
      </c>
      <c r="I96" s="218"/>
      <c r="J96" s="219">
        <f>ROUND(I96*H96,2)</f>
        <v>0</v>
      </c>
      <c r="K96" s="215" t="s">
        <v>195</v>
      </c>
      <c r="L96" s="45"/>
      <c r="M96" s="220" t="s">
        <v>19</v>
      </c>
      <c r="N96" s="221" t="s">
        <v>45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173</v>
      </c>
      <c r="AT96" s="224" t="s">
        <v>168</v>
      </c>
      <c r="AU96" s="224" t="s">
        <v>83</v>
      </c>
      <c r="AY96" s="18" t="s">
        <v>165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81</v>
      </c>
      <c r="BK96" s="225">
        <f>ROUND(I96*H96,2)</f>
        <v>0</v>
      </c>
      <c r="BL96" s="18" t="s">
        <v>173</v>
      </c>
      <c r="BM96" s="224" t="s">
        <v>2551</v>
      </c>
    </row>
    <row r="97" s="2" customFormat="1">
      <c r="A97" s="39"/>
      <c r="B97" s="40"/>
      <c r="C97" s="41"/>
      <c r="D97" s="248" t="s">
        <v>197</v>
      </c>
      <c r="E97" s="41"/>
      <c r="F97" s="249" t="s">
        <v>242</v>
      </c>
      <c r="G97" s="41"/>
      <c r="H97" s="41"/>
      <c r="I97" s="250"/>
      <c r="J97" s="41"/>
      <c r="K97" s="41"/>
      <c r="L97" s="45"/>
      <c r="M97" s="251"/>
      <c r="N97" s="25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197</v>
      </c>
      <c r="AU97" s="18" t="s">
        <v>83</v>
      </c>
    </row>
    <row r="98" s="14" customFormat="1">
      <c r="A98" s="14"/>
      <c r="B98" s="237"/>
      <c r="C98" s="238"/>
      <c r="D98" s="228" t="s">
        <v>175</v>
      </c>
      <c r="E98" s="239" t="s">
        <v>19</v>
      </c>
      <c r="F98" s="240" t="s">
        <v>2552</v>
      </c>
      <c r="G98" s="238"/>
      <c r="H98" s="241">
        <v>40.560000000000002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175</v>
      </c>
      <c r="AU98" s="247" t="s">
        <v>83</v>
      </c>
      <c r="AV98" s="14" t="s">
        <v>83</v>
      </c>
      <c r="AW98" s="14" t="s">
        <v>33</v>
      </c>
      <c r="AX98" s="14" t="s">
        <v>81</v>
      </c>
      <c r="AY98" s="247" t="s">
        <v>165</v>
      </c>
    </row>
    <row r="99" s="2" customFormat="1" ht="37.8" customHeight="1">
      <c r="A99" s="39"/>
      <c r="B99" s="40"/>
      <c r="C99" s="213" t="s">
        <v>1188</v>
      </c>
      <c r="D99" s="213" t="s">
        <v>168</v>
      </c>
      <c r="E99" s="214" t="s">
        <v>244</v>
      </c>
      <c r="F99" s="215" t="s">
        <v>2243</v>
      </c>
      <c r="G99" s="216" t="s">
        <v>223</v>
      </c>
      <c r="H99" s="217">
        <v>405.60000000000002</v>
      </c>
      <c r="I99" s="218"/>
      <c r="J99" s="219">
        <f>ROUND(I99*H99,2)</f>
        <v>0</v>
      </c>
      <c r="K99" s="215" t="s">
        <v>195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173</v>
      </c>
      <c r="AT99" s="224" t="s">
        <v>168</v>
      </c>
      <c r="AU99" s="224" t="s">
        <v>83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173</v>
      </c>
      <c r="BM99" s="224" t="s">
        <v>2553</v>
      </c>
    </row>
    <row r="100" s="2" customFormat="1">
      <c r="A100" s="39"/>
      <c r="B100" s="40"/>
      <c r="C100" s="41"/>
      <c r="D100" s="248" t="s">
        <v>197</v>
      </c>
      <c r="E100" s="41"/>
      <c r="F100" s="249" t="s">
        <v>247</v>
      </c>
      <c r="G100" s="41"/>
      <c r="H100" s="41"/>
      <c r="I100" s="250"/>
      <c r="J100" s="41"/>
      <c r="K100" s="41"/>
      <c r="L100" s="45"/>
      <c r="M100" s="251"/>
      <c r="N100" s="25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197</v>
      </c>
      <c r="AU100" s="18" t="s">
        <v>83</v>
      </c>
    </row>
    <row r="101" s="14" customFormat="1">
      <c r="A101" s="14"/>
      <c r="B101" s="237"/>
      <c r="C101" s="238"/>
      <c r="D101" s="228" t="s">
        <v>175</v>
      </c>
      <c r="E101" s="239" t="s">
        <v>19</v>
      </c>
      <c r="F101" s="240" t="s">
        <v>2552</v>
      </c>
      <c r="G101" s="238"/>
      <c r="H101" s="241">
        <v>40.560000000000002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175</v>
      </c>
      <c r="AU101" s="247" t="s">
        <v>83</v>
      </c>
      <c r="AV101" s="14" t="s">
        <v>83</v>
      </c>
      <c r="AW101" s="14" t="s">
        <v>33</v>
      </c>
      <c r="AX101" s="14" t="s">
        <v>81</v>
      </c>
      <c r="AY101" s="247" t="s">
        <v>165</v>
      </c>
    </row>
    <row r="102" s="14" customFormat="1">
      <c r="A102" s="14"/>
      <c r="B102" s="237"/>
      <c r="C102" s="238"/>
      <c r="D102" s="228" t="s">
        <v>175</v>
      </c>
      <c r="E102" s="238"/>
      <c r="F102" s="240" t="s">
        <v>2554</v>
      </c>
      <c r="G102" s="238"/>
      <c r="H102" s="241">
        <v>405.60000000000002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175</v>
      </c>
      <c r="AU102" s="247" t="s">
        <v>83</v>
      </c>
      <c r="AV102" s="14" t="s">
        <v>83</v>
      </c>
      <c r="AW102" s="14" t="s">
        <v>4</v>
      </c>
      <c r="AX102" s="14" t="s">
        <v>81</v>
      </c>
      <c r="AY102" s="247" t="s">
        <v>165</v>
      </c>
    </row>
    <row r="103" s="2" customFormat="1" ht="24.15" customHeight="1">
      <c r="A103" s="39"/>
      <c r="B103" s="40"/>
      <c r="C103" s="213" t="s">
        <v>1180</v>
      </c>
      <c r="D103" s="213" t="s">
        <v>168</v>
      </c>
      <c r="E103" s="214" t="s">
        <v>2246</v>
      </c>
      <c r="F103" s="215" t="s">
        <v>2247</v>
      </c>
      <c r="G103" s="216" t="s">
        <v>223</v>
      </c>
      <c r="H103" s="217">
        <v>40.560000000000002</v>
      </c>
      <c r="I103" s="218"/>
      <c r="J103" s="219">
        <f>ROUND(I103*H103,2)</f>
        <v>0</v>
      </c>
      <c r="K103" s="215" t="s">
        <v>195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173</v>
      </c>
      <c r="AT103" s="224" t="s">
        <v>168</v>
      </c>
      <c r="AU103" s="224" t="s">
        <v>83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173</v>
      </c>
      <c r="BM103" s="224" t="s">
        <v>2555</v>
      </c>
    </row>
    <row r="104" s="2" customFormat="1">
      <c r="A104" s="39"/>
      <c r="B104" s="40"/>
      <c r="C104" s="41"/>
      <c r="D104" s="248" t="s">
        <v>197</v>
      </c>
      <c r="E104" s="41"/>
      <c r="F104" s="249" t="s">
        <v>2249</v>
      </c>
      <c r="G104" s="41"/>
      <c r="H104" s="41"/>
      <c r="I104" s="250"/>
      <c r="J104" s="41"/>
      <c r="K104" s="41"/>
      <c r="L104" s="45"/>
      <c r="M104" s="251"/>
      <c r="N104" s="25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197</v>
      </c>
      <c r="AU104" s="18" t="s">
        <v>83</v>
      </c>
    </row>
    <row r="105" s="14" customFormat="1">
      <c r="A105" s="14"/>
      <c r="B105" s="237"/>
      <c r="C105" s="238"/>
      <c r="D105" s="228" t="s">
        <v>175</v>
      </c>
      <c r="E105" s="239" t="s">
        <v>19</v>
      </c>
      <c r="F105" s="240" t="s">
        <v>2552</v>
      </c>
      <c r="G105" s="238"/>
      <c r="H105" s="241">
        <v>40.560000000000002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175</v>
      </c>
      <c r="AU105" s="247" t="s">
        <v>83</v>
      </c>
      <c r="AV105" s="14" t="s">
        <v>83</v>
      </c>
      <c r="AW105" s="14" t="s">
        <v>33</v>
      </c>
      <c r="AX105" s="14" t="s">
        <v>81</v>
      </c>
      <c r="AY105" s="247" t="s">
        <v>165</v>
      </c>
    </row>
    <row r="106" s="2" customFormat="1" ht="24.15" customHeight="1">
      <c r="A106" s="39"/>
      <c r="B106" s="40"/>
      <c r="C106" s="213" t="s">
        <v>1184</v>
      </c>
      <c r="D106" s="213" t="s">
        <v>168</v>
      </c>
      <c r="E106" s="214" t="s">
        <v>2250</v>
      </c>
      <c r="F106" s="215" t="s">
        <v>2251</v>
      </c>
      <c r="G106" s="216" t="s">
        <v>223</v>
      </c>
      <c r="H106" s="217">
        <v>40.560000000000002</v>
      </c>
      <c r="I106" s="218"/>
      <c r="J106" s="219">
        <f>ROUND(I106*H106,2)</f>
        <v>0</v>
      </c>
      <c r="K106" s="215" t="s">
        <v>195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173</v>
      </c>
      <c r="AT106" s="224" t="s">
        <v>168</v>
      </c>
      <c r="AU106" s="224" t="s">
        <v>83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173</v>
      </c>
      <c r="BM106" s="224" t="s">
        <v>2556</v>
      </c>
    </row>
    <row r="107" s="2" customFormat="1">
      <c r="A107" s="39"/>
      <c r="B107" s="40"/>
      <c r="C107" s="41"/>
      <c r="D107" s="248" t="s">
        <v>197</v>
      </c>
      <c r="E107" s="41"/>
      <c r="F107" s="249" t="s">
        <v>2253</v>
      </c>
      <c r="G107" s="41"/>
      <c r="H107" s="41"/>
      <c r="I107" s="250"/>
      <c r="J107" s="41"/>
      <c r="K107" s="41"/>
      <c r="L107" s="45"/>
      <c r="M107" s="251"/>
      <c r="N107" s="25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197</v>
      </c>
      <c r="AU107" s="18" t="s">
        <v>83</v>
      </c>
    </row>
    <row r="108" s="14" customFormat="1">
      <c r="A108" s="14"/>
      <c r="B108" s="237"/>
      <c r="C108" s="238"/>
      <c r="D108" s="228" t="s">
        <v>175</v>
      </c>
      <c r="E108" s="239" t="s">
        <v>19</v>
      </c>
      <c r="F108" s="240" t="s">
        <v>2552</v>
      </c>
      <c r="G108" s="238"/>
      <c r="H108" s="241">
        <v>40.560000000000002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175</v>
      </c>
      <c r="AU108" s="247" t="s">
        <v>83</v>
      </c>
      <c r="AV108" s="14" t="s">
        <v>83</v>
      </c>
      <c r="AW108" s="14" t="s">
        <v>33</v>
      </c>
      <c r="AX108" s="14" t="s">
        <v>81</v>
      </c>
      <c r="AY108" s="247" t="s">
        <v>165</v>
      </c>
    </row>
    <row r="109" s="2" customFormat="1" ht="24.15" customHeight="1">
      <c r="A109" s="39"/>
      <c r="B109" s="40"/>
      <c r="C109" s="213" t="s">
        <v>1192</v>
      </c>
      <c r="D109" s="213" t="s">
        <v>168</v>
      </c>
      <c r="E109" s="214" t="s">
        <v>2254</v>
      </c>
      <c r="F109" s="215" t="s">
        <v>2255</v>
      </c>
      <c r="G109" s="216" t="s">
        <v>252</v>
      </c>
      <c r="H109" s="217">
        <v>77.063999999999993</v>
      </c>
      <c r="I109" s="218"/>
      <c r="J109" s="219">
        <f>ROUND(I109*H109,2)</f>
        <v>0</v>
      </c>
      <c r="K109" s="215" t="s">
        <v>195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173</v>
      </c>
      <c r="AT109" s="224" t="s">
        <v>168</v>
      </c>
      <c r="AU109" s="224" t="s">
        <v>83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173</v>
      </c>
      <c r="BM109" s="224" t="s">
        <v>2557</v>
      </c>
    </row>
    <row r="110" s="2" customFormat="1">
      <c r="A110" s="39"/>
      <c r="B110" s="40"/>
      <c r="C110" s="41"/>
      <c r="D110" s="248" t="s">
        <v>197</v>
      </c>
      <c r="E110" s="41"/>
      <c r="F110" s="249" t="s">
        <v>2257</v>
      </c>
      <c r="G110" s="41"/>
      <c r="H110" s="41"/>
      <c r="I110" s="250"/>
      <c r="J110" s="41"/>
      <c r="K110" s="41"/>
      <c r="L110" s="45"/>
      <c r="M110" s="251"/>
      <c r="N110" s="25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197</v>
      </c>
      <c r="AU110" s="18" t="s">
        <v>83</v>
      </c>
    </row>
    <row r="111" s="14" customFormat="1">
      <c r="A111" s="14"/>
      <c r="B111" s="237"/>
      <c r="C111" s="238"/>
      <c r="D111" s="228" t="s">
        <v>175</v>
      </c>
      <c r="E111" s="239" t="s">
        <v>19</v>
      </c>
      <c r="F111" s="240" t="s">
        <v>2558</v>
      </c>
      <c r="G111" s="238"/>
      <c r="H111" s="241">
        <v>77.063999999999993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175</v>
      </c>
      <c r="AU111" s="247" t="s">
        <v>83</v>
      </c>
      <c r="AV111" s="14" t="s">
        <v>83</v>
      </c>
      <c r="AW111" s="14" t="s">
        <v>33</v>
      </c>
      <c r="AX111" s="14" t="s">
        <v>81</v>
      </c>
      <c r="AY111" s="247" t="s">
        <v>165</v>
      </c>
    </row>
    <row r="112" s="2" customFormat="1" ht="24.15" customHeight="1">
      <c r="A112" s="39"/>
      <c r="B112" s="40"/>
      <c r="C112" s="213" t="s">
        <v>659</v>
      </c>
      <c r="D112" s="213" t="s">
        <v>168</v>
      </c>
      <c r="E112" s="214" t="s">
        <v>262</v>
      </c>
      <c r="F112" s="215" t="s">
        <v>2259</v>
      </c>
      <c r="G112" s="216" t="s">
        <v>223</v>
      </c>
      <c r="H112" s="217">
        <v>92.459999999999994</v>
      </c>
      <c r="I112" s="218"/>
      <c r="J112" s="219">
        <f>ROUND(I112*H112,2)</f>
        <v>0</v>
      </c>
      <c r="K112" s="215" t="s">
        <v>195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173</v>
      </c>
      <c r="AT112" s="224" t="s">
        <v>168</v>
      </c>
      <c r="AU112" s="224" t="s">
        <v>83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173</v>
      </c>
      <c r="BM112" s="224" t="s">
        <v>2559</v>
      </c>
    </row>
    <row r="113" s="2" customFormat="1">
      <c r="A113" s="39"/>
      <c r="B113" s="40"/>
      <c r="C113" s="41"/>
      <c r="D113" s="248" t="s">
        <v>197</v>
      </c>
      <c r="E113" s="41"/>
      <c r="F113" s="249" t="s">
        <v>265</v>
      </c>
      <c r="G113" s="41"/>
      <c r="H113" s="41"/>
      <c r="I113" s="250"/>
      <c r="J113" s="41"/>
      <c r="K113" s="41"/>
      <c r="L113" s="45"/>
      <c r="M113" s="251"/>
      <c r="N113" s="25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197</v>
      </c>
      <c r="AU113" s="18" t="s">
        <v>83</v>
      </c>
    </row>
    <row r="114" s="14" customFormat="1">
      <c r="A114" s="14"/>
      <c r="B114" s="237"/>
      <c r="C114" s="238"/>
      <c r="D114" s="228" t="s">
        <v>175</v>
      </c>
      <c r="E114" s="239" t="s">
        <v>19</v>
      </c>
      <c r="F114" s="240" t="s">
        <v>2560</v>
      </c>
      <c r="G114" s="238"/>
      <c r="H114" s="241">
        <v>91.260000000000005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175</v>
      </c>
      <c r="AU114" s="247" t="s">
        <v>83</v>
      </c>
      <c r="AV114" s="14" t="s">
        <v>83</v>
      </c>
      <c r="AW114" s="14" t="s">
        <v>33</v>
      </c>
      <c r="AX114" s="14" t="s">
        <v>74</v>
      </c>
      <c r="AY114" s="247" t="s">
        <v>165</v>
      </c>
    </row>
    <row r="115" s="14" customFormat="1">
      <c r="A115" s="14"/>
      <c r="B115" s="237"/>
      <c r="C115" s="238"/>
      <c r="D115" s="228" t="s">
        <v>175</v>
      </c>
      <c r="E115" s="239" t="s">
        <v>19</v>
      </c>
      <c r="F115" s="240" t="s">
        <v>2545</v>
      </c>
      <c r="G115" s="238"/>
      <c r="H115" s="241">
        <v>1.2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175</v>
      </c>
      <c r="AU115" s="247" t="s">
        <v>83</v>
      </c>
      <c r="AV115" s="14" t="s">
        <v>83</v>
      </c>
      <c r="AW115" s="14" t="s">
        <v>33</v>
      </c>
      <c r="AX115" s="14" t="s">
        <v>74</v>
      </c>
      <c r="AY115" s="247" t="s">
        <v>165</v>
      </c>
    </row>
    <row r="116" s="15" customFormat="1">
      <c r="A116" s="15"/>
      <c r="B116" s="253"/>
      <c r="C116" s="254"/>
      <c r="D116" s="228" t="s">
        <v>175</v>
      </c>
      <c r="E116" s="255" t="s">
        <v>19</v>
      </c>
      <c r="F116" s="256" t="s">
        <v>207</v>
      </c>
      <c r="G116" s="254"/>
      <c r="H116" s="257">
        <v>92.459999999999994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3" t="s">
        <v>175</v>
      </c>
      <c r="AU116" s="263" t="s">
        <v>83</v>
      </c>
      <c r="AV116" s="15" t="s">
        <v>173</v>
      </c>
      <c r="AW116" s="15" t="s">
        <v>33</v>
      </c>
      <c r="AX116" s="15" t="s">
        <v>81</v>
      </c>
      <c r="AY116" s="263" t="s">
        <v>165</v>
      </c>
    </row>
    <row r="117" s="2" customFormat="1" ht="37.8" customHeight="1">
      <c r="A117" s="39"/>
      <c r="B117" s="40"/>
      <c r="C117" s="213" t="s">
        <v>476</v>
      </c>
      <c r="D117" s="213" t="s">
        <v>168</v>
      </c>
      <c r="E117" s="214" t="s">
        <v>2264</v>
      </c>
      <c r="F117" s="215" t="s">
        <v>2265</v>
      </c>
      <c r="G117" s="216" t="s">
        <v>223</v>
      </c>
      <c r="H117" s="217">
        <v>30.420000000000002</v>
      </c>
      <c r="I117" s="218"/>
      <c r="J117" s="219">
        <f>ROUND(I117*H117,2)</f>
        <v>0</v>
      </c>
      <c r="K117" s="215" t="s">
        <v>195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173</v>
      </c>
      <c r="AT117" s="224" t="s">
        <v>168</v>
      </c>
      <c r="AU117" s="224" t="s">
        <v>83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173</v>
      </c>
      <c r="BM117" s="224" t="s">
        <v>2561</v>
      </c>
    </row>
    <row r="118" s="2" customFormat="1">
      <c r="A118" s="39"/>
      <c r="B118" s="40"/>
      <c r="C118" s="41"/>
      <c r="D118" s="248" t="s">
        <v>197</v>
      </c>
      <c r="E118" s="41"/>
      <c r="F118" s="249" t="s">
        <v>2267</v>
      </c>
      <c r="G118" s="41"/>
      <c r="H118" s="41"/>
      <c r="I118" s="250"/>
      <c r="J118" s="41"/>
      <c r="K118" s="41"/>
      <c r="L118" s="45"/>
      <c r="M118" s="251"/>
      <c r="N118" s="25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197</v>
      </c>
      <c r="AU118" s="18" t="s">
        <v>83</v>
      </c>
    </row>
    <row r="119" s="14" customFormat="1">
      <c r="A119" s="14"/>
      <c r="B119" s="237"/>
      <c r="C119" s="238"/>
      <c r="D119" s="228" t="s">
        <v>175</v>
      </c>
      <c r="E119" s="239" t="s">
        <v>19</v>
      </c>
      <c r="F119" s="240" t="s">
        <v>2562</v>
      </c>
      <c r="G119" s="238"/>
      <c r="H119" s="241">
        <v>30.420000000000002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175</v>
      </c>
      <c r="AU119" s="247" t="s">
        <v>83</v>
      </c>
      <c r="AV119" s="14" t="s">
        <v>83</v>
      </c>
      <c r="AW119" s="14" t="s">
        <v>33</v>
      </c>
      <c r="AX119" s="14" t="s">
        <v>81</v>
      </c>
      <c r="AY119" s="247" t="s">
        <v>165</v>
      </c>
    </row>
    <row r="120" s="2" customFormat="1" ht="16.5" customHeight="1">
      <c r="A120" s="39"/>
      <c r="B120" s="40"/>
      <c r="C120" s="265" t="s">
        <v>1167</v>
      </c>
      <c r="D120" s="265" t="s">
        <v>522</v>
      </c>
      <c r="E120" s="266" t="s">
        <v>2269</v>
      </c>
      <c r="F120" s="267" t="s">
        <v>2270</v>
      </c>
      <c r="G120" s="268" t="s">
        <v>252</v>
      </c>
      <c r="H120" s="269">
        <v>60.840000000000003</v>
      </c>
      <c r="I120" s="270"/>
      <c r="J120" s="271">
        <f>ROUND(I120*H120,2)</f>
        <v>0</v>
      </c>
      <c r="K120" s="267" t="s">
        <v>195</v>
      </c>
      <c r="L120" s="272"/>
      <c r="M120" s="273" t="s">
        <v>19</v>
      </c>
      <c r="N120" s="274" t="s">
        <v>45</v>
      </c>
      <c r="O120" s="85"/>
      <c r="P120" s="222">
        <f>O120*H120</f>
        <v>0</v>
      </c>
      <c r="Q120" s="222">
        <v>1</v>
      </c>
      <c r="R120" s="222">
        <f>Q120*H120</f>
        <v>60.840000000000003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525</v>
      </c>
      <c r="AT120" s="224" t="s">
        <v>522</v>
      </c>
      <c r="AU120" s="224" t="s">
        <v>83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173</v>
      </c>
      <c r="BM120" s="224" t="s">
        <v>2563</v>
      </c>
    </row>
    <row r="121" s="14" customFormat="1">
      <c r="A121" s="14"/>
      <c r="B121" s="237"/>
      <c r="C121" s="238"/>
      <c r="D121" s="228" t="s">
        <v>175</v>
      </c>
      <c r="E121" s="238"/>
      <c r="F121" s="240" t="s">
        <v>2564</v>
      </c>
      <c r="G121" s="238"/>
      <c r="H121" s="241">
        <v>60.840000000000003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175</v>
      </c>
      <c r="AU121" s="247" t="s">
        <v>83</v>
      </c>
      <c r="AV121" s="14" t="s">
        <v>83</v>
      </c>
      <c r="AW121" s="14" t="s">
        <v>4</v>
      </c>
      <c r="AX121" s="14" t="s">
        <v>81</v>
      </c>
      <c r="AY121" s="247" t="s">
        <v>165</v>
      </c>
    </row>
    <row r="122" s="12" customFormat="1" ht="22.8" customHeight="1">
      <c r="A122" s="12"/>
      <c r="B122" s="197"/>
      <c r="C122" s="198"/>
      <c r="D122" s="199" t="s">
        <v>73</v>
      </c>
      <c r="E122" s="211" t="s">
        <v>173</v>
      </c>
      <c r="F122" s="211" t="s">
        <v>442</v>
      </c>
      <c r="G122" s="198"/>
      <c r="H122" s="198"/>
      <c r="I122" s="201"/>
      <c r="J122" s="212">
        <f>BK122</f>
        <v>0</v>
      </c>
      <c r="K122" s="198"/>
      <c r="L122" s="203"/>
      <c r="M122" s="204"/>
      <c r="N122" s="205"/>
      <c r="O122" s="205"/>
      <c r="P122" s="206">
        <f>SUM(P123:P125)</f>
        <v>0</v>
      </c>
      <c r="Q122" s="205"/>
      <c r="R122" s="206">
        <f>SUM(R123:R125)</f>
        <v>0</v>
      </c>
      <c r="S122" s="205"/>
      <c r="T122" s="207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8" t="s">
        <v>81</v>
      </c>
      <c r="AT122" s="209" t="s">
        <v>73</v>
      </c>
      <c r="AU122" s="209" t="s">
        <v>81</v>
      </c>
      <c r="AY122" s="208" t="s">
        <v>165</v>
      </c>
      <c r="BK122" s="210">
        <f>SUM(BK123:BK125)</f>
        <v>0</v>
      </c>
    </row>
    <row r="123" s="2" customFormat="1" ht="16.5" customHeight="1">
      <c r="A123" s="39"/>
      <c r="B123" s="40"/>
      <c r="C123" s="213" t="s">
        <v>525</v>
      </c>
      <c r="D123" s="213" t="s">
        <v>168</v>
      </c>
      <c r="E123" s="214" t="s">
        <v>2300</v>
      </c>
      <c r="F123" s="215" t="s">
        <v>2301</v>
      </c>
      <c r="G123" s="216" t="s">
        <v>223</v>
      </c>
      <c r="H123" s="217">
        <v>10.140000000000001</v>
      </c>
      <c r="I123" s="218"/>
      <c r="J123" s="219">
        <f>ROUND(I123*H123,2)</f>
        <v>0</v>
      </c>
      <c r="K123" s="215" t="s">
        <v>195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173</v>
      </c>
      <c r="AT123" s="224" t="s">
        <v>168</v>
      </c>
      <c r="AU123" s="224" t="s">
        <v>83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173</v>
      </c>
      <c r="BM123" s="224" t="s">
        <v>2565</v>
      </c>
    </row>
    <row r="124" s="2" customFormat="1">
      <c r="A124" s="39"/>
      <c r="B124" s="40"/>
      <c r="C124" s="41"/>
      <c r="D124" s="248" t="s">
        <v>197</v>
      </c>
      <c r="E124" s="41"/>
      <c r="F124" s="249" t="s">
        <v>2303</v>
      </c>
      <c r="G124" s="41"/>
      <c r="H124" s="41"/>
      <c r="I124" s="250"/>
      <c r="J124" s="41"/>
      <c r="K124" s="41"/>
      <c r="L124" s="45"/>
      <c r="M124" s="251"/>
      <c r="N124" s="25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197</v>
      </c>
      <c r="AU124" s="18" t="s">
        <v>83</v>
      </c>
    </row>
    <row r="125" s="14" customFormat="1">
      <c r="A125" s="14"/>
      <c r="B125" s="237"/>
      <c r="C125" s="238"/>
      <c r="D125" s="228" t="s">
        <v>175</v>
      </c>
      <c r="E125" s="239" t="s">
        <v>19</v>
      </c>
      <c r="F125" s="240" t="s">
        <v>2566</v>
      </c>
      <c r="G125" s="238"/>
      <c r="H125" s="241">
        <v>10.140000000000001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175</v>
      </c>
      <c r="AU125" s="247" t="s">
        <v>83</v>
      </c>
      <c r="AV125" s="14" t="s">
        <v>83</v>
      </c>
      <c r="AW125" s="14" t="s">
        <v>33</v>
      </c>
      <c r="AX125" s="14" t="s">
        <v>81</v>
      </c>
      <c r="AY125" s="247" t="s">
        <v>165</v>
      </c>
    </row>
    <row r="126" s="12" customFormat="1" ht="22.8" customHeight="1">
      <c r="A126" s="12"/>
      <c r="B126" s="197"/>
      <c r="C126" s="198"/>
      <c r="D126" s="199" t="s">
        <v>73</v>
      </c>
      <c r="E126" s="211" t="s">
        <v>525</v>
      </c>
      <c r="F126" s="211" t="s">
        <v>2368</v>
      </c>
      <c r="G126" s="198"/>
      <c r="H126" s="198"/>
      <c r="I126" s="201"/>
      <c r="J126" s="212">
        <f>BK126</f>
        <v>0</v>
      </c>
      <c r="K126" s="198"/>
      <c r="L126" s="203"/>
      <c r="M126" s="204"/>
      <c r="N126" s="205"/>
      <c r="O126" s="205"/>
      <c r="P126" s="206">
        <f>SUM(P127:P157)</f>
        <v>0</v>
      </c>
      <c r="Q126" s="205"/>
      <c r="R126" s="206">
        <f>SUM(R127:R157)</f>
        <v>0.53047492800000007</v>
      </c>
      <c r="S126" s="205"/>
      <c r="T126" s="207">
        <f>SUM(T127:T157)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81</v>
      </c>
      <c r="AT126" s="209" t="s">
        <v>73</v>
      </c>
      <c r="AU126" s="209" t="s">
        <v>81</v>
      </c>
      <c r="AY126" s="208" t="s">
        <v>165</v>
      </c>
      <c r="BK126" s="210">
        <f>SUM(BK127:BK157)</f>
        <v>0</v>
      </c>
    </row>
    <row r="127" s="2" customFormat="1" ht="24.15" customHeight="1">
      <c r="A127" s="39"/>
      <c r="B127" s="40"/>
      <c r="C127" s="213" t="s">
        <v>8</v>
      </c>
      <c r="D127" s="213" t="s">
        <v>168</v>
      </c>
      <c r="E127" s="214" t="s">
        <v>2567</v>
      </c>
      <c r="F127" s="215" t="s">
        <v>2568</v>
      </c>
      <c r="G127" s="216" t="s">
        <v>171</v>
      </c>
      <c r="H127" s="217">
        <v>169</v>
      </c>
      <c r="I127" s="218"/>
      <c r="J127" s="219">
        <f>ROUND(I127*H127,2)</f>
        <v>0</v>
      </c>
      <c r="K127" s="215" t="s">
        <v>195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173</v>
      </c>
      <c r="AT127" s="224" t="s">
        <v>168</v>
      </c>
      <c r="AU127" s="224" t="s">
        <v>83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173</v>
      </c>
      <c r="BM127" s="224" t="s">
        <v>2569</v>
      </c>
    </row>
    <row r="128" s="2" customFormat="1">
      <c r="A128" s="39"/>
      <c r="B128" s="40"/>
      <c r="C128" s="41"/>
      <c r="D128" s="248" t="s">
        <v>197</v>
      </c>
      <c r="E128" s="41"/>
      <c r="F128" s="249" t="s">
        <v>2570</v>
      </c>
      <c r="G128" s="41"/>
      <c r="H128" s="41"/>
      <c r="I128" s="250"/>
      <c r="J128" s="41"/>
      <c r="K128" s="41"/>
      <c r="L128" s="45"/>
      <c r="M128" s="251"/>
      <c r="N128" s="25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197</v>
      </c>
      <c r="AU128" s="18" t="s">
        <v>83</v>
      </c>
    </row>
    <row r="129" s="14" customFormat="1">
      <c r="A129" s="14"/>
      <c r="B129" s="237"/>
      <c r="C129" s="238"/>
      <c r="D129" s="228" t="s">
        <v>175</v>
      </c>
      <c r="E129" s="239" t="s">
        <v>19</v>
      </c>
      <c r="F129" s="240" t="s">
        <v>2571</v>
      </c>
      <c r="G129" s="238"/>
      <c r="H129" s="241">
        <v>169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175</v>
      </c>
      <c r="AU129" s="247" t="s">
        <v>83</v>
      </c>
      <c r="AV129" s="14" t="s">
        <v>83</v>
      </c>
      <c r="AW129" s="14" t="s">
        <v>33</v>
      </c>
      <c r="AX129" s="14" t="s">
        <v>81</v>
      </c>
      <c r="AY129" s="247" t="s">
        <v>165</v>
      </c>
    </row>
    <row r="130" s="2" customFormat="1" ht="16.5" customHeight="1">
      <c r="A130" s="39"/>
      <c r="B130" s="40"/>
      <c r="C130" s="265" t="s">
        <v>706</v>
      </c>
      <c r="D130" s="265" t="s">
        <v>522</v>
      </c>
      <c r="E130" s="266" t="s">
        <v>2572</v>
      </c>
      <c r="F130" s="267" t="s">
        <v>2573</v>
      </c>
      <c r="G130" s="268" t="s">
        <v>171</v>
      </c>
      <c r="H130" s="269">
        <v>171.535</v>
      </c>
      <c r="I130" s="270"/>
      <c r="J130" s="271">
        <f>ROUND(I130*H130,2)</f>
        <v>0</v>
      </c>
      <c r="K130" s="267" t="s">
        <v>195</v>
      </c>
      <c r="L130" s="272"/>
      <c r="M130" s="273" t="s">
        <v>19</v>
      </c>
      <c r="N130" s="274" t="s">
        <v>45</v>
      </c>
      <c r="O130" s="85"/>
      <c r="P130" s="222">
        <f>O130*H130</f>
        <v>0</v>
      </c>
      <c r="Q130" s="222">
        <v>0.00027999999999999998</v>
      </c>
      <c r="R130" s="222">
        <f>Q130*H130</f>
        <v>0.048029799999999997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525</v>
      </c>
      <c r="AT130" s="224" t="s">
        <v>522</v>
      </c>
      <c r="AU130" s="224" t="s">
        <v>83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173</v>
      </c>
      <c r="BM130" s="224" t="s">
        <v>2574</v>
      </c>
    </row>
    <row r="131" s="14" customFormat="1">
      <c r="A131" s="14"/>
      <c r="B131" s="237"/>
      <c r="C131" s="238"/>
      <c r="D131" s="228" t="s">
        <v>175</v>
      </c>
      <c r="E131" s="238"/>
      <c r="F131" s="240" t="s">
        <v>2575</v>
      </c>
      <c r="G131" s="238"/>
      <c r="H131" s="241">
        <v>171.535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175</v>
      </c>
      <c r="AU131" s="247" t="s">
        <v>83</v>
      </c>
      <c r="AV131" s="14" t="s">
        <v>83</v>
      </c>
      <c r="AW131" s="14" t="s">
        <v>4</v>
      </c>
      <c r="AX131" s="14" t="s">
        <v>81</v>
      </c>
      <c r="AY131" s="247" t="s">
        <v>165</v>
      </c>
    </row>
    <row r="132" s="2" customFormat="1" ht="16.5" customHeight="1">
      <c r="A132" s="39"/>
      <c r="B132" s="40"/>
      <c r="C132" s="213" t="s">
        <v>1070</v>
      </c>
      <c r="D132" s="213" t="s">
        <v>168</v>
      </c>
      <c r="E132" s="214" t="s">
        <v>2576</v>
      </c>
      <c r="F132" s="215" t="s">
        <v>2577</v>
      </c>
      <c r="G132" s="216" t="s">
        <v>181</v>
      </c>
      <c r="H132" s="217">
        <v>1</v>
      </c>
      <c r="I132" s="218"/>
      <c r="J132" s="219">
        <f>ROUND(I132*H132,2)</f>
        <v>0</v>
      </c>
      <c r="K132" s="215" t="s">
        <v>195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0.00087250000000000001</v>
      </c>
      <c r="R132" s="222">
        <f>Q132*H132</f>
        <v>0.00087250000000000001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173</v>
      </c>
      <c r="AT132" s="224" t="s">
        <v>168</v>
      </c>
      <c r="AU132" s="224" t="s">
        <v>83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173</v>
      </c>
      <c r="BM132" s="224" t="s">
        <v>2578</v>
      </c>
    </row>
    <row r="133" s="2" customFormat="1">
      <c r="A133" s="39"/>
      <c r="B133" s="40"/>
      <c r="C133" s="41"/>
      <c r="D133" s="248" t="s">
        <v>197</v>
      </c>
      <c r="E133" s="41"/>
      <c r="F133" s="249" t="s">
        <v>2579</v>
      </c>
      <c r="G133" s="41"/>
      <c r="H133" s="41"/>
      <c r="I133" s="250"/>
      <c r="J133" s="41"/>
      <c r="K133" s="41"/>
      <c r="L133" s="45"/>
      <c r="M133" s="251"/>
      <c r="N133" s="25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197</v>
      </c>
      <c r="AU133" s="18" t="s">
        <v>83</v>
      </c>
    </row>
    <row r="134" s="2" customFormat="1" ht="16.5" customHeight="1">
      <c r="A134" s="39"/>
      <c r="B134" s="40"/>
      <c r="C134" s="265" t="s">
        <v>1074</v>
      </c>
      <c r="D134" s="265" t="s">
        <v>522</v>
      </c>
      <c r="E134" s="266" t="s">
        <v>2580</v>
      </c>
      <c r="F134" s="267" t="s">
        <v>2581</v>
      </c>
      <c r="G134" s="268" t="s">
        <v>181</v>
      </c>
      <c r="H134" s="269">
        <v>1</v>
      </c>
      <c r="I134" s="270"/>
      <c r="J134" s="271">
        <f>ROUND(I134*H134,2)</f>
        <v>0</v>
      </c>
      <c r="K134" s="267" t="s">
        <v>195</v>
      </c>
      <c r="L134" s="272"/>
      <c r="M134" s="273" t="s">
        <v>19</v>
      </c>
      <c r="N134" s="274" t="s">
        <v>45</v>
      </c>
      <c r="O134" s="85"/>
      <c r="P134" s="222">
        <f>O134*H134</f>
        <v>0</v>
      </c>
      <c r="Q134" s="222">
        <v>0.002</v>
      </c>
      <c r="R134" s="222">
        <f>Q134*H134</f>
        <v>0.002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525</v>
      </c>
      <c r="AT134" s="224" t="s">
        <v>522</v>
      </c>
      <c r="AU134" s="224" t="s">
        <v>83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173</v>
      </c>
      <c r="BM134" s="224" t="s">
        <v>2582</v>
      </c>
    </row>
    <row r="135" s="2" customFormat="1" ht="24.15" customHeight="1">
      <c r="A135" s="39"/>
      <c r="B135" s="40"/>
      <c r="C135" s="213" t="s">
        <v>1148</v>
      </c>
      <c r="D135" s="213" t="s">
        <v>168</v>
      </c>
      <c r="E135" s="214" t="s">
        <v>2583</v>
      </c>
      <c r="F135" s="215" t="s">
        <v>2584</v>
      </c>
      <c r="G135" s="216" t="s">
        <v>181</v>
      </c>
      <c r="H135" s="217">
        <v>1</v>
      </c>
      <c r="I135" s="218"/>
      <c r="J135" s="219">
        <f>ROUND(I135*H135,2)</f>
        <v>0</v>
      </c>
      <c r="K135" s="215" t="s">
        <v>195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0.00071871999999999995</v>
      </c>
      <c r="R135" s="222">
        <f>Q135*H135</f>
        <v>0.00071871999999999995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173</v>
      </c>
      <c r="AT135" s="224" t="s">
        <v>168</v>
      </c>
      <c r="AU135" s="224" t="s">
        <v>83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173</v>
      </c>
      <c r="BM135" s="224" t="s">
        <v>2585</v>
      </c>
    </row>
    <row r="136" s="2" customFormat="1">
      <c r="A136" s="39"/>
      <c r="B136" s="40"/>
      <c r="C136" s="41"/>
      <c r="D136" s="248" t="s">
        <v>197</v>
      </c>
      <c r="E136" s="41"/>
      <c r="F136" s="249" t="s">
        <v>2586</v>
      </c>
      <c r="G136" s="41"/>
      <c r="H136" s="41"/>
      <c r="I136" s="250"/>
      <c r="J136" s="41"/>
      <c r="K136" s="41"/>
      <c r="L136" s="45"/>
      <c r="M136" s="251"/>
      <c r="N136" s="25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197</v>
      </c>
      <c r="AU136" s="18" t="s">
        <v>83</v>
      </c>
    </row>
    <row r="137" s="2" customFormat="1" ht="16.5" customHeight="1">
      <c r="A137" s="39"/>
      <c r="B137" s="40"/>
      <c r="C137" s="265" t="s">
        <v>1140</v>
      </c>
      <c r="D137" s="265" t="s">
        <v>522</v>
      </c>
      <c r="E137" s="266" t="s">
        <v>2587</v>
      </c>
      <c r="F137" s="267" t="s">
        <v>2588</v>
      </c>
      <c r="G137" s="268" t="s">
        <v>181</v>
      </c>
      <c r="H137" s="269">
        <v>1</v>
      </c>
      <c r="I137" s="270"/>
      <c r="J137" s="271">
        <f>ROUND(I137*H137,2)</f>
        <v>0</v>
      </c>
      <c r="K137" s="267" t="s">
        <v>195</v>
      </c>
      <c r="L137" s="272"/>
      <c r="M137" s="273" t="s">
        <v>19</v>
      </c>
      <c r="N137" s="274" t="s">
        <v>45</v>
      </c>
      <c r="O137" s="85"/>
      <c r="P137" s="222">
        <f>O137*H137</f>
        <v>0</v>
      </c>
      <c r="Q137" s="222">
        <v>0.010999999999999999</v>
      </c>
      <c r="R137" s="222">
        <f>Q137*H137</f>
        <v>0.010999999999999999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525</v>
      </c>
      <c r="AT137" s="224" t="s">
        <v>522</v>
      </c>
      <c r="AU137" s="224" t="s">
        <v>83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173</v>
      </c>
      <c r="BM137" s="224" t="s">
        <v>2589</v>
      </c>
    </row>
    <row r="138" s="2" customFormat="1" ht="24.15" customHeight="1">
      <c r="A138" s="39"/>
      <c r="B138" s="40"/>
      <c r="C138" s="213" t="s">
        <v>81</v>
      </c>
      <c r="D138" s="213" t="s">
        <v>168</v>
      </c>
      <c r="E138" s="214" t="s">
        <v>2590</v>
      </c>
      <c r="F138" s="215" t="s">
        <v>2591</v>
      </c>
      <c r="G138" s="216" t="s">
        <v>181</v>
      </c>
      <c r="H138" s="217">
        <v>1</v>
      </c>
      <c r="I138" s="218"/>
      <c r="J138" s="219">
        <f>ROUND(I138*H138,2)</f>
        <v>0</v>
      </c>
      <c r="K138" s="215" t="s">
        <v>195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173</v>
      </c>
      <c r="AT138" s="224" t="s">
        <v>168</v>
      </c>
      <c r="AU138" s="224" t="s">
        <v>83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173</v>
      </c>
      <c r="BM138" s="224" t="s">
        <v>2592</v>
      </c>
    </row>
    <row r="139" s="2" customFormat="1">
      <c r="A139" s="39"/>
      <c r="B139" s="40"/>
      <c r="C139" s="41"/>
      <c r="D139" s="248" t="s">
        <v>197</v>
      </c>
      <c r="E139" s="41"/>
      <c r="F139" s="249" t="s">
        <v>2593</v>
      </c>
      <c r="G139" s="41"/>
      <c r="H139" s="41"/>
      <c r="I139" s="250"/>
      <c r="J139" s="41"/>
      <c r="K139" s="41"/>
      <c r="L139" s="45"/>
      <c r="M139" s="251"/>
      <c r="N139" s="25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197</v>
      </c>
      <c r="AU139" s="18" t="s">
        <v>83</v>
      </c>
    </row>
    <row r="140" s="2" customFormat="1" ht="21.75" customHeight="1">
      <c r="A140" s="39"/>
      <c r="B140" s="40"/>
      <c r="C140" s="265" t="s">
        <v>83</v>
      </c>
      <c r="D140" s="265" t="s">
        <v>522</v>
      </c>
      <c r="E140" s="266" t="s">
        <v>2594</v>
      </c>
      <c r="F140" s="267" t="s">
        <v>2595</v>
      </c>
      <c r="G140" s="268" t="s">
        <v>181</v>
      </c>
      <c r="H140" s="269">
        <v>1</v>
      </c>
      <c r="I140" s="270"/>
      <c r="J140" s="271">
        <f>ROUND(I140*H140,2)</f>
        <v>0</v>
      </c>
      <c r="K140" s="267" t="s">
        <v>195</v>
      </c>
      <c r="L140" s="272"/>
      <c r="M140" s="273" t="s">
        <v>19</v>
      </c>
      <c r="N140" s="274" t="s">
        <v>45</v>
      </c>
      <c r="O140" s="85"/>
      <c r="P140" s="222">
        <f>O140*H140</f>
        <v>0</v>
      </c>
      <c r="Q140" s="222">
        <v>0.0016000000000000001</v>
      </c>
      <c r="R140" s="222">
        <f>Q140*H140</f>
        <v>0.0016000000000000001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525</v>
      </c>
      <c r="AT140" s="224" t="s">
        <v>522</v>
      </c>
      <c r="AU140" s="224" t="s">
        <v>83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173</v>
      </c>
      <c r="BM140" s="224" t="s">
        <v>2596</v>
      </c>
    </row>
    <row r="141" s="2" customFormat="1" ht="24.15" customHeight="1">
      <c r="A141" s="39"/>
      <c r="B141" s="40"/>
      <c r="C141" s="213" t="s">
        <v>173</v>
      </c>
      <c r="D141" s="213" t="s">
        <v>168</v>
      </c>
      <c r="E141" s="214" t="s">
        <v>2597</v>
      </c>
      <c r="F141" s="215" t="s">
        <v>2584</v>
      </c>
      <c r="G141" s="216" t="s">
        <v>181</v>
      </c>
      <c r="H141" s="217">
        <v>2</v>
      </c>
      <c r="I141" s="218"/>
      <c r="J141" s="219">
        <f>ROUND(I141*H141,2)</f>
        <v>0</v>
      </c>
      <c r="K141" s="215" t="s">
        <v>195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0.00071871999999999995</v>
      </c>
      <c r="R141" s="222">
        <f>Q141*H141</f>
        <v>0.0014374399999999999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173</v>
      </c>
      <c r="AT141" s="224" t="s">
        <v>168</v>
      </c>
      <c r="AU141" s="224" t="s">
        <v>83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173</v>
      </c>
      <c r="BM141" s="224" t="s">
        <v>2598</v>
      </c>
    </row>
    <row r="142" s="2" customFormat="1">
      <c r="A142" s="39"/>
      <c r="B142" s="40"/>
      <c r="C142" s="41"/>
      <c r="D142" s="248" t="s">
        <v>197</v>
      </c>
      <c r="E142" s="41"/>
      <c r="F142" s="249" t="s">
        <v>2599</v>
      </c>
      <c r="G142" s="41"/>
      <c r="H142" s="41"/>
      <c r="I142" s="250"/>
      <c r="J142" s="41"/>
      <c r="K142" s="41"/>
      <c r="L142" s="45"/>
      <c r="M142" s="251"/>
      <c r="N142" s="25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197</v>
      </c>
      <c r="AU142" s="18" t="s">
        <v>83</v>
      </c>
    </row>
    <row r="143" s="2" customFormat="1" ht="16.5" customHeight="1">
      <c r="A143" s="39"/>
      <c r="B143" s="40"/>
      <c r="C143" s="265" t="s">
        <v>353</v>
      </c>
      <c r="D143" s="265" t="s">
        <v>522</v>
      </c>
      <c r="E143" s="266" t="s">
        <v>2600</v>
      </c>
      <c r="F143" s="267" t="s">
        <v>2601</v>
      </c>
      <c r="G143" s="268" t="s">
        <v>181</v>
      </c>
      <c r="H143" s="269">
        <v>2</v>
      </c>
      <c r="I143" s="270"/>
      <c r="J143" s="271">
        <f>ROUND(I143*H143,2)</f>
        <v>0</v>
      </c>
      <c r="K143" s="267" t="s">
        <v>195</v>
      </c>
      <c r="L143" s="272"/>
      <c r="M143" s="273" t="s">
        <v>19</v>
      </c>
      <c r="N143" s="274" t="s">
        <v>45</v>
      </c>
      <c r="O143" s="85"/>
      <c r="P143" s="222">
        <f>O143*H143</f>
        <v>0</v>
      </c>
      <c r="Q143" s="222">
        <v>0.0035000000000000001</v>
      </c>
      <c r="R143" s="222">
        <f>Q143*H143</f>
        <v>0.0070000000000000001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525</v>
      </c>
      <c r="AT143" s="224" t="s">
        <v>522</v>
      </c>
      <c r="AU143" s="224" t="s">
        <v>83</v>
      </c>
      <c r="AY143" s="18" t="s">
        <v>165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81</v>
      </c>
      <c r="BK143" s="225">
        <f>ROUND(I143*H143,2)</f>
        <v>0</v>
      </c>
      <c r="BL143" s="18" t="s">
        <v>173</v>
      </c>
      <c r="BM143" s="224" t="s">
        <v>2602</v>
      </c>
    </row>
    <row r="144" s="2" customFormat="1" ht="24.15" customHeight="1">
      <c r="A144" s="39"/>
      <c r="B144" s="40"/>
      <c r="C144" s="213" t="s">
        <v>1196</v>
      </c>
      <c r="D144" s="213" t="s">
        <v>168</v>
      </c>
      <c r="E144" s="214" t="s">
        <v>2603</v>
      </c>
      <c r="F144" s="215" t="s">
        <v>2604</v>
      </c>
      <c r="G144" s="216" t="s">
        <v>181</v>
      </c>
      <c r="H144" s="217">
        <v>1</v>
      </c>
      <c r="I144" s="218"/>
      <c r="J144" s="219">
        <f>ROUND(I144*H144,2)</f>
        <v>0</v>
      </c>
      <c r="K144" s="215" t="s">
        <v>195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0.32169599999999998</v>
      </c>
      <c r="R144" s="222">
        <f>Q144*H144</f>
        <v>0.32169599999999998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173</v>
      </c>
      <c r="AT144" s="224" t="s">
        <v>168</v>
      </c>
      <c r="AU144" s="224" t="s">
        <v>83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173</v>
      </c>
      <c r="BM144" s="224" t="s">
        <v>2605</v>
      </c>
    </row>
    <row r="145" s="2" customFormat="1">
      <c r="A145" s="39"/>
      <c r="B145" s="40"/>
      <c r="C145" s="41"/>
      <c r="D145" s="248" t="s">
        <v>197</v>
      </c>
      <c r="E145" s="41"/>
      <c r="F145" s="249" t="s">
        <v>2606</v>
      </c>
      <c r="G145" s="41"/>
      <c r="H145" s="41"/>
      <c r="I145" s="250"/>
      <c r="J145" s="41"/>
      <c r="K145" s="41"/>
      <c r="L145" s="45"/>
      <c r="M145" s="251"/>
      <c r="N145" s="25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197</v>
      </c>
      <c r="AU145" s="18" t="s">
        <v>83</v>
      </c>
    </row>
    <row r="146" s="2" customFormat="1" ht="16.5" customHeight="1">
      <c r="A146" s="39"/>
      <c r="B146" s="40"/>
      <c r="C146" s="265" t="s">
        <v>1065</v>
      </c>
      <c r="D146" s="265" t="s">
        <v>522</v>
      </c>
      <c r="E146" s="266" t="s">
        <v>2607</v>
      </c>
      <c r="F146" s="267" t="s">
        <v>2608</v>
      </c>
      <c r="G146" s="268" t="s">
        <v>181</v>
      </c>
      <c r="H146" s="269">
        <v>1</v>
      </c>
      <c r="I146" s="270"/>
      <c r="J146" s="271">
        <f>ROUND(I146*H146,2)</f>
        <v>0</v>
      </c>
      <c r="K146" s="267" t="s">
        <v>195</v>
      </c>
      <c r="L146" s="272"/>
      <c r="M146" s="273" t="s">
        <v>19</v>
      </c>
      <c r="N146" s="274" t="s">
        <v>45</v>
      </c>
      <c r="O146" s="85"/>
      <c r="P146" s="222">
        <f>O146*H146</f>
        <v>0</v>
      </c>
      <c r="Q146" s="222">
        <v>0.069000000000000006</v>
      </c>
      <c r="R146" s="222">
        <f>Q146*H146</f>
        <v>0.069000000000000006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525</v>
      </c>
      <c r="AT146" s="224" t="s">
        <v>522</v>
      </c>
      <c r="AU146" s="224" t="s">
        <v>83</v>
      </c>
      <c r="AY146" s="18" t="s">
        <v>165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81</v>
      </c>
      <c r="BK146" s="225">
        <f>ROUND(I146*H146,2)</f>
        <v>0</v>
      </c>
      <c r="BL146" s="18" t="s">
        <v>173</v>
      </c>
      <c r="BM146" s="224" t="s">
        <v>2609</v>
      </c>
    </row>
    <row r="147" s="2" customFormat="1" ht="16.5" customHeight="1">
      <c r="A147" s="39"/>
      <c r="B147" s="40"/>
      <c r="C147" s="213" t="s">
        <v>7</v>
      </c>
      <c r="D147" s="213" t="s">
        <v>168</v>
      </c>
      <c r="E147" s="214" t="s">
        <v>2610</v>
      </c>
      <c r="F147" s="215" t="s">
        <v>2611</v>
      </c>
      <c r="G147" s="216" t="s">
        <v>171</v>
      </c>
      <c r="H147" s="217">
        <v>169</v>
      </c>
      <c r="I147" s="218"/>
      <c r="J147" s="219">
        <f>ROUND(I147*H147,2)</f>
        <v>0</v>
      </c>
      <c r="K147" s="215" t="s">
        <v>195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0.00019236000000000001</v>
      </c>
      <c r="R147" s="222">
        <f>Q147*H147</f>
        <v>0.032508840000000004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173</v>
      </c>
      <c r="AT147" s="224" t="s">
        <v>168</v>
      </c>
      <c r="AU147" s="224" t="s">
        <v>83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173</v>
      </c>
      <c r="BM147" s="224" t="s">
        <v>2612</v>
      </c>
    </row>
    <row r="148" s="2" customFormat="1">
      <c r="A148" s="39"/>
      <c r="B148" s="40"/>
      <c r="C148" s="41"/>
      <c r="D148" s="248" t="s">
        <v>197</v>
      </c>
      <c r="E148" s="41"/>
      <c r="F148" s="249" t="s">
        <v>2613</v>
      </c>
      <c r="G148" s="41"/>
      <c r="H148" s="41"/>
      <c r="I148" s="250"/>
      <c r="J148" s="41"/>
      <c r="K148" s="41"/>
      <c r="L148" s="45"/>
      <c r="M148" s="251"/>
      <c r="N148" s="25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197</v>
      </c>
      <c r="AU148" s="18" t="s">
        <v>83</v>
      </c>
    </row>
    <row r="149" s="2" customFormat="1" ht="16.5" customHeight="1">
      <c r="A149" s="39"/>
      <c r="B149" s="40"/>
      <c r="C149" s="213" t="s">
        <v>1083</v>
      </c>
      <c r="D149" s="213" t="s">
        <v>168</v>
      </c>
      <c r="E149" s="214" t="s">
        <v>2614</v>
      </c>
      <c r="F149" s="215" t="s">
        <v>2615</v>
      </c>
      <c r="G149" s="216" t="s">
        <v>171</v>
      </c>
      <c r="H149" s="217">
        <v>169</v>
      </c>
      <c r="I149" s="218"/>
      <c r="J149" s="219">
        <f>ROUND(I149*H149,2)</f>
        <v>0</v>
      </c>
      <c r="K149" s="215" t="s">
        <v>195</v>
      </c>
      <c r="L149" s="45"/>
      <c r="M149" s="220" t="s">
        <v>19</v>
      </c>
      <c r="N149" s="221" t="s">
        <v>45</v>
      </c>
      <c r="O149" s="85"/>
      <c r="P149" s="222">
        <f>O149*H149</f>
        <v>0</v>
      </c>
      <c r="Q149" s="222">
        <v>7.3499999999999998E-05</v>
      </c>
      <c r="R149" s="222">
        <f>Q149*H149</f>
        <v>0.0124215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173</v>
      </c>
      <c r="AT149" s="224" t="s">
        <v>168</v>
      </c>
      <c r="AU149" s="224" t="s">
        <v>83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173</v>
      </c>
      <c r="BM149" s="224" t="s">
        <v>2616</v>
      </c>
    </row>
    <row r="150" s="2" customFormat="1">
      <c r="A150" s="39"/>
      <c r="B150" s="40"/>
      <c r="C150" s="41"/>
      <c r="D150" s="248" t="s">
        <v>197</v>
      </c>
      <c r="E150" s="41"/>
      <c r="F150" s="249" t="s">
        <v>2617</v>
      </c>
      <c r="G150" s="41"/>
      <c r="H150" s="41"/>
      <c r="I150" s="250"/>
      <c r="J150" s="41"/>
      <c r="K150" s="41"/>
      <c r="L150" s="45"/>
      <c r="M150" s="251"/>
      <c r="N150" s="25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197</v>
      </c>
      <c r="AU150" s="18" t="s">
        <v>83</v>
      </c>
    </row>
    <row r="151" s="2" customFormat="1" ht="16.5" customHeight="1">
      <c r="A151" s="39"/>
      <c r="B151" s="40"/>
      <c r="C151" s="213" t="s">
        <v>1091</v>
      </c>
      <c r="D151" s="213" t="s">
        <v>168</v>
      </c>
      <c r="E151" s="214" t="s">
        <v>2618</v>
      </c>
      <c r="F151" s="215" t="s">
        <v>2619</v>
      </c>
      <c r="G151" s="216" t="s">
        <v>181</v>
      </c>
      <c r="H151" s="217">
        <v>6</v>
      </c>
      <c r="I151" s="218"/>
      <c r="J151" s="219">
        <f>ROUND(I151*H151,2)</f>
        <v>0</v>
      </c>
      <c r="K151" s="215" t="s">
        <v>195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0.00018000000000000001</v>
      </c>
      <c r="R151" s="222">
        <f>Q151*H151</f>
        <v>0.00108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173</v>
      </c>
      <c r="AT151" s="224" t="s">
        <v>168</v>
      </c>
      <c r="AU151" s="224" t="s">
        <v>83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173</v>
      </c>
      <c r="BM151" s="224" t="s">
        <v>2620</v>
      </c>
    </row>
    <row r="152" s="2" customFormat="1">
      <c r="A152" s="39"/>
      <c r="B152" s="40"/>
      <c r="C152" s="41"/>
      <c r="D152" s="248" t="s">
        <v>197</v>
      </c>
      <c r="E152" s="41"/>
      <c r="F152" s="249" t="s">
        <v>2621</v>
      </c>
      <c r="G152" s="41"/>
      <c r="H152" s="41"/>
      <c r="I152" s="250"/>
      <c r="J152" s="41"/>
      <c r="K152" s="41"/>
      <c r="L152" s="45"/>
      <c r="M152" s="251"/>
      <c r="N152" s="25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197</v>
      </c>
      <c r="AU152" s="18" t="s">
        <v>83</v>
      </c>
    </row>
    <row r="153" s="2" customFormat="1" ht="16.5" customHeight="1">
      <c r="A153" s="39"/>
      <c r="B153" s="40"/>
      <c r="C153" s="213" t="s">
        <v>1095</v>
      </c>
      <c r="D153" s="213" t="s">
        <v>168</v>
      </c>
      <c r="E153" s="214" t="s">
        <v>2622</v>
      </c>
      <c r="F153" s="215" t="s">
        <v>2623</v>
      </c>
      <c r="G153" s="216" t="s">
        <v>171</v>
      </c>
      <c r="H153" s="217">
        <v>18.5</v>
      </c>
      <c r="I153" s="218"/>
      <c r="J153" s="219">
        <f>ROUND(I153*H153,2)</f>
        <v>0</v>
      </c>
      <c r="K153" s="215" t="s">
        <v>195</v>
      </c>
      <c r="L153" s="45"/>
      <c r="M153" s="220" t="s">
        <v>19</v>
      </c>
      <c r="N153" s="221" t="s">
        <v>45</v>
      </c>
      <c r="O153" s="85"/>
      <c r="P153" s="222">
        <f>O153*H153</f>
        <v>0</v>
      </c>
      <c r="Q153" s="222">
        <v>0.00047108799999999999</v>
      </c>
      <c r="R153" s="222">
        <f>Q153*H153</f>
        <v>0.0087151279999999991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173</v>
      </c>
      <c r="AT153" s="224" t="s">
        <v>168</v>
      </c>
      <c r="AU153" s="224" t="s">
        <v>83</v>
      </c>
      <c r="AY153" s="18" t="s">
        <v>165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81</v>
      </c>
      <c r="BK153" s="225">
        <f>ROUND(I153*H153,2)</f>
        <v>0</v>
      </c>
      <c r="BL153" s="18" t="s">
        <v>173</v>
      </c>
      <c r="BM153" s="224" t="s">
        <v>2624</v>
      </c>
    </row>
    <row r="154" s="2" customFormat="1">
      <c r="A154" s="39"/>
      <c r="B154" s="40"/>
      <c r="C154" s="41"/>
      <c r="D154" s="248" t="s">
        <v>197</v>
      </c>
      <c r="E154" s="41"/>
      <c r="F154" s="249" t="s">
        <v>2625</v>
      </c>
      <c r="G154" s="41"/>
      <c r="H154" s="41"/>
      <c r="I154" s="250"/>
      <c r="J154" s="41"/>
      <c r="K154" s="41"/>
      <c r="L154" s="45"/>
      <c r="M154" s="251"/>
      <c r="N154" s="25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197</v>
      </c>
      <c r="AU154" s="18" t="s">
        <v>83</v>
      </c>
    </row>
    <row r="155" s="14" customFormat="1">
      <c r="A155" s="14"/>
      <c r="B155" s="237"/>
      <c r="C155" s="238"/>
      <c r="D155" s="228" t="s">
        <v>175</v>
      </c>
      <c r="E155" s="239" t="s">
        <v>19</v>
      </c>
      <c r="F155" s="240" t="s">
        <v>2550</v>
      </c>
      <c r="G155" s="238"/>
      <c r="H155" s="241">
        <v>18.5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175</v>
      </c>
      <c r="AU155" s="247" t="s">
        <v>83</v>
      </c>
      <c r="AV155" s="14" t="s">
        <v>83</v>
      </c>
      <c r="AW155" s="14" t="s">
        <v>33</v>
      </c>
      <c r="AX155" s="14" t="s">
        <v>81</v>
      </c>
      <c r="AY155" s="247" t="s">
        <v>165</v>
      </c>
    </row>
    <row r="156" s="2" customFormat="1" ht="16.5" customHeight="1">
      <c r="A156" s="39"/>
      <c r="B156" s="40"/>
      <c r="C156" s="265" t="s">
        <v>1100</v>
      </c>
      <c r="D156" s="265" t="s">
        <v>522</v>
      </c>
      <c r="E156" s="266" t="s">
        <v>2626</v>
      </c>
      <c r="F156" s="267" t="s">
        <v>2627</v>
      </c>
      <c r="G156" s="268" t="s">
        <v>171</v>
      </c>
      <c r="H156" s="269">
        <v>18.5</v>
      </c>
      <c r="I156" s="270"/>
      <c r="J156" s="271">
        <f>ROUND(I156*H156,2)</f>
        <v>0</v>
      </c>
      <c r="K156" s="267" t="s">
        <v>195</v>
      </c>
      <c r="L156" s="272"/>
      <c r="M156" s="273" t="s">
        <v>19</v>
      </c>
      <c r="N156" s="274" t="s">
        <v>45</v>
      </c>
      <c r="O156" s="85"/>
      <c r="P156" s="222">
        <f>O156*H156</f>
        <v>0</v>
      </c>
      <c r="Q156" s="222">
        <v>0.00067000000000000002</v>
      </c>
      <c r="R156" s="222">
        <f>Q156*H156</f>
        <v>0.012395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525</v>
      </c>
      <c r="AT156" s="224" t="s">
        <v>522</v>
      </c>
      <c r="AU156" s="224" t="s">
        <v>83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173</v>
      </c>
      <c r="BM156" s="224" t="s">
        <v>2628</v>
      </c>
    </row>
    <row r="157" s="14" customFormat="1">
      <c r="A157" s="14"/>
      <c r="B157" s="237"/>
      <c r="C157" s="238"/>
      <c r="D157" s="228" t="s">
        <v>175</v>
      </c>
      <c r="E157" s="239" t="s">
        <v>19</v>
      </c>
      <c r="F157" s="240" t="s">
        <v>2550</v>
      </c>
      <c r="G157" s="238"/>
      <c r="H157" s="241">
        <v>18.5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175</v>
      </c>
      <c r="AU157" s="247" t="s">
        <v>83</v>
      </c>
      <c r="AV157" s="14" t="s">
        <v>83</v>
      </c>
      <c r="AW157" s="14" t="s">
        <v>33</v>
      </c>
      <c r="AX157" s="14" t="s">
        <v>81</v>
      </c>
      <c r="AY157" s="247" t="s">
        <v>165</v>
      </c>
    </row>
    <row r="158" s="12" customFormat="1" ht="22.8" customHeight="1">
      <c r="A158" s="12"/>
      <c r="B158" s="197"/>
      <c r="C158" s="198"/>
      <c r="D158" s="199" t="s">
        <v>73</v>
      </c>
      <c r="E158" s="211" t="s">
        <v>692</v>
      </c>
      <c r="F158" s="211" t="s">
        <v>693</v>
      </c>
      <c r="G158" s="198"/>
      <c r="H158" s="198"/>
      <c r="I158" s="201"/>
      <c r="J158" s="212">
        <f>BK158</f>
        <v>0</v>
      </c>
      <c r="K158" s="198"/>
      <c r="L158" s="203"/>
      <c r="M158" s="204"/>
      <c r="N158" s="205"/>
      <c r="O158" s="205"/>
      <c r="P158" s="206">
        <f>SUM(P159:P160)</f>
        <v>0</v>
      </c>
      <c r="Q158" s="205"/>
      <c r="R158" s="206">
        <f>SUM(R159:R160)</f>
        <v>0</v>
      </c>
      <c r="S158" s="205"/>
      <c r="T158" s="207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81</v>
      </c>
      <c r="AT158" s="209" t="s">
        <v>73</v>
      </c>
      <c r="AU158" s="209" t="s">
        <v>81</v>
      </c>
      <c r="AY158" s="208" t="s">
        <v>165</v>
      </c>
      <c r="BK158" s="210">
        <f>SUM(BK159:BK160)</f>
        <v>0</v>
      </c>
    </row>
    <row r="159" s="2" customFormat="1" ht="24.15" customHeight="1">
      <c r="A159" s="39"/>
      <c r="B159" s="40"/>
      <c r="C159" s="213" t="s">
        <v>1104</v>
      </c>
      <c r="D159" s="213" t="s">
        <v>168</v>
      </c>
      <c r="E159" s="214" t="s">
        <v>2629</v>
      </c>
      <c r="F159" s="215" t="s">
        <v>2630</v>
      </c>
      <c r="G159" s="216" t="s">
        <v>252</v>
      </c>
      <c r="H159" s="217">
        <v>91.403999999999996</v>
      </c>
      <c r="I159" s="218"/>
      <c r="J159" s="219">
        <f>ROUND(I159*H159,2)</f>
        <v>0</v>
      </c>
      <c r="K159" s="215" t="s">
        <v>195</v>
      </c>
      <c r="L159" s="45"/>
      <c r="M159" s="220" t="s">
        <v>19</v>
      </c>
      <c r="N159" s="221" t="s">
        <v>45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173</v>
      </c>
      <c r="AT159" s="224" t="s">
        <v>168</v>
      </c>
      <c r="AU159" s="224" t="s">
        <v>83</v>
      </c>
      <c r="AY159" s="18" t="s">
        <v>165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81</v>
      </c>
      <c r="BK159" s="225">
        <f>ROUND(I159*H159,2)</f>
        <v>0</v>
      </c>
      <c r="BL159" s="18" t="s">
        <v>173</v>
      </c>
      <c r="BM159" s="224" t="s">
        <v>2631</v>
      </c>
    </row>
    <row r="160" s="2" customFormat="1">
      <c r="A160" s="39"/>
      <c r="B160" s="40"/>
      <c r="C160" s="41"/>
      <c r="D160" s="248" t="s">
        <v>197</v>
      </c>
      <c r="E160" s="41"/>
      <c r="F160" s="249" t="s">
        <v>2632</v>
      </c>
      <c r="G160" s="41"/>
      <c r="H160" s="41"/>
      <c r="I160" s="250"/>
      <c r="J160" s="41"/>
      <c r="K160" s="41"/>
      <c r="L160" s="45"/>
      <c r="M160" s="281"/>
      <c r="N160" s="282"/>
      <c r="O160" s="278"/>
      <c r="P160" s="278"/>
      <c r="Q160" s="278"/>
      <c r="R160" s="278"/>
      <c r="S160" s="278"/>
      <c r="T160" s="28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197</v>
      </c>
      <c r="AU160" s="18" t="s">
        <v>83</v>
      </c>
    </row>
    <row r="161" s="2" customFormat="1" ht="6.96" customHeight="1">
      <c r="A161" s="39"/>
      <c r="B161" s="60"/>
      <c r="C161" s="61"/>
      <c r="D161" s="61"/>
      <c r="E161" s="61"/>
      <c r="F161" s="61"/>
      <c r="G161" s="61"/>
      <c r="H161" s="61"/>
      <c r="I161" s="61"/>
      <c r="J161" s="61"/>
      <c r="K161" s="61"/>
      <c r="L161" s="45"/>
      <c r="M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</sheetData>
  <sheetProtection sheet="1" autoFilter="0" formatColumns="0" formatRows="0" objects="1" scenarios="1" spinCount="100000" saltValue="sqZ2r43pjy2vz7bNj1LlDxwpUpatwQLGQ0kIj1AWtm7JGw3xOJiXrv6sL+v8ilGV3Hua2CXmN7JelSzBHwXeHw==" hashValue="IFhg7mItKTKepkdrDNa0teJZ0ys9Vjb/1nXk/UAfsM+bMqWB6D/2Z4etPelr6ft0l/ijf5LXIxX3LLKp409hTg==" algorithmName="SHA-512" password="CC35"/>
  <autoFilter ref="C83:K16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3_01/132251104"/>
    <hyperlink ref="F91" r:id="rId2" display="https://podminky.urs.cz/item/CS_URS_2023_01/133212811"/>
    <hyperlink ref="F94" r:id="rId3" display="https://podminky.urs.cz/item/CS_URS_2023_01/141721211"/>
    <hyperlink ref="F97" r:id="rId4" display="https://podminky.urs.cz/item/CS_URS_2023_01/162751117"/>
    <hyperlink ref="F100" r:id="rId5" display="https://podminky.urs.cz/item/CS_URS_2023_01/162751119"/>
    <hyperlink ref="F104" r:id="rId6" display="https://podminky.urs.cz/item/CS_URS_2023_01/167151101"/>
    <hyperlink ref="F107" r:id="rId7" display="https://podminky.urs.cz/item/CS_URS_2023_01/171151103"/>
    <hyperlink ref="F110" r:id="rId8" display="https://podminky.urs.cz/item/CS_URS_2023_01/171201221"/>
    <hyperlink ref="F113" r:id="rId9" display="https://podminky.urs.cz/item/CS_URS_2023_01/174151101"/>
    <hyperlink ref="F118" r:id="rId10" display="https://podminky.urs.cz/item/CS_URS_2023_01/175111101"/>
    <hyperlink ref="F124" r:id="rId11" display="https://podminky.urs.cz/item/CS_URS_2023_01/451573111"/>
    <hyperlink ref="F128" r:id="rId12" display="https://podminky.urs.cz/item/CS_URS_2023_01/871161211"/>
    <hyperlink ref="F133" r:id="rId13" display="https://podminky.urs.cz/item/CS_URS_2023_01/891162211"/>
    <hyperlink ref="F136" r:id="rId14" display="https://podminky.urs.cz/item/CS_URS_2023_01/891181112"/>
    <hyperlink ref="F139" r:id="rId15" display="https://podminky.urs.cz/item/CS_URS_2023_01/89121911R"/>
    <hyperlink ref="F142" r:id="rId16" display="https://podminky.urs.cz/item/CS_URS_2023_01/89118111R"/>
    <hyperlink ref="F145" r:id="rId17" display="https://podminky.urs.cz/item/CS_URS_2023_01/893811152"/>
    <hyperlink ref="F148" r:id="rId18" display="https://podminky.urs.cz/item/CS_URS_2023_01/899721111"/>
    <hyperlink ref="F150" r:id="rId19" display="https://podminky.urs.cz/item/CS_URS_2023_01/899722112"/>
    <hyperlink ref="F152" r:id="rId20" display="https://podminky.urs.cz/item/CS_URS_2023_01/899913121"/>
    <hyperlink ref="F154" r:id="rId21" display="https://podminky.urs.cz/item/CS_URS_2023_01/899914R"/>
    <hyperlink ref="F160" r:id="rId22" display="https://podminky.urs.cz/item/CS_URS_2023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114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2633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22. 8. 2022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19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3" t="s">
        <v>28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35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36</v>
      </c>
      <c r="F24" s="39"/>
      <c r="G24" s="39"/>
      <c r="H24" s="39"/>
      <c r="I24" s="143" t="s">
        <v>28</v>
      </c>
      <c r="J24" s="134" t="s">
        <v>37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ROUND((SUM(BE84:BE159)),  2)</f>
        <v>0</v>
      </c>
      <c r="G33" s="39"/>
      <c r="H33" s="39"/>
      <c r="I33" s="158">
        <v>0.20999999999999999</v>
      </c>
      <c r="J33" s="157">
        <f>ROUND(((SUM(BE84:BE159))*I33),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ROUND((SUM(BF84:BF159)),  2)</f>
        <v>0</v>
      </c>
      <c r="G34" s="39"/>
      <c r="H34" s="39"/>
      <c r="I34" s="158">
        <v>0.14999999999999999</v>
      </c>
      <c r="J34" s="157">
        <f>ROUND(((SUM(BF84:BF159))*I34),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ROUND((SUM(BG84:BG159)),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ROUND((SUM(BH84:BH159)),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ROUND((SUM(BI84:BI159)),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118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Veřejné prostranství a květinová síň u kostela sv. Josefa, Slezská Ostrava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114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SO04 - Splašková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Slezská Ostrava</v>
      </c>
      <c r="G52" s="41"/>
      <c r="H52" s="41"/>
      <c r="I52" s="33" t="s">
        <v>23</v>
      </c>
      <c r="J52" s="73" t="str">
        <f>IF(J12="","",J12)</f>
        <v>22. 8. 2022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Ostrava</v>
      </c>
      <c r="G54" s="41"/>
      <c r="H54" s="41"/>
      <c r="I54" s="33" t="s">
        <v>31</v>
      </c>
      <c r="J54" s="37" t="str">
        <f>E21</f>
        <v>Ing. Petr Fraš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MPA ProjektStav s.r.o.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119</v>
      </c>
      <c r="D57" s="172"/>
      <c r="E57" s="172"/>
      <c r="F57" s="172"/>
      <c r="G57" s="172"/>
      <c r="H57" s="172"/>
      <c r="I57" s="172"/>
      <c r="J57" s="173" t="s">
        <v>120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121</v>
      </c>
    </row>
    <row r="60" s="9" customFormat="1" ht="24.96" customHeight="1">
      <c r="A60" s="9"/>
      <c r="B60" s="175"/>
      <c r="C60" s="176"/>
      <c r="D60" s="177" t="s">
        <v>122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126</v>
      </c>
      <c r="E62" s="183"/>
      <c r="F62" s="183"/>
      <c r="G62" s="183"/>
      <c r="H62" s="183"/>
      <c r="I62" s="183"/>
      <c r="J62" s="184">
        <f>J142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2177</v>
      </c>
      <c r="E63" s="183"/>
      <c r="F63" s="183"/>
      <c r="G63" s="183"/>
      <c r="H63" s="183"/>
      <c r="I63" s="183"/>
      <c r="J63" s="184">
        <f>J146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131</v>
      </c>
      <c r="E64" s="183"/>
      <c r="F64" s="183"/>
      <c r="G64" s="183"/>
      <c r="H64" s="183"/>
      <c r="I64" s="183"/>
      <c r="J64" s="184">
        <f>J157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150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Veřejné prostranství a květinová síň u kostela sv. Josefa, Slezská Ostrava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114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SO04 - Splašková kanalizace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Slezská Ostrava</v>
      </c>
      <c r="G78" s="41"/>
      <c r="H78" s="41"/>
      <c r="I78" s="33" t="s">
        <v>23</v>
      </c>
      <c r="J78" s="73" t="str">
        <f>IF(J12="","",J12)</f>
        <v>22. 8. 2022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Statutární město Ostrava</v>
      </c>
      <c r="G80" s="41"/>
      <c r="H80" s="41"/>
      <c r="I80" s="33" t="s">
        <v>31</v>
      </c>
      <c r="J80" s="37" t="str">
        <f>E21</f>
        <v>Ing. Petr Fraš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MPA ProjektStav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151</v>
      </c>
      <c r="D83" s="189" t="s">
        <v>59</v>
      </c>
      <c r="E83" s="189" t="s">
        <v>55</v>
      </c>
      <c r="F83" s="189" t="s">
        <v>56</v>
      </c>
      <c r="G83" s="189" t="s">
        <v>152</v>
      </c>
      <c r="H83" s="189" t="s">
        <v>153</v>
      </c>
      <c r="I83" s="189" t="s">
        <v>154</v>
      </c>
      <c r="J83" s="189" t="s">
        <v>120</v>
      </c>
      <c r="K83" s="190" t="s">
        <v>155</v>
      </c>
      <c r="L83" s="191"/>
      <c r="M83" s="93" t="s">
        <v>19</v>
      </c>
      <c r="N83" s="94" t="s">
        <v>44</v>
      </c>
      <c r="O83" s="94" t="s">
        <v>156</v>
      </c>
      <c r="P83" s="94" t="s">
        <v>157</v>
      </c>
      <c r="Q83" s="94" t="s">
        <v>158</v>
      </c>
      <c r="R83" s="94" t="s">
        <v>159</v>
      </c>
      <c r="S83" s="94" t="s">
        <v>160</v>
      </c>
      <c r="T83" s="95" t="s">
        <v>161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162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7.4917798872100008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121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163</v>
      </c>
      <c r="F85" s="200" t="s">
        <v>164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P86+P142+P146+P157</f>
        <v>0</v>
      </c>
      <c r="Q85" s="205"/>
      <c r="R85" s="206">
        <f>R86+R142+R146+R157</f>
        <v>7.4917798872100008</v>
      </c>
      <c r="S85" s="205"/>
      <c r="T85" s="207">
        <f>T86+T142+T146+T157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81</v>
      </c>
      <c r="AT85" s="209" t="s">
        <v>73</v>
      </c>
      <c r="AU85" s="209" t="s">
        <v>74</v>
      </c>
      <c r="AY85" s="208" t="s">
        <v>165</v>
      </c>
      <c r="BK85" s="210">
        <f>BK86+BK142+BK146+BK157</f>
        <v>0</v>
      </c>
    </row>
    <row r="86" s="12" customFormat="1" ht="22.8" customHeight="1">
      <c r="A86" s="12"/>
      <c r="B86" s="197"/>
      <c r="C86" s="198"/>
      <c r="D86" s="199" t="s">
        <v>73</v>
      </c>
      <c r="E86" s="211" t="s">
        <v>81</v>
      </c>
      <c r="F86" s="211" t="s">
        <v>166</v>
      </c>
      <c r="G86" s="198"/>
      <c r="H86" s="198"/>
      <c r="I86" s="201"/>
      <c r="J86" s="212">
        <f>BK86</f>
        <v>0</v>
      </c>
      <c r="K86" s="198"/>
      <c r="L86" s="203"/>
      <c r="M86" s="204"/>
      <c r="N86" s="205"/>
      <c r="O86" s="205"/>
      <c r="P86" s="206">
        <f>SUM(P87:P141)</f>
        <v>0</v>
      </c>
      <c r="Q86" s="205"/>
      <c r="R86" s="206">
        <f>SUM(R87:R141)</f>
        <v>4.9604625705600007</v>
      </c>
      <c r="S86" s="205"/>
      <c r="T86" s="207">
        <f>SUM(T87:T141)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81</v>
      </c>
      <c r="AT86" s="209" t="s">
        <v>73</v>
      </c>
      <c r="AU86" s="209" t="s">
        <v>81</v>
      </c>
      <c r="AY86" s="208" t="s">
        <v>165</v>
      </c>
      <c r="BK86" s="210">
        <f>SUM(BK87:BK141)</f>
        <v>0</v>
      </c>
    </row>
    <row r="87" s="2" customFormat="1" ht="24.15" customHeight="1">
      <c r="A87" s="39"/>
      <c r="B87" s="40"/>
      <c r="C87" s="213" t="s">
        <v>1192</v>
      </c>
      <c r="D87" s="213" t="s">
        <v>168</v>
      </c>
      <c r="E87" s="214" t="s">
        <v>2634</v>
      </c>
      <c r="F87" s="215" t="s">
        <v>2635</v>
      </c>
      <c r="G87" s="216" t="s">
        <v>223</v>
      </c>
      <c r="H87" s="217">
        <v>31.064</v>
      </c>
      <c r="I87" s="218"/>
      <c r="J87" s="219">
        <f>ROUND(I87*H87,2)</f>
        <v>0</v>
      </c>
      <c r="K87" s="215" t="s">
        <v>195</v>
      </c>
      <c r="L87" s="45"/>
      <c r="M87" s="220" t="s">
        <v>19</v>
      </c>
      <c r="N87" s="221" t="s">
        <v>45</v>
      </c>
      <c r="O87" s="85"/>
      <c r="P87" s="222">
        <f>O87*H87</f>
        <v>0</v>
      </c>
      <c r="Q87" s="222">
        <v>0</v>
      </c>
      <c r="R87" s="222">
        <f>Q87*H87</f>
        <v>0</v>
      </c>
      <c r="S87" s="222">
        <v>0</v>
      </c>
      <c r="T87" s="223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4" t="s">
        <v>173</v>
      </c>
      <c r="AT87" s="224" t="s">
        <v>168</v>
      </c>
      <c r="AU87" s="224" t="s">
        <v>83</v>
      </c>
      <c r="AY87" s="18" t="s">
        <v>165</v>
      </c>
      <c r="BE87" s="225">
        <f>IF(N87="základní",J87,0)</f>
        <v>0</v>
      </c>
      <c r="BF87" s="225">
        <f>IF(N87="snížená",J87,0)</f>
        <v>0</v>
      </c>
      <c r="BG87" s="225">
        <f>IF(N87="zákl. přenesená",J87,0)</f>
        <v>0</v>
      </c>
      <c r="BH87" s="225">
        <f>IF(N87="sníž. přenesená",J87,0)</f>
        <v>0</v>
      </c>
      <c r="BI87" s="225">
        <f>IF(N87="nulová",J87,0)</f>
        <v>0</v>
      </c>
      <c r="BJ87" s="18" t="s">
        <v>81</v>
      </c>
      <c r="BK87" s="225">
        <f>ROUND(I87*H87,2)</f>
        <v>0</v>
      </c>
      <c r="BL87" s="18" t="s">
        <v>173</v>
      </c>
      <c r="BM87" s="224" t="s">
        <v>2636</v>
      </c>
    </row>
    <row r="88" s="2" customFormat="1">
      <c r="A88" s="39"/>
      <c r="B88" s="40"/>
      <c r="C88" s="41"/>
      <c r="D88" s="248" t="s">
        <v>197</v>
      </c>
      <c r="E88" s="41"/>
      <c r="F88" s="249" t="s">
        <v>2637</v>
      </c>
      <c r="G88" s="41"/>
      <c r="H88" s="41"/>
      <c r="I88" s="250"/>
      <c r="J88" s="41"/>
      <c r="K88" s="41"/>
      <c r="L88" s="45"/>
      <c r="M88" s="251"/>
      <c r="N88" s="25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197</v>
      </c>
      <c r="AU88" s="18" t="s">
        <v>83</v>
      </c>
    </row>
    <row r="89" s="14" customFormat="1">
      <c r="A89" s="14"/>
      <c r="B89" s="237"/>
      <c r="C89" s="238"/>
      <c r="D89" s="228" t="s">
        <v>175</v>
      </c>
      <c r="E89" s="239" t="s">
        <v>19</v>
      </c>
      <c r="F89" s="240" t="s">
        <v>2638</v>
      </c>
      <c r="G89" s="238"/>
      <c r="H89" s="241">
        <v>7.0309999999999997</v>
      </c>
      <c r="I89" s="242"/>
      <c r="J89" s="238"/>
      <c r="K89" s="238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175</v>
      </c>
      <c r="AU89" s="247" t="s">
        <v>83</v>
      </c>
      <c r="AV89" s="14" t="s">
        <v>83</v>
      </c>
      <c r="AW89" s="14" t="s">
        <v>33</v>
      </c>
      <c r="AX89" s="14" t="s">
        <v>74</v>
      </c>
      <c r="AY89" s="247" t="s">
        <v>165</v>
      </c>
    </row>
    <row r="90" s="14" customFormat="1">
      <c r="A90" s="14"/>
      <c r="B90" s="237"/>
      <c r="C90" s="238"/>
      <c r="D90" s="228" t="s">
        <v>175</v>
      </c>
      <c r="E90" s="239" t="s">
        <v>19</v>
      </c>
      <c r="F90" s="240" t="s">
        <v>2639</v>
      </c>
      <c r="G90" s="238"/>
      <c r="H90" s="241">
        <v>24.033000000000001</v>
      </c>
      <c r="I90" s="242"/>
      <c r="J90" s="238"/>
      <c r="K90" s="238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175</v>
      </c>
      <c r="AU90" s="247" t="s">
        <v>83</v>
      </c>
      <c r="AV90" s="14" t="s">
        <v>83</v>
      </c>
      <c r="AW90" s="14" t="s">
        <v>33</v>
      </c>
      <c r="AX90" s="14" t="s">
        <v>74</v>
      </c>
      <c r="AY90" s="247" t="s">
        <v>165</v>
      </c>
    </row>
    <row r="91" s="15" customFormat="1">
      <c r="A91" s="15"/>
      <c r="B91" s="253"/>
      <c r="C91" s="254"/>
      <c r="D91" s="228" t="s">
        <v>175</v>
      </c>
      <c r="E91" s="255" t="s">
        <v>19</v>
      </c>
      <c r="F91" s="256" t="s">
        <v>207</v>
      </c>
      <c r="G91" s="254"/>
      <c r="H91" s="257">
        <v>31.064</v>
      </c>
      <c r="I91" s="258"/>
      <c r="J91" s="254"/>
      <c r="K91" s="254"/>
      <c r="L91" s="259"/>
      <c r="M91" s="260"/>
      <c r="N91" s="261"/>
      <c r="O91" s="261"/>
      <c r="P91" s="261"/>
      <c r="Q91" s="261"/>
      <c r="R91" s="261"/>
      <c r="S91" s="261"/>
      <c r="T91" s="262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63" t="s">
        <v>175</v>
      </c>
      <c r="AU91" s="263" t="s">
        <v>83</v>
      </c>
      <c r="AV91" s="15" t="s">
        <v>173</v>
      </c>
      <c r="AW91" s="15" t="s">
        <v>33</v>
      </c>
      <c r="AX91" s="15" t="s">
        <v>81</v>
      </c>
      <c r="AY91" s="263" t="s">
        <v>165</v>
      </c>
    </row>
    <row r="92" s="2" customFormat="1" ht="24.15" customHeight="1">
      <c r="A92" s="39"/>
      <c r="B92" s="40"/>
      <c r="C92" s="213" t="s">
        <v>81</v>
      </c>
      <c r="D92" s="213" t="s">
        <v>168</v>
      </c>
      <c r="E92" s="214" t="s">
        <v>2235</v>
      </c>
      <c r="F92" s="215" t="s">
        <v>2236</v>
      </c>
      <c r="G92" s="216" t="s">
        <v>223</v>
      </c>
      <c r="H92" s="217">
        <v>9.7200000000000006</v>
      </c>
      <c r="I92" s="218"/>
      <c r="J92" s="219">
        <f>ROUND(I92*H92,2)</f>
        <v>0</v>
      </c>
      <c r="K92" s="215" t="s">
        <v>195</v>
      </c>
      <c r="L92" s="45"/>
      <c r="M92" s="220" t="s">
        <v>19</v>
      </c>
      <c r="N92" s="221" t="s">
        <v>45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173</v>
      </c>
      <c r="AT92" s="224" t="s">
        <v>168</v>
      </c>
      <c r="AU92" s="224" t="s">
        <v>83</v>
      </c>
      <c r="AY92" s="18" t="s">
        <v>165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81</v>
      </c>
      <c r="BK92" s="225">
        <f>ROUND(I92*H92,2)</f>
        <v>0</v>
      </c>
      <c r="BL92" s="18" t="s">
        <v>173</v>
      </c>
      <c r="BM92" s="224" t="s">
        <v>2640</v>
      </c>
    </row>
    <row r="93" s="2" customFormat="1">
      <c r="A93" s="39"/>
      <c r="B93" s="40"/>
      <c r="C93" s="41"/>
      <c r="D93" s="248" t="s">
        <v>197</v>
      </c>
      <c r="E93" s="41"/>
      <c r="F93" s="249" t="s">
        <v>2238</v>
      </c>
      <c r="G93" s="41"/>
      <c r="H93" s="41"/>
      <c r="I93" s="250"/>
      <c r="J93" s="41"/>
      <c r="K93" s="41"/>
      <c r="L93" s="45"/>
      <c r="M93" s="251"/>
      <c r="N93" s="25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197</v>
      </c>
      <c r="AU93" s="18" t="s">
        <v>83</v>
      </c>
    </row>
    <row r="94" s="14" customFormat="1">
      <c r="A94" s="14"/>
      <c r="B94" s="237"/>
      <c r="C94" s="238"/>
      <c r="D94" s="228" t="s">
        <v>175</v>
      </c>
      <c r="E94" s="239" t="s">
        <v>19</v>
      </c>
      <c r="F94" s="240" t="s">
        <v>2641</v>
      </c>
      <c r="G94" s="238"/>
      <c r="H94" s="241">
        <v>4.6799999999999997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175</v>
      </c>
      <c r="AU94" s="247" t="s">
        <v>83</v>
      </c>
      <c r="AV94" s="14" t="s">
        <v>83</v>
      </c>
      <c r="AW94" s="14" t="s">
        <v>33</v>
      </c>
      <c r="AX94" s="14" t="s">
        <v>74</v>
      </c>
      <c r="AY94" s="247" t="s">
        <v>165</v>
      </c>
    </row>
    <row r="95" s="14" customFormat="1">
      <c r="A95" s="14"/>
      <c r="B95" s="237"/>
      <c r="C95" s="238"/>
      <c r="D95" s="228" t="s">
        <v>175</v>
      </c>
      <c r="E95" s="239" t="s">
        <v>19</v>
      </c>
      <c r="F95" s="240" t="s">
        <v>2642</v>
      </c>
      <c r="G95" s="238"/>
      <c r="H95" s="241">
        <v>5.04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175</v>
      </c>
      <c r="AU95" s="247" t="s">
        <v>83</v>
      </c>
      <c r="AV95" s="14" t="s">
        <v>83</v>
      </c>
      <c r="AW95" s="14" t="s">
        <v>33</v>
      </c>
      <c r="AX95" s="14" t="s">
        <v>74</v>
      </c>
      <c r="AY95" s="247" t="s">
        <v>165</v>
      </c>
    </row>
    <row r="96" s="15" customFormat="1">
      <c r="A96" s="15"/>
      <c r="B96" s="253"/>
      <c r="C96" s="254"/>
      <c r="D96" s="228" t="s">
        <v>175</v>
      </c>
      <c r="E96" s="255" t="s">
        <v>19</v>
      </c>
      <c r="F96" s="256" t="s">
        <v>207</v>
      </c>
      <c r="G96" s="254"/>
      <c r="H96" s="257">
        <v>9.7200000000000006</v>
      </c>
      <c r="I96" s="258"/>
      <c r="J96" s="254"/>
      <c r="K96" s="254"/>
      <c r="L96" s="259"/>
      <c r="M96" s="260"/>
      <c r="N96" s="261"/>
      <c r="O96" s="261"/>
      <c r="P96" s="261"/>
      <c r="Q96" s="261"/>
      <c r="R96" s="261"/>
      <c r="S96" s="261"/>
      <c r="T96" s="262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3" t="s">
        <v>175</v>
      </c>
      <c r="AU96" s="263" t="s">
        <v>83</v>
      </c>
      <c r="AV96" s="15" t="s">
        <v>173</v>
      </c>
      <c r="AW96" s="15" t="s">
        <v>33</v>
      </c>
      <c r="AX96" s="15" t="s">
        <v>81</v>
      </c>
      <c r="AY96" s="263" t="s">
        <v>165</v>
      </c>
    </row>
    <row r="97" s="2" customFormat="1" ht="24.15" customHeight="1">
      <c r="A97" s="39"/>
      <c r="B97" s="40"/>
      <c r="C97" s="213" t="s">
        <v>1100</v>
      </c>
      <c r="D97" s="213" t="s">
        <v>168</v>
      </c>
      <c r="E97" s="214" t="s">
        <v>2643</v>
      </c>
      <c r="F97" s="215" t="s">
        <v>2644</v>
      </c>
      <c r="G97" s="216" t="s">
        <v>194</v>
      </c>
      <c r="H97" s="217">
        <v>118.008</v>
      </c>
      <c r="I97" s="218"/>
      <c r="J97" s="219">
        <f>ROUND(I97*H97,2)</f>
        <v>0</v>
      </c>
      <c r="K97" s="215" t="s">
        <v>195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0.00085132000000000003</v>
      </c>
      <c r="R97" s="222">
        <f>Q97*H97</f>
        <v>0.10046257056000001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173</v>
      </c>
      <c r="AT97" s="224" t="s">
        <v>168</v>
      </c>
      <c r="AU97" s="224" t="s">
        <v>83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173</v>
      </c>
      <c r="BM97" s="224" t="s">
        <v>2645</v>
      </c>
    </row>
    <row r="98" s="2" customFormat="1">
      <c r="A98" s="39"/>
      <c r="B98" s="40"/>
      <c r="C98" s="41"/>
      <c r="D98" s="248" t="s">
        <v>197</v>
      </c>
      <c r="E98" s="41"/>
      <c r="F98" s="249" t="s">
        <v>2646</v>
      </c>
      <c r="G98" s="41"/>
      <c r="H98" s="41"/>
      <c r="I98" s="250"/>
      <c r="J98" s="41"/>
      <c r="K98" s="41"/>
      <c r="L98" s="45"/>
      <c r="M98" s="251"/>
      <c r="N98" s="25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197</v>
      </c>
      <c r="AU98" s="18" t="s">
        <v>83</v>
      </c>
    </row>
    <row r="99" s="14" customFormat="1">
      <c r="A99" s="14"/>
      <c r="B99" s="237"/>
      <c r="C99" s="238"/>
      <c r="D99" s="228" t="s">
        <v>175</v>
      </c>
      <c r="E99" s="239" t="s">
        <v>19</v>
      </c>
      <c r="F99" s="240" t="s">
        <v>2647</v>
      </c>
      <c r="G99" s="238"/>
      <c r="H99" s="241">
        <v>85.932000000000002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175</v>
      </c>
      <c r="AU99" s="247" t="s">
        <v>83</v>
      </c>
      <c r="AV99" s="14" t="s">
        <v>83</v>
      </c>
      <c r="AW99" s="14" t="s">
        <v>33</v>
      </c>
      <c r="AX99" s="14" t="s">
        <v>74</v>
      </c>
      <c r="AY99" s="247" t="s">
        <v>165</v>
      </c>
    </row>
    <row r="100" s="14" customFormat="1">
      <c r="A100" s="14"/>
      <c r="B100" s="237"/>
      <c r="C100" s="238"/>
      <c r="D100" s="228" t="s">
        <v>175</v>
      </c>
      <c r="E100" s="239" t="s">
        <v>19</v>
      </c>
      <c r="F100" s="240" t="s">
        <v>2648</v>
      </c>
      <c r="G100" s="238"/>
      <c r="H100" s="241">
        <v>32.076000000000001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175</v>
      </c>
      <c r="AU100" s="247" t="s">
        <v>83</v>
      </c>
      <c r="AV100" s="14" t="s">
        <v>83</v>
      </c>
      <c r="AW100" s="14" t="s">
        <v>33</v>
      </c>
      <c r="AX100" s="14" t="s">
        <v>74</v>
      </c>
      <c r="AY100" s="247" t="s">
        <v>165</v>
      </c>
    </row>
    <row r="101" s="15" customFormat="1">
      <c r="A101" s="15"/>
      <c r="B101" s="253"/>
      <c r="C101" s="254"/>
      <c r="D101" s="228" t="s">
        <v>175</v>
      </c>
      <c r="E101" s="255" t="s">
        <v>19</v>
      </c>
      <c r="F101" s="256" t="s">
        <v>207</v>
      </c>
      <c r="G101" s="254"/>
      <c r="H101" s="257">
        <v>118.008</v>
      </c>
      <c r="I101" s="258"/>
      <c r="J101" s="254"/>
      <c r="K101" s="254"/>
      <c r="L101" s="259"/>
      <c r="M101" s="260"/>
      <c r="N101" s="261"/>
      <c r="O101" s="261"/>
      <c r="P101" s="261"/>
      <c r="Q101" s="261"/>
      <c r="R101" s="261"/>
      <c r="S101" s="261"/>
      <c r="T101" s="262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3" t="s">
        <v>175</v>
      </c>
      <c r="AU101" s="263" t="s">
        <v>83</v>
      </c>
      <c r="AV101" s="15" t="s">
        <v>173</v>
      </c>
      <c r="AW101" s="15" t="s">
        <v>33</v>
      </c>
      <c r="AX101" s="15" t="s">
        <v>81</v>
      </c>
      <c r="AY101" s="263" t="s">
        <v>165</v>
      </c>
    </row>
    <row r="102" s="2" customFormat="1" ht="24.15" customHeight="1">
      <c r="A102" s="39"/>
      <c r="B102" s="40"/>
      <c r="C102" s="213" t="s">
        <v>1104</v>
      </c>
      <c r="D102" s="213" t="s">
        <v>168</v>
      </c>
      <c r="E102" s="214" t="s">
        <v>2649</v>
      </c>
      <c r="F102" s="215" t="s">
        <v>2650</v>
      </c>
      <c r="G102" s="216" t="s">
        <v>194</v>
      </c>
      <c r="H102" s="217">
        <v>118.008</v>
      </c>
      <c r="I102" s="218"/>
      <c r="J102" s="219">
        <f>ROUND(I102*H102,2)</f>
        <v>0</v>
      </c>
      <c r="K102" s="215" t="s">
        <v>195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173</v>
      </c>
      <c r="AT102" s="224" t="s">
        <v>168</v>
      </c>
      <c r="AU102" s="224" t="s">
        <v>83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173</v>
      </c>
      <c r="BM102" s="224" t="s">
        <v>2651</v>
      </c>
    </row>
    <row r="103" s="2" customFormat="1">
      <c r="A103" s="39"/>
      <c r="B103" s="40"/>
      <c r="C103" s="41"/>
      <c r="D103" s="248" t="s">
        <v>197</v>
      </c>
      <c r="E103" s="41"/>
      <c r="F103" s="249" t="s">
        <v>2652</v>
      </c>
      <c r="G103" s="41"/>
      <c r="H103" s="41"/>
      <c r="I103" s="250"/>
      <c r="J103" s="41"/>
      <c r="K103" s="41"/>
      <c r="L103" s="45"/>
      <c r="M103" s="251"/>
      <c r="N103" s="25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197</v>
      </c>
      <c r="AU103" s="18" t="s">
        <v>83</v>
      </c>
    </row>
    <row r="104" s="14" customFormat="1">
      <c r="A104" s="14"/>
      <c r="B104" s="237"/>
      <c r="C104" s="238"/>
      <c r="D104" s="228" t="s">
        <v>175</v>
      </c>
      <c r="E104" s="239" t="s">
        <v>19</v>
      </c>
      <c r="F104" s="240" t="s">
        <v>2647</v>
      </c>
      <c r="G104" s="238"/>
      <c r="H104" s="241">
        <v>85.932000000000002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175</v>
      </c>
      <c r="AU104" s="247" t="s">
        <v>83</v>
      </c>
      <c r="AV104" s="14" t="s">
        <v>83</v>
      </c>
      <c r="AW104" s="14" t="s">
        <v>33</v>
      </c>
      <c r="AX104" s="14" t="s">
        <v>74</v>
      </c>
      <c r="AY104" s="247" t="s">
        <v>165</v>
      </c>
    </row>
    <row r="105" s="14" customFormat="1">
      <c r="A105" s="14"/>
      <c r="B105" s="237"/>
      <c r="C105" s="238"/>
      <c r="D105" s="228" t="s">
        <v>175</v>
      </c>
      <c r="E105" s="239" t="s">
        <v>19</v>
      </c>
      <c r="F105" s="240" t="s">
        <v>2648</v>
      </c>
      <c r="G105" s="238"/>
      <c r="H105" s="241">
        <v>32.076000000000001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175</v>
      </c>
      <c r="AU105" s="247" t="s">
        <v>83</v>
      </c>
      <c r="AV105" s="14" t="s">
        <v>83</v>
      </c>
      <c r="AW105" s="14" t="s">
        <v>33</v>
      </c>
      <c r="AX105" s="14" t="s">
        <v>74</v>
      </c>
      <c r="AY105" s="247" t="s">
        <v>165</v>
      </c>
    </row>
    <row r="106" s="15" customFormat="1">
      <c r="A106" s="15"/>
      <c r="B106" s="253"/>
      <c r="C106" s="254"/>
      <c r="D106" s="228" t="s">
        <v>175</v>
      </c>
      <c r="E106" s="255" t="s">
        <v>19</v>
      </c>
      <c r="F106" s="256" t="s">
        <v>207</v>
      </c>
      <c r="G106" s="254"/>
      <c r="H106" s="257">
        <v>118.008</v>
      </c>
      <c r="I106" s="258"/>
      <c r="J106" s="254"/>
      <c r="K106" s="254"/>
      <c r="L106" s="259"/>
      <c r="M106" s="260"/>
      <c r="N106" s="261"/>
      <c r="O106" s="261"/>
      <c r="P106" s="261"/>
      <c r="Q106" s="261"/>
      <c r="R106" s="261"/>
      <c r="S106" s="261"/>
      <c r="T106" s="262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3" t="s">
        <v>175</v>
      </c>
      <c r="AU106" s="263" t="s">
        <v>83</v>
      </c>
      <c r="AV106" s="15" t="s">
        <v>173</v>
      </c>
      <c r="AW106" s="15" t="s">
        <v>33</v>
      </c>
      <c r="AX106" s="15" t="s">
        <v>81</v>
      </c>
      <c r="AY106" s="263" t="s">
        <v>165</v>
      </c>
    </row>
    <row r="107" s="2" customFormat="1" ht="37.8" customHeight="1">
      <c r="A107" s="39"/>
      <c r="B107" s="40"/>
      <c r="C107" s="213" t="s">
        <v>83</v>
      </c>
      <c r="D107" s="213" t="s">
        <v>168</v>
      </c>
      <c r="E107" s="214" t="s">
        <v>239</v>
      </c>
      <c r="F107" s="215" t="s">
        <v>2240</v>
      </c>
      <c r="G107" s="216" t="s">
        <v>223</v>
      </c>
      <c r="H107" s="217">
        <v>8.7769999999999992</v>
      </c>
      <c r="I107" s="218"/>
      <c r="J107" s="219">
        <f>ROUND(I107*H107,2)</f>
        <v>0</v>
      </c>
      <c r="K107" s="215" t="s">
        <v>195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173</v>
      </c>
      <c r="AT107" s="224" t="s">
        <v>168</v>
      </c>
      <c r="AU107" s="224" t="s">
        <v>83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173</v>
      </c>
      <c r="BM107" s="224" t="s">
        <v>2653</v>
      </c>
    </row>
    <row r="108" s="2" customFormat="1">
      <c r="A108" s="39"/>
      <c r="B108" s="40"/>
      <c r="C108" s="41"/>
      <c r="D108" s="248" t="s">
        <v>197</v>
      </c>
      <c r="E108" s="41"/>
      <c r="F108" s="249" t="s">
        <v>242</v>
      </c>
      <c r="G108" s="41"/>
      <c r="H108" s="41"/>
      <c r="I108" s="250"/>
      <c r="J108" s="41"/>
      <c r="K108" s="41"/>
      <c r="L108" s="45"/>
      <c r="M108" s="251"/>
      <c r="N108" s="25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197</v>
      </c>
      <c r="AU108" s="18" t="s">
        <v>83</v>
      </c>
    </row>
    <row r="109" s="14" customFormat="1">
      <c r="A109" s="14"/>
      <c r="B109" s="237"/>
      <c r="C109" s="238"/>
      <c r="D109" s="228" t="s">
        <v>175</v>
      </c>
      <c r="E109" s="239" t="s">
        <v>19</v>
      </c>
      <c r="F109" s="240" t="s">
        <v>2654</v>
      </c>
      <c r="G109" s="238"/>
      <c r="H109" s="241">
        <v>8.7769999999999992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175</v>
      </c>
      <c r="AU109" s="247" t="s">
        <v>83</v>
      </c>
      <c r="AV109" s="14" t="s">
        <v>83</v>
      </c>
      <c r="AW109" s="14" t="s">
        <v>33</v>
      </c>
      <c r="AX109" s="14" t="s">
        <v>74</v>
      </c>
      <c r="AY109" s="247" t="s">
        <v>165</v>
      </c>
    </row>
    <row r="110" s="15" customFormat="1">
      <c r="A110" s="15"/>
      <c r="B110" s="253"/>
      <c r="C110" s="254"/>
      <c r="D110" s="228" t="s">
        <v>175</v>
      </c>
      <c r="E110" s="255" t="s">
        <v>19</v>
      </c>
      <c r="F110" s="256" t="s">
        <v>207</v>
      </c>
      <c r="G110" s="254"/>
      <c r="H110" s="257">
        <v>8.7769999999999992</v>
      </c>
      <c r="I110" s="258"/>
      <c r="J110" s="254"/>
      <c r="K110" s="254"/>
      <c r="L110" s="259"/>
      <c r="M110" s="260"/>
      <c r="N110" s="261"/>
      <c r="O110" s="261"/>
      <c r="P110" s="261"/>
      <c r="Q110" s="261"/>
      <c r="R110" s="261"/>
      <c r="S110" s="261"/>
      <c r="T110" s="262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3" t="s">
        <v>175</v>
      </c>
      <c r="AU110" s="263" t="s">
        <v>83</v>
      </c>
      <c r="AV110" s="15" t="s">
        <v>173</v>
      </c>
      <c r="AW110" s="15" t="s">
        <v>33</v>
      </c>
      <c r="AX110" s="15" t="s">
        <v>81</v>
      </c>
      <c r="AY110" s="263" t="s">
        <v>165</v>
      </c>
    </row>
    <row r="111" s="2" customFormat="1" ht="37.8" customHeight="1">
      <c r="A111" s="39"/>
      <c r="B111" s="40"/>
      <c r="C111" s="213" t="s">
        <v>353</v>
      </c>
      <c r="D111" s="213" t="s">
        <v>168</v>
      </c>
      <c r="E111" s="214" t="s">
        <v>244</v>
      </c>
      <c r="F111" s="215" t="s">
        <v>2243</v>
      </c>
      <c r="G111" s="216" t="s">
        <v>223</v>
      </c>
      <c r="H111" s="217">
        <v>43.884999999999998</v>
      </c>
      <c r="I111" s="218"/>
      <c r="J111" s="219">
        <f>ROUND(I111*H111,2)</f>
        <v>0</v>
      </c>
      <c r="K111" s="215" t="s">
        <v>195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173</v>
      </c>
      <c r="AT111" s="224" t="s">
        <v>168</v>
      </c>
      <c r="AU111" s="224" t="s">
        <v>83</v>
      </c>
      <c r="AY111" s="18" t="s">
        <v>165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173</v>
      </c>
      <c r="BM111" s="224" t="s">
        <v>2655</v>
      </c>
    </row>
    <row r="112" s="2" customFormat="1">
      <c r="A112" s="39"/>
      <c r="B112" s="40"/>
      <c r="C112" s="41"/>
      <c r="D112" s="248" t="s">
        <v>197</v>
      </c>
      <c r="E112" s="41"/>
      <c r="F112" s="249" t="s">
        <v>247</v>
      </c>
      <c r="G112" s="41"/>
      <c r="H112" s="41"/>
      <c r="I112" s="250"/>
      <c r="J112" s="41"/>
      <c r="K112" s="41"/>
      <c r="L112" s="45"/>
      <c r="M112" s="251"/>
      <c r="N112" s="25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197</v>
      </c>
      <c r="AU112" s="18" t="s">
        <v>83</v>
      </c>
    </row>
    <row r="113" s="14" customFormat="1">
      <c r="A113" s="14"/>
      <c r="B113" s="237"/>
      <c r="C113" s="238"/>
      <c r="D113" s="228" t="s">
        <v>175</v>
      </c>
      <c r="E113" s="239" t="s">
        <v>19</v>
      </c>
      <c r="F113" s="240" t="s">
        <v>2654</v>
      </c>
      <c r="G113" s="238"/>
      <c r="H113" s="241">
        <v>8.7769999999999992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175</v>
      </c>
      <c r="AU113" s="247" t="s">
        <v>83</v>
      </c>
      <c r="AV113" s="14" t="s">
        <v>83</v>
      </c>
      <c r="AW113" s="14" t="s">
        <v>33</v>
      </c>
      <c r="AX113" s="14" t="s">
        <v>81</v>
      </c>
      <c r="AY113" s="247" t="s">
        <v>165</v>
      </c>
    </row>
    <row r="114" s="14" customFormat="1">
      <c r="A114" s="14"/>
      <c r="B114" s="237"/>
      <c r="C114" s="238"/>
      <c r="D114" s="228" t="s">
        <v>175</v>
      </c>
      <c r="E114" s="238"/>
      <c r="F114" s="240" t="s">
        <v>2656</v>
      </c>
      <c r="G114" s="238"/>
      <c r="H114" s="241">
        <v>43.884999999999998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175</v>
      </c>
      <c r="AU114" s="247" t="s">
        <v>83</v>
      </c>
      <c r="AV114" s="14" t="s">
        <v>83</v>
      </c>
      <c r="AW114" s="14" t="s">
        <v>4</v>
      </c>
      <c r="AX114" s="14" t="s">
        <v>81</v>
      </c>
      <c r="AY114" s="247" t="s">
        <v>165</v>
      </c>
    </row>
    <row r="115" s="2" customFormat="1" ht="24.15" customHeight="1">
      <c r="A115" s="39"/>
      <c r="B115" s="40"/>
      <c r="C115" s="213" t="s">
        <v>173</v>
      </c>
      <c r="D115" s="213" t="s">
        <v>168</v>
      </c>
      <c r="E115" s="214" t="s">
        <v>2246</v>
      </c>
      <c r="F115" s="215" t="s">
        <v>2247</v>
      </c>
      <c r="G115" s="216" t="s">
        <v>223</v>
      </c>
      <c r="H115" s="217">
        <v>8.7769999999999992</v>
      </c>
      <c r="I115" s="218"/>
      <c r="J115" s="219">
        <f>ROUND(I115*H115,2)</f>
        <v>0</v>
      </c>
      <c r="K115" s="215" t="s">
        <v>195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173</v>
      </c>
      <c r="AT115" s="224" t="s">
        <v>168</v>
      </c>
      <c r="AU115" s="224" t="s">
        <v>83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173</v>
      </c>
      <c r="BM115" s="224" t="s">
        <v>2657</v>
      </c>
    </row>
    <row r="116" s="2" customFormat="1">
      <c r="A116" s="39"/>
      <c r="B116" s="40"/>
      <c r="C116" s="41"/>
      <c r="D116" s="248" t="s">
        <v>197</v>
      </c>
      <c r="E116" s="41"/>
      <c r="F116" s="249" t="s">
        <v>2249</v>
      </c>
      <c r="G116" s="41"/>
      <c r="H116" s="41"/>
      <c r="I116" s="250"/>
      <c r="J116" s="41"/>
      <c r="K116" s="41"/>
      <c r="L116" s="45"/>
      <c r="M116" s="251"/>
      <c r="N116" s="25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197</v>
      </c>
      <c r="AU116" s="18" t="s">
        <v>83</v>
      </c>
    </row>
    <row r="117" s="14" customFormat="1">
      <c r="A117" s="14"/>
      <c r="B117" s="237"/>
      <c r="C117" s="238"/>
      <c r="D117" s="228" t="s">
        <v>175</v>
      </c>
      <c r="E117" s="239" t="s">
        <v>19</v>
      </c>
      <c r="F117" s="240" t="s">
        <v>2654</v>
      </c>
      <c r="G117" s="238"/>
      <c r="H117" s="241">
        <v>8.7769999999999992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175</v>
      </c>
      <c r="AU117" s="247" t="s">
        <v>83</v>
      </c>
      <c r="AV117" s="14" t="s">
        <v>83</v>
      </c>
      <c r="AW117" s="14" t="s">
        <v>33</v>
      </c>
      <c r="AX117" s="14" t="s">
        <v>74</v>
      </c>
      <c r="AY117" s="247" t="s">
        <v>165</v>
      </c>
    </row>
    <row r="118" s="15" customFormat="1">
      <c r="A118" s="15"/>
      <c r="B118" s="253"/>
      <c r="C118" s="254"/>
      <c r="D118" s="228" t="s">
        <v>175</v>
      </c>
      <c r="E118" s="255" t="s">
        <v>19</v>
      </c>
      <c r="F118" s="256" t="s">
        <v>207</v>
      </c>
      <c r="G118" s="254"/>
      <c r="H118" s="257">
        <v>8.7769999999999992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3" t="s">
        <v>175</v>
      </c>
      <c r="AU118" s="263" t="s">
        <v>83</v>
      </c>
      <c r="AV118" s="15" t="s">
        <v>173</v>
      </c>
      <c r="AW118" s="15" t="s">
        <v>33</v>
      </c>
      <c r="AX118" s="15" t="s">
        <v>81</v>
      </c>
      <c r="AY118" s="263" t="s">
        <v>165</v>
      </c>
    </row>
    <row r="119" s="2" customFormat="1" ht="24.15" customHeight="1">
      <c r="A119" s="39"/>
      <c r="B119" s="40"/>
      <c r="C119" s="213" t="s">
        <v>468</v>
      </c>
      <c r="D119" s="213" t="s">
        <v>168</v>
      </c>
      <c r="E119" s="214" t="s">
        <v>2250</v>
      </c>
      <c r="F119" s="215" t="s">
        <v>2251</v>
      </c>
      <c r="G119" s="216" t="s">
        <v>223</v>
      </c>
      <c r="H119" s="217">
        <v>8.7769999999999992</v>
      </c>
      <c r="I119" s="218"/>
      <c r="J119" s="219">
        <f>ROUND(I119*H119,2)</f>
        <v>0</v>
      </c>
      <c r="K119" s="215" t="s">
        <v>195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173</v>
      </c>
      <c r="AT119" s="224" t="s">
        <v>168</v>
      </c>
      <c r="AU119" s="224" t="s">
        <v>83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173</v>
      </c>
      <c r="BM119" s="224" t="s">
        <v>2658</v>
      </c>
    </row>
    <row r="120" s="2" customFormat="1">
      <c r="A120" s="39"/>
      <c r="B120" s="40"/>
      <c r="C120" s="41"/>
      <c r="D120" s="248" t="s">
        <v>197</v>
      </c>
      <c r="E120" s="41"/>
      <c r="F120" s="249" t="s">
        <v>2253</v>
      </c>
      <c r="G120" s="41"/>
      <c r="H120" s="41"/>
      <c r="I120" s="250"/>
      <c r="J120" s="41"/>
      <c r="K120" s="41"/>
      <c r="L120" s="45"/>
      <c r="M120" s="251"/>
      <c r="N120" s="25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197</v>
      </c>
      <c r="AU120" s="18" t="s">
        <v>83</v>
      </c>
    </row>
    <row r="121" s="14" customFormat="1">
      <c r="A121" s="14"/>
      <c r="B121" s="237"/>
      <c r="C121" s="238"/>
      <c r="D121" s="228" t="s">
        <v>175</v>
      </c>
      <c r="E121" s="239" t="s">
        <v>19</v>
      </c>
      <c r="F121" s="240" t="s">
        <v>2654</v>
      </c>
      <c r="G121" s="238"/>
      <c r="H121" s="241">
        <v>8.7769999999999992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175</v>
      </c>
      <c r="AU121" s="247" t="s">
        <v>83</v>
      </c>
      <c r="AV121" s="14" t="s">
        <v>83</v>
      </c>
      <c r="AW121" s="14" t="s">
        <v>33</v>
      </c>
      <c r="AX121" s="14" t="s">
        <v>74</v>
      </c>
      <c r="AY121" s="247" t="s">
        <v>165</v>
      </c>
    </row>
    <row r="122" s="15" customFormat="1">
      <c r="A122" s="15"/>
      <c r="B122" s="253"/>
      <c r="C122" s="254"/>
      <c r="D122" s="228" t="s">
        <v>175</v>
      </c>
      <c r="E122" s="255" t="s">
        <v>19</v>
      </c>
      <c r="F122" s="256" t="s">
        <v>207</v>
      </c>
      <c r="G122" s="254"/>
      <c r="H122" s="257">
        <v>8.7769999999999992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3" t="s">
        <v>175</v>
      </c>
      <c r="AU122" s="263" t="s">
        <v>83</v>
      </c>
      <c r="AV122" s="15" t="s">
        <v>173</v>
      </c>
      <c r="AW122" s="15" t="s">
        <v>33</v>
      </c>
      <c r="AX122" s="15" t="s">
        <v>81</v>
      </c>
      <c r="AY122" s="263" t="s">
        <v>165</v>
      </c>
    </row>
    <row r="123" s="2" customFormat="1" ht="24.15" customHeight="1">
      <c r="A123" s="39"/>
      <c r="B123" s="40"/>
      <c r="C123" s="213" t="s">
        <v>476</v>
      </c>
      <c r="D123" s="213" t="s">
        <v>168</v>
      </c>
      <c r="E123" s="214" t="s">
        <v>2254</v>
      </c>
      <c r="F123" s="215" t="s">
        <v>2255</v>
      </c>
      <c r="G123" s="216" t="s">
        <v>252</v>
      </c>
      <c r="H123" s="217">
        <v>16.675999999999998</v>
      </c>
      <c r="I123" s="218"/>
      <c r="J123" s="219">
        <f>ROUND(I123*H123,2)</f>
        <v>0</v>
      </c>
      <c r="K123" s="215" t="s">
        <v>195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173</v>
      </c>
      <c r="AT123" s="224" t="s">
        <v>168</v>
      </c>
      <c r="AU123" s="224" t="s">
        <v>83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173</v>
      </c>
      <c r="BM123" s="224" t="s">
        <v>2659</v>
      </c>
    </row>
    <row r="124" s="2" customFormat="1">
      <c r="A124" s="39"/>
      <c r="B124" s="40"/>
      <c r="C124" s="41"/>
      <c r="D124" s="248" t="s">
        <v>197</v>
      </c>
      <c r="E124" s="41"/>
      <c r="F124" s="249" t="s">
        <v>2257</v>
      </c>
      <c r="G124" s="41"/>
      <c r="H124" s="41"/>
      <c r="I124" s="250"/>
      <c r="J124" s="41"/>
      <c r="K124" s="41"/>
      <c r="L124" s="45"/>
      <c r="M124" s="251"/>
      <c r="N124" s="25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197</v>
      </c>
      <c r="AU124" s="18" t="s">
        <v>83</v>
      </c>
    </row>
    <row r="125" s="14" customFormat="1">
      <c r="A125" s="14"/>
      <c r="B125" s="237"/>
      <c r="C125" s="238"/>
      <c r="D125" s="228" t="s">
        <v>175</v>
      </c>
      <c r="E125" s="239" t="s">
        <v>19</v>
      </c>
      <c r="F125" s="240" t="s">
        <v>2660</v>
      </c>
      <c r="G125" s="238"/>
      <c r="H125" s="241">
        <v>16.675999999999998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175</v>
      </c>
      <c r="AU125" s="247" t="s">
        <v>83</v>
      </c>
      <c r="AV125" s="14" t="s">
        <v>83</v>
      </c>
      <c r="AW125" s="14" t="s">
        <v>33</v>
      </c>
      <c r="AX125" s="14" t="s">
        <v>81</v>
      </c>
      <c r="AY125" s="247" t="s">
        <v>165</v>
      </c>
    </row>
    <row r="126" s="2" customFormat="1" ht="24.15" customHeight="1">
      <c r="A126" s="39"/>
      <c r="B126" s="40"/>
      <c r="C126" s="213" t="s">
        <v>1167</v>
      </c>
      <c r="D126" s="213" t="s">
        <v>168</v>
      </c>
      <c r="E126" s="214" t="s">
        <v>262</v>
      </c>
      <c r="F126" s="215" t="s">
        <v>2259</v>
      </c>
      <c r="G126" s="216" t="s">
        <v>223</v>
      </c>
      <c r="H126" s="217">
        <v>32.006999999999998</v>
      </c>
      <c r="I126" s="218"/>
      <c r="J126" s="219">
        <f>ROUND(I126*H126,2)</f>
        <v>0</v>
      </c>
      <c r="K126" s="215" t="s">
        <v>195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173</v>
      </c>
      <c r="AT126" s="224" t="s">
        <v>168</v>
      </c>
      <c r="AU126" s="224" t="s">
        <v>83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173</v>
      </c>
      <c r="BM126" s="224" t="s">
        <v>2661</v>
      </c>
    </row>
    <row r="127" s="2" customFormat="1">
      <c r="A127" s="39"/>
      <c r="B127" s="40"/>
      <c r="C127" s="41"/>
      <c r="D127" s="248" t="s">
        <v>197</v>
      </c>
      <c r="E127" s="41"/>
      <c r="F127" s="249" t="s">
        <v>265</v>
      </c>
      <c r="G127" s="41"/>
      <c r="H127" s="41"/>
      <c r="I127" s="250"/>
      <c r="J127" s="41"/>
      <c r="K127" s="41"/>
      <c r="L127" s="45"/>
      <c r="M127" s="251"/>
      <c r="N127" s="25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197</v>
      </c>
      <c r="AU127" s="18" t="s">
        <v>83</v>
      </c>
    </row>
    <row r="128" s="14" customFormat="1">
      <c r="A128" s="14"/>
      <c r="B128" s="237"/>
      <c r="C128" s="238"/>
      <c r="D128" s="228" t="s">
        <v>175</v>
      </c>
      <c r="E128" s="239" t="s">
        <v>19</v>
      </c>
      <c r="F128" s="240" t="s">
        <v>2662</v>
      </c>
      <c r="G128" s="238"/>
      <c r="H128" s="241">
        <v>7.0309999999999997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175</v>
      </c>
      <c r="AU128" s="247" t="s">
        <v>83</v>
      </c>
      <c r="AV128" s="14" t="s">
        <v>83</v>
      </c>
      <c r="AW128" s="14" t="s">
        <v>33</v>
      </c>
      <c r="AX128" s="14" t="s">
        <v>74</v>
      </c>
      <c r="AY128" s="247" t="s">
        <v>165</v>
      </c>
    </row>
    <row r="129" s="14" customFormat="1">
      <c r="A129" s="14"/>
      <c r="B129" s="237"/>
      <c r="C129" s="238"/>
      <c r="D129" s="228" t="s">
        <v>175</v>
      </c>
      <c r="E129" s="239" t="s">
        <v>19</v>
      </c>
      <c r="F129" s="240" t="s">
        <v>2663</v>
      </c>
      <c r="G129" s="238"/>
      <c r="H129" s="241">
        <v>4.6799999999999997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175</v>
      </c>
      <c r="AU129" s="247" t="s">
        <v>83</v>
      </c>
      <c r="AV129" s="14" t="s">
        <v>83</v>
      </c>
      <c r="AW129" s="14" t="s">
        <v>33</v>
      </c>
      <c r="AX129" s="14" t="s">
        <v>74</v>
      </c>
      <c r="AY129" s="247" t="s">
        <v>165</v>
      </c>
    </row>
    <row r="130" s="14" customFormat="1">
      <c r="A130" s="14"/>
      <c r="B130" s="237"/>
      <c r="C130" s="238"/>
      <c r="D130" s="228" t="s">
        <v>175</v>
      </c>
      <c r="E130" s="239" t="s">
        <v>19</v>
      </c>
      <c r="F130" s="240" t="s">
        <v>2664</v>
      </c>
      <c r="G130" s="238"/>
      <c r="H130" s="241">
        <v>5.04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175</v>
      </c>
      <c r="AU130" s="247" t="s">
        <v>83</v>
      </c>
      <c r="AV130" s="14" t="s">
        <v>83</v>
      </c>
      <c r="AW130" s="14" t="s">
        <v>33</v>
      </c>
      <c r="AX130" s="14" t="s">
        <v>74</v>
      </c>
      <c r="AY130" s="247" t="s">
        <v>165</v>
      </c>
    </row>
    <row r="131" s="14" customFormat="1">
      <c r="A131" s="14"/>
      <c r="B131" s="237"/>
      <c r="C131" s="238"/>
      <c r="D131" s="228" t="s">
        <v>175</v>
      </c>
      <c r="E131" s="239" t="s">
        <v>19</v>
      </c>
      <c r="F131" s="240" t="s">
        <v>2639</v>
      </c>
      <c r="G131" s="238"/>
      <c r="H131" s="241">
        <v>24.033000000000001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175</v>
      </c>
      <c r="AU131" s="247" t="s">
        <v>83</v>
      </c>
      <c r="AV131" s="14" t="s">
        <v>83</v>
      </c>
      <c r="AW131" s="14" t="s">
        <v>33</v>
      </c>
      <c r="AX131" s="14" t="s">
        <v>74</v>
      </c>
      <c r="AY131" s="247" t="s">
        <v>165</v>
      </c>
    </row>
    <row r="132" s="13" customFormat="1">
      <c r="A132" s="13"/>
      <c r="B132" s="226"/>
      <c r="C132" s="227"/>
      <c r="D132" s="228" t="s">
        <v>175</v>
      </c>
      <c r="E132" s="229" t="s">
        <v>19</v>
      </c>
      <c r="F132" s="230" t="s">
        <v>2262</v>
      </c>
      <c r="G132" s="227"/>
      <c r="H132" s="229" t="s">
        <v>19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175</v>
      </c>
      <c r="AU132" s="236" t="s">
        <v>83</v>
      </c>
      <c r="AV132" s="13" t="s">
        <v>81</v>
      </c>
      <c r="AW132" s="13" t="s">
        <v>33</v>
      </c>
      <c r="AX132" s="13" t="s">
        <v>74</v>
      </c>
      <c r="AY132" s="236" t="s">
        <v>165</v>
      </c>
    </row>
    <row r="133" s="14" customFormat="1">
      <c r="A133" s="14"/>
      <c r="B133" s="237"/>
      <c r="C133" s="238"/>
      <c r="D133" s="228" t="s">
        <v>175</v>
      </c>
      <c r="E133" s="239" t="s">
        <v>19</v>
      </c>
      <c r="F133" s="240" t="s">
        <v>2665</v>
      </c>
      <c r="G133" s="238"/>
      <c r="H133" s="241">
        <v>-0.48599999999999999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175</v>
      </c>
      <c r="AU133" s="247" t="s">
        <v>83</v>
      </c>
      <c r="AV133" s="14" t="s">
        <v>83</v>
      </c>
      <c r="AW133" s="14" t="s">
        <v>33</v>
      </c>
      <c r="AX133" s="14" t="s">
        <v>74</v>
      </c>
      <c r="AY133" s="247" t="s">
        <v>165</v>
      </c>
    </row>
    <row r="134" s="14" customFormat="1">
      <c r="A134" s="14"/>
      <c r="B134" s="237"/>
      <c r="C134" s="238"/>
      <c r="D134" s="228" t="s">
        <v>175</v>
      </c>
      <c r="E134" s="239" t="s">
        <v>19</v>
      </c>
      <c r="F134" s="240" t="s">
        <v>2666</v>
      </c>
      <c r="G134" s="238"/>
      <c r="H134" s="241">
        <v>-3.2400000000000002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175</v>
      </c>
      <c r="AU134" s="247" t="s">
        <v>83</v>
      </c>
      <c r="AV134" s="14" t="s">
        <v>83</v>
      </c>
      <c r="AW134" s="14" t="s">
        <v>33</v>
      </c>
      <c r="AX134" s="14" t="s">
        <v>74</v>
      </c>
      <c r="AY134" s="247" t="s">
        <v>165</v>
      </c>
    </row>
    <row r="135" s="14" customFormat="1">
      <c r="A135" s="14"/>
      <c r="B135" s="237"/>
      <c r="C135" s="238"/>
      <c r="D135" s="228" t="s">
        <v>175</v>
      </c>
      <c r="E135" s="239" t="s">
        <v>19</v>
      </c>
      <c r="F135" s="240" t="s">
        <v>2667</v>
      </c>
      <c r="G135" s="238"/>
      <c r="H135" s="241">
        <v>-5.0510000000000002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175</v>
      </c>
      <c r="AU135" s="247" t="s">
        <v>83</v>
      </c>
      <c r="AV135" s="14" t="s">
        <v>83</v>
      </c>
      <c r="AW135" s="14" t="s">
        <v>33</v>
      </c>
      <c r="AX135" s="14" t="s">
        <v>74</v>
      </c>
      <c r="AY135" s="247" t="s">
        <v>165</v>
      </c>
    </row>
    <row r="136" s="15" customFormat="1">
      <c r="A136" s="15"/>
      <c r="B136" s="253"/>
      <c r="C136" s="254"/>
      <c r="D136" s="228" t="s">
        <v>175</v>
      </c>
      <c r="E136" s="255" t="s">
        <v>19</v>
      </c>
      <c r="F136" s="256" t="s">
        <v>207</v>
      </c>
      <c r="G136" s="254"/>
      <c r="H136" s="257">
        <v>32.006999999999998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3" t="s">
        <v>175</v>
      </c>
      <c r="AU136" s="263" t="s">
        <v>83</v>
      </c>
      <c r="AV136" s="15" t="s">
        <v>173</v>
      </c>
      <c r="AW136" s="15" t="s">
        <v>33</v>
      </c>
      <c r="AX136" s="15" t="s">
        <v>81</v>
      </c>
      <c r="AY136" s="263" t="s">
        <v>165</v>
      </c>
    </row>
    <row r="137" s="2" customFormat="1" ht="37.8" customHeight="1">
      <c r="A137" s="39"/>
      <c r="B137" s="40"/>
      <c r="C137" s="213" t="s">
        <v>525</v>
      </c>
      <c r="D137" s="213" t="s">
        <v>168</v>
      </c>
      <c r="E137" s="214" t="s">
        <v>2264</v>
      </c>
      <c r="F137" s="215" t="s">
        <v>2265</v>
      </c>
      <c r="G137" s="216" t="s">
        <v>223</v>
      </c>
      <c r="H137" s="217">
        <v>2.4300000000000002</v>
      </c>
      <c r="I137" s="218"/>
      <c r="J137" s="219">
        <f>ROUND(I137*H137,2)</f>
        <v>0</v>
      </c>
      <c r="K137" s="215" t="s">
        <v>195</v>
      </c>
      <c r="L137" s="45"/>
      <c r="M137" s="220" t="s">
        <v>19</v>
      </c>
      <c r="N137" s="221" t="s">
        <v>45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173</v>
      </c>
      <c r="AT137" s="224" t="s">
        <v>168</v>
      </c>
      <c r="AU137" s="224" t="s">
        <v>83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173</v>
      </c>
      <c r="BM137" s="224" t="s">
        <v>2668</v>
      </c>
    </row>
    <row r="138" s="2" customFormat="1">
      <c r="A138" s="39"/>
      <c r="B138" s="40"/>
      <c r="C138" s="41"/>
      <c r="D138" s="248" t="s">
        <v>197</v>
      </c>
      <c r="E138" s="41"/>
      <c r="F138" s="249" t="s">
        <v>2267</v>
      </c>
      <c r="G138" s="41"/>
      <c r="H138" s="41"/>
      <c r="I138" s="250"/>
      <c r="J138" s="41"/>
      <c r="K138" s="41"/>
      <c r="L138" s="45"/>
      <c r="M138" s="251"/>
      <c r="N138" s="25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197</v>
      </c>
      <c r="AU138" s="18" t="s">
        <v>83</v>
      </c>
    </row>
    <row r="139" s="14" customFormat="1">
      <c r="A139" s="14"/>
      <c r="B139" s="237"/>
      <c r="C139" s="238"/>
      <c r="D139" s="228" t="s">
        <v>175</v>
      </c>
      <c r="E139" s="239" t="s">
        <v>19</v>
      </c>
      <c r="F139" s="240" t="s">
        <v>2669</v>
      </c>
      <c r="G139" s="238"/>
      <c r="H139" s="241">
        <v>2.4300000000000002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175</v>
      </c>
      <c r="AU139" s="247" t="s">
        <v>83</v>
      </c>
      <c r="AV139" s="14" t="s">
        <v>83</v>
      </c>
      <c r="AW139" s="14" t="s">
        <v>33</v>
      </c>
      <c r="AX139" s="14" t="s">
        <v>81</v>
      </c>
      <c r="AY139" s="247" t="s">
        <v>165</v>
      </c>
    </row>
    <row r="140" s="2" customFormat="1" ht="16.5" customHeight="1">
      <c r="A140" s="39"/>
      <c r="B140" s="40"/>
      <c r="C140" s="265" t="s">
        <v>659</v>
      </c>
      <c r="D140" s="265" t="s">
        <v>522</v>
      </c>
      <c r="E140" s="266" t="s">
        <v>2269</v>
      </c>
      <c r="F140" s="267" t="s">
        <v>2270</v>
      </c>
      <c r="G140" s="268" t="s">
        <v>252</v>
      </c>
      <c r="H140" s="269">
        <v>4.8600000000000003</v>
      </c>
      <c r="I140" s="270"/>
      <c r="J140" s="271">
        <f>ROUND(I140*H140,2)</f>
        <v>0</v>
      </c>
      <c r="K140" s="267" t="s">
        <v>195</v>
      </c>
      <c r="L140" s="272"/>
      <c r="M140" s="273" t="s">
        <v>19</v>
      </c>
      <c r="N140" s="274" t="s">
        <v>45</v>
      </c>
      <c r="O140" s="85"/>
      <c r="P140" s="222">
        <f>O140*H140</f>
        <v>0</v>
      </c>
      <c r="Q140" s="222">
        <v>1</v>
      </c>
      <c r="R140" s="222">
        <f>Q140*H140</f>
        <v>4.8600000000000003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525</v>
      </c>
      <c r="AT140" s="224" t="s">
        <v>522</v>
      </c>
      <c r="AU140" s="224" t="s">
        <v>83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173</v>
      </c>
      <c r="BM140" s="224" t="s">
        <v>2670</v>
      </c>
    </row>
    <row r="141" s="14" customFormat="1">
      <c r="A141" s="14"/>
      <c r="B141" s="237"/>
      <c r="C141" s="238"/>
      <c r="D141" s="228" t="s">
        <v>175</v>
      </c>
      <c r="E141" s="238"/>
      <c r="F141" s="240" t="s">
        <v>2671</v>
      </c>
      <c r="G141" s="238"/>
      <c r="H141" s="241">
        <v>4.8600000000000003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175</v>
      </c>
      <c r="AU141" s="247" t="s">
        <v>83</v>
      </c>
      <c r="AV141" s="14" t="s">
        <v>83</v>
      </c>
      <c r="AW141" s="14" t="s">
        <v>4</v>
      </c>
      <c r="AX141" s="14" t="s">
        <v>81</v>
      </c>
      <c r="AY141" s="247" t="s">
        <v>165</v>
      </c>
    </row>
    <row r="142" s="12" customFormat="1" ht="22.8" customHeight="1">
      <c r="A142" s="12"/>
      <c r="B142" s="197"/>
      <c r="C142" s="198"/>
      <c r="D142" s="199" t="s">
        <v>73</v>
      </c>
      <c r="E142" s="211" t="s">
        <v>173</v>
      </c>
      <c r="F142" s="211" t="s">
        <v>442</v>
      </c>
      <c r="G142" s="198"/>
      <c r="H142" s="198"/>
      <c r="I142" s="201"/>
      <c r="J142" s="212">
        <f>BK142</f>
        <v>0</v>
      </c>
      <c r="K142" s="198"/>
      <c r="L142" s="203"/>
      <c r="M142" s="204"/>
      <c r="N142" s="205"/>
      <c r="O142" s="205"/>
      <c r="P142" s="206">
        <f>SUM(P143:P145)</f>
        <v>0</v>
      </c>
      <c r="Q142" s="205"/>
      <c r="R142" s="206">
        <f>SUM(R143:R145)</f>
        <v>0</v>
      </c>
      <c r="S142" s="205"/>
      <c r="T142" s="207">
        <f>SUM(T143:T145)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8" t="s">
        <v>81</v>
      </c>
      <c r="AT142" s="209" t="s">
        <v>73</v>
      </c>
      <c r="AU142" s="209" t="s">
        <v>81</v>
      </c>
      <c r="AY142" s="208" t="s">
        <v>165</v>
      </c>
      <c r="BK142" s="210">
        <f>SUM(BK143:BK145)</f>
        <v>0</v>
      </c>
    </row>
    <row r="143" s="2" customFormat="1" ht="16.5" customHeight="1">
      <c r="A143" s="39"/>
      <c r="B143" s="40"/>
      <c r="C143" s="213" t="s">
        <v>1180</v>
      </c>
      <c r="D143" s="213" t="s">
        <v>168</v>
      </c>
      <c r="E143" s="214" t="s">
        <v>2300</v>
      </c>
      <c r="F143" s="215" t="s">
        <v>2301</v>
      </c>
      <c r="G143" s="216" t="s">
        <v>223</v>
      </c>
      <c r="H143" s="217">
        <v>0.81000000000000005</v>
      </c>
      <c r="I143" s="218"/>
      <c r="J143" s="219">
        <f>ROUND(I143*H143,2)</f>
        <v>0</v>
      </c>
      <c r="K143" s="215" t="s">
        <v>195</v>
      </c>
      <c r="L143" s="45"/>
      <c r="M143" s="220" t="s">
        <v>19</v>
      </c>
      <c r="N143" s="221" t="s">
        <v>45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173</v>
      </c>
      <c r="AT143" s="224" t="s">
        <v>168</v>
      </c>
      <c r="AU143" s="224" t="s">
        <v>83</v>
      </c>
      <c r="AY143" s="18" t="s">
        <v>165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81</v>
      </c>
      <c r="BK143" s="225">
        <f>ROUND(I143*H143,2)</f>
        <v>0</v>
      </c>
      <c r="BL143" s="18" t="s">
        <v>173</v>
      </c>
      <c r="BM143" s="224" t="s">
        <v>2672</v>
      </c>
    </row>
    <row r="144" s="2" customFormat="1">
      <c r="A144" s="39"/>
      <c r="B144" s="40"/>
      <c r="C144" s="41"/>
      <c r="D144" s="248" t="s">
        <v>197</v>
      </c>
      <c r="E144" s="41"/>
      <c r="F144" s="249" t="s">
        <v>2303</v>
      </c>
      <c r="G144" s="41"/>
      <c r="H144" s="41"/>
      <c r="I144" s="250"/>
      <c r="J144" s="41"/>
      <c r="K144" s="41"/>
      <c r="L144" s="45"/>
      <c r="M144" s="251"/>
      <c r="N144" s="25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197</v>
      </c>
      <c r="AU144" s="18" t="s">
        <v>83</v>
      </c>
    </row>
    <row r="145" s="14" customFormat="1">
      <c r="A145" s="14"/>
      <c r="B145" s="237"/>
      <c r="C145" s="238"/>
      <c r="D145" s="228" t="s">
        <v>175</v>
      </c>
      <c r="E145" s="239" t="s">
        <v>19</v>
      </c>
      <c r="F145" s="240" t="s">
        <v>2304</v>
      </c>
      <c r="G145" s="238"/>
      <c r="H145" s="241">
        <v>0.81000000000000005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175</v>
      </c>
      <c r="AU145" s="247" t="s">
        <v>83</v>
      </c>
      <c r="AV145" s="14" t="s">
        <v>83</v>
      </c>
      <c r="AW145" s="14" t="s">
        <v>33</v>
      </c>
      <c r="AX145" s="14" t="s">
        <v>81</v>
      </c>
      <c r="AY145" s="247" t="s">
        <v>165</v>
      </c>
    </row>
    <row r="146" s="12" customFormat="1" ht="22.8" customHeight="1">
      <c r="A146" s="12"/>
      <c r="B146" s="197"/>
      <c r="C146" s="198"/>
      <c r="D146" s="199" t="s">
        <v>73</v>
      </c>
      <c r="E146" s="211" t="s">
        <v>525</v>
      </c>
      <c r="F146" s="211" t="s">
        <v>2368</v>
      </c>
      <c r="G146" s="198"/>
      <c r="H146" s="198"/>
      <c r="I146" s="201"/>
      <c r="J146" s="212">
        <f>BK146</f>
        <v>0</v>
      </c>
      <c r="K146" s="198"/>
      <c r="L146" s="203"/>
      <c r="M146" s="204"/>
      <c r="N146" s="205"/>
      <c r="O146" s="205"/>
      <c r="P146" s="206">
        <f>SUM(P147:P156)</f>
        <v>0</v>
      </c>
      <c r="Q146" s="205"/>
      <c r="R146" s="206">
        <f>SUM(R147:R156)</f>
        <v>2.53131731665</v>
      </c>
      <c r="S146" s="205"/>
      <c r="T146" s="207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8" t="s">
        <v>81</v>
      </c>
      <c r="AT146" s="209" t="s">
        <v>73</v>
      </c>
      <c r="AU146" s="209" t="s">
        <v>81</v>
      </c>
      <c r="AY146" s="208" t="s">
        <v>165</v>
      </c>
      <c r="BK146" s="210">
        <f>SUM(BK147:BK156)</f>
        <v>0</v>
      </c>
    </row>
    <row r="147" s="2" customFormat="1" ht="24.15" customHeight="1">
      <c r="A147" s="39"/>
      <c r="B147" s="40"/>
      <c r="C147" s="213" t="s">
        <v>1070</v>
      </c>
      <c r="D147" s="213" t="s">
        <v>168</v>
      </c>
      <c r="E147" s="214" t="s">
        <v>2673</v>
      </c>
      <c r="F147" s="215" t="s">
        <v>2674</v>
      </c>
      <c r="G147" s="216" t="s">
        <v>171</v>
      </c>
      <c r="H147" s="217">
        <v>7</v>
      </c>
      <c r="I147" s="218"/>
      <c r="J147" s="219">
        <f>ROUND(I147*H147,2)</f>
        <v>0</v>
      </c>
      <c r="K147" s="215" t="s">
        <v>195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173</v>
      </c>
      <c r="AT147" s="224" t="s">
        <v>168</v>
      </c>
      <c r="AU147" s="224" t="s">
        <v>83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173</v>
      </c>
      <c r="BM147" s="224" t="s">
        <v>2675</v>
      </c>
    </row>
    <row r="148" s="2" customFormat="1">
      <c r="A148" s="39"/>
      <c r="B148" s="40"/>
      <c r="C148" s="41"/>
      <c r="D148" s="248" t="s">
        <v>197</v>
      </c>
      <c r="E148" s="41"/>
      <c r="F148" s="249" t="s">
        <v>2676</v>
      </c>
      <c r="G148" s="41"/>
      <c r="H148" s="41"/>
      <c r="I148" s="250"/>
      <c r="J148" s="41"/>
      <c r="K148" s="41"/>
      <c r="L148" s="45"/>
      <c r="M148" s="251"/>
      <c r="N148" s="25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197</v>
      </c>
      <c r="AU148" s="18" t="s">
        <v>83</v>
      </c>
    </row>
    <row r="149" s="2" customFormat="1" ht="16.5" customHeight="1">
      <c r="A149" s="39"/>
      <c r="B149" s="40"/>
      <c r="C149" s="265" t="s">
        <v>1074</v>
      </c>
      <c r="D149" s="265" t="s">
        <v>522</v>
      </c>
      <c r="E149" s="266" t="s">
        <v>2677</v>
      </c>
      <c r="F149" s="267" t="s">
        <v>2678</v>
      </c>
      <c r="G149" s="268" t="s">
        <v>171</v>
      </c>
      <c r="H149" s="269">
        <v>7.1050000000000004</v>
      </c>
      <c r="I149" s="270"/>
      <c r="J149" s="271">
        <f>ROUND(I149*H149,2)</f>
        <v>0</v>
      </c>
      <c r="K149" s="267" t="s">
        <v>195</v>
      </c>
      <c r="L149" s="272"/>
      <c r="M149" s="273" t="s">
        <v>19</v>
      </c>
      <c r="N149" s="274" t="s">
        <v>45</v>
      </c>
      <c r="O149" s="85"/>
      <c r="P149" s="222">
        <f>O149*H149</f>
        <v>0</v>
      </c>
      <c r="Q149" s="222">
        <v>0.00214</v>
      </c>
      <c r="R149" s="222">
        <f>Q149*H149</f>
        <v>0.015204700000000002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525</v>
      </c>
      <c r="AT149" s="224" t="s">
        <v>522</v>
      </c>
      <c r="AU149" s="224" t="s">
        <v>83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173</v>
      </c>
      <c r="BM149" s="224" t="s">
        <v>2679</v>
      </c>
    </row>
    <row r="150" s="14" customFormat="1">
      <c r="A150" s="14"/>
      <c r="B150" s="237"/>
      <c r="C150" s="238"/>
      <c r="D150" s="228" t="s">
        <v>175</v>
      </c>
      <c r="E150" s="238"/>
      <c r="F150" s="240" t="s">
        <v>2680</v>
      </c>
      <c r="G150" s="238"/>
      <c r="H150" s="241">
        <v>7.1050000000000004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175</v>
      </c>
      <c r="AU150" s="247" t="s">
        <v>83</v>
      </c>
      <c r="AV150" s="14" t="s">
        <v>83</v>
      </c>
      <c r="AW150" s="14" t="s">
        <v>4</v>
      </c>
      <c r="AX150" s="14" t="s">
        <v>81</v>
      </c>
      <c r="AY150" s="247" t="s">
        <v>165</v>
      </c>
    </row>
    <row r="151" s="2" customFormat="1" ht="24.15" customHeight="1">
      <c r="A151" s="39"/>
      <c r="B151" s="40"/>
      <c r="C151" s="213" t="s">
        <v>1083</v>
      </c>
      <c r="D151" s="213" t="s">
        <v>168</v>
      </c>
      <c r="E151" s="214" t="s">
        <v>2369</v>
      </c>
      <c r="F151" s="215" t="s">
        <v>2370</v>
      </c>
      <c r="G151" s="216" t="s">
        <v>171</v>
      </c>
      <c r="H151" s="217">
        <v>6.5</v>
      </c>
      <c r="I151" s="218"/>
      <c r="J151" s="219">
        <f>ROUND(I151*H151,2)</f>
        <v>0</v>
      </c>
      <c r="K151" s="215" t="s">
        <v>195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0.0024788640999999999</v>
      </c>
      <c r="R151" s="222">
        <f>Q151*H151</f>
        <v>0.016112616649999998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173</v>
      </c>
      <c r="AT151" s="224" t="s">
        <v>168</v>
      </c>
      <c r="AU151" s="224" t="s">
        <v>83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173</v>
      </c>
      <c r="BM151" s="224" t="s">
        <v>2681</v>
      </c>
    </row>
    <row r="152" s="2" customFormat="1">
      <c r="A152" s="39"/>
      <c r="B152" s="40"/>
      <c r="C152" s="41"/>
      <c r="D152" s="248" t="s">
        <v>197</v>
      </c>
      <c r="E152" s="41"/>
      <c r="F152" s="249" t="s">
        <v>2372</v>
      </c>
      <c r="G152" s="41"/>
      <c r="H152" s="41"/>
      <c r="I152" s="250"/>
      <c r="J152" s="41"/>
      <c r="K152" s="41"/>
      <c r="L152" s="45"/>
      <c r="M152" s="251"/>
      <c r="N152" s="25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197</v>
      </c>
      <c r="AU152" s="18" t="s">
        <v>83</v>
      </c>
    </row>
    <row r="153" s="14" customFormat="1">
      <c r="A153" s="14"/>
      <c r="B153" s="237"/>
      <c r="C153" s="238"/>
      <c r="D153" s="228" t="s">
        <v>175</v>
      </c>
      <c r="E153" s="239" t="s">
        <v>19</v>
      </c>
      <c r="F153" s="240" t="s">
        <v>2682</v>
      </c>
      <c r="G153" s="238"/>
      <c r="H153" s="241">
        <v>6.5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175</v>
      </c>
      <c r="AU153" s="247" t="s">
        <v>83</v>
      </c>
      <c r="AV153" s="14" t="s">
        <v>83</v>
      </c>
      <c r="AW153" s="14" t="s">
        <v>33</v>
      </c>
      <c r="AX153" s="14" t="s">
        <v>81</v>
      </c>
      <c r="AY153" s="247" t="s">
        <v>165</v>
      </c>
    </row>
    <row r="154" s="2" customFormat="1" ht="16.5" customHeight="1">
      <c r="A154" s="39"/>
      <c r="B154" s="40"/>
      <c r="C154" s="213" t="s">
        <v>7</v>
      </c>
      <c r="D154" s="213" t="s">
        <v>168</v>
      </c>
      <c r="E154" s="214" t="s">
        <v>2683</v>
      </c>
      <c r="F154" s="215" t="s">
        <v>2684</v>
      </c>
      <c r="G154" s="216" t="s">
        <v>171</v>
      </c>
      <c r="H154" s="217">
        <v>7</v>
      </c>
      <c r="I154" s="218"/>
      <c r="J154" s="219">
        <f>ROUND(I154*H154,2)</f>
        <v>0</v>
      </c>
      <c r="K154" s="215" t="s">
        <v>172</v>
      </c>
      <c r="L154" s="45"/>
      <c r="M154" s="220" t="s">
        <v>19</v>
      </c>
      <c r="N154" s="221" t="s">
        <v>45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173</v>
      </c>
      <c r="AT154" s="224" t="s">
        <v>168</v>
      </c>
      <c r="AU154" s="224" t="s">
        <v>83</v>
      </c>
      <c r="AY154" s="18" t="s">
        <v>165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173</v>
      </c>
      <c r="BM154" s="224" t="s">
        <v>2685</v>
      </c>
    </row>
    <row r="155" s="2" customFormat="1" ht="16.5" customHeight="1">
      <c r="A155" s="39"/>
      <c r="B155" s="40"/>
      <c r="C155" s="213" t="s">
        <v>1087</v>
      </c>
      <c r="D155" s="213" t="s">
        <v>168</v>
      </c>
      <c r="E155" s="214" t="s">
        <v>2686</v>
      </c>
      <c r="F155" s="215" t="s">
        <v>2687</v>
      </c>
      <c r="G155" s="216" t="s">
        <v>181</v>
      </c>
      <c r="H155" s="217">
        <v>1</v>
      </c>
      <c r="I155" s="218"/>
      <c r="J155" s="219">
        <f>ROUND(I155*H155,2)</f>
        <v>0</v>
      </c>
      <c r="K155" s="215" t="s">
        <v>172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2.5</v>
      </c>
      <c r="R155" s="222">
        <f>Q155*H155</f>
        <v>2.5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173</v>
      </c>
      <c r="AT155" s="224" t="s">
        <v>168</v>
      </c>
      <c r="AU155" s="224" t="s">
        <v>83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173</v>
      </c>
      <c r="BM155" s="224" t="s">
        <v>2688</v>
      </c>
    </row>
    <row r="156" s="2" customFormat="1" ht="16.5" customHeight="1">
      <c r="A156" s="39"/>
      <c r="B156" s="40"/>
      <c r="C156" s="213" t="s">
        <v>1148</v>
      </c>
      <c r="D156" s="213" t="s">
        <v>168</v>
      </c>
      <c r="E156" s="214" t="s">
        <v>2689</v>
      </c>
      <c r="F156" s="215" t="s">
        <v>2690</v>
      </c>
      <c r="G156" s="216" t="s">
        <v>690</v>
      </c>
      <c r="H156" s="217">
        <v>1</v>
      </c>
      <c r="I156" s="218"/>
      <c r="J156" s="219">
        <f>ROUND(I156*H156,2)</f>
        <v>0</v>
      </c>
      <c r="K156" s="215" t="s">
        <v>172</v>
      </c>
      <c r="L156" s="45"/>
      <c r="M156" s="220" t="s">
        <v>19</v>
      </c>
      <c r="N156" s="221" t="s">
        <v>45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173</v>
      </c>
      <c r="AT156" s="224" t="s">
        <v>168</v>
      </c>
      <c r="AU156" s="224" t="s">
        <v>83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173</v>
      </c>
      <c r="BM156" s="224" t="s">
        <v>2691</v>
      </c>
    </row>
    <row r="157" s="12" customFormat="1" ht="22.8" customHeight="1">
      <c r="A157" s="12"/>
      <c r="B157" s="197"/>
      <c r="C157" s="198"/>
      <c r="D157" s="199" t="s">
        <v>73</v>
      </c>
      <c r="E157" s="211" t="s">
        <v>692</v>
      </c>
      <c r="F157" s="211" t="s">
        <v>693</v>
      </c>
      <c r="G157" s="198"/>
      <c r="H157" s="198"/>
      <c r="I157" s="201"/>
      <c r="J157" s="212">
        <f>BK157</f>
        <v>0</v>
      </c>
      <c r="K157" s="198"/>
      <c r="L157" s="203"/>
      <c r="M157" s="204"/>
      <c r="N157" s="205"/>
      <c r="O157" s="205"/>
      <c r="P157" s="206">
        <f>SUM(P158:P159)</f>
        <v>0</v>
      </c>
      <c r="Q157" s="205"/>
      <c r="R157" s="206">
        <f>SUM(R158:R159)</f>
        <v>0</v>
      </c>
      <c r="S157" s="205"/>
      <c r="T157" s="207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8" t="s">
        <v>81</v>
      </c>
      <c r="AT157" s="209" t="s">
        <v>73</v>
      </c>
      <c r="AU157" s="209" t="s">
        <v>81</v>
      </c>
      <c r="AY157" s="208" t="s">
        <v>165</v>
      </c>
      <c r="BK157" s="210">
        <f>SUM(BK158:BK159)</f>
        <v>0</v>
      </c>
    </row>
    <row r="158" s="2" customFormat="1" ht="24.15" customHeight="1">
      <c r="A158" s="39"/>
      <c r="B158" s="40"/>
      <c r="C158" s="213" t="s">
        <v>1188</v>
      </c>
      <c r="D158" s="213" t="s">
        <v>168</v>
      </c>
      <c r="E158" s="214" t="s">
        <v>2629</v>
      </c>
      <c r="F158" s="215" t="s">
        <v>2630</v>
      </c>
      <c r="G158" s="216" t="s">
        <v>252</v>
      </c>
      <c r="H158" s="217">
        <v>17.492000000000001</v>
      </c>
      <c r="I158" s="218"/>
      <c r="J158" s="219">
        <f>ROUND(I158*H158,2)</f>
        <v>0</v>
      </c>
      <c r="K158" s="215" t="s">
        <v>195</v>
      </c>
      <c r="L158" s="45"/>
      <c r="M158" s="220" t="s">
        <v>19</v>
      </c>
      <c r="N158" s="221" t="s">
        <v>45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173</v>
      </c>
      <c r="AT158" s="224" t="s">
        <v>168</v>
      </c>
      <c r="AU158" s="224" t="s">
        <v>83</v>
      </c>
      <c r="AY158" s="18" t="s">
        <v>165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81</v>
      </c>
      <c r="BK158" s="225">
        <f>ROUND(I158*H158,2)</f>
        <v>0</v>
      </c>
      <c r="BL158" s="18" t="s">
        <v>173</v>
      </c>
      <c r="BM158" s="224" t="s">
        <v>2692</v>
      </c>
    </row>
    <row r="159" s="2" customFormat="1">
      <c r="A159" s="39"/>
      <c r="B159" s="40"/>
      <c r="C159" s="41"/>
      <c r="D159" s="248" t="s">
        <v>197</v>
      </c>
      <c r="E159" s="41"/>
      <c r="F159" s="249" t="s">
        <v>2632</v>
      </c>
      <c r="G159" s="41"/>
      <c r="H159" s="41"/>
      <c r="I159" s="250"/>
      <c r="J159" s="41"/>
      <c r="K159" s="41"/>
      <c r="L159" s="45"/>
      <c r="M159" s="281"/>
      <c r="N159" s="282"/>
      <c r="O159" s="278"/>
      <c r="P159" s="278"/>
      <c r="Q159" s="278"/>
      <c r="R159" s="278"/>
      <c r="S159" s="278"/>
      <c r="T159" s="28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197</v>
      </c>
      <c r="AU159" s="18" t="s">
        <v>83</v>
      </c>
    </row>
    <row r="160" s="2" customFormat="1" ht="6.96" customHeight="1">
      <c r="A160" s="39"/>
      <c r="B160" s="60"/>
      <c r="C160" s="61"/>
      <c r="D160" s="61"/>
      <c r="E160" s="61"/>
      <c r="F160" s="61"/>
      <c r="G160" s="61"/>
      <c r="H160" s="61"/>
      <c r="I160" s="61"/>
      <c r="J160" s="61"/>
      <c r="K160" s="61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/abt7cm5o5CkgXzLMZcgAZVaISquRnirkt0vA5dijXbr00frv6msjxmP0JhEIcTgDcZBQbEMVkHb8SV7aCtuNg==" hashValue="1OyiOV5b8rtKBOd4OBDpDfjtMe1qS7n//n8FWn58hwQMmyZcMW0JPpW1sh6arKxpKozuOaUVh4inORbIwHbFEA==" algorithmName="SHA-512" password="CC35"/>
  <autoFilter ref="C83:K15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3_01/131251103"/>
    <hyperlink ref="F93" r:id="rId2" display="https://podminky.urs.cz/item/CS_URS_2023_01/132251104"/>
    <hyperlink ref="F98" r:id="rId3" display="https://podminky.urs.cz/item/CS_URS_2023_01/151101102"/>
    <hyperlink ref="F103" r:id="rId4" display="https://podminky.urs.cz/item/CS_URS_2023_01/151101112"/>
    <hyperlink ref="F108" r:id="rId5" display="https://podminky.urs.cz/item/CS_URS_2023_01/162751117"/>
    <hyperlink ref="F112" r:id="rId6" display="https://podminky.urs.cz/item/CS_URS_2023_01/162751119"/>
    <hyperlink ref="F116" r:id="rId7" display="https://podminky.urs.cz/item/CS_URS_2023_01/167151101"/>
    <hyperlink ref="F120" r:id="rId8" display="https://podminky.urs.cz/item/CS_URS_2023_01/171151103"/>
    <hyperlink ref="F124" r:id="rId9" display="https://podminky.urs.cz/item/CS_URS_2023_01/171201221"/>
    <hyperlink ref="F127" r:id="rId10" display="https://podminky.urs.cz/item/CS_URS_2023_01/174151101"/>
    <hyperlink ref="F138" r:id="rId11" display="https://podminky.urs.cz/item/CS_URS_2023_01/175111101"/>
    <hyperlink ref="F144" r:id="rId12" display="https://podminky.urs.cz/item/CS_URS_2023_01/451573111"/>
    <hyperlink ref="F148" r:id="rId13" display="https://podminky.urs.cz/item/CS_URS_2023_01/871241211"/>
    <hyperlink ref="F152" r:id="rId14" display="https://podminky.urs.cz/item/CS_URS_2023_01/871315231"/>
    <hyperlink ref="F159" r:id="rId15" display="https://podminky.urs.cz/item/CS_URS_2023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DESKTOP-1TL48GQ\katka</dc:creator>
  <cp:lastModifiedBy>DESKTOP-1TL48GQ\katka</cp:lastModifiedBy>
  <dcterms:created xsi:type="dcterms:W3CDTF">2023-02-12T15:26:18Z</dcterms:created>
  <dcterms:modified xsi:type="dcterms:W3CDTF">2023-02-12T15:26:35Z</dcterms:modified>
</cp:coreProperties>
</file>