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SO 01 Gravitační sp..." sheetId="2" r:id="rId2"/>
    <sheet name="002 - SO 03 Tlaková splaš..." sheetId="3" r:id="rId3"/>
    <sheet name="003 - Ostatní a vedlejší 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'001 - SO 01 Gravitační sp...'!$C$129:$K$824</definedName>
    <definedName name="_xlnm.Print_Area" localSheetId="1">'001 - SO 01 Gravitační sp...'!$C$4:$J$76,'001 - SO 01 Gravitační sp...'!$C$82:$J$109,'001 - SO 01 Gravitační sp...'!$C$115:$K$824</definedName>
    <definedName name="_xlnm.Print_Titles" localSheetId="1">'001 - SO 01 Gravitační sp...'!$129:$129</definedName>
    <definedName name="_xlnm._FilterDatabase" localSheetId="2" hidden="1">'002 - SO 03 Tlaková splaš...'!$C$128:$K$421</definedName>
    <definedName name="_xlnm.Print_Area" localSheetId="2">'002 - SO 03 Tlaková splaš...'!$C$4:$J$76,'002 - SO 03 Tlaková splaš...'!$C$82:$J$108,'002 - SO 03 Tlaková splaš...'!$C$114:$K$421</definedName>
    <definedName name="_xlnm.Print_Titles" localSheetId="2">'002 - SO 03 Tlaková splaš...'!$128:$128</definedName>
    <definedName name="_xlnm._FilterDatabase" localSheetId="3" hidden="1">'003 - Ostatní a vedlejší ...'!$C$137:$K$198</definedName>
    <definedName name="_xlnm.Print_Area" localSheetId="3">'003 - Ostatní a vedlejší ...'!$C$4:$J$76,'003 - Ostatní a vedlejší ...'!$C$82:$J$117,'003 - Ostatní a vedlejší ...'!$C$123:$K$198</definedName>
    <definedName name="_xlnm.Print_Titles" localSheetId="3">'003 - Ostatní a vedlejší ...'!$137:$137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197"/>
  <c r="BH197"/>
  <c r="BG197"/>
  <c r="BF197"/>
  <c r="T197"/>
  <c r="T196"/>
  <c r="T195"/>
  <c r="R197"/>
  <c r="R196"/>
  <c r="R195"/>
  <c r="P197"/>
  <c r="P196"/>
  <c r="P195"/>
  <c r="BI193"/>
  <c r="BH193"/>
  <c r="BG193"/>
  <c r="BF193"/>
  <c r="T193"/>
  <c r="T192"/>
  <c r="R193"/>
  <c r="R192"/>
  <c r="P193"/>
  <c r="P192"/>
  <c r="BI190"/>
  <c r="BH190"/>
  <c r="BG190"/>
  <c r="BF190"/>
  <c r="T190"/>
  <c r="T189"/>
  <c r="R190"/>
  <c r="R189"/>
  <c r="P190"/>
  <c r="P189"/>
  <c r="BI187"/>
  <c r="BH187"/>
  <c r="BG187"/>
  <c r="BF187"/>
  <c r="T187"/>
  <c r="T186"/>
  <c r="R187"/>
  <c r="R186"/>
  <c r="P187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7"/>
  <c r="BH167"/>
  <c r="BG167"/>
  <c r="BF167"/>
  <c r="T167"/>
  <c r="T166"/>
  <c r="T165"/>
  <c r="R167"/>
  <c r="R166"/>
  <c r="R165"/>
  <c r="P167"/>
  <c r="P166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T141"/>
  <c r="R142"/>
  <c r="R141"/>
  <c r="P142"/>
  <c r="P141"/>
  <c r="J134"/>
  <c r="F134"/>
  <c r="F132"/>
  <c r="E130"/>
  <c r="J93"/>
  <c r="F93"/>
  <c r="F91"/>
  <c r="E89"/>
  <c r="J26"/>
  <c r="E26"/>
  <c r="J94"/>
  <c r="J25"/>
  <c r="J20"/>
  <c r="E20"/>
  <c r="F94"/>
  <c r="J19"/>
  <c r="J14"/>
  <c r="J132"/>
  <c r="E7"/>
  <c r="E85"/>
  <c i="3" r="J39"/>
  <c r="J38"/>
  <c i="1" r="AY97"/>
  <c i="3" r="J37"/>
  <c i="1" r="AX97"/>
  <c i="3" r="BI418"/>
  <c r="BH418"/>
  <c r="BG418"/>
  <c r="BF418"/>
  <c r="T418"/>
  <c r="T417"/>
  <c r="R418"/>
  <c r="R417"/>
  <c r="P418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397"/>
  <c r="BH397"/>
  <c r="BG397"/>
  <c r="BF397"/>
  <c r="T397"/>
  <c r="R397"/>
  <c r="P397"/>
  <c r="BI392"/>
  <c r="BH392"/>
  <c r="BG392"/>
  <c r="BF392"/>
  <c r="T392"/>
  <c r="R392"/>
  <c r="P392"/>
  <c r="BI385"/>
  <c r="BH385"/>
  <c r="BG385"/>
  <c r="BF385"/>
  <c r="T385"/>
  <c r="R385"/>
  <c r="P385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29"/>
  <c r="BH329"/>
  <c r="BG329"/>
  <c r="BF329"/>
  <c r="T329"/>
  <c r="R329"/>
  <c r="P329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07"/>
  <c r="BH307"/>
  <c r="BG307"/>
  <c r="BF307"/>
  <c r="T307"/>
  <c r="T306"/>
  <c r="R307"/>
  <c r="R306"/>
  <c r="P307"/>
  <c r="P306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0"/>
  <c r="BH290"/>
  <c r="BG290"/>
  <c r="BF290"/>
  <c r="T290"/>
  <c r="R290"/>
  <c r="P290"/>
  <c r="BI286"/>
  <c r="BH286"/>
  <c r="BG286"/>
  <c r="BF286"/>
  <c r="T286"/>
  <c r="R286"/>
  <c r="P286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57"/>
  <c r="BH257"/>
  <c r="BG257"/>
  <c r="BF257"/>
  <c r="T257"/>
  <c r="R257"/>
  <c r="P257"/>
  <c r="BI248"/>
  <c r="BH248"/>
  <c r="BG248"/>
  <c r="BF248"/>
  <c r="T248"/>
  <c r="R248"/>
  <c r="P248"/>
  <c r="BI229"/>
  <c r="BH229"/>
  <c r="BG229"/>
  <c r="BF229"/>
  <c r="T229"/>
  <c r="R229"/>
  <c r="P229"/>
  <c r="BI225"/>
  <c r="BH225"/>
  <c r="BG225"/>
  <c r="BF225"/>
  <c r="T225"/>
  <c r="R225"/>
  <c r="P225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4"/>
  <c r="BH134"/>
  <c r="BG134"/>
  <c r="BF134"/>
  <c r="T134"/>
  <c r="R134"/>
  <c r="P134"/>
  <c r="BI132"/>
  <c r="BH132"/>
  <c r="BG132"/>
  <c r="BF132"/>
  <c r="T132"/>
  <c r="R132"/>
  <c r="P132"/>
  <c r="J125"/>
  <c r="F125"/>
  <c r="F123"/>
  <c r="E121"/>
  <c r="J93"/>
  <c r="F93"/>
  <c r="F91"/>
  <c r="E89"/>
  <c r="J26"/>
  <c r="E26"/>
  <c r="J126"/>
  <c r="J25"/>
  <c r="J20"/>
  <c r="E20"/>
  <c r="F94"/>
  <c r="J19"/>
  <c r="J14"/>
  <c r="J91"/>
  <c r="E7"/>
  <c r="E117"/>
  <c i="2" r="J39"/>
  <c r="J38"/>
  <c i="1" r="AY96"/>
  <c i="2" r="J37"/>
  <c i="1" r="AX96"/>
  <c i="2" r="BI821"/>
  <c r="BH821"/>
  <c r="BG821"/>
  <c r="BF821"/>
  <c r="T821"/>
  <c r="T820"/>
  <c r="R821"/>
  <c r="R820"/>
  <c r="P821"/>
  <c r="P820"/>
  <c r="BI817"/>
  <c r="BH817"/>
  <c r="BG817"/>
  <c r="BF817"/>
  <c r="T817"/>
  <c r="R817"/>
  <c r="P817"/>
  <c r="BI814"/>
  <c r="BH814"/>
  <c r="BG814"/>
  <c r="BF814"/>
  <c r="T814"/>
  <c r="R814"/>
  <c r="P814"/>
  <c r="BI808"/>
  <c r="BH808"/>
  <c r="BG808"/>
  <c r="BF808"/>
  <c r="T808"/>
  <c r="R808"/>
  <c r="P808"/>
  <c r="BI806"/>
  <c r="BH806"/>
  <c r="BG806"/>
  <c r="BF806"/>
  <c r="T806"/>
  <c r="R806"/>
  <c r="P806"/>
  <c r="BI803"/>
  <c r="BH803"/>
  <c r="BG803"/>
  <c r="BF803"/>
  <c r="T803"/>
  <c r="R803"/>
  <c r="P803"/>
  <c r="BI798"/>
  <c r="BH798"/>
  <c r="BG798"/>
  <c r="BF798"/>
  <c r="T798"/>
  <c r="R798"/>
  <c r="P798"/>
  <c r="BI795"/>
  <c r="BH795"/>
  <c r="BG795"/>
  <c r="BF795"/>
  <c r="T795"/>
  <c r="R795"/>
  <c r="P795"/>
  <c r="BI789"/>
  <c r="BH789"/>
  <c r="BG789"/>
  <c r="BF789"/>
  <c r="T789"/>
  <c r="R789"/>
  <c r="P789"/>
  <c r="BI784"/>
  <c r="BH784"/>
  <c r="BG784"/>
  <c r="BF784"/>
  <c r="T784"/>
  <c r="R784"/>
  <c r="P784"/>
  <c r="BI780"/>
  <c r="BH780"/>
  <c r="BG780"/>
  <c r="BF780"/>
  <c r="T780"/>
  <c r="R780"/>
  <c r="P780"/>
  <c r="BI772"/>
  <c r="BH772"/>
  <c r="BG772"/>
  <c r="BF772"/>
  <c r="T772"/>
  <c r="R772"/>
  <c r="P772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2"/>
  <c r="BH752"/>
  <c r="BG752"/>
  <c r="BF752"/>
  <c r="T752"/>
  <c r="R752"/>
  <c r="P752"/>
  <c r="BI747"/>
  <c r="BH747"/>
  <c r="BG747"/>
  <c r="BF747"/>
  <c r="T747"/>
  <c r="R747"/>
  <c r="P747"/>
  <c r="BI742"/>
  <c r="BH742"/>
  <c r="BG742"/>
  <c r="BF742"/>
  <c r="T742"/>
  <c r="R742"/>
  <c r="P742"/>
  <c r="BI738"/>
  <c r="BH738"/>
  <c r="BG738"/>
  <c r="BF738"/>
  <c r="T738"/>
  <c r="R738"/>
  <c r="P738"/>
  <c r="BI733"/>
  <c r="BH733"/>
  <c r="BG733"/>
  <c r="BF733"/>
  <c r="T733"/>
  <c r="R733"/>
  <c r="P733"/>
  <c r="BI731"/>
  <c r="BH731"/>
  <c r="BG731"/>
  <c r="BF731"/>
  <c r="T731"/>
  <c r="R731"/>
  <c r="P731"/>
  <c r="BI723"/>
  <c r="BH723"/>
  <c r="BG723"/>
  <c r="BF723"/>
  <c r="T723"/>
  <c r="R723"/>
  <c r="P723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6"/>
  <c r="BH706"/>
  <c r="BG706"/>
  <c r="BF706"/>
  <c r="T706"/>
  <c r="R706"/>
  <c r="P706"/>
  <c r="BI699"/>
  <c r="BH699"/>
  <c r="BG699"/>
  <c r="BF699"/>
  <c r="T699"/>
  <c r="R699"/>
  <c r="P699"/>
  <c r="BI697"/>
  <c r="BH697"/>
  <c r="BG697"/>
  <c r="BF697"/>
  <c r="T697"/>
  <c r="R697"/>
  <c r="P697"/>
  <c r="BI689"/>
  <c r="BH689"/>
  <c r="BG689"/>
  <c r="BF689"/>
  <c r="T689"/>
  <c r="R689"/>
  <c r="P689"/>
  <c r="BI687"/>
  <c r="BH687"/>
  <c r="BG687"/>
  <c r="BF687"/>
  <c r="T687"/>
  <c r="R687"/>
  <c r="P687"/>
  <c r="BI679"/>
  <c r="BH679"/>
  <c r="BG679"/>
  <c r="BF679"/>
  <c r="T679"/>
  <c r="R679"/>
  <c r="P679"/>
  <c r="BI673"/>
  <c r="BH673"/>
  <c r="BG673"/>
  <c r="BF673"/>
  <c r="T673"/>
  <c r="R673"/>
  <c r="P673"/>
  <c r="BI666"/>
  <c r="BH666"/>
  <c r="BG666"/>
  <c r="BF666"/>
  <c r="T666"/>
  <c r="R666"/>
  <c r="P666"/>
  <c r="BI660"/>
  <c r="BH660"/>
  <c r="BG660"/>
  <c r="BF660"/>
  <c r="T660"/>
  <c r="R660"/>
  <c r="P660"/>
  <c r="BI652"/>
  <c r="BH652"/>
  <c r="BG652"/>
  <c r="BF652"/>
  <c r="T652"/>
  <c r="R652"/>
  <c r="P652"/>
  <c r="BI650"/>
  <c r="BH650"/>
  <c r="BG650"/>
  <c r="BF650"/>
  <c r="T650"/>
  <c r="R650"/>
  <c r="P650"/>
  <c r="BI642"/>
  <c r="BH642"/>
  <c r="BG642"/>
  <c r="BF642"/>
  <c r="T642"/>
  <c r="R642"/>
  <c r="P642"/>
  <c r="BI640"/>
  <c r="BH640"/>
  <c r="BG640"/>
  <c r="BF640"/>
  <c r="T640"/>
  <c r="R640"/>
  <c r="P640"/>
  <c r="BI637"/>
  <c r="BH637"/>
  <c r="BG637"/>
  <c r="BF637"/>
  <c r="T637"/>
  <c r="R637"/>
  <c r="P637"/>
  <c r="BI634"/>
  <c r="BH634"/>
  <c r="BG634"/>
  <c r="BF634"/>
  <c r="T634"/>
  <c r="R634"/>
  <c r="P634"/>
  <c r="BI632"/>
  <c r="BH632"/>
  <c r="BG632"/>
  <c r="BF632"/>
  <c r="T632"/>
  <c r="R632"/>
  <c r="P632"/>
  <c r="BI627"/>
  <c r="BH627"/>
  <c r="BG627"/>
  <c r="BF627"/>
  <c r="T627"/>
  <c r="R627"/>
  <c r="P627"/>
  <c r="BI625"/>
  <c r="BH625"/>
  <c r="BG625"/>
  <c r="BF625"/>
  <c r="T625"/>
  <c r="R625"/>
  <c r="P625"/>
  <c r="BI620"/>
  <c r="BH620"/>
  <c r="BG620"/>
  <c r="BF620"/>
  <c r="T620"/>
  <c r="R620"/>
  <c r="P620"/>
  <c r="BI618"/>
  <c r="BH618"/>
  <c r="BG618"/>
  <c r="BF618"/>
  <c r="T618"/>
  <c r="R618"/>
  <c r="P618"/>
  <c r="BI610"/>
  <c r="BH610"/>
  <c r="BG610"/>
  <c r="BF610"/>
  <c r="T610"/>
  <c r="R610"/>
  <c r="P610"/>
  <c r="BI607"/>
  <c r="BH607"/>
  <c r="BG607"/>
  <c r="BF607"/>
  <c r="T607"/>
  <c r="R607"/>
  <c r="P607"/>
  <c r="BI599"/>
  <c r="BH599"/>
  <c r="BG599"/>
  <c r="BF599"/>
  <c r="T599"/>
  <c r="R599"/>
  <c r="P599"/>
  <c r="BI596"/>
  <c r="BH596"/>
  <c r="BG596"/>
  <c r="BF596"/>
  <c r="T596"/>
  <c r="R596"/>
  <c r="P596"/>
  <c r="BI592"/>
  <c r="BH592"/>
  <c r="BG592"/>
  <c r="BF592"/>
  <c r="T592"/>
  <c r="R592"/>
  <c r="P592"/>
  <c r="BI589"/>
  <c r="BH589"/>
  <c r="BG589"/>
  <c r="BF589"/>
  <c r="T589"/>
  <c r="R589"/>
  <c r="P589"/>
  <c r="BI587"/>
  <c r="BH587"/>
  <c r="BG587"/>
  <c r="BF587"/>
  <c r="T587"/>
  <c r="R587"/>
  <c r="P587"/>
  <c r="BI582"/>
  <c r="BH582"/>
  <c r="BG582"/>
  <c r="BF582"/>
  <c r="T582"/>
  <c r="R582"/>
  <c r="P582"/>
  <c r="BI578"/>
  <c r="BH578"/>
  <c r="BG578"/>
  <c r="BF578"/>
  <c r="T578"/>
  <c r="R578"/>
  <c r="P578"/>
  <c r="BI573"/>
  <c r="BH573"/>
  <c r="BG573"/>
  <c r="BF573"/>
  <c r="T573"/>
  <c r="R573"/>
  <c r="P573"/>
  <c r="BI571"/>
  <c r="BH571"/>
  <c r="BG571"/>
  <c r="BF571"/>
  <c r="T571"/>
  <c r="R571"/>
  <c r="P571"/>
  <c r="BI566"/>
  <c r="BH566"/>
  <c r="BG566"/>
  <c r="BF566"/>
  <c r="T566"/>
  <c r="R566"/>
  <c r="P566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6"/>
  <c r="BH546"/>
  <c r="BG546"/>
  <c r="BF546"/>
  <c r="T546"/>
  <c r="R546"/>
  <c r="P546"/>
  <c r="BI540"/>
  <c r="BH540"/>
  <c r="BG540"/>
  <c r="BF540"/>
  <c r="T540"/>
  <c r="R540"/>
  <c r="P540"/>
  <c r="BI538"/>
  <c r="BH538"/>
  <c r="BG538"/>
  <c r="BF538"/>
  <c r="T538"/>
  <c r="R538"/>
  <c r="P538"/>
  <c r="BI532"/>
  <c r="BH532"/>
  <c r="BG532"/>
  <c r="BF532"/>
  <c r="T532"/>
  <c r="R532"/>
  <c r="P532"/>
  <c r="BI525"/>
  <c r="BH525"/>
  <c r="BG525"/>
  <c r="BF525"/>
  <c r="T525"/>
  <c r="R525"/>
  <c r="P525"/>
  <c r="BI520"/>
  <c r="BH520"/>
  <c r="BG520"/>
  <c r="BF520"/>
  <c r="T520"/>
  <c r="R520"/>
  <c r="P520"/>
  <c r="BI513"/>
  <c r="BH513"/>
  <c r="BG513"/>
  <c r="BF513"/>
  <c r="T513"/>
  <c r="R513"/>
  <c r="P513"/>
  <c r="BI508"/>
  <c r="BH508"/>
  <c r="BG508"/>
  <c r="BF508"/>
  <c r="T508"/>
  <c r="R508"/>
  <c r="P508"/>
  <c r="BI500"/>
  <c r="BH500"/>
  <c r="BG500"/>
  <c r="BF500"/>
  <c r="T500"/>
  <c r="R500"/>
  <c r="P500"/>
  <c r="BI495"/>
  <c r="BH495"/>
  <c r="BG495"/>
  <c r="BF495"/>
  <c r="T495"/>
  <c r="R495"/>
  <c r="P495"/>
  <c r="BI485"/>
  <c r="BH485"/>
  <c r="BG485"/>
  <c r="BF485"/>
  <c r="T485"/>
  <c r="R485"/>
  <c r="P485"/>
  <c r="BI474"/>
  <c r="BH474"/>
  <c r="BG474"/>
  <c r="BF474"/>
  <c r="T474"/>
  <c r="T473"/>
  <c r="R474"/>
  <c r="R473"/>
  <c r="P474"/>
  <c r="P473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7"/>
  <c r="BH457"/>
  <c r="BG457"/>
  <c r="BF457"/>
  <c r="T457"/>
  <c r="R457"/>
  <c r="P457"/>
  <c r="BI455"/>
  <c r="BH455"/>
  <c r="BG455"/>
  <c r="BF455"/>
  <c r="T455"/>
  <c r="R455"/>
  <c r="P455"/>
  <c r="BI452"/>
  <c r="BH452"/>
  <c r="BG452"/>
  <c r="BF452"/>
  <c r="T452"/>
  <c r="R452"/>
  <c r="P452"/>
  <c r="BI442"/>
  <c r="BH442"/>
  <c r="BG442"/>
  <c r="BF442"/>
  <c r="T442"/>
  <c r="R442"/>
  <c r="P442"/>
  <c r="BI419"/>
  <c r="BH419"/>
  <c r="BG419"/>
  <c r="BF419"/>
  <c r="T419"/>
  <c r="R419"/>
  <c r="P419"/>
  <c r="BI396"/>
  <c r="BH396"/>
  <c r="BG396"/>
  <c r="BF396"/>
  <c r="T396"/>
  <c r="R396"/>
  <c r="P396"/>
  <c r="BI392"/>
  <c r="BH392"/>
  <c r="BG392"/>
  <c r="BF392"/>
  <c r="T392"/>
  <c r="R392"/>
  <c r="P392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34"/>
  <c r="BH334"/>
  <c r="BG334"/>
  <c r="BF334"/>
  <c r="T334"/>
  <c r="R334"/>
  <c r="P334"/>
  <c r="BI332"/>
  <c r="BH332"/>
  <c r="BG332"/>
  <c r="BF332"/>
  <c r="T332"/>
  <c r="R332"/>
  <c r="P332"/>
  <c r="BI322"/>
  <c r="BH322"/>
  <c r="BG322"/>
  <c r="BF322"/>
  <c r="T322"/>
  <c r="R322"/>
  <c r="P322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48"/>
  <c r="BH248"/>
  <c r="BG248"/>
  <c r="BF248"/>
  <c r="T248"/>
  <c r="R248"/>
  <c r="P248"/>
  <c r="BI242"/>
  <c r="BH242"/>
  <c r="BG242"/>
  <c r="BF242"/>
  <c r="T242"/>
  <c r="R242"/>
  <c r="P242"/>
  <c r="BI232"/>
  <c r="BH232"/>
  <c r="BG232"/>
  <c r="BF232"/>
  <c r="T232"/>
  <c r="R232"/>
  <c r="P232"/>
  <c r="BI228"/>
  <c r="BH228"/>
  <c r="BG228"/>
  <c r="BF228"/>
  <c r="T228"/>
  <c r="R228"/>
  <c r="P228"/>
  <c r="BI221"/>
  <c r="BH221"/>
  <c r="BG221"/>
  <c r="BF221"/>
  <c r="T221"/>
  <c r="R221"/>
  <c r="P221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59"/>
  <c r="BH159"/>
  <c r="BG159"/>
  <c r="BF159"/>
  <c r="T159"/>
  <c r="R159"/>
  <c r="P159"/>
  <c r="BI157"/>
  <c r="BH157"/>
  <c r="BG157"/>
  <c r="BF157"/>
  <c r="T157"/>
  <c r="R157"/>
  <c r="P157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J126"/>
  <c r="F126"/>
  <c r="F124"/>
  <c r="E122"/>
  <c r="J93"/>
  <c r="F93"/>
  <c r="F91"/>
  <c r="E89"/>
  <c r="J26"/>
  <c r="E26"/>
  <c r="J94"/>
  <c r="J25"/>
  <c r="J20"/>
  <c r="E20"/>
  <c r="F127"/>
  <c r="J19"/>
  <c r="J14"/>
  <c r="J124"/>
  <c r="E7"/>
  <c r="E118"/>
  <c i="1" r="L90"/>
  <c r="AM90"/>
  <c r="AM89"/>
  <c r="L89"/>
  <c r="AM87"/>
  <c r="L87"/>
  <c r="L85"/>
  <c r="L84"/>
  <c i="2" r="BK817"/>
  <c r="BK618"/>
  <c r="J557"/>
  <c r="J551"/>
  <c r="J457"/>
  <c r="BK419"/>
  <c r="BK366"/>
  <c r="J332"/>
  <c r="J210"/>
  <c r="J169"/>
  <c r="J808"/>
  <c r="J632"/>
  <c r="BK596"/>
  <c r="J578"/>
  <c r="BK561"/>
  <c r="J513"/>
  <c r="J466"/>
  <c r="BK381"/>
  <c r="BK242"/>
  <c r="J198"/>
  <c r="BK147"/>
  <c r="BK141"/>
  <c r="J625"/>
  <c r="BK599"/>
  <c r="J571"/>
  <c r="J538"/>
  <c r="BK513"/>
  <c r="BK470"/>
  <c r="J381"/>
  <c r="J372"/>
  <c r="J357"/>
  <c r="BK349"/>
  <c r="BK320"/>
  <c r="J316"/>
  <c r="J193"/>
  <c r="BK169"/>
  <c i="1" r="AS95"/>
  <c i="2" r="J789"/>
  <c r="BK757"/>
  <c r="J755"/>
  <c r="BK742"/>
  <c r="BK738"/>
  <c r="J733"/>
  <c r="BK723"/>
  <c r="J715"/>
  <c r="BK706"/>
  <c r="BK697"/>
  <c r="BK687"/>
  <c r="BK679"/>
  <c r="BK652"/>
  <c r="J642"/>
  <c r="BK634"/>
  <c r="BK610"/>
  <c r="BK578"/>
  <c r="J555"/>
  <c r="BK540"/>
  <c r="J392"/>
  <c r="J349"/>
  <c r="J273"/>
  <c r="J228"/>
  <c r="BK214"/>
  <c r="J203"/>
  <c i="3" r="BK418"/>
  <c r="BK406"/>
  <c r="J372"/>
  <c r="BK356"/>
  <c r="J349"/>
  <c r="J324"/>
  <c r="J280"/>
  <c r="BK225"/>
  <c r="BK197"/>
  <c r="J172"/>
  <c r="BK164"/>
  <c r="BK157"/>
  <c r="J146"/>
  <c r="BK385"/>
  <c r="J360"/>
  <c r="J342"/>
  <c r="BK329"/>
  <c r="BK307"/>
  <c r="BK296"/>
  <c r="J229"/>
  <c r="J197"/>
  <c r="J164"/>
  <c r="J157"/>
  <c r="J144"/>
  <c r="BK142"/>
  <c r="J411"/>
  <c r="BK377"/>
  <c r="BK360"/>
  <c r="J356"/>
  <c r="J316"/>
  <c r="BK286"/>
  <c r="J273"/>
  <c r="J267"/>
  <c r="BK218"/>
  <c r="BK209"/>
  <c r="J187"/>
  <c r="J148"/>
  <c i="4" r="BK179"/>
  <c r="BK167"/>
  <c r="BK156"/>
  <c r="BK182"/>
  <c r="J176"/>
  <c r="J161"/>
  <c r="J152"/>
  <c r="BK184"/>
  <c r="J159"/>
  <c r="BK190"/>
  <c r="J147"/>
  <c i="2" r="J806"/>
  <c r="J627"/>
  <c r="J587"/>
  <c r="BK555"/>
  <c r="J500"/>
  <c r="J462"/>
  <c r="BK442"/>
  <c r="BK345"/>
  <c r="J306"/>
  <c r="BK228"/>
  <c r="J147"/>
  <c r="J817"/>
  <c r="BK803"/>
  <c r="J599"/>
  <c r="BK582"/>
  <c r="BK566"/>
  <c r="BK538"/>
  <c r="J470"/>
  <c r="J452"/>
  <c r="J311"/>
  <c r="BK248"/>
  <c r="BK189"/>
  <c r="BK808"/>
  <c r="J803"/>
  <c r="J620"/>
  <c r="BK587"/>
  <c r="J540"/>
  <c r="J520"/>
  <c r="BK485"/>
  <c r="BK392"/>
  <c r="J375"/>
  <c r="BK357"/>
  <c r="J355"/>
  <c r="J334"/>
  <c r="J320"/>
  <c r="J248"/>
  <c r="BK203"/>
  <c r="J173"/>
  <c r="J145"/>
  <c r="J814"/>
  <c r="BK789"/>
  <c r="J784"/>
  <c r="BK772"/>
  <c r="J759"/>
  <c r="BK755"/>
  <c r="BK747"/>
  <c r="J731"/>
  <c r="BK719"/>
  <c r="J717"/>
  <c r="BK711"/>
  <c r="J699"/>
  <c r="BK689"/>
  <c r="J679"/>
  <c r="BK666"/>
  <c r="J660"/>
  <c r="J650"/>
  <c r="BK640"/>
  <c r="BK632"/>
  <c r="J607"/>
  <c r="BK553"/>
  <c r="J485"/>
  <c r="BK457"/>
  <c r="BK375"/>
  <c r="BK343"/>
  <c r="BK232"/>
  <c r="BK198"/>
  <c r="J171"/>
  <c r="BK151"/>
  <c i="3" r="BK414"/>
  <c r="BK397"/>
  <c r="BK364"/>
  <c r="J335"/>
  <c r="J318"/>
  <c r="J302"/>
  <c r="BK273"/>
  <c r="J218"/>
  <c r="J203"/>
  <c r="BK176"/>
  <c r="BK148"/>
  <c r="BK132"/>
  <c r="J403"/>
  <c r="J379"/>
  <c r="J346"/>
  <c r="BK339"/>
  <c r="BK302"/>
  <c r="BK290"/>
  <c r="J257"/>
  <c r="BK212"/>
  <c r="BK203"/>
  <c r="BK172"/>
  <c r="BK134"/>
  <c r="J414"/>
  <c r="J397"/>
  <c r="BK372"/>
  <c r="J354"/>
  <c r="J329"/>
  <c r="BK320"/>
  <c r="J296"/>
  <c r="BK276"/>
  <c r="BK257"/>
  <c r="BK192"/>
  <c r="J176"/>
  <c r="BK146"/>
  <c i="4" r="J163"/>
  <c r="BK149"/>
  <c r="J197"/>
  <c r="J171"/>
  <c r="BK159"/>
  <c r="J145"/>
  <c r="J179"/>
  <c r="BK193"/>
  <c r="J184"/>
  <c r="BK152"/>
  <c r="J149"/>
  <c r="J142"/>
  <c i="2" r="J637"/>
  <c r="J610"/>
  <c r="BK559"/>
  <c r="J553"/>
  <c r="J532"/>
  <c r="BK452"/>
  <c r="BK372"/>
  <c r="J322"/>
  <c r="J214"/>
  <c r="BK175"/>
  <c r="J157"/>
  <c r="J618"/>
  <c r="J589"/>
  <c r="BK571"/>
  <c r="J546"/>
  <c r="BK508"/>
  <c r="BK500"/>
  <c r="J442"/>
  <c r="BK263"/>
  <c r="J221"/>
  <c r="J175"/>
  <c r="BK145"/>
  <c r="J133"/>
  <c r="J596"/>
  <c r="J566"/>
  <c r="BK532"/>
  <c r="BK495"/>
  <c r="BK466"/>
  <c r="BK462"/>
  <c r="J369"/>
  <c r="J353"/>
  <c r="BK322"/>
  <c r="BK316"/>
  <c r="BK311"/>
  <c r="BK273"/>
  <c r="BK171"/>
  <c r="J151"/>
  <c r="BK821"/>
  <c r="BK798"/>
  <c r="BK795"/>
  <c r="BK780"/>
  <c r="J772"/>
  <c r="J757"/>
  <c r="J752"/>
  <c r="J747"/>
  <c r="J742"/>
  <c r="BK733"/>
  <c r="J719"/>
  <c r="BK715"/>
  <c r="J713"/>
  <c r="J706"/>
  <c r="J697"/>
  <c r="J689"/>
  <c r="J673"/>
  <c r="BK660"/>
  <c r="BK650"/>
  <c r="J640"/>
  <c r="BK620"/>
  <c r="J592"/>
  <c r="J561"/>
  <c r="J525"/>
  <c r="BK396"/>
  <c r="J366"/>
  <c r="BK334"/>
  <c r="J242"/>
  <c r="BK221"/>
  <c r="BK173"/>
  <c r="BK133"/>
  <c i="3" r="BK408"/>
  <c r="BK379"/>
  <c r="J368"/>
  <c r="BK354"/>
  <c r="BK346"/>
  <c r="BK314"/>
  <c r="J290"/>
  <c r="J248"/>
  <c r="J212"/>
  <c r="BK187"/>
  <c r="J168"/>
  <c r="J134"/>
  <c r="J406"/>
  <c r="J381"/>
  <c r="J351"/>
  <c r="BK335"/>
  <c r="J320"/>
  <c r="J286"/>
  <c r="BK248"/>
  <c r="J209"/>
  <c r="J192"/>
  <c r="BK162"/>
  <c r="J132"/>
  <c r="BK403"/>
  <c r="BK381"/>
  <c r="J364"/>
  <c r="BK342"/>
  <c r="BK322"/>
  <c r="J314"/>
  <c r="BK280"/>
  <c i="4" r="J190"/>
  <c r="BK161"/>
  <c r="J156"/>
  <c r="BK197"/>
  <c r="BK171"/>
  <c r="J193"/>
  <c r="J182"/>
  <c r="BK163"/>
  <c i="2" r="J821"/>
  <c r="J634"/>
  <c r="BK589"/>
  <c r="BK520"/>
  <c r="J495"/>
  <c r="BK455"/>
  <c r="J396"/>
  <c r="J343"/>
  <c r="J263"/>
  <c r="J159"/>
  <c r="BK137"/>
  <c r="BK814"/>
  <c r="BK625"/>
  <c r="BK592"/>
  <c r="J573"/>
  <c r="J559"/>
  <c r="J474"/>
  <c r="J455"/>
  <c r="J268"/>
  <c r="J232"/>
  <c r="BK208"/>
  <c r="J137"/>
  <c r="BK806"/>
  <c r="BK627"/>
  <c r="BK607"/>
  <c r="BK573"/>
  <c r="BK551"/>
  <c r="BK525"/>
  <c r="J419"/>
  <c r="BK377"/>
  <c r="BK369"/>
  <c r="BK355"/>
  <c r="BK353"/>
  <c r="BK332"/>
  <c r="BK306"/>
  <c r="BK268"/>
  <c r="BK210"/>
  <c r="J189"/>
  <c r="BK157"/>
  <c r="J798"/>
  <c r="J795"/>
  <c r="BK784"/>
  <c r="J780"/>
  <c r="BK759"/>
  <c r="BK752"/>
  <c r="J738"/>
  <c r="BK731"/>
  <c r="J723"/>
  <c r="BK717"/>
  <c r="BK713"/>
  <c r="J711"/>
  <c r="BK699"/>
  <c r="J687"/>
  <c r="BK673"/>
  <c r="J666"/>
  <c r="J652"/>
  <c r="BK642"/>
  <c r="BK637"/>
  <c r="J582"/>
  <c r="BK557"/>
  <c r="BK546"/>
  <c r="J508"/>
  <c r="BK474"/>
  <c r="J377"/>
  <c r="J345"/>
  <c r="J208"/>
  <c r="BK193"/>
  <c r="BK159"/>
  <c r="J141"/>
  <c i="3" r="BK411"/>
  <c r="J392"/>
  <c r="BK351"/>
  <c r="J339"/>
  <c r="J322"/>
  <c r="J307"/>
  <c r="BK267"/>
  <c r="BK215"/>
  <c r="J162"/>
  <c r="J152"/>
  <c r="J142"/>
  <c r="J408"/>
  <c r="BK392"/>
  <c r="J377"/>
  <c r="BK316"/>
  <c r="J300"/>
  <c r="J276"/>
  <c r="J225"/>
  <c r="BK205"/>
  <c r="BK168"/>
  <c r="J418"/>
  <c r="J385"/>
  <c r="BK368"/>
  <c r="BK349"/>
  <c r="BK324"/>
  <c r="BK318"/>
  <c r="BK300"/>
  <c r="BK229"/>
  <c r="J215"/>
  <c r="J205"/>
  <c r="BK152"/>
  <c r="BK144"/>
  <c i="4" r="BK187"/>
  <c r="BK176"/>
  <c r="BK147"/>
  <c r="J187"/>
  <c r="J167"/>
  <c r="BK154"/>
  <c r="BK142"/>
  <c r="BK174"/>
  <c r="BK145"/>
  <c r="J174"/>
  <c r="J154"/>
  <c i="2" l="1" r="R132"/>
  <c r="R484"/>
  <c r="R545"/>
  <c r="R581"/>
  <c r="BK591"/>
  <c r="J591"/>
  <c r="J105"/>
  <c r="P746"/>
  <c r="R788"/>
  <c i="3" r="BK131"/>
  <c r="J131"/>
  <c r="J100"/>
  <c r="BK279"/>
  <c r="J279"/>
  <c r="J101"/>
  <c r="BK334"/>
  <c r="J334"/>
  <c r="J104"/>
  <c i="4" r="T144"/>
  <c r="T140"/>
  <c r="R151"/>
  <c r="P158"/>
  <c r="P173"/>
  <c r="P169"/>
  <c r="R181"/>
  <c i="2" r="P132"/>
  <c r="T484"/>
  <c r="T545"/>
  <c r="T581"/>
  <c r="T591"/>
  <c r="T746"/>
  <c r="T788"/>
  <c i="3" r="P131"/>
  <c r="T279"/>
  <c r="R313"/>
  <c r="T313"/>
  <c r="T334"/>
  <c r="R376"/>
  <c r="BK396"/>
  <c r="J396"/>
  <c r="J106"/>
  <c r="T396"/>
  <c i="4" r="P144"/>
  <c r="P140"/>
  <c r="P139"/>
  <c r="P138"/>
  <c i="1" r="AU98"/>
  <c i="4" r="BK158"/>
  <c r="J158"/>
  <c r="J104"/>
  <c r="BK173"/>
  <c r="J173"/>
  <c r="J109"/>
  <c r="T173"/>
  <c r="T169"/>
  <c r="P181"/>
  <c i="2" r="T132"/>
  <c r="T131"/>
  <c r="T130"/>
  <c r="P484"/>
  <c r="P545"/>
  <c r="P581"/>
  <c r="P591"/>
  <c r="BK746"/>
  <c r="J746"/>
  <c r="J106"/>
  <c r="BK788"/>
  <c r="J788"/>
  <c r="J107"/>
  <c i="3" r="T131"/>
  <c r="R279"/>
  <c r="P313"/>
  <c r="P334"/>
  <c r="P376"/>
  <c i="4" r="BK151"/>
  <c r="J151"/>
  <c r="J103"/>
  <c r="T151"/>
  <c r="T158"/>
  <c r="R173"/>
  <c r="R169"/>
  <c r="T181"/>
  <c i="2" r="BK132"/>
  <c r="J132"/>
  <c r="J100"/>
  <c r="BK484"/>
  <c r="J484"/>
  <c r="J102"/>
  <c r="BK545"/>
  <c r="J545"/>
  <c r="J103"/>
  <c r="BK581"/>
  <c r="J581"/>
  <c r="J104"/>
  <c r="R591"/>
  <c r="R746"/>
  <c r="P788"/>
  <c i="3" r="R131"/>
  <c r="P279"/>
  <c r="BK313"/>
  <c r="J313"/>
  <c r="J103"/>
  <c r="R334"/>
  <c r="BK376"/>
  <c r="J376"/>
  <c r="J105"/>
  <c r="T376"/>
  <c r="P396"/>
  <c r="R396"/>
  <c i="4" r="BK144"/>
  <c r="J144"/>
  <c r="J102"/>
  <c r="R144"/>
  <c r="R140"/>
  <c r="R139"/>
  <c r="R138"/>
  <c r="P151"/>
  <c r="R158"/>
  <c r="BK181"/>
  <c r="J181"/>
  <c r="J111"/>
  <c i="3" r="BK306"/>
  <c r="J306"/>
  <c r="J102"/>
  <c r="BK417"/>
  <c r="J417"/>
  <c r="J107"/>
  <c i="4" r="BK141"/>
  <c r="BK140"/>
  <c r="BK192"/>
  <c r="J192"/>
  <c r="J114"/>
  <c i="2" r="BK820"/>
  <c r="J820"/>
  <c r="J108"/>
  <c i="4" r="BK170"/>
  <c r="BK189"/>
  <c r="J189"/>
  <c r="J113"/>
  <c i="2" r="BK473"/>
  <c r="J473"/>
  <c r="J101"/>
  <c i="4" r="BK166"/>
  <c r="J166"/>
  <c r="J106"/>
  <c r="BK178"/>
  <c r="J178"/>
  <c r="J110"/>
  <c r="BK186"/>
  <c r="J186"/>
  <c r="J112"/>
  <c r="BK196"/>
  <c r="BK195"/>
  <c r="J195"/>
  <c r="J115"/>
  <c r="J91"/>
  <c r="F135"/>
  <c r="BE142"/>
  <c r="BE159"/>
  <c r="BE167"/>
  <c r="BE174"/>
  <c r="BE176"/>
  <c r="BE179"/>
  <c r="BE184"/>
  <c r="BE187"/>
  <c r="BE193"/>
  <c r="E126"/>
  <c r="J135"/>
  <c r="BE145"/>
  <c r="BE149"/>
  <c r="BE154"/>
  <c r="BE163"/>
  <c r="BE182"/>
  <c r="BE190"/>
  <c r="BE147"/>
  <c r="BE152"/>
  <c r="BE156"/>
  <c r="BE161"/>
  <c r="BE171"/>
  <c r="BE197"/>
  <c i="3" r="J123"/>
  <c r="F126"/>
  <c r="BE142"/>
  <c r="BE148"/>
  <c r="BE172"/>
  <c r="BE187"/>
  <c r="BE203"/>
  <c r="BE205"/>
  <c r="BE209"/>
  <c r="BE212"/>
  <c r="BE225"/>
  <c r="BE248"/>
  <c r="BE276"/>
  <c r="BE280"/>
  <c r="BE290"/>
  <c r="BE296"/>
  <c r="BE300"/>
  <c r="BE302"/>
  <c r="BE316"/>
  <c r="BE320"/>
  <c r="BE329"/>
  <c r="BE339"/>
  <c r="BE346"/>
  <c r="BE351"/>
  <c r="BE356"/>
  <c r="BE368"/>
  <c r="BE372"/>
  <c r="BE381"/>
  <c r="BE392"/>
  <c r="BE408"/>
  <c r="BE411"/>
  <c r="BE418"/>
  <c r="E85"/>
  <c r="BE132"/>
  <c r="BE134"/>
  <c r="BE144"/>
  <c r="BE157"/>
  <c r="BE164"/>
  <c r="BE168"/>
  <c r="BE197"/>
  <c r="BE229"/>
  <c r="BE257"/>
  <c r="BE273"/>
  <c r="BE286"/>
  <c r="BE314"/>
  <c r="BE324"/>
  <c r="BE335"/>
  <c r="BE349"/>
  <c r="BE379"/>
  <c r="BE397"/>
  <c r="BE406"/>
  <c r="J94"/>
  <c r="BE146"/>
  <c r="BE152"/>
  <c r="BE162"/>
  <c r="BE176"/>
  <c r="BE192"/>
  <c r="BE215"/>
  <c r="BE218"/>
  <c r="BE267"/>
  <c r="BE307"/>
  <c r="BE318"/>
  <c r="BE322"/>
  <c r="BE342"/>
  <c r="BE354"/>
  <c r="BE360"/>
  <c r="BE364"/>
  <c r="BE377"/>
  <c r="BE385"/>
  <c r="BE403"/>
  <c r="BE414"/>
  <c i="2" r="E85"/>
  <c r="J91"/>
  <c r="BE169"/>
  <c r="BE208"/>
  <c r="BE311"/>
  <c r="BE332"/>
  <c r="BE353"/>
  <c r="BE372"/>
  <c r="BE381"/>
  <c r="BE442"/>
  <c r="BE452"/>
  <c r="BE495"/>
  <c r="BE500"/>
  <c r="BE513"/>
  <c r="BE566"/>
  <c r="BE571"/>
  <c r="BE587"/>
  <c r="BE596"/>
  <c r="BE625"/>
  <c r="BE634"/>
  <c r="BE637"/>
  <c r="BE640"/>
  <c r="BE642"/>
  <c r="BE650"/>
  <c r="BE652"/>
  <c r="BE660"/>
  <c r="BE666"/>
  <c r="BE673"/>
  <c r="BE679"/>
  <c r="BE687"/>
  <c r="BE689"/>
  <c r="BE697"/>
  <c r="BE699"/>
  <c r="BE706"/>
  <c r="BE711"/>
  <c r="BE713"/>
  <c r="BE715"/>
  <c r="BE717"/>
  <c r="BE719"/>
  <c r="BE723"/>
  <c r="BE731"/>
  <c r="BE733"/>
  <c r="BE738"/>
  <c r="BE742"/>
  <c r="BE747"/>
  <c r="BE752"/>
  <c r="BE755"/>
  <c r="BE757"/>
  <c r="BE759"/>
  <c r="BE772"/>
  <c r="BE780"/>
  <c r="BE784"/>
  <c r="BE789"/>
  <c r="BE795"/>
  <c r="F94"/>
  <c r="J127"/>
  <c r="BE133"/>
  <c r="BE137"/>
  <c r="BE145"/>
  <c r="BE157"/>
  <c r="BE171"/>
  <c r="BE173"/>
  <c r="BE198"/>
  <c r="BE214"/>
  <c r="BE221"/>
  <c r="BE228"/>
  <c r="BE248"/>
  <c r="BE263"/>
  <c r="BE316"/>
  <c r="BE320"/>
  <c r="BE322"/>
  <c r="BE334"/>
  <c r="BE343"/>
  <c r="BE345"/>
  <c r="BE355"/>
  <c r="BE357"/>
  <c r="BE366"/>
  <c r="BE369"/>
  <c r="BE455"/>
  <c r="BE540"/>
  <c r="BE546"/>
  <c r="BE551"/>
  <c r="BE553"/>
  <c r="BE557"/>
  <c r="BE559"/>
  <c r="BE578"/>
  <c r="BE610"/>
  <c r="BE618"/>
  <c r="BE632"/>
  <c r="BE798"/>
  <c r="BE159"/>
  <c r="BE175"/>
  <c r="BE203"/>
  <c r="BE210"/>
  <c r="BE306"/>
  <c r="BE392"/>
  <c r="BE396"/>
  <c r="BE419"/>
  <c r="BE457"/>
  <c r="BE485"/>
  <c r="BE520"/>
  <c r="BE532"/>
  <c r="BE555"/>
  <c r="BE582"/>
  <c r="BE589"/>
  <c r="BE599"/>
  <c r="BE620"/>
  <c r="BE627"/>
  <c r="BE803"/>
  <c r="BE808"/>
  <c r="BE817"/>
  <c r="BE141"/>
  <c r="BE147"/>
  <c r="BE151"/>
  <c r="BE189"/>
  <c r="BE193"/>
  <c r="BE232"/>
  <c r="BE242"/>
  <c r="BE268"/>
  <c r="BE273"/>
  <c r="BE349"/>
  <c r="BE375"/>
  <c r="BE377"/>
  <c r="BE462"/>
  <c r="BE466"/>
  <c r="BE470"/>
  <c r="BE474"/>
  <c r="BE508"/>
  <c r="BE525"/>
  <c r="BE538"/>
  <c r="BE561"/>
  <c r="BE573"/>
  <c r="BE592"/>
  <c r="BE607"/>
  <c r="BE806"/>
  <c r="BE814"/>
  <c r="BE821"/>
  <c r="F36"/>
  <c i="1" r="BA96"/>
  <c r="AS94"/>
  <c i="3" r="F38"/>
  <c i="1" r="BC97"/>
  <c i="4" r="F37"/>
  <c i="1" r="BB98"/>
  <c i="4" r="F39"/>
  <c i="1" r="BD98"/>
  <c i="2" r="J36"/>
  <c i="1" r="AW96"/>
  <c i="3" r="F39"/>
  <c i="1" r="BD97"/>
  <c i="3" r="J36"/>
  <c i="1" r="AW97"/>
  <c i="2" r="F38"/>
  <c i="1" r="BC96"/>
  <c i="3" r="F37"/>
  <c i="1" r="BB97"/>
  <c i="3" r="F36"/>
  <c i="1" r="BA97"/>
  <c i="2" r="F37"/>
  <c i="1" r="BB96"/>
  <c i="2" r="F39"/>
  <c i="1" r="BD96"/>
  <c i="4" r="F36"/>
  <c i="1" r="BA98"/>
  <c i="4" r="J36"/>
  <c i="1" r="AW98"/>
  <c i="4" r="F38"/>
  <c i="1" r="BC98"/>
  <c i="4" l="1" r="T139"/>
  <c r="T138"/>
  <c i="3" r="P130"/>
  <c r="P129"/>
  <c i="1" r="AU97"/>
  <c i="4" r="BK169"/>
  <c r="J169"/>
  <c r="J107"/>
  <c i="3" r="R130"/>
  <c r="R129"/>
  <c i="2" r="P131"/>
  <c r="P130"/>
  <c i="1" r="AU96"/>
  <c i="3" r="T130"/>
  <c r="T129"/>
  <c i="2" r="R131"/>
  <c r="R130"/>
  <c i="4" r="J140"/>
  <c r="J100"/>
  <c r="J141"/>
  <c r="J101"/>
  <c r="J196"/>
  <c r="J116"/>
  <c i="2" r="BK131"/>
  <c r="J131"/>
  <c r="J99"/>
  <c i="3" r="BK130"/>
  <c r="J130"/>
  <c r="J99"/>
  <c i="4" r="J170"/>
  <c r="J108"/>
  <c r="BK165"/>
  <c r="J165"/>
  <c r="J105"/>
  <c i="2" r="F35"/>
  <c i="1" r="AZ96"/>
  <c i="2" r="J35"/>
  <c i="1" r="AV96"/>
  <c r="AT96"/>
  <c i="3" r="J35"/>
  <c i="1" r="AV97"/>
  <c r="AT97"/>
  <c r="BC95"/>
  <c r="BC94"/>
  <c r="AY94"/>
  <c i="4" r="F35"/>
  <c i="1" r="AZ98"/>
  <c r="BD95"/>
  <c r="BD94"/>
  <c r="W33"/>
  <c r="BA95"/>
  <c r="AW95"/>
  <c i="3" r="F35"/>
  <c i="1" r="AZ97"/>
  <c i="4" r="J35"/>
  <c i="1" r="AV98"/>
  <c r="AT98"/>
  <c r="BB95"/>
  <c r="BB94"/>
  <c r="AX94"/>
  <c i="4" l="1" r="BK139"/>
  <c r="J139"/>
  <c r="J99"/>
  <c i="3" r="BK129"/>
  <c r="J129"/>
  <c i="2" r="BK130"/>
  <c r="J130"/>
  <c i="1" r="AU95"/>
  <c r="AU94"/>
  <c i="3" r="J32"/>
  <c i="1" r="AG97"/>
  <c i="2" r="J32"/>
  <c i="1" r="AG96"/>
  <c r="W32"/>
  <c r="BA94"/>
  <c r="AW94"/>
  <c r="AK30"/>
  <c r="W31"/>
  <c r="AY95"/>
  <c r="AZ95"/>
  <c r="AZ94"/>
  <c r="W29"/>
  <c r="AX95"/>
  <c i="2" l="1" r="J41"/>
  <c i="3" r="J41"/>
  <c r="J98"/>
  <c i="4" r="BK138"/>
  <c r="J138"/>
  <c r="J98"/>
  <c i="2" r="J98"/>
  <c i="1" r="AN96"/>
  <c r="AN97"/>
  <c r="AV94"/>
  <c r="AK29"/>
  <c r="W30"/>
  <c r="AV95"/>
  <c r="AT95"/>
  <c i="4" l="1" r="J32"/>
  <c i="1" r="AG98"/>
  <c r="AG95"/>
  <c r="AG94"/>
  <c r="AK26"/>
  <c r="AT94"/>
  <c i="4" l="1" r="J41"/>
  <c i="1" r="AN94"/>
  <c r="AN98"/>
  <c r="AK35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<sst xmlns="http://schemas.openxmlformats.org/spreadsheetml/2006/main">
  <si>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</si>
  <si>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</si>
  <si>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</si>
  <si>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</si>
  <si>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{b6de13c4-fa5a-4675-a1ba-579862d72f16}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</si>
  <si>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</si>
  <si>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</si>
  <si>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</si>
  <si>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</si>
  <si>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</si>
  <si>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</si>
  <si>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</si>
  <si>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</si>
  <si>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</si>
  <si>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HDP_OV-221113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</si>
  <si>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</si>
  <si>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</si>
  <si>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- oddělení dešťové a spalškové kanalizace</t>
  </si>
  <si>
    <t>KSO:</t>
  </si>
  <si>
    <t>CC-CZ:</t>
  </si>
  <si>
    <t>Místo:</t>
  </si>
  <si>
    <t xml:space="preserve"> </t>
  </si>
  <si>
    <t>Datum:</t>
  </si>
  <si>
    <t>8. 12. 2022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</si>
  <si>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</si>
  <si>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</si>
  <si>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</si>
  <si>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</si>
  <si>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</si>
  <si>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</si>
  <si>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</si>
  <si>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Sweco Hydroprojekt a.s., diviz Morava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</si>
  <si>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</si>
  <si>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</si>
  <si>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</si>
  <si>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</si>
  <si>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</si>
  <si>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</si>
  <si>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</si>
  <si>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</si>
  <si>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</si>
  <si>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</si>
  <si>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</si>
  <si>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</si>
  <si>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</si>
  <si>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</si>
  <si>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</si>
  <si>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</si>
  <si>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</si>
  <si>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</si>
  <si>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</si>
  <si>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</si>
  <si>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</si>
  <si>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</si>
  <si>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</si>
  <si>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</si>
  <si>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</si>
  <si>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</si>
  <si>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</si>
  <si>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</si>
  <si>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</si>
  <si>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</si>
  <si>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</si>
  <si>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</si>
  <si>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</si>
  <si>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</si>
  <si>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</si>
  <si>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</si>
  <si>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</si>
  <si>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</si>
  <si>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</si>
  <si>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</si>
  <si>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</si>
  <si>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</si>
  <si>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</si>
  <si>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</si>
  <si>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</si>
  <si>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</si>
  <si>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</si>
  <si>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</si>
  <si>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</si>
  <si>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</si>
  <si>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{0f305555-ccc6-48b9-b2aa-39b83417b8a9}</t>
  </si>
  <si>
    <t>2</t>
  </si>
  <si>
    <t>/</t>
  </si>
  <si>
    <t>001</t>
  </si>
  <si>
    <t>SO 01 Gravitační splašková kanalizace</t>
  </si>
  <si>
    <t>Soupis</t>
  </si>
  <si>
    <t>{97e69fa4-13ae-4032-a471-fb7ab82d7c73}</t>
  </si>
  <si>
    <t>002</t>
  </si>
  <si>
    <t>SO 03 Tlaková splašková kanalizace</t>
  </si>
  <si>
    <t>{3eeb3155-9ac9-4a77-8260-0d63d6c5a2e4}</t>
  </si>
  <si>
    <t>003</t>
  </si>
  <si>
    <t>Ostatní a vedlejší náklady</t>
  </si>
  <si>
    <t>{abcc893e-4cf9-4299-b14d-9837cda19b26}</t>
  </si>
  <si>
    <t>KRYCÍ LIST SOUPISU PRACÍ</t>
  </si>
  <si>
    <t>Objekt:</t>
  </si>
  <si>
    <t>01 - PD - oddělení dešťové a spalškové kanalizace</t>
  </si>
  <si>
    <t>Soupis:</t>
  </si>
  <si>
    <t>001 - SO 01 Gravitační splašková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</si>
  <si>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</si>
  <si>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</si>
  <si>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</si>
  <si>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</si>
  <si>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</si>
  <si>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</si>
  <si>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</si>
  <si>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</si>
  <si>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</si>
  <si>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</si>
  <si>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</si>
  <si>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</si>
  <si>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</si>
  <si>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</si>
  <si>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</si>
  <si>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</si>
  <si>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</si>
  <si>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</si>
  <si>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</si>
  <si>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</si>
  <si>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</si>
  <si>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</si>
  <si>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</si>
  <si>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</si>
  <si>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</si>
  <si>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</si>
  <si>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</si>
  <si>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</si>
  <si>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</si>
  <si>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</si>
  <si>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</si>
  <si>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</si>
  <si>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</si>
  <si>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112101101R</t>
  </si>
  <si>
    <t xml:space="preserve">Odstranění stromů listnatých průměru kmene přes 100 do 300 mm, vč. vytrhání pařezu, vč. odvozu a likvidace </t>
  </si>
  <si>
    <t>kus</t>
  </si>
  <si>
    <t>4</t>
  </si>
  <si>
    <t>502640246</t>
  </si>
  <si>
    <t>PP</t>
  </si>
  <si>
    <t xml:space="preserve">Odstranění stromů s odřezáním kmene a s odvětvením listnatých, průměru kmene přes 100 do 300 mm, vč. vytrhání pařezu, vč. odvozu a likvidace </t>
  </si>
  <si>
    <t>P</t>
  </si>
  <si>
    <t>Poznámka k položce:_x000d_
viz TZ př.č. D.1.1.1.1, v.č. D.1.1.1.2 až 17, situace C3</t>
  </si>
  <si>
    <t>VV</t>
  </si>
  <si>
    <t>6</t>
  </si>
  <si>
    <t>112101102R</t>
  </si>
  <si>
    <t xml:space="preserve">Odstranění stromů listnatých průměru kmene přes 300 do 500 mm, vč. vytrhání pařezu, vč. odvozu a likvidace </t>
  </si>
  <si>
    <t>-556249560</t>
  </si>
  <si>
    <t>Odstranění stromů s odřezáním kmene a s odvětvením listnatých, průměru kmene přes 300 do 500 mm, vč. vytrhání pařezu, vč. odvozu a likvidace</t>
  </si>
  <si>
    <t>19</t>
  </si>
  <si>
    <t>3</t>
  </si>
  <si>
    <t>112101103R</t>
  </si>
  <si>
    <t xml:space="preserve">Odstranění stromů listnatých průměru kmene přes 500 do 700 mm, vč. vytrhání pařezu, vč. odvozu a likvidace </t>
  </si>
  <si>
    <t>-739377063</t>
  </si>
  <si>
    <t xml:space="preserve">Odstranění stromů s odřezáním kmene a s odvětvením listnatých, průměru kmene přes 500 do 700 mm, vč. vytrhání pařezu, vč. odvozu a likvidace </t>
  </si>
  <si>
    <t>7</t>
  </si>
  <si>
    <t>113107322</t>
  </si>
  <si>
    <t>Odstranění podkladu z kameniva drceného tl přes 100 do 200 mm strojně pl do 50 m2</t>
  </si>
  <si>
    <t>m2</t>
  </si>
  <si>
    <t>CS ÚRS 2022 02</t>
  </si>
  <si>
    <t>-1211259265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</si>
  <si>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</si>
  <si>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5</t>
  </si>
  <si>
    <t>113106121</t>
  </si>
  <si>
    <t>Rozebrání dlažeb z betonových nebo kamenných dlaždic komunikací pro pěší ručně - betonová dlažba</t>
  </si>
  <si>
    <t>-1321150175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</si>
  <si>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</si>
  <si>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"Stoka D, DN250" 2,1*1,1</t>
  </si>
  <si>
    <t>113107323</t>
  </si>
  <si>
    <t>Odstranění podkladu z kameniva drceného tl přes 200 do 300 mm strojně pl do 50 m2 - štěrková plocha</t>
  </si>
  <si>
    <t>1358082396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</si>
  <si>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</si>
  <si>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"Stoka A, DN250" 5,2*1,1</t>
  </si>
  <si>
    <t>"rozšíření část koncové Š4" 0,5*3-0,5*1,1</t>
  </si>
  <si>
    <t>Součet</t>
  </si>
  <si>
    <t>113107162</t>
  </si>
  <si>
    <t>Odstranění podkladu z kameniva drceného tl přes 100 do 200 mm strojně pl přes 50 do 200 m2 - před finálním zapravením</t>
  </si>
  <si>
    <t>-2082952117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</si>
  <si>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</si>
  <si>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8</t>
  </si>
  <si>
    <t>113107172</t>
  </si>
  <si>
    <t>Odstranění podkladu z betonu prostého tl přes 150 do 300 mm strojně pl přes 50 do 200 m2 - betonová plocha</t>
  </si>
  <si>
    <t>-989394320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</si>
  <si>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</si>
  <si>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tl.200mm</t>
  </si>
  <si>
    <t>"Stoka A, DN250" 6,5*1,1*</t>
  </si>
  <si>
    <t>"rozšíření pro šachty, beton, Š10," 2,5*2,5*1-2,5*1,1*1</t>
  </si>
  <si>
    <t>"Stoka D, DN250" 28,6*1,1</t>
  </si>
  <si>
    <t>"rozšíření pro šachty, beton, Š16 a Š17," 2,5*2,5*2-2,5*1,1*2</t>
  </si>
  <si>
    <t>"Vedlejší stoky, DN150, uvažováno 10% z délky" 204*1*0,1</t>
  </si>
  <si>
    <t>9</t>
  </si>
  <si>
    <t>113107224</t>
  </si>
  <si>
    <t>Odstranění podkladu z kameniva drceného tl přes 300 do 400 mm strojně pl přes 200 m2 - před finálním zapravením</t>
  </si>
  <si>
    <t>1522739566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</si>
  <si>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</si>
  <si>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10</t>
  </si>
  <si>
    <t>113107223</t>
  </si>
  <si>
    <t>Odstranění podkladu z kameniva drceného tl přes 200 do 300 mm strojně pl přes 200 m2</t>
  </si>
  <si>
    <t>1640640324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</si>
  <si>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</si>
  <si>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11</t>
  </si>
  <si>
    <t>113107242</t>
  </si>
  <si>
    <t>Odstranění podkladu živičného tl přes 50 do 100 mm strojně pl přes 200 m2</t>
  </si>
  <si>
    <t>-1650757348</t>
  </si>
  <si>
    <t>Odstranění podkladů nebo krytů strojně plochy jednotlivě přes 200 m2 s přemístěním hmot na skládku na vzdálenost do 20 m nebo s naložením na dopravní prostředek živičných, o tl. vrstvy přes 50 do 100 mm</t>
  </si>
  <si>
    <t>12</t>
  </si>
  <si>
    <t>113154233</t>
  </si>
  <si>
    <t>Frézování živičného krytu tl 50 mm pruh š přes 1 do 2 m pl přes 500 do 1000 m2 bez překážek v trase - asfaltová komunikace</t>
  </si>
  <si>
    <t>-1250336762</t>
  </si>
  <si>
    <t>Frézování živičného podkladu nebo krytu s naložením na dopravní prostředek plochy přes 500 do 1 000 m2 bez překážek v trase pruhu šířky přes 1 m do 2 m, tloušťky vrstvy 50 mm</t>
  </si>
  <si>
    <t>"Stoka A, DN250" 227,3*1,1</t>
  </si>
  <si>
    <t>"rozšíření startovací jáma Š3" 4,7*3,7-4,7*1,1</t>
  </si>
  <si>
    <t>"rozšíření část koncové Š4" 3,2*3-3,2*1,1</t>
  </si>
  <si>
    <t>"rozšíření pro šachty, asfalt, Š1, Š2, Š8, Š9" 2,5*2,5*4-2,5*1,1*4</t>
  </si>
  <si>
    <t>"Stoka B, DN250" 165*1,1</t>
  </si>
  <si>
    <t>"rozšíření pro šachty, asfalt, Š11 až Š14," 2,5*2,5*4-2,5*1,1*4</t>
  </si>
  <si>
    <t>"Stoka C, DN250" 46*1,1</t>
  </si>
  <si>
    <t>"rozšíření pro šachty, asfalt, Š15," 2,5*2,5*1-2,5*1,1*1</t>
  </si>
  <si>
    <t>"Stoka D, DN250" 1,9*1,1</t>
  </si>
  <si>
    <t>"Vedlejší stoky, DN150, uvažováno 80% z délky" 204*1*0,8</t>
  </si>
  <si>
    <t>13</t>
  </si>
  <si>
    <t>113202111</t>
  </si>
  <si>
    <t>Vytrhání obrub krajníků obrubníků stojatých</t>
  </si>
  <si>
    <t>m</t>
  </si>
  <si>
    <t>-1837972319</t>
  </si>
  <si>
    <t>Vytrhání obrub s vybouráním lože, s přemístěním hmot na skládku na vzdálenost do 3 m nebo s naložením na dopravní prostředek z krajníků nebo obrubníků stojatých</t>
  </si>
  <si>
    <t>"odhad" 50</t>
  </si>
  <si>
    <t>14</t>
  </si>
  <si>
    <t>115,1-R</t>
  </si>
  <si>
    <t>Dodávka + montáž čerpací studny ocel.(beton, plastová) trouba DN 600 (400), vč. pomocných zemních prací, vč. následného odstranění</t>
  </si>
  <si>
    <t>ks</t>
  </si>
  <si>
    <t>2097855402</t>
  </si>
  <si>
    <t>Dodávka + montáž čerpací studny ocel. trouba DN 600 (400), vč. pomocných zemních prací, vč. následného odstranění</t>
  </si>
  <si>
    <t>dle počtu stok</t>
  </si>
  <si>
    <t>115,2-R</t>
  </si>
  <si>
    <t>Dodávka + montáž čerpací studny ocel.(beton, plastová) trouba DN 800, vč. pomocných zemních prací, vč. následného odstranění</t>
  </si>
  <si>
    <t>723416359</t>
  </si>
  <si>
    <t>stratovací a koncová jáma</t>
  </si>
  <si>
    <t>(1+1)*2</t>
  </si>
  <si>
    <t>16</t>
  </si>
  <si>
    <t>115101201</t>
  </si>
  <si>
    <t>Čerpání vody na dopravní výšku do 10 m průměrný přítok do 500 l/min</t>
  </si>
  <si>
    <t>hod</t>
  </si>
  <si>
    <t>-1180655525</t>
  </si>
  <si>
    <t>Čerpání vody na dopravní výšku do 10 m s uvažovaným průměrným přítokem do 500 l/min</t>
  </si>
  <si>
    <t>povrchová voda</t>
  </si>
  <si>
    <t>10*120</t>
  </si>
  <si>
    <t>17</t>
  </si>
  <si>
    <t>115101301</t>
  </si>
  <si>
    <t>Pohotovost čerpací soupravy pro dopravní výšku do 10 m přítok do 500 l/min</t>
  </si>
  <si>
    <t>den</t>
  </si>
  <si>
    <t>1904298458</t>
  </si>
  <si>
    <t>Pohotovost záložní čerpací soupravy pro dopravní výšku do 10 m s uvažovaným průměrným přítokem do 500 l/min</t>
  </si>
  <si>
    <t>18</t>
  </si>
  <si>
    <t>119001400R</t>
  </si>
  <si>
    <t>Dočasné podchycení stávajícího oplocení</t>
  </si>
  <si>
    <t>902164084</t>
  </si>
  <si>
    <t>"Stoka D, DN250" 1,1*1</t>
  </si>
  <si>
    <t>119001405</t>
  </si>
  <si>
    <t>Dočasné zajištění potrubí z PE DN do 200 mm</t>
  </si>
  <si>
    <t>26913822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</si>
  <si>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</si>
  <si>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"Stoka A, DN250" 1,1*6</t>
  </si>
  <si>
    <t>"Stoka B, DN250" 1,1*1</t>
  </si>
  <si>
    <t>"Stoka C, DN250" 1,1*3</t>
  </si>
  <si>
    <t>20</t>
  </si>
  <si>
    <t>119001406</t>
  </si>
  <si>
    <t>Dočasné zajištění potrubí z PE DN přes 200 do 500 mm</t>
  </si>
  <si>
    <t>804995565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</si>
  <si>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</si>
  <si>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"Stoka B, DN250" 1,1*3</t>
  </si>
  <si>
    <t>"Stoka C, DN250" 1,1*1</t>
  </si>
  <si>
    <t>119001421</t>
  </si>
  <si>
    <t>Dočasné zajištění kabelů a kabelových tratí ze 3 volně ložených kabelů</t>
  </si>
  <si>
    <t>1005313709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</si>
  <si>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</si>
  <si>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22</t>
  </si>
  <si>
    <t>121151113</t>
  </si>
  <si>
    <t>Sejmutí ornice plochy do 500 m2 tl vrstvy do 200 mm strojně</t>
  </si>
  <si>
    <t>1972731020</t>
  </si>
  <si>
    <t>Sejmutí ornice strojně při souvislé ploše přes 100 do 500 m2, tl. vrstvy do 200 mm</t>
  </si>
  <si>
    <t>tl.100mm</t>
  </si>
  <si>
    <t>"Stoka A" 89,7*3</t>
  </si>
  <si>
    <t>"rozšíření startovací jáma, Š5" 6,7*5,7-4,7*3</t>
  </si>
  <si>
    <t>"rozšíření koncová jáma, Š6" 5,7*5-3,7*3</t>
  </si>
  <si>
    <t>"Stoka D" 42,4*3</t>
  </si>
  <si>
    <t>"Vedlejší stoky, uvažováno 10% z délky" 204*3*0,1</t>
  </si>
  <si>
    <t>23</t>
  </si>
  <si>
    <t>129001101</t>
  </si>
  <si>
    <t>Příplatek za ztížení odkopávky nebo prokopávky v blízkosti inženýrských sítí - ruční výkop</t>
  </si>
  <si>
    <t>m3</t>
  </si>
  <si>
    <t>-522537751</t>
  </si>
  <si>
    <t>Příplatek k cenám vykopávek za ztížení vykopávky v blízkosti podzemního vedení nebo výbušnin v horninách jakékoliv třídy</t>
  </si>
  <si>
    <t>uvažová no 30%</t>
  </si>
  <si>
    <t>"jámy" (57,565+57,565+76,573)*0,3</t>
  </si>
  <si>
    <t>"rýhy" (679,173+679,173+905,564)*0,3</t>
  </si>
  <si>
    <t>24</t>
  </si>
  <si>
    <t>131151205</t>
  </si>
  <si>
    <t>Hloubení jam zapažených v hornině třídy těžitelnosti I skupiny 1 a 2 objem do 1000 m3 strojně</t>
  </si>
  <si>
    <t>-1814625249</t>
  </si>
  <si>
    <t>Hloubení zapažených jam a zářezů strojně s urovnáním dna do předepsaného profilu a spádu v hornině třídy těžitelnosti I skupiny 1 a 2 přes 500 do 1 000 m3</t>
  </si>
  <si>
    <t xml:space="preserve">Poznámka k položce:_x000d_
viz TZ př.č. D.1.1.1.1, v.č. D.1.1.1.2 až 17, situace C3_x000d_
hor.tř.I skupina 2. - 30% , skupina 3 - 30%,_x000d_
hor.tř.II skupina 4. - 40%_x000d_
</t>
  </si>
  <si>
    <t>startovací jáma, Š3, asfalt tl. cca 410mm, odstraněno v rámci přípravných prací</t>
  </si>
  <si>
    <t>4,7*3,7*(3,57-0,41)</t>
  </si>
  <si>
    <t>startovací jáma, Š5, zeleň tl. cca 100mm, odstraněno v rámci přípravných prací</t>
  </si>
  <si>
    <t>4,7*3,7*(3,8-0,1)</t>
  </si>
  <si>
    <t>koncová jáma, Š4, asfalt tl. cca 410mm, odstraněno v rámci přípravných prací</t>
  </si>
  <si>
    <t>3,2*3*(3,53-0,41)</t>
  </si>
  <si>
    <t>koncová jáma, Š4, štěrk tl. cca 300mm, odstraněno v rámci přípravných prací</t>
  </si>
  <si>
    <t>0,7*3*(3,53-0,3)</t>
  </si>
  <si>
    <t>koncová jáma, Š4, zeleň tl. cca 100mm, odstraněno v rámci přípravných prací</t>
  </si>
  <si>
    <t>3,7*3*(3,33-0,1)</t>
  </si>
  <si>
    <t>Mezisoučet</t>
  </si>
  <si>
    <t>191,883*0,3</t>
  </si>
  <si>
    <t>25</t>
  </si>
  <si>
    <t>131251205</t>
  </si>
  <si>
    <t>Hloubení jam zapažených v hornině třídy těžitelnosti I skupiny 3 objem do 1000 m3 strojně</t>
  </si>
  <si>
    <t>1536785358</t>
  </si>
  <si>
    <t>Hloubení zapažených jam a zářezů strojně s urovnáním dna do předepsaného profilu a spádu v hornině třídy těžitelnosti I skupiny 3 přes 500 do 1 000 m3</t>
  </si>
  <si>
    <t>Poznámka k položce:_x000d_
viz TZ př.č. D.1.1.1.1, v.č. D.1.1.1.2 až 17, situace C3_x000d_
hor.tř.I skupina 2. - 30% , skupina 3 - 30%,_x000d_
hor.tř.II skupina 4. - 40%</t>
  </si>
  <si>
    <t>celkový výkop viz hloubení jam skupiny 1 a 2</t>
  </si>
  <si>
    <t>26</t>
  </si>
  <si>
    <t>131351205</t>
  </si>
  <si>
    <t>Hloubení jam zapažených v hornině třídy těžitelnosti II skupiny 4 objem do 1000 m3 strojně</t>
  </si>
  <si>
    <t>-1500882534</t>
  </si>
  <si>
    <t>Hloubení zapažených jam a zářezů strojně s urovnáním dna do předepsaného profilu a spádu v hornině třídy těžitelnosti II skupiny 4 přes 500 do 1 000 m3</t>
  </si>
  <si>
    <t>191,883*0,4</t>
  </si>
  <si>
    <t>27</t>
  </si>
  <si>
    <t>132154206</t>
  </si>
  <si>
    <t>Hloubení zapažených rýh š do 2000 mm v hornině třídy těžitelnosti I skupiny 1 a 2 objem do 5000 m3</t>
  </si>
  <si>
    <t>-1596186844</t>
  </si>
  <si>
    <t>Hloubení zapažených rýh šířky přes 800 do 2 000 mm strojně s urovnáním dna do předepsaného profilu a spádu v hornině třídy těžitelnosti I skupiny 1 a 2 přes 1 000 do 5 000 m3</t>
  </si>
  <si>
    <t>asfalt tl. cca 410mm, odstraněno v rámci přípravných prací</t>
  </si>
  <si>
    <t>"Stoka A, DN250" 227,3*1,1*(3-0,41)</t>
  </si>
  <si>
    <t>"odpočet startovací jáma Š3 a část koncové Š4" -(4,7+3,2)*1,1*(3-0,41)</t>
  </si>
  <si>
    <t>"rozšíření pro šachty, asfalt, Š1, Š2, Š8, Š9" 2,5*2,5*(3,2-0,41)*4-2,5*1,1*(3-0,41)*4</t>
  </si>
  <si>
    <t>"Stoka B, DN250" 165*1,1*(3,1-0,41)</t>
  </si>
  <si>
    <t>"rozšíření pro šachty, asfalt, Š11 až Š14," 2,5*2,5*(3,3-0,41)*4-2,5*1,1*(3,1-0,41)*4</t>
  </si>
  <si>
    <t>"Stoka C, DN250" 46*1,1*(2,6-0,41)</t>
  </si>
  <si>
    <t>"rozšíření pro šachty, asfalt, Š15," 2,5*2,5*(2,8-0,41)*1-2,5*1,1*(2,6-0,41)*1</t>
  </si>
  <si>
    <t>"Stoka D, DN250" 1,9*1,1*(2,2-0,41)</t>
  </si>
  <si>
    <t>"Vedlejší stoky, DN150, uvažováno 80% z délky" 204*1*(2,5-0,41)*0,8</t>
  </si>
  <si>
    <t>zeleň tl. cca 100mm, odstraněno v rámci přípravných prací</t>
  </si>
  <si>
    <t>"Stoka A, DN250" 89,7*1,1*(3-0,1)</t>
  </si>
  <si>
    <t>"odpočet startovací jáma Š5 a koncová Š6" -(4,7+3,7)*1,1*(3-0,1)</t>
  </si>
  <si>
    <t>"rozšíření pro šachty, zeleň, Š7," 2,5*2,5*(3,2-0,1)*1-2,5*1,1*(3-0,1)*1</t>
  </si>
  <si>
    <t>"Stoka D, DN250" 42,4*1,1*(2,2-0,1)</t>
  </si>
  <si>
    <t>"rozšíření pro šachty, zeleň, Š18," 2,5*2,5*(2,4-0,1)*1-2,5*1,1*(2,2-0,1)*1</t>
  </si>
  <si>
    <t>"Vedlejší stoky, DN150, uvažováno 10% z délky" 204*1*(2,5-0,1)*0,1</t>
  </si>
  <si>
    <t>beton tl. cca 200mm, odstraněno v rámci přípravných prací</t>
  </si>
  <si>
    <t>"Stoka A, DN250" 6,5*1,1*(3-0,2)</t>
  </si>
  <si>
    <t>"rozšíření pro šachty, beton, Š10," 2,5*2,5*(3,2-0,2)*1-2,5*1,1*(3-0,2)*1</t>
  </si>
  <si>
    <t>"Stoka D, DN250" 28,6*1,1*(2,2-0,2)</t>
  </si>
  <si>
    <t>"rozšíření pro šachty, beton, Š16 a Š17," 2,5*2,5*(2,4-0,2)*2-2,5*1,1*(2,2-0,2)*2</t>
  </si>
  <si>
    <t>"Vedlejší stoky, DN150, uvažováno 10% z délky" 204*1*(2,5-0,2)*0,1</t>
  </si>
  <si>
    <t>štěrk tl. cca 300mm, odstraněno v rámci přípravných prací</t>
  </si>
  <si>
    <t>"Stoka A, DN250" 5,2*1,1*(3-0,3)</t>
  </si>
  <si>
    <t>"odpočet část koncové Š4" -0,5*1,1*(3-0,3)</t>
  </si>
  <si>
    <t>dlažba tl. cca 250mm, odstraněno v rámci přípravných prací</t>
  </si>
  <si>
    <t>"Stoka D, DN250" 2,1*1,1*(2,2-0,25)</t>
  </si>
  <si>
    <t>2263,909*0,3</t>
  </si>
  <si>
    <t>28</t>
  </si>
  <si>
    <t>132254206</t>
  </si>
  <si>
    <t>Hloubení zapažených rýh š do 2000 mm v hornině třídy těžitelnosti I skupiny 3 objem do 5000 m3</t>
  </si>
  <si>
    <t>1621674707</t>
  </si>
  <si>
    <t>Hloubení zapažených rýh šířky přes 800 do 2 000 mm strojně s urovnáním dna do předepsaného profilu a spádu v hornině třídy těžitelnosti I skupiny 3 přes 1 000 do 5 000 m3</t>
  </si>
  <si>
    <t>celkový výkop viz hloubení rýh skupiny 1 a 2</t>
  </si>
  <si>
    <t>29</t>
  </si>
  <si>
    <t>132354206</t>
  </si>
  <si>
    <t>Hloubení zapažených rýh š do 2000 mm v hornině třídy těžitelnosti II skupiny 4 objem do 5000 m3</t>
  </si>
  <si>
    <t>918255025</t>
  </si>
  <si>
    <t>Hloubení zapažených rýh šířky přes 800 do 2 000 mm strojně s urovnáním dna do předepsaného profilu a spádu v hornině třídy těžitelnosti II skupiny 4 přes 1 000 do 5 000 m3</t>
  </si>
  <si>
    <t>2263,909*0,4</t>
  </si>
  <si>
    <t>30</t>
  </si>
  <si>
    <t>141721224</t>
  </si>
  <si>
    <t>Řízený zemní protlak délky do 50 m hl do 6 m s protlačením potrubí průměru vrtu přes 500 do 560 mm v hornině třídy těžitelnosti I a II skupiny 1 až 4</t>
  </si>
  <si>
    <t>-1765021328</t>
  </si>
  <si>
    <t>Řízený zemní protlak délky protlaku do 50 m v hornině třídy těžitelnosti I a II, skupiny 1 až 4 včetně protlačení trub v hloubce do 6 m průměru vrtu přes 500 do 560 mm</t>
  </si>
  <si>
    <t>27+32,3</t>
  </si>
  <si>
    <t>31</t>
  </si>
  <si>
    <t>M</t>
  </si>
  <si>
    <t>140,5-R</t>
  </si>
  <si>
    <t>trubka ocelová bezešvá hladká jakost 11 353 508x14,0mm</t>
  </si>
  <si>
    <t>-13714338</t>
  </si>
  <si>
    <t>32</t>
  </si>
  <si>
    <t>151811131</t>
  </si>
  <si>
    <t>Osazení pažicího boxu hl výkopu do 4 m š do 1,2 m</t>
  </si>
  <si>
    <t>-1804052649</t>
  </si>
  <si>
    <t>Zřízení pažicích boxů pro pažení a rozepření stěn rýh podzemního vedení hloubka výkopu do 4 m, šířka do 1,2 m</t>
  </si>
  <si>
    <t>"Stoka A, DN250" 388*3*2</t>
  </si>
  <si>
    <t>"odpočet protlak" -(27+32,3)*3*2</t>
  </si>
  <si>
    <t>"Stoka B, DN250" 165*3,1*2</t>
  </si>
  <si>
    <t>"Stoka C, DN250" 46*2,6*2</t>
  </si>
  <si>
    <t>"Stoka D, DN250" 75*2,2*2</t>
  </si>
  <si>
    <t>"Vedlejší stoky, DN150" 204*2,5*2</t>
  </si>
  <si>
    <t>33</t>
  </si>
  <si>
    <t>151811231</t>
  </si>
  <si>
    <t>Odstranění pažicího boxu hl výkopu do 4 m š do 1,2 m</t>
  </si>
  <si>
    <t>772161325</t>
  </si>
  <si>
    <t>Odstranění pažicích boxů pro pažení a rozepření stěn rýh podzemního vedení hloubka výkopu do 4 m, šířka do 1,2 m</t>
  </si>
  <si>
    <t>34</t>
  </si>
  <si>
    <t>153191101R</t>
  </si>
  <si>
    <t>Zřízení hnaného pažení výkopu ocelovým ohlubňovým rámem s pažinami, vč. dodávky materiálu, vč. kompletního vystrojení a zajištění stavební jám dle PD</t>
  </si>
  <si>
    <t>170296017</t>
  </si>
  <si>
    <t>Zřízení hnaného pažení výkopu ocelovým ohlubňovým rámem s pažinami, vč. dodávky materiálu, vč. kompletního vystrojení a zajištění stavební jám dle PD (temponáž, ochranný límec, žebřík, zábradlí, podsyp, silniční panely..)</t>
  </si>
  <si>
    <t>Poznámka k položce:_x000d_
viz TZ př.č. D.1.1.1.1, v.č. D.1.1.1.2 až 17, situace C3_x000d_
vystrojení stavební jámy dle zvyklostí a možností zhotovitele</t>
  </si>
  <si>
    <t>Stoka A</t>
  </si>
  <si>
    <t>"startovací jáma, šachta Š3" 2*(4,7+3,7)*3,57</t>
  </si>
  <si>
    <t>"startovací jáma, šachta Š5" 2*(4,7+3,7)*3,8</t>
  </si>
  <si>
    <t>"koncová jáma, šachta Š4" 2*(3,7+3)*3,53</t>
  </si>
  <si>
    <t>"koncová jáma, šachta Š6" 2*(3,7+3)*3,33</t>
  </si>
  <si>
    <t>35</t>
  </si>
  <si>
    <t>153191202R</t>
  </si>
  <si>
    <t>Odstranění hnaného pažení výkopu ocelovým ohlubňovým rámem s pažinami, vč. dodávky materiálu, vč. kompletního vystrojení a zajištění stavební jám dle PD</t>
  </si>
  <si>
    <t>-206030762</t>
  </si>
  <si>
    <t>Odstranění hnaného pažení výkopu např. ocelovým ohlubňovým rámem s pažinami, vč. dodávky materiálu,vč. kompletního vystrojení a zajištění stavební jám dle PD (temponáž, ochranný límec, žebřík, zábradlí, podsyp, silniční panely..)</t>
  </si>
  <si>
    <t>36</t>
  </si>
  <si>
    <t>162351103</t>
  </si>
  <si>
    <t>Vodorovné přemístění přes 50 do 500 m výkopku/sypaniny z horniny třídy těžitelnosti I skupiny 1 až 3 - ornice na mezideponii v rámci stavby</t>
  </si>
  <si>
    <t>-1656063859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</si>
  <si>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</si>
  <si>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viz sejmutí, tl.100mm</t>
  </si>
  <si>
    <t>498,99*0,2</t>
  </si>
  <si>
    <t>37</t>
  </si>
  <si>
    <t>162351103,1</t>
  </si>
  <si>
    <t>Vodorovné přemístění přes 50 do 500 m výkopku/sypaniny z horniny třídy těžitelnosti I skupiny 1 až 3 - zemina na mezideponii v rámci stavby</t>
  </si>
  <si>
    <t>-368903299</t>
  </si>
  <si>
    <t>viz zásyp v zeleni - zásyp výkopkem</t>
  </si>
  <si>
    <t>408,363</t>
  </si>
  <si>
    <t>38</t>
  </si>
  <si>
    <t>162351103,2</t>
  </si>
  <si>
    <t>Vodorovné přemístění přes 50 do 500 m výkopku/sypaniny z horniny třídy těžitelnosti I skupiny 1 až 3 - ornice zpět na stavbu</t>
  </si>
  <si>
    <t>1169914494</t>
  </si>
  <si>
    <t>39</t>
  </si>
  <si>
    <t>162351103,3</t>
  </si>
  <si>
    <t>Vodorovné přemístění přes 50 do 500 m výkopku/sypaniny z horniny třídy těžitelnosti I skupiny 1 až 3 - zemina zpět na stavbu</t>
  </si>
  <si>
    <t>-1086366224</t>
  </si>
  <si>
    <t>40</t>
  </si>
  <si>
    <t>162751117</t>
  </si>
  <si>
    <t>Vodorovné přemístění přes 9 000 do 10000 m výkopku/sypaniny z horniny třídy těžitelnosti I skupiny 1 až 3 - zemina na trvalou skládku</t>
  </si>
  <si>
    <t>-650309791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</si>
  <si>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</si>
  <si>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výkop jam </t>
  </si>
  <si>
    <t>57,565+57,565</t>
  </si>
  <si>
    <t>výkop rýh</t>
  </si>
  <si>
    <t>679,173+679,173</t>
  </si>
  <si>
    <t>výkopek na mezideponii pro zpětný zásyp v zeleni</t>
  </si>
  <si>
    <t>-408,363</t>
  </si>
  <si>
    <t>41</t>
  </si>
  <si>
    <t>162751119</t>
  </si>
  <si>
    <t>Příplatek k vodorovnému přemístění výkopku/sypaniny z horniny třídy těžitelnosti I skupiny 1 až 3 ZKD 1000 m přes 10000 m - zemina na trvalou skládku</t>
  </si>
  <si>
    <t>120676475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</si>
  <si>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</si>
  <si>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1065,113*10 'Přepočtené koeficientem množství</t>
  </si>
  <si>
    <t>42</t>
  </si>
  <si>
    <t>162751137</t>
  </si>
  <si>
    <t>Vodorovné přemístění přes 9 000 do 10000 m výkopku/sypaniny z horniny třídy těžitelnosti II skupiny 4 a 5 - zemina na trvalou skládku</t>
  </si>
  <si>
    <t>1529871833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</si>
  <si>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</si>
  <si>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905,756+76,753</t>
  </si>
  <si>
    <t>43</t>
  </si>
  <si>
    <t>162751139</t>
  </si>
  <si>
    <t>Příplatek k vodorovnému přemístění výkopku/sypaniny z horniny třídy těžitelnosti II skupiny 4 a 5 ZKD 1000 m přes 10000 m</t>
  </si>
  <si>
    <t>-1846526156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</si>
  <si>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</si>
  <si>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982,509*10 'Přepočtené koeficientem množství</t>
  </si>
  <si>
    <t>44</t>
  </si>
  <si>
    <t>167151111</t>
  </si>
  <si>
    <t>Nakládání výkopku z hornin třídy těžitelnosti I skupiny 1 až 3 přes 100 m3 - ornice zpět na stavbu</t>
  </si>
  <si>
    <t>1668086037</t>
  </si>
  <si>
    <t>Nakládání, skládání a překládání neulehlého výkopku nebo sypaniny strojně nakládání, množství přes 100 m3, z hornin třídy těžitelnosti I, skupiny 1 až 3</t>
  </si>
  <si>
    <t>45</t>
  </si>
  <si>
    <t>167151111,1</t>
  </si>
  <si>
    <t>Nakládání výkopku z hornin třídy těžitelnosti I skupiny 1 až 3 přes 100 m3 - zemina pro zpětný zásyp</t>
  </si>
  <si>
    <t>1465848839</t>
  </si>
  <si>
    <t>viz kamenivo přírodní - zásyp v zeleni</t>
  </si>
  <si>
    <t>46</t>
  </si>
  <si>
    <t>171152501</t>
  </si>
  <si>
    <t>Zhutnění podloží z hornin soudržných nebo nesoudržných pod násypy</t>
  </si>
  <si>
    <t>1495069454</t>
  </si>
  <si>
    <t>Zhutnění podloží pod násypy z rostlé horniny třídy těžitelnosti I a II, skupiny 1 až 4 z hornin soudružných a nesoudržných</t>
  </si>
  <si>
    <t>"Stoka A" 388*1,1</t>
  </si>
  <si>
    <t>"odpočet protlak" -(27+32,3)*1,1</t>
  </si>
  <si>
    <t>"Stoka B" 165*1,1</t>
  </si>
  <si>
    <t>"Stoka C" 46*1,1</t>
  </si>
  <si>
    <t>"Stoka D" 75*1,1</t>
  </si>
  <si>
    <t>"Vedlejší stoky" 204*1</t>
  </si>
  <si>
    <t>"rozšíření pro šachty" 2,5*2,5*(10+4+1+3)-2,5*1,1*(10+4+1+3)</t>
  </si>
  <si>
    <t>47</t>
  </si>
  <si>
    <t>171201231</t>
  </si>
  <si>
    <t>Poplatek za uložení zeminy a kamení na recyklační skládce (skládkovné) kód odpadu 17 05 04</t>
  </si>
  <si>
    <t>t</t>
  </si>
  <si>
    <t>-395944744</t>
  </si>
  <si>
    <t>Poplatek za uložení stavebního odpadu na recyklační skládce (skládkovné) zeminy a kamení zatříděného do Katalogu odpadů pod kódem 17 05 04</t>
  </si>
  <si>
    <t>1065,113+982,509</t>
  </si>
  <si>
    <t>2047,622*1,8 'Přepočtené koeficientem množství</t>
  </si>
  <si>
    <t>48</t>
  </si>
  <si>
    <t>174151101</t>
  </si>
  <si>
    <t>Zásyp jam, šachet rýh nebo kolem objektů sypaninou se zhutněním</t>
  </si>
  <si>
    <t>836056408</t>
  </si>
  <si>
    <t>Zásyp sypaninou z jakékoliv horniny strojně s uložením výkopku ve vrstvách se zhutněním jam, šachet, rýh nebo kolem objektů v těchto vykopávkách</t>
  </si>
  <si>
    <t>679,173+679,173+905,564</t>
  </si>
  <si>
    <t>výkop jam</t>
  </si>
  <si>
    <t>57,565+57,565+76,753</t>
  </si>
  <si>
    <t>lóže</t>
  </si>
  <si>
    <t>-88,017</t>
  </si>
  <si>
    <t>lóže pod šachty</t>
  </si>
  <si>
    <t>-11,25</t>
  </si>
  <si>
    <t>obsyp</t>
  </si>
  <si>
    <t>-463,693</t>
  </si>
  <si>
    <t>podkladní</t>
  </si>
  <si>
    <t>-10,8</t>
  </si>
  <si>
    <t xml:space="preserve">OP šachet </t>
  </si>
  <si>
    <t>"asfalt" -3,14*0,62*0,62*(3-0,41)*11</t>
  </si>
  <si>
    <t>"beton" -3,14*0,62*0,62*(2,6-0,2)*3</t>
  </si>
  <si>
    <t>"zeleň" -3,14*0,62*0,62*(3-0,2)*4</t>
  </si>
  <si>
    <t>dosyp v asfalt. komunikaci</t>
  </si>
  <si>
    <t>697,22*0,41</t>
  </si>
  <si>
    <t>dosyp v beton. ploše</t>
  </si>
  <si>
    <t>62,36*0,2</t>
  </si>
  <si>
    <t>49</t>
  </si>
  <si>
    <t>58344197</t>
  </si>
  <si>
    <t>přírodní drcené kamenivo (štěrkodrť), frakce 0-63 mm</t>
  </si>
  <si>
    <t>1808320471</t>
  </si>
  <si>
    <t>Poznámka k položce:_x000d_
nepřípustný popílek, struska, hlušina (haldovina), recykláty</t>
  </si>
  <si>
    <t xml:space="preserve">zásyp </t>
  </si>
  <si>
    <t>2123,767</t>
  </si>
  <si>
    <t>zásyp v zeleni</t>
  </si>
  <si>
    <t>Výkop - startovací jáma, Š5, zeleň tl. cca 100mm, odstraněno v rámci přípravných prací</t>
  </si>
  <si>
    <t>Výkop - koncová jáma, Š4, zeleň tl. cca 100mm, odstraněno v rámci přípravných prací</t>
  </si>
  <si>
    <t>"Stoka A, DN250" 89,7*1,1*(3-0,1-0,55-0,1)</t>
  </si>
  <si>
    <t>"odpočet startovací jáma Š5 a koncová Š6" -(4,7+3,7)*1,1*(3-0,1-0,55-0,1)</t>
  </si>
  <si>
    <t>"Stoka D, DN250" 42,4*1,1*(2,2-0,1-0,55-0,1)</t>
  </si>
  <si>
    <t>"Vedlejší stoky, DN150, uvažováno 10% z délky" 204*1*(2,5-0,1-0,45-0,1)*0,1</t>
  </si>
  <si>
    <t>"OP šachet zeleň" -3,14*0,62*0,62*(3-0,2)*4</t>
  </si>
  <si>
    <t>"lóže pod šachty v zeleni" -2,5*2,5*0,1*4</t>
  </si>
  <si>
    <t>"podkladní desky pod šachty v zeleni" -2*2*0,15*4</t>
  </si>
  <si>
    <t>2123,767-408,363</t>
  </si>
  <si>
    <t>1715,404*2 'Přepočtené koeficientem množství</t>
  </si>
  <si>
    <t>50</t>
  </si>
  <si>
    <t>175111101</t>
  </si>
  <si>
    <t>Obsypání potrubí ručně sypaninou bez prohození, uloženou do 3 m</t>
  </si>
  <si>
    <t>-962138286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</si>
  <si>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</si>
  <si>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"Stoka A, DN250" 388*1,1*0,55</t>
  </si>
  <si>
    <t>"odpočet protlak" -(27+32,3)*1,1*0,55</t>
  </si>
  <si>
    <t>"Stoka B, DN250" 165*1,1*0,55</t>
  </si>
  <si>
    <t>"Stoka C, DN250" 46*1,1*0,55</t>
  </si>
  <si>
    <t>"Stoka D, DN250" 75*1,1*0,55</t>
  </si>
  <si>
    <t>"Vedlejší stoky, DN150" 204*1*0,45</t>
  </si>
  <si>
    <t>51</t>
  </si>
  <si>
    <t>583,1-R</t>
  </si>
  <si>
    <t>písek frakce 0-8mm</t>
  </si>
  <si>
    <t>190280136</t>
  </si>
  <si>
    <t>463,693*2 'Přepočtené koeficientem množství</t>
  </si>
  <si>
    <t>52</t>
  </si>
  <si>
    <t>181,1-R</t>
  </si>
  <si>
    <t>Zatravnění a ohumusování, vč. zálivky vodou a dodávkou materiálů</t>
  </si>
  <si>
    <t>1678387825</t>
  </si>
  <si>
    <t>53</t>
  </si>
  <si>
    <t>181351103</t>
  </si>
  <si>
    <t>Rozprostření ornice tl vrstvy do 200 mm pl přes 100 do 500 m2 v rovině nebo ve svahu do 1:5 strojně</t>
  </si>
  <si>
    <t>1217126223</t>
  </si>
  <si>
    <t>Rozprostření a urovnání ornice v rovině nebo ve svahu sklonu do 1:5 strojně při souvislé ploše přes 100 do 500 m2, tl. vrstvy do 200 mm</t>
  </si>
  <si>
    <t>viz sejmutí</t>
  </si>
  <si>
    <t>498,99</t>
  </si>
  <si>
    <t>54</t>
  </si>
  <si>
    <t>184818242</t>
  </si>
  <si>
    <t>Ochrana kmene průměru přes 300 do 500 mm bedněním výšky přes 2 do 3 m</t>
  </si>
  <si>
    <t>-1737919323</t>
  </si>
  <si>
    <t>Ochrana kmene bedněním před poškozením stavebním provozem zřízení včetně odstranění výšky bednění přes 2 do 3 m průměru kmene přes 300 do 500 mm</t>
  </si>
  <si>
    <t>55</t>
  </si>
  <si>
    <t>182,1-R</t>
  </si>
  <si>
    <t>Výsadba stromu s balem (např. Lípa, Javor, Buk Habr), obvod kmene 18-20cm s vyhloubením jamek a 50%výměnou půdy, vč. přihnojení a zalivky vodou, vč. rozepření stromu třemi kůly s úvazkem, vč. ochranou kmene proti okusu a zamulčování, vč. dodávky materiálů</t>
  </si>
  <si>
    <t>1976931803</t>
  </si>
  <si>
    <t xml:space="preserve">Výsadba stromu s balem (např. Lípa, Javor, Buk Habr nebo Třešeň), obvod kmene ve výšce 1,0m 18-20cm s vyhloubením jamek a 50%výměnou půdy, vč. přihnojení a zalivky vodou, vč. rozepření stromu třemi kůly s úvazkem, vč. ochranou kmene proti okusu a zamulčování, vč. dodávky materiálů
Typ stromu dle výberu investora:
 rod Tilia (lípa) nebo Acer (javor) nebo Fagus (buk) nebo Carpinus (habr), Prunus serrulata (třešeň sakura) </t>
  </si>
  <si>
    <t>56</t>
  </si>
  <si>
    <t>998225111</t>
  </si>
  <si>
    <t>Přesun hmot pro pozemní komunikace s krytem z kamene, monolitickým betonovým nebo živičným</t>
  </si>
  <si>
    <t>1391293284</t>
  </si>
  <si>
    <t>Přesun hmot pro komunikace s krytem z kameniva, monolitickým betonovým nebo živičným dopravní vzdálenost do 200 m jakékoliv délky objektu</t>
  </si>
  <si>
    <t>3430,808+927,386</t>
  </si>
  <si>
    <t>Zakládání</t>
  </si>
  <si>
    <t>57</t>
  </si>
  <si>
    <t>212752101</t>
  </si>
  <si>
    <t>Trativod z drenážních trubek korugovaných PE-HD SN 4 perforace 360° včetně lože otevřený výkop DN 100 pro liniové stavby</t>
  </si>
  <si>
    <t>761696668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</si>
  <si>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</si>
  <si>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"Stoka A" 388</t>
  </si>
  <si>
    <t>"odpočet protlak" -(27+32,3)*1,1*0,1</t>
  </si>
  <si>
    <t>"Stoka B" 165</t>
  </si>
  <si>
    <t>"Stoka C" 46</t>
  </si>
  <si>
    <t>"Stoka D" 75</t>
  </si>
  <si>
    <t>"Vedlejší stoky" 204</t>
  </si>
  <si>
    <t>Vodorovné konstrukce</t>
  </si>
  <si>
    <t>58</t>
  </si>
  <si>
    <t>451573111</t>
  </si>
  <si>
    <t>Lože pod potrubí otevřený výkop z písku 0-4(8)mm</t>
  </si>
  <si>
    <t>1163989836</t>
  </si>
  <si>
    <t>Lože pod potrubí, stoky a drobné objekty v otevřeném výkopu z písku a štěrkopísku do 0-8 mm</t>
  </si>
  <si>
    <t>"Stoka A, DN250" 388*1,1*0,1</t>
  </si>
  <si>
    <t>"Stoka B, DN250" 165*1,1*0,1</t>
  </si>
  <si>
    <t>"Stoka C, DN250" 46*1,1*0,1</t>
  </si>
  <si>
    <t>"Stoka D, DN250" 75*1,1*0,1</t>
  </si>
  <si>
    <t>"Vedlejší stoky, DN150" 204*1*0,1</t>
  </si>
  <si>
    <t>59</t>
  </si>
  <si>
    <t>451573111,1</t>
  </si>
  <si>
    <t>Lože pod šachty otevřený výkop ze štěrkopísku</t>
  </si>
  <si>
    <t>-782843128</t>
  </si>
  <si>
    <t>Lože pod potrubí, stoky a drobné objekty v otevřeném výkopu z písku a štěrkopísku do 63 mm</t>
  </si>
  <si>
    <t>prefa šachty DN1000</t>
  </si>
  <si>
    <t>2,5*2,5*0,1*(10+4+1+3)</t>
  </si>
  <si>
    <t>60</t>
  </si>
  <si>
    <t>452112112</t>
  </si>
  <si>
    <t>Osazení betonových prstenců nebo rámů v do 100 mm</t>
  </si>
  <si>
    <t>168744050</t>
  </si>
  <si>
    <t>Osazení betonových dílců prstenců nebo rámů pod poklopy a mříže, výšky do 100 mm
rám šachtového poklopu a vyrovnávací prstence budou osazeny na 
maltu na cementové bázi (např. technologie Hermes)</t>
  </si>
  <si>
    <t xml:space="preserve">Poznámka k položce:_x000d_
viz TZ př.č. D.1.1.1.1, v.č. D.1.1.1.2 až 17, situace C3_x000d_
Vyrovnávací prstence budou osazeny na maltu na cementové bázi </t>
  </si>
  <si>
    <t>"Stoka A" 1+6+1+8</t>
  </si>
  <si>
    <t>"Stoka B" 1+1+4+2</t>
  </si>
  <si>
    <t>"Stoka C" 0+1+0+1</t>
  </si>
  <si>
    <t>"Stoka D" 0+2+0+3</t>
  </si>
  <si>
    <t>61</t>
  </si>
  <si>
    <t>59224184</t>
  </si>
  <si>
    <t>prstenec šachtový vyrovnávací betonový 625x120x40mm</t>
  </si>
  <si>
    <t>-404326052</t>
  </si>
  <si>
    <t>"Stoka A" 1</t>
  </si>
  <si>
    <t>"Stoka B" 1</t>
  </si>
  <si>
    <t>62</t>
  </si>
  <si>
    <t>59224185</t>
  </si>
  <si>
    <t>prstenec šachtový vyrovnávací betonový 625x120x60mm</t>
  </si>
  <si>
    <t>-1651834390</t>
  </si>
  <si>
    <t>"Stoka A" 6</t>
  </si>
  <si>
    <t>"Stoka C" 1</t>
  </si>
  <si>
    <t>"Stoka D" 2</t>
  </si>
  <si>
    <t>63</t>
  </si>
  <si>
    <t>59224176</t>
  </si>
  <si>
    <t>prstenec šachtový vyrovnávací betonový 625x120x80mm</t>
  </si>
  <si>
    <t>1902036938</t>
  </si>
  <si>
    <t>"Stoka B" 4</t>
  </si>
  <si>
    <t>64</t>
  </si>
  <si>
    <t>59224187</t>
  </si>
  <si>
    <t>prstenec šachtový vyrovnávací betonový 625x120x100mm</t>
  </si>
  <si>
    <t>-1242214576</t>
  </si>
  <si>
    <t>"Stoka A" 8</t>
  </si>
  <si>
    <t>"Stoka B" 2</t>
  </si>
  <si>
    <t>"Stoka D" 3</t>
  </si>
  <si>
    <t>65</t>
  </si>
  <si>
    <t>452112122</t>
  </si>
  <si>
    <t>Osazení betonových prstenců nebo rámů v do 200 mm</t>
  </si>
  <si>
    <t>-161208479</t>
  </si>
  <si>
    <t>Osazení betonových dílců prstenců nebo rámů pod poklopy a mříže, výšky přes 100 do 200 mm</t>
  </si>
  <si>
    <t>"Stoka D" 1</t>
  </si>
  <si>
    <t>66</t>
  </si>
  <si>
    <t>59224188</t>
  </si>
  <si>
    <t>prstenec šachtový vyrovnávací betonový 625x120x120mm</t>
  </si>
  <si>
    <t>-2115412308</t>
  </si>
  <si>
    <t>67</t>
  </si>
  <si>
    <t>452311141</t>
  </si>
  <si>
    <t>Podkladní desky z betonu prostého tř. C 16/20 otevřený výkop</t>
  </si>
  <si>
    <t>-1161323203</t>
  </si>
  <si>
    <t>Podkladní a zajišťovací konstrukce z betonu prostého v otevřeném výkopu desky pod potrubí, stoky a drobné objekty z betonu tř. C 16/20</t>
  </si>
  <si>
    <t>2*2*0,15*(10+4+1+3)</t>
  </si>
  <si>
    <t>Komunikace pozemní</t>
  </si>
  <si>
    <t>68</t>
  </si>
  <si>
    <t>564871016</t>
  </si>
  <si>
    <t>Podklad ze štěrkodrtě ŠD plochy do 100 m2 tl 300 mm - štěrková plocha</t>
  </si>
  <si>
    <t>1535062599</t>
  </si>
  <si>
    <t>Podklad ze štěrkodrti ŠD s rozprostřením a zhutněním plochy jednotlivě do 100 m2, po zhutnění tl. 300 mm</t>
  </si>
  <si>
    <t>viz odstranění kameniva tl.300mm</t>
  </si>
  <si>
    <t>6,67</t>
  </si>
  <si>
    <t>69</t>
  </si>
  <si>
    <t>564851111</t>
  </si>
  <si>
    <t>Podklad ze štěrkodrtě ŠDa plochy přes 100 m2 tl 150 mm fr 0-63mm</t>
  </si>
  <si>
    <t>1673584384</t>
  </si>
  <si>
    <t>Podklad ze štěrkodrti ŠD s rozprostřením a zhutněním plochy přes 100 m2, po zhutnění tl. 150 mm</t>
  </si>
  <si>
    <t>70</t>
  </si>
  <si>
    <t>564851111,1</t>
  </si>
  <si>
    <t>Podklad ze štěrkodrtě ŠDb plochy přes 100 m2 tl 150 mm fr 0-63mm</t>
  </si>
  <si>
    <t>-1242660034</t>
  </si>
  <si>
    <t>71</t>
  </si>
  <si>
    <t>573191111</t>
  </si>
  <si>
    <t>Postřik infiltrační kationaktivní emulzí v množství do 1 kg/m2</t>
  </si>
  <si>
    <t>866681342</t>
  </si>
  <si>
    <t>Postřik infiltrační kationaktivní emulzí v množství 1,00 kg/m2</t>
  </si>
  <si>
    <t>72</t>
  </si>
  <si>
    <t>565155101</t>
  </si>
  <si>
    <t>Asfaltový beton vrstva podkladní ACP 16 (obalované kamenivo OKS) tl 70 mm š do 1,5 m</t>
  </si>
  <si>
    <t>-676262547</t>
  </si>
  <si>
    <t>Asfaltový beton vrstva podkladní ACP 16 (obalované kamenivo střednězrnné - OKS) s rozprostřením a zhutněním v pruhu šířky do 1,5 m, po zhutnění tl. 70 mm</t>
  </si>
  <si>
    <t>73</t>
  </si>
  <si>
    <t>573231106</t>
  </si>
  <si>
    <t>Postřik živičný spojovací ze silniční emulze v množství do 0,30 kg/m2</t>
  </si>
  <si>
    <t>-407773016</t>
  </si>
  <si>
    <t>Postřik spojovací PS bez posypu kamenivem ze silniční emulze, v množství 0,30 kg/m2</t>
  </si>
  <si>
    <t>74</t>
  </si>
  <si>
    <t>577134031</t>
  </si>
  <si>
    <t>Asfaltový beton vrstva obrusná ACO 11 (ABS) tř. I tl 40 mm š do 1,5 m z modifikovaného asfaltu - asfaltová komunikace</t>
  </si>
  <si>
    <t>72603810</t>
  </si>
  <si>
    <t>Asfaltový beton vrstva obrusná ACO 11 (ABS) s rozprostřením a se zhutněním z modifikovaného asfaltu v pruhu šířky do 1,5 m, po zhutnění tl. 40 mm</t>
  </si>
  <si>
    <t>viz frézování</t>
  </si>
  <si>
    <t>697,22</t>
  </si>
  <si>
    <t>75</t>
  </si>
  <si>
    <t>581131115</t>
  </si>
  <si>
    <t>Kryt cementobetonový vozovek skupiny CB I tl 200 mm beton C20/25 - betonová plocha</t>
  </si>
  <si>
    <t>1055889983</t>
  </si>
  <si>
    <t>Kryt cementobetonový silničních komunikací skupiny CB I tl. 200 mm</t>
  </si>
  <si>
    <t>viz odstranění betonového podkladu</t>
  </si>
  <si>
    <t>62,36</t>
  </si>
  <si>
    <t>76</t>
  </si>
  <si>
    <t>564851011</t>
  </si>
  <si>
    <t>Podklad ze štěrkodrtě ŠDa plochy do 100 m2 tl 150 mm fr 0-63mm</t>
  </si>
  <si>
    <t>-1214853909</t>
  </si>
  <si>
    <t>Podklad ze štěrkodrti ŠD s rozprostřením a zhutněním plochy jednotlivě do 100 m2, po zhutnění tl. 150 mm</t>
  </si>
  <si>
    <t>77</t>
  </si>
  <si>
    <t>596811220</t>
  </si>
  <si>
    <t xml:space="preserve">Kladení betonové dlažby komunikací pro pěší do lože z kameniva velikosti přes 0,09 do 0,25 m2 pl do 50 m2 </t>
  </si>
  <si>
    <t>1178075980</t>
  </si>
  <si>
    <t>Kladení dlažby z betonových nebo kameninových dlaždic komunikací pro pěší s vyplněním spár a se smetením přebytečného materiálu na vzdálenost do 3 m s ložem z kameniva těženého tl. do 50 mm velikosti dlaždic přes 0,09 m2 do 0,25 m2, pro plochy do 50 m2</t>
  </si>
  <si>
    <t>viz rozebrání dlažby</t>
  </si>
  <si>
    <t>2,31</t>
  </si>
  <si>
    <t>78</t>
  </si>
  <si>
    <t>59245601</t>
  </si>
  <si>
    <t>dlažba desková betonová 500x500x50mm přírodní - popř. dle stávající</t>
  </si>
  <si>
    <t>-1388458087</t>
  </si>
  <si>
    <t>dlažba desková betonová 500x500x50mm přírodní</t>
  </si>
  <si>
    <t>2,31*1,05 'Přepočtené koeficientem množství</t>
  </si>
  <si>
    <t>Úpravy povrchů, podlahy a osazování výplní</t>
  </si>
  <si>
    <t>79</t>
  </si>
  <si>
    <t>612456100R</t>
  </si>
  <si>
    <t>Vnitřní sanační omítka stěn kanalizačních šachet jednovrstvá tl 10 mm provedena tlakovým nástřikem, vč. dodávky materiálu</t>
  </si>
  <si>
    <t>1144277204</t>
  </si>
  <si>
    <t>stávající šachta</t>
  </si>
  <si>
    <t>"Š0" 2*3,14*0,5*5,2</t>
  </si>
  <si>
    <t>80</t>
  </si>
  <si>
    <t>985131111</t>
  </si>
  <si>
    <t>Očištění ploch stěn, rubu kleneb a podlah tlakovou vodou</t>
  </si>
  <si>
    <t>1335593441</t>
  </si>
  <si>
    <t>81</t>
  </si>
  <si>
    <t>985131000</t>
  </si>
  <si>
    <t>Náklady na kontrolu podkladu stěn šachet po očištění</t>
  </si>
  <si>
    <t>-973608492</t>
  </si>
  <si>
    <t>Trubní vedení</t>
  </si>
  <si>
    <t>82</t>
  </si>
  <si>
    <t>871310330</t>
  </si>
  <si>
    <t>Montáž kanalizačního potrubí hladkého plnostěnného SN 16 z polypropylenu DN 150</t>
  </si>
  <si>
    <t>1963491930</t>
  </si>
  <si>
    <t>Montáž kanalizačního potrubí z plastů z polypropylenu PP hladkého plnostěnného SN 16 DN 150</t>
  </si>
  <si>
    <t>83</t>
  </si>
  <si>
    <t>28617094</t>
  </si>
  <si>
    <t>trubka kanalizační PP plnostěnná třívrstvá DN 150mm SN16</t>
  </si>
  <si>
    <t>-1533510843</t>
  </si>
  <si>
    <t>204*1,1 'Přepočtené koeficientem množství</t>
  </si>
  <si>
    <t>84</t>
  </si>
  <si>
    <t>871360330</t>
  </si>
  <si>
    <t>Montáž kanalizačního potrubí hladkého plnostěnného SN 16 z polypropylenu DN 250</t>
  </si>
  <si>
    <t>417339979</t>
  </si>
  <si>
    <t>Montáž kanalizačního potrubí z plastů z polypropylenu PP hladkého plnostěnného SN 16 DN 250</t>
  </si>
  <si>
    <t>85</t>
  </si>
  <si>
    <t>28617096</t>
  </si>
  <si>
    <t>trubka kanalizační PP plnostěnná třívrstvá DN 250mm SN16</t>
  </si>
  <si>
    <t>2100000980</t>
  </si>
  <si>
    <t>674*1,1 'Přepočtené koeficientem množství</t>
  </si>
  <si>
    <t>86</t>
  </si>
  <si>
    <t>877310310</t>
  </si>
  <si>
    <t>Montáž kolen na kanalizačním potrubí z PP trub hladkých plnostěnných DN 150</t>
  </si>
  <si>
    <t>-1817741461</t>
  </si>
  <si>
    <t>Montáž tvarovek na kanalizačním plastovém potrubí z polypropylenu PP hladkého plnostěnného kolen DN 150</t>
  </si>
  <si>
    <t>napojení na stoku</t>
  </si>
  <si>
    <t>23*1</t>
  </si>
  <si>
    <t>napojení na šachtu</t>
  </si>
  <si>
    <t>3*2</t>
  </si>
  <si>
    <t>87</t>
  </si>
  <si>
    <t>28617172</t>
  </si>
  <si>
    <t>koleno kanalizační PP SN16 15°(30°,45°) DN 150</t>
  </si>
  <si>
    <t>708603367</t>
  </si>
  <si>
    <t>88</t>
  </si>
  <si>
    <t>877310330</t>
  </si>
  <si>
    <t>Montáž spojek na kanalizačním potrubí z PP trub hladkých plnostěnných DN 150</t>
  </si>
  <si>
    <t>1020902133</t>
  </si>
  <si>
    <t>Montáž tvarovek na kanalizačním plastovém potrubí z polypropylenu PP hladkého plnostěnného spojek nebo redukcí DN 150</t>
  </si>
  <si>
    <t>89</t>
  </si>
  <si>
    <t>28617230R</t>
  </si>
  <si>
    <t>trubka zkrácená s hrdlem kanalizační PP DN 150</t>
  </si>
  <si>
    <t>34956265</t>
  </si>
  <si>
    <t>90</t>
  </si>
  <si>
    <t>877360320</t>
  </si>
  <si>
    <t>Montáž odboček na kanalizačním potrubí z PP trub hladkých plnostěnných DN 250</t>
  </si>
  <si>
    <t>-314012549</t>
  </si>
  <si>
    <t>Montáž tvarovek na kanalizačním plastovém potrubí z polypropylenu PP hladkého plnostěnného odboček DN 250</t>
  </si>
  <si>
    <t>pro vedlejší stoky, napojení na stoku</t>
  </si>
  <si>
    <t>91</t>
  </si>
  <si>
    <t>28617210</t>
  </si>
  <si>
    <t>odbočka kanalizační PP SN16 45° DN 250/150</t>
  </si>
  <si>
    <t>-690176028</t>
  </si>
  <si>
    <t>92</t>
  </si>
  <si>
    <t>892,1-R</t>
  </si>
  <si>
    <t>Kamerová zkouška kanalizačního potrubí, vč. vyhotovení záznamu o zkoušce</t>
  </si>
  <si>
    <t>1057947637</t>
  </si>
  <si>
    <t>204+674</t>
  </si>
  <si>
    <t>93</t>
  </si>
  <si>
    <t>892312121</t>
  </si>
  <si>
    <t>Tlaková zkouška potrubí DN 150 těsnícím vakem ucpávkovým</t>
  </si>
  <si>
    <t>úsek</t>
  </si>
  <si>
    <t>-404171362</t>
  </si>
  <si>
    <t>Tlakové zkoušky těsnícími vaky ucpávkovými DN 150</t>
  </si>
  <si>
    <t>"Vedlejší stoky" 26</t>
  </si>
  <si>
    <t>94</t>
  </si>
  <si>
    <t>892351111</t>
  </si>
  <si>
    <t>Tlaková zkouška potrubí DN 150 nebo 200</t>
  </si>
  <si>
    <t>1665750668</t>
  </si>
  <si>
    <t>Tlakové zkoušky na potrubí DN 150 nebo 200</t>
  </si>
  <si>
    <t>95</t>
  </si>
  <si>
    <t>892362121</t>
  </si>
  <si>
    <t>Tlaková zkouška potrubí DN 250 těsnícím vakem ucpávkovým</t>
  </si>
  <si>
    <t>309450038</t>
  </si>
  <si>
    <t>Tlakové zkoušky těsnícími vaky ucpávkovými DN 250</t>
  </si>
  <si>
    <t>dle počtu šachet</t>
  </si>
  <si>
    <t>"Stoka A" 10</t>
  </si>
  <si>
    <t>96</t>
  </si>
  <si>
    <t>892381111</t>
  </si>
  <si>
    <t>Tlaková zkouška potrubí DN 250, DN 300 nebo 350</t>
  </si>
  <si>
    <t>-1342502260</t>
  </si>
  <si>
    <t>Tlakové zkoušky na potrubí DN 250, 300 nebo 350</t>
  </si>
  <si>
    <t>97</t>
  </si>
  <si>
    <t>894411311</t>
  </si>
  <si>
    <t>Osazení betonových nebo železobetonových dílců pro šachty skruží rovných</t>
  </si>
  <si>
    <t>-183959802</t>
  </si>
  <si>
    <t>"Stoka A" 6+7+8</t>
  </si>
  <si>
    <t>"Stoka B" 2+2+4</t>
  </si>
  <si>
    <t>"Stoka C" 0+1+0</t>
  </si>
  <si>
    <t>"Stoka D" 2+1+1</t>
  </si>
  <si>
    <t>98</t>
  </si>
  <si>
    <t>59224160</t>
  </si>
  <si>
    <t>skruž kanalizační s ocelovými stupadly 100x25x12cm, vč. povrchové úpravy</t>
  </si>
  <si>
    <t>1403126187</t>
  </si>
  <si>
    <t>skruž kanalizační s ocelovými stupadly 100x25x12cm</t>
  </si>
  <si>
    <t>99</t>
  </si>
  <si>
    <t>59224161</t>
  </si>
  <si>
    <t>skruž kanalizační s ocelovými stupadly 100x50x12cm, vč. povrchové úpravy</t>
  </si>
  <si>
    <t>-464799002</t>
  </si>
  <si>
    <t>skruž kanalizační s ocelovými stupadly 100x50x12cm</t>
  </si>
  <si>
    <t>"Stoka A" 7</t>
  </si>
  <si>
    <t>100</t>
  </si>
  <si>
    <t>59224162</t>
  </si>
  <si>
    <t>skruž kanalizační s ocelovými stupadly 100x100x12cm, vč. povrchové úpravy</t>
  </si>
  <si>
    <t>952299665</t>
  </si>
  <si>
    <t>skruž kanalizační s ocelovými stupadly 100x100x12cm</t>
  </si>
  <si>
    <t>101</t>
  </si>
  <si>
    <t>894412411</t>
  </si>
  <si>
    <t>Osazení betonových nebo železobetonových dílců pro šachty skruží přechodových</t>
  </si>
  <si>
    <t>600557799</t>
  </si>
  <si>
    <t>102</t>
  </si>
  <si>
    <t>59224168</t>
  </si>
  <si>
    <t>skruž betonová přechodová 62,5/100x60x12cm, stupadla poplastovaná kapsová, vč. povrchové úpravy</t>
  </si>
  <si>
    <t>1973080552</t>
  </si>
  <si>
    <t>skruž betonová přechodová 62,5/100x60x12cm, stupadla poplastovaná kapsová</t>
  </si>
  <si>
    <t>103</t>
  </si>
  <si>
    <t>894414111</t>
  </si>
  <si>
    <t>Osazení betonových nebo železobetonových dílců pro šachty skruží základových (dno)</t>
  </si>
  <si>
    <t>87188185</t>
  </si>
  <si>
    <t>104</t>
  </si>
  <si>
    <t>59224339</t>
  </si>
  <si>
    <t>dno betonové šachty kanalizační přímé 100x100x60cm, vč. povrchové úpravy, Žlábek ve dně prefabrikované šachty (kyneta) a nástupnice bude betonová s nátěrem, nástupnice s protiskluzem R11 dle DIN 51 130</t>
  </si>
  <si>
    <t>-1111698694</t>
  </si>
  <si>
    <t>105</t>
  </si>
  <si>
    <t>59224348</t>
  </si>
  <si>
    <t>těsnění elastomerové pro spojení šachetních dílů DN 1000</t>
  </si>
  <si>
    <t>-1868274864</t>
  </si>
  <si>
    <t>"Stoka A" 31</t>
  </si>
  <si>
    <t>"Stoka B" 12</t>
  </si>
  <si>
    <t>"Stoka C" 2</t>
  </si>
  <si>
    <t>"Stoka D" 7</t>
  </si>
  <si>
    <t>106</t>
  </si>
  <si>
    <t>894812202</t>
  </si>
  <si>
    <t>Revizní a čistící šachta z PP šachtové dno DN 425/150 průtočné 30°,60°,90°</t>
  </si>
  <si>
    <t>-1762249919</t>
  </si>
  <si>
    <t>Revizní a čistící šachta z polypropylenu PP pro hladké trouby DN 425 šachtové dno (DN šachty / DN trubního vedení) DN 425/150 průtočné 30°,60°,90°</t>
  </si>
  <si>
    <t>vedlejší stoky</t>
  </si>
  <si>
    <t>107</t>
  </si>
  <si>
    <t>894812232</t>
  </si>
  <si>
    <t>Revizní a čistící šachta z PP DN 425 šachtová roura korugovaná bez hrdla světlé hloubky 2000 mm</t>
  </si>
  <si>
    <t>2109921914</t>
  </si>
  <si>
    <t>Revizní a čistící šachta z polypropylenu PP pro hladké trouby DN 425 roura šachtová korugovaná bez hrdla, světlé hloubky 2000 mm</t>
  </si>
  <si>
    <t>108</t>
  </si>
  <si>
    <t>894812241</t>
  </si>
  <si>
    <t>Revizní a čistící šachta z PP DN 425 šachtová roura teleskopická světlé hloubky 375 mm</t>
  </si>
  <si>
    <t>2109677312</t>
  </si>
  <si>
    <t>Revizní a čistící šachta z polypropylenu PP pro hladké trouby DN 425 roura šachtová korugovaná teleskopická (včetně těsnění) 375 mm</t>
  </si>
  <si>
    <t>109</t>
  </si>
  <si>
    <t>894812249</t>
  </si>
  <si>
    <t>Příplatek k rourám revizní a čistící šachty z PP DN 425 za uříznutí šachtové roury</t>
  </si>
  <si>
    <t>-977530981</t>
  </si>
  <si>
    <t>Revizní a čistící šachta z polypropylenu PP pro hladké trouby DN 425 roura šachtová korugovaná Příplatek k cenám 2231 - 2242 za uříznutí šachtové roury</t>
  </si>
  <si>
    <t>110</t>
  </si>
  <si>
    <t>894812262</t>
  </si>
  <si>
    <t>Revizní a čistící šachta z PP DN 425 poklop litinový plný do teleskopické trubky pro třídu zatížení D400</t>
  </si>
  <si>
    <t>1586874028</t>
  </si>
  <si>
    <t>Revizní a čistící šachta z polypropylenu PP pro hladké trouby DN 425 poklop litinový (pro třídu zatížení) plný do teleskopické trubky (D400)</t>
  </si>
  <si>
    <t>111</t>
  </si>
  <si>
    <t>899,901-R</t>
  </si>
  <si>
    <t>Napojení nového kanalizačního potrubí PP DN250 na stávající kanalizační šachtu s utěsněním prostupu po osazení potrubí, vč. tvarovek, vč. dodávky materiálu</t>
  </si>
  <si>
    <t>-1296375607</t>
  </si>
  <si>
    <t>"Š0" 1</t>
  </si>
  <si>
    <t>112</t>
  </si>
  <si>
    <t>899104112</t>
  </si>
  <si>
    <t>Osazení poklopů litinových nebo ocelových včetně rámů pro třídu zatížení D400, E600</t>
  </si>
  <si>
    <t>1900502236</t>
  </si>
  <si>
    <t>Osazení poklopů litinových a ocelových včetně rámů pro třídu zatížení D400, E600</t>
  </si>
  <si>
    <t xml:space="preserve">Poznámka k položce:_x000d_
viz TZ př.č. D.1.1.1.1, v.č. D.1.1.1.2 až 17, situace C3_x000d_
rám šachtového poklopu bude osazen na maltu na cementové bázi </t>
  </si>
  <si>
    <t>113</t>
  </si>
  <si>
    <t>286,3-R</t>
  </si>
  <si>
    <t>poklop šachtový litinový s betonovou výplní DN 600 pro třídu zatížení D400, bez odvětrání</t>
  </si>
  <si>
    <t>2117012071</t>
  </si>
  <si>
    <t>114</t>
  </si>
  <si>
    <t>8999,111R</t>
  </si>
  <si>
    <t>Vyplnění mezikruží cementopopílkovou směsí, vč. dodávky materiálů</t>
  </si>
  <si>
    <t>-752089571</t>
  </si>
  <si>
    <t>protlak</t>
  </si>
  <si>
    <t>3,14*0,25*0,25*(27+32,3)-3,14*0,125*0,125*(27+32,3)</t>
  </si>
  <si>
    <t>115</t>
  </si>
  <si>
    <t>899911174</t>
  </si>
  <si>
    <t>Kluzná objímka výšky do 130 mm vnějšího průměru potrubí do 582 mm</t>
  </si>
  <si>
    <t>1286455644</t>
  </si>
  <si>
    <t>Kluzné objímky (pojízdná sedla) pro zasunutí potrubí do chráničky výšky do 130 mm vnějšího průměru potrubí do 582 mm</t>
  </si>
  <si>
    <t>16+18</t>
  </si>
  <si>
    <t>116</t>
  </si>
  <si>
    <t>899913165</t>
  </si>
  <si>
    <t>Uzavírací manžeta chráničky potrubí DN 250 x 500</t>
  </si>
  <si>
    <t>-1088318267</t>
  </si>
  <si>
    <t>Koncové uzavírací manžety chrániček DN potrubí x DN chráničky DN 250 x 500</t>
  </si>
  <si>
    <t>2+2</t>
  </si>
  <si>
    <t>Ostatní konstrukce a práce, bourání</t>
  </si>
  <si>
    <t>117</t>
  </si>
  <si>
    <t>916131213</t>
  </si>
  <si>
    <t>Osazení silničního obrubníku betonového stojatého s boční opěrou do lože z betonu prostého</t>
  </si>
  <si>
    <t>154383196</t>
  </si>
  <si>
    <t>Osazení silničního obrubníku betonového se zřízením lože, s vyplněním a zatřením spár cementovou maltou stojatého s boční opěrou z betonu prostého, do lože z betonu prostého</t>
  </si>
  <si>
    <t>viz vytrhání obrub</t>
  </si>
  <si>
    <t>118</t>
  </si>
  <si>
    <t>59217031</t>
  </si>
  <si>
    <t>obrubník betonový silniční 1000x150x250mm</t>
  </si>
  <si>
    <t>904218756</t>
  </si>
  <si>
    <t>50*1,05 'Přepočtené koeficientem množství</t>
  </si>
  <si>
    <t>119</t>
  </si>
  <si>
    <t>919122100R</t>
  </si>
  <si>
    <t>Vytmelení spar betonového povrchu, vč. dodávky materiálu</t>
  </si>
  <si>
    <t>331654490</t>
  </si>
  <si>
    <t>120</t>
  </si>
  <si>
    <t>919122121</t>
  </si>
  <si>
    <t>Těsnění spár zálivkou za tepla pro komůrky š 15 mm hl 25 mm s těsnicím profilem</t>
  </si>
  <si>
    <t>1243252239</t>
  </si>
  <si>
    <t xml:space="preserve">Utěsnění dilatačních spár zálivkou za tepla  v cementobetonovém nebo živičném krytu včetně adhezního nátěru s těsnicím profilem pod zálivkou, pro komůrky šířky 15 mm, hloubky 25 mm</t>
  </si>
  <si>
    <t>121</t>
  </si>
  <si>
    <t>919735111</t>
  </si>
  <si>
    <t>Řezání stávajícího živičného krytu hl do 50 mm</t>
  </si>
  <si>
    <t>-1004461460</t>
  </si>
  <si>
    <t xml:space="preserve">Řezání stávajícího živičného krytu nebo podkladu  hloubky do 50 mm</t>
  </si>
  <si>
    <t>"Stoka A, DN250" 227,3*2</t>
  </si>
  <si>
    <t>"rozšíření startovací jáma Š3 a část koncové Š4" (3,7-1,1)*2+(3,7-1,1)</t>
  </si>
  <si>
    <t>"rozšíření pro šachty, asfalt, Š1, Š2, Š8, Š9" (2,5-1,1)*2*4</t>
  </si>
  <si>
    <t>"Stoka B, DN250" 165*2</t>
  </si>
  <si>
    <t>"rozšíření pro šachty, asfalt, Š11 až Š14," (2,5-1,1)*2*4</t>
  </si>
  <si>
    <t>"Stoka C, DN250" 46*2</t>
  </si>
  <si>
    <t>"rozšíření pro šachty, asfalt, Š15," (2,5-1,1)*2</t>
  </si>
  <si>
    <t>"Stoka D, DN250" 1,9*2</t>
  </si>
  <si>
    <t>"Vedlejší stoky, DN150, uvažováno 80% z délky" 204*2*0,8</t>
  </si>
  <si>
    <t>122</t>
  </si>
  <si>
    <t>919735124</t>
  </si>
  <si>
    <t>Řezání stávajícího betonového krytu hl přes 150 do 200 mm</t>
  </si>
  <si>
    <t>1153872537</t>
  </si>
  <si>
    <t>Řezání stávajícího betonového krytu nebo podkladu hloubky přes 150 do 200 mm</t>
  </si>
  <si>
    <t>"Stoka A" 6,5*2</t>
  </si>
  <si>
    <t>"Stoka D" 28,6*2</t>
  </si>
  <si>
    <t>"rozšíření pro šachty" (2,5-1,1)*(1+2)</t>
  </si>
  <si>
    <t>"Vedlejší stoky, DN150, uvažováno 10% z délky" 204*2*0,1</t>
  </si>
  <si>
    <t>123</t>
  </si>
  <si>
    <t>979,1-R</t>
  </si>
  <si>
    <t>Demontáž stávajícího čerpadla, vč. vystrojení ve stávajícíc šachtě Š0, vč. odvozu a likvidace</t>
  </si>
  <si>
    <t>693770213</t>
  </si>
  <si>
    <t>124</t>
  </si>
  <si>
    <t>980,2-R</t>
  </si>
  <si>
    <t xml:space="preserve">Kontrolní zkoušky zhutnění zásypu rýhy </t>
  </si>
  <si>
    <t>249574109</t>
  </si>
  <si>
    <t xml:space="preserve">Kontrolní zhutnění zásypu rýhy
Zkouška lehkou dynamickou deskou
Kontrolní zkoušky zhutnění zásypů rýhy se budou provádět po vzdálenostech á 30 m, a to vždy ve třech úrovních - v úrovni nivelety potrubí ve výkopu, v úrovni 0,30 m nad potrubím a v úrovni zemní pláně na hodnotu modulu deformace Edef2 = 45 Mpa.
</t>
  </si>
  <si>
    <t>Poznámka k položce:_x000d_
viz TZ př.č. D.1.1.1.1</t>
  </si>
  <si>
    <t>997</t>
  </si>
  <si>
    <t>Přesun sutě</t>
  </si>
  <si>
    <t>125</t>
  </si>
  <si>
    <t>997221551</t>
  </si>
  <si>
    <t>Vodorovná doprava suti ze sypkých materiálů do 1 km</t>
  </si>
  <si>
    <t>261916038</t>
  </si>
  <si>
    <t>Vodorovná doprava suti bez naložení, ale se složením a s hrubým urovnáním ze sypkých materiálů, na vzdálenost do 1 km</t>
  </si>
  <si>
    <t>"asfalt" 80,18+153,388</t>
  </si>
  <si>
    <t>"kamenivo" 306,777+404,388+18,084+2,935+0,67</t>
  </si>
  <si>
    <t>"beton. plocha" 27,438</t>
  </si>
  <si>
    <t>126</t>
  </si>
  <si>
    <t>997221559</t>
  </si>
  <si>
    <t>Příplatek ZKD 1 km u vodorovné dopravy suti ze sypkých materiálů</t>
  </si>
  <si>
    <t>-841676012</t>
  </si>
  <si>
    <t>Vodorovná doprava suti bez naložení, ale se složením a s hrubým urovnáním Příplatek k ceně za každý další i započatý 1 km přes 1 km</t>
  </si>
  <si>
    <t>993,86*19 'Přepočtené koeficientem množství</t>
  </si>
  <si>
    <t>127</t>
  </si>
  <si>
    <t>997221561</t>
  </si>
  <si>
    <t>Vodorovná doprava suti z kusových materiálů do 1 km</t>
  </si>
  <si>
    <t>999960195</t>
  </si>
  <si>
    <t>Vodorovná doprava suti bez naložení, ale se složením a s hrubým urovnáním z kusových materiálů, na vzdálenost do 1 km</t>
  </si>
  <si>
    <t>"beton. dlažba" 0,59</t>
  </si>
  <si>
    <t>"obrubníky" 10,25</t>
  </si>
  <si>
    <t>128</t>
  </si>
  <si>
    <t>997221569</t>
  </si>
  <si>
    <t>Příplatek ZKD 1 km u vodorovné dopravy suti z kusových materiálů</t>
  </si>
  <si>
    <t>-325903418</t>
  </si>
  <si>
    <t>10,84*19 'Přepočtené koeficientem množství</t>
  </si>
  <si>
    <t>129</t>
  </si>
  <si>
    <t>997221611</t>
  </si>
  <si>
    <t>Nakládání suti na dopravní prostředky pro vodorovnou dopravu</t>
  </si>
  <si>
    <t>205290696</t>
  </si>
  <si>
    <t>Nakládání na dopravní prostředky pro vodorovnou dopravu suti</t>
  </si>
  <si>
    <t>130</t>
  </si>
  <si>
    <t>997221861</t>
  </si>
  <si>
    <t>Poplatek za uložení stavebního odpadu na recyklační skládce (skládkovné) z prostého betonu pod kódem 17 01 01</t>
  </si>
  <si>
    <t>1430753571</t>
  </si>
  <si>
    <t>Poplatek za uložení stavebního odpadu na recyklační skládce (skládkovné) z prostého betonu zatříděného do Katalogu odpadů pod kódem 17 01 01</t>
  </si>
  <si>
    <t>131</t>
  </si>
  <si>
    <t>997221873</t>
  </si>
  <si>
    <t>246411376</t>
  </si>
  <si>
    <t>132</t>
  </si>
  <si>
    <t>997221875</t>
  </si>
  <si>
    <t>Poplatek za uložení stavebního odpadu na recyklační skládce (skládkovné) asfaltového bez obsahu dehtu zatříděného do Katalogu odpadů pod kódem 17 03 02</t>
  </si>
  <si>
    <t>-1897434234</t>
  </si>
  <si>
    <t>998</t>
  </si>
  <si>
    <t>Přesun hmot</t>
  </si>
  <si>
    <t>133</t>
  </si>
  <si>
    <t>998276101</t>
  </si>
  <si>
    <t>Přesun hmot pro trubní vedení z trub z plastických hmot otevřený výkop</t>
  </si>
  <si>
    <t>351355374</t>
  </si>
  <si>
    <t>Přesun hmot pro trubní vedení hloubené z trub z plastických hmot nebo sklolaminátových pro vodovody nebo kanalizace v otevřeném výkopu dopravní vzdálenost do 15 m</t>
  </si>
  <si>
    <t>odpočet kamenivo</t>
  </si>
  <si>
    <t>4654,175-4358,194</t>
  </si>
  <si>
    <t>002 - SO 03 Tlaková splašková kanalizace</t>
  </si>
  <si>
    <t>Poznámka k položce:_x000d_
viz TZ př.č. D.1.1.3.1, v.č. D.1.1.3.2 až 4, situace C3</t>
  </si>
  <si>
    <t>"Výtlak V, D40" 35,9*0,9</t>
  </si>
  <si>
    <t>"Nátok do DČS, DN150" 5*1</t>
  </si>
  <si>
    <t>"DČS" 2*2</t>
  </si>
  <si>
    <t>"Výtlak V, D40" 52,1*0,9</t>
  </si>
  <si>
    <t>4*30</t>
  </si>
  <si>
    <t>"Výtlak V, D40" 0,9*1</t>
  </si>
  <si>
    <t>uvažová no 20%</t>
  </si>
  <si>
    <t>"rýhy" (32,333+32,333+43,11)*0,2</t>
  </si>
  <si>
    <t>Poznámka k položce:_x000d_
viz TZ př.č. D.1.1.3.1, v.č. D.1.1.3.2 až 4, situace C3_x000d_
hor.tř.I skupina 2. - 30% , skupina 3 - 30%,_x000d_
hor.tř.II skupina 4. - 40%</t>
  </si>
  <si>
    <t>"Výtlak V, D40" 52,1*0,9*(1,55-0,41)</t>
  </si>
  <si>
    <t>"Výtlak V, D40" 35,9*0,9*(1,55-0,2)</t>
  </si>
  <si>
    <t>"Nátok do DČS, DN150" 5*1*(1,3-0,2)</t>
  </si>
  <si>
    <t>"DČS" 1,7*1,7*(2-0,2)</t>
  </si>
  <si>
    <t>107,776*0,3</t>
  </si>
  <si>
    <t>107,776*0,4</t>
  </si>
  <si>
    <t>"Výtlak V, D40" 88*1,55*2</t>
  </si>
  <si>
    <t>"Nátok do DČS, DN150" 5*1,3*2</t>
  </si>
  <si>
    <t>32,333+32,333</t>
  </si>
  <si>
    <t>64,666*10 'Přepočtené koeficientem množství</t>
  </si>
  <si>
    <t>43,11</t>
  </si>
  <si>
    <t>43,11*10 'Přepočtené koeficientem množství</t>
  </si>
  <si>
    <t>"Výtlak V, D40" 88*0,9</t>
  </si>
  <si>
    <t>"DČS" 1,45*1,45</t>
  </si>
  <si>
    <t>64,666+43,11</t>
  </si>
  <si>
    <t>107,776*1,8 'Přepočtené koeficientem množství</t>
  </si>
  <si>
    <t>32,333+32,333+43,11</t>
  </si>
  <si>
    <t>-8,42</t>
  </si>
  <si>
    <t>podsyp</t>
  </si>
  <si>
    <t>-0,21</t>
  </si>
  <si>
    <t>-29,178</t>
  </si>
  <si>
    <t>deska</t>
  </si>
  <si>
    <t>-0,18</t>
  </si>
  <si>
    <t>OP DČS</t>
  </si>
  <si>
    <t>"beton" -3,14*0,3*0,3*(1,8-0,2)</t>
  </si>
  <si>
    <t>46,89*0,41</t>
  </si>
  <si>
    <t>41,31*0,2</t>
  </si>
  <si>
    <t>zásyp</t>
  </si>
  <si>
    <t>96,823</t>
  </si>
  <si>
    <t>kolem DČS</t>
  </si>
  <si>
    <t>-4,36</t>
  </si>
  <si>
    <t>92,463*2 'Přepočtené koeficientem množství</t>
  </si>
  <si>
    <t>58344171</t>
  </si>
  <si>
    <t>přírodní drcené kamenivo (štěrkodrť), frakce 0-32 mm</t>
  </si>
  <si>
    <t>1126593344</t>
  </si>
  <si>
    <t>zásyp DČS</t>
  </si>
  <si>
    <t>"výkop DČS" 1,7*1,7*(2-0,2)</t>
  </si>
  <si>
    <t>"podsyp" -0,21</t>
  </si>
  <si>
    <t>"deska" -0,18</t>
  </si>
  <si>
    <t>"OP DČS" -3,14*0,3*0,3*(1,8-0,2)</t>
  </si>
  <si>
    <t>4,36*2 'Přepočtené koeficientem množství</t>
  </si>
  <si>
    <t>"Výtlak V, D40" 88*0,9*0,34</t>
  </si>
  <si>
    <t>"Nátok do DČS, DN150" 5*1*0,45</t>
  </si>
  <si>
    <t>29,178*2 'Přepočtené koeficientem množství</t>
  </si>
  <si>
    <t>184,926+8,72+58,356</t>
  </si>
  <si>
    <t>"Výtlak V, D40" 88</t>
  </si>
  <si>
    <t>"Nátok do DČS, DN150" 5</t>
  </si>
  <si>
    <t>271532212</t>
  </si>
  <si>
    <t>Podsyp pod základové konstrukce se zhutněním z hrubého kameniva frakce 16 až 32 mm</t>
  </si>
  <si>
    <t>-123696248</t>
  </si>
  <si>
    <t>Podsyp pod základové konstrukce se zhutněním a urovnáním povrchu z kameniva hrubého, frakce 16 - 32 mm</t>
  </si>
  <si>
    <t>"DČS" 1,45*1,45*0,1</t>
  </si>
  <si>
    <t>273313511</t>
  </si>
  <si>
    <t>Základové desky z betonu tř. C 12/15</t>
  </si>
  <si>
    <t>-1550475112</t>
  </si>
  <si>
    <t>Základy z betonu prostého desky z betonu kamenem neprokládaného tř. C 12/15</t>
  </si>
  <si>
    <t>"DČS" 1*1*(0,1+0,1)</t>
  </si>
  <si>
    <t>-3,14*0,25*0,25*0,1</t>
  </si>
  <si>
    <t>273351121</t>
  </si>
  <si>
    <t>Zřízení bednění základových desek</t>
  </si>
  <si>
    <t>-743400200</t>
  </si>
  <si>
    <t>Bednění základů desek zřízení</t>
  </si>
  <si>
    <t>"DČS" 2*3,14*0,5*0,2</t>
  </si>
  <si>
    <t>273351122</t>
  </si>
  <si>
    <t>Odstranění bednění základových desek</t>
  </si>
  <si>
    <t>170565072</t>
  </si>
  <si>
    <t>Bednění základů desek odstranění</t>
  </si>
  <si>
    <t>273362021</t>
  </si>
  <si>
    <t>Výztuž základových desek svařovanými sítěmi Kari</t>
  </si>
  <si>
    <t>-863142612</t>
  </si>
  <si>
    <t>Výztuž základů desek ze svařovaných sítí z drátů typu KARI</t>
  </si>
  <si>
    <t>"DČS" 3,14*0,5*0,5*6,5/1000*1,15*2</t>
  </si>
  <si>
    <t>"Výtlak V, D40" 88*0,9*0,1</t>
  </si>
  <si>
    <t>"Nátok do DČS, DN150" 5*1*0,1</t>
  </si>
  <si>
    <t>46,89</t>
  </si>
  <si>
    <t xml:space="preserve">Poznámka k položce:_x000d_
viz TZ př.č. D.1.1.3.1, v.č. D.1.1.3.2 až 4, situace C3_x000d_
</t>
  </si>
  <si>
    <t>41,31</t>
  </si>
  <si>
    <t>871184201</t>
  </si>
  <si>
    <t>Montáž kanalizačního potrubí z PE SDR11 otevřený výkop sklon do 20 % svařovaných na tupo D 40x3,7 mm</t>
  </si>
  <si>
    <t>533604966</t>
  </si>
  <si>
    <t>Montáž kanalizačního potrubí z plastů z polyetylenu PE 100 svařovaných na tupo v otevřeném výkopu ve sklonu do 20 % SDR 11/PN16 D 40 x 3,7 mm</t>
  </si>
  <si>
    <t>"Výtlak V" 88</t>
  </si>
  <si>
    <t>28613682</t>
  </si>
  <si>
    <t>potrubí dvouvrstvé PE100 RC se signalizační vrstvou SDR11 40x3,7mm dl 12m</t>
  </si>
  <si>
    <t>-829623065</t>
  </si>
  <si>
    <t>88*1,1 'Přepočtené koeficientem množství</t>
  </si>
  <si>
    <t>"Nátok do DČS" 5</t>
  </si>
  <si>
    <t>5*1,1 'Přepočtené koeficientem množství</t>
  </si>
  <si>
    <t>892241111</t>
  </si>
  <si>
    <t xml:space="preserve">Tlaková zkouška  potrubí DN do 80</t>
  </si>
  <si>
    <t>-1137727404</t>
  </si>
  <si>
    <t>Tlakové zkoušky na potrubí DN do 80</t>
  </si>
  <si>
    <t>"Nátok do DČS" 1</t>
  </si>
  <si>
    <t>89481200R</t>
  </si>
  <si>
    <t>Dodávka + montáž domovní čerpací stanice DČS balená DN800, vč. kompozitního poklopu DN600 B125, vč. strojního vystrojení a elektro části pro ovládání stanice</t>
  </si>
  <si>
    <t>soubor</t>
  </si>
  <si>
    <t>351548673</t>
  </si>
  <si>
    <t xml:space="preserve">Dodávka + montáž automatická domovní čerpací stanice (balená čerpací stanice – např. typ SAKAL Ø 800mm v nejširším místě) pro napojení na gravitační kanalizaci. Čerpací jímka je kompletně vystrojená automatická čerpací stanice. Skládá se z tělesa jímky a vnitřního automatického čerpacího systému. Přesný typ čerpadel nelze určit, jelikož záleží na vybraném výrobci, čerpadla musí mít tyto parametry: Q = 3,6 l/s; H = 9,5 m, P = 1,5 kW.  Těleso jímky je z PP. Je zajištěna odolnost vůči hydrogeologickým tlakům. V plášti jímky je navařeno nátokové hrdlo DN 150 pro napojení gravitační kanalizace. Jímka je dále vybavena gumovou průchodkou DN 40 pro protažení výtlakového potrubí a plastovým hrdlem DN 50 pro protažení elektroinstalace. Vnitřní systém čerpací jímky se skládá z kalového čerpadla, řídící jednotky, kontrolních plováků hlídajících minimální a maximální hladiny a zpětné pojistné klapy výtlačného potrubí. 
DČS je vybavena zátěžovým kompozitním poklopem DN600, B125.</t>
  </si>
  <si>
    <t xml:space="preserve">Poznámka k položce:_x000d_
viz TZ př.č. D.1.1.3.1, v.č. D.1.1.3.2 až 4, situace C3_x000d_
_x000d_
Popis elektro části:_x000d_
 - OVLÁDACÍ AUTOMATIKA_x000d_
 - HLAVNÍ DOMOVNÍ ROZVADĚČ_x000d_
 - ELEKTRODOVÝ HLADINOVÝ SPÍNAČ_x000d_
 - PONORNÝ SPÍNAČ - MAX. HLADINA_x000d_
 - PONORNÝ SPÍNAČ - MIN. HLADINA_x000d_
_x000d_
Popis technologického vystrojení:_x000d_
 - KULOVÝ VENTIL DN 5/4"_x000d_
 - VENTIL POJISTNÝ PRUŽINOVÝ DN 1/2" P25a_x000d_
 - ZPĚTNÁ KLAPKA ZV 397, DN 5/4"_x000d_
 - PONORNÉ KALOVÉ ČERPADLO - Q=3,6l/s, H = 9,5m, P = 1,5kW_x000d_
_x000d_
</t>
  </si>
  <si>
    <t>899,902-R</t>
  </si>
  <si>
    <t>Napojení nového výtlačného potrubí PP D 40x3,7mm na stávající kanalizační šachtu navrtávkou a utěsněním prostupu po osazení potrubí, vč. dodávky materiálu</t>
  </si>
  <si>
    <t>438704784</t>
  </si>
  <si>
    <t>"S10" 1</t>
  </si>
  <si>
    <t>899,903-R</t>
  </si>
  <si>
    <t>Napojení nového kanalizačního potrubí PP DN150 na stávající kanalizační rozvody z budovy řidičů, vč. dodávky materiálu</t>
  </si>
  <si>
    <t>449668909</t>
  </si>
  <si>
    <t>"Budova řidičů" 1</t>
  </si>
  <si>
    <t>899721111</t>
  </si>
  <si>
    <t>Signalizační vodič DN do 150 mm na potrubí</t>
  </si>
  <si>
    <t>-22783168</t>
  </si>
  <si>
    <t>Signalizační vodič na potrubí DN do 150 mm</t>
  </si>
  <si>
    <t>88*1,05</t>
  </si>
  <si>
    <t>899722113</t>
  </si>
  <si>
    <t>Krytí potrubí z plastů výstražnou fólií z PVC 34cm</t>
  </si>
  <si>
    <t>282010690</t>
  </si>
  <si>
    <t>Krytí potrubí z plastů výstražnou fólií z PVC šířky 34 cm</t>
  </si>
  <si>
    <t>"Výtlak V, D40" 52,1*2</t>
  </si>
  <si>
    <t>"Výtlak V, D40" 35,9*2</t>
  </si>
  <si>
    <t>"Nátok do DČS, DN150" 5*2</t>
  </si>
  <si>
    <t>"DČS" 4*2</t>
  </si>
  <si>
    <t>Poznámka k položce:_x000d_
viz TZ př.č. D.1.1.3.1</t>
  </si>
  <si>
    <t>"asfalt" 10,316+5,392</t>
  </si>
  <si>
    <t>"kamenivo" 11,98+27,196+20,632</t>
  </si>
  <si>
    <t>"beton. plocha" 18,176</t>
  </si>
  <si>
    <t>93,692*19 'Přepočtené koeficientem množství</t>
  </si>
  <si>
    <t>272,34-252,002</t>
  </si>
  <si>
    <t>003 - Ostatní a vedlejší náklady</t>
  </si>
  <si>
    <t xml:space="preserve">    1.1 - Zařízení staveniště</t>
  </si>
  <si>
    <t xml:space="preserve">      1.1.1 - Zřízení, údržba a odstranění prostor dodavatele</t>
  </si>
  <si>
    <t xml:space="preserve">      1.1.3 - Vytýčení stávajících inž.sítí</t>
  </si>
  <si>
    <t xml:space="preserve">      1.1.4 - Zabezpečení podm.dle Plánu bezpečnosti práce</t>
  </si>
  <si>
    <t xml:space="preserve">      1.1.7 - Zajištění čištění komunikací </t>
  </si>
  <si>
    <t xml:space="preserve">    1.2 - Doprovodné objekty - Propagace</t>
  </si>
  <si>
    <t xml:space="preserve">      1.2.1 - Informační tabule</t>
  </si>
  <si>
    <t xml:space="preserve">    1.3 - Související činnosti</t>
  </si>
  <si>
    <t xml:space="preserve">      1.3.2 - Havarijní  plán stavby</t>
  </si>
  <si>
    <t xml:space="preserve">      1.3.4 - Geodetické zaměření skutečného provedení  stavby</t>
  </si>
  <si>
    <t xml:space="preserve">      1.3.5 - Dokumentace skutečného provedení stavby</t>
  </si>
  <si>
    <t xml:space="preserve">      1.3.7 - Zkoušky a testování.</t>
  </si>
  <si>
    <t xml:space="preserve">      1.3.9 - Kompletační činnost</t>
  </si>
  <si>
    <t xml:space="preserve">      1.3.10 - Pasportizace</t>
  </si>
  <si>
    <t xml:space="preserve">      1.3.15 - Geolog</t>
  </si>
  <si>
    <t xml:space="preserve">    1.4 - Ostatní</t>
  </si>
  <si>
    <t xml:space="preserve">      1.4.2 - Fotodokumentace</t>
  </si>
  <si>
    <t>1.1</t>
  </si>
  <si>
    <t>Zařízení staveniště</t>
  </si>
  <si>
    <t>1.1.1</t>
  </si>
  <si>
    <t>Zřízení, údržba a odstranění prostor dodavatele</t>
  </si>
  <si>
    <t>1.1.1.1</t>
  </si>
  <si>
    <t>ZS zhotovitele</t>
  </si>
  <si>
    <t>kpl</t>
  </si>
  <si>
    <t>1805480776</t>
  </si>
  <si>
    <t xml:space="preserve">Šatny, sociální objekty (mobilní WC...), kancelář pro stavbyvedoucího a mistra, kryté plechové uzamyk. sklady, volné sklady - potrubí, prefa díly, sypké materiály, apod. Oplocení, osvětlení, uvedení plochy do původního stavu apod., vč. Poplatky majiteli veřejných pozemků za dočasný pronájem ploch pro zařízení staveniště                                                                 Pozn.: v případě dočasného pronájmu pozemků v majetku Města Ostravy se předpokládají náklady za pronájem  0,0  Kč. Položka zahrnuje napojení na energie a případné nutné poplatky</t>
  </si>
  <si>
    <t>1.1.3</t>
  </si>
  <si>
    <t>Vytýčení stávajících inž.sítí</t>
  </si>
  <si>
    <t>1.1.3.1</t>
  </si>
  <si>
    <t xml:space="preserve">Náklady na vytýčení všech inženýrských sítí na staveništi u jednotlivých správců a majitelů,  před zahájením stavebních prací , vč. aktualizací vyjádření správců sítí před zahájením stavby</t>
  </si>
  <si>
    <t>-1554021299</t>
  </si>
  <si>
    <t>1.1.3.2</t>
  </si>
  <si>
    <t>Náklady na geodetické vytyčení stavby</t>
  </si>
  <si>
    <t>-1144158329</t>
  </si>
  <si>
    <t xml:space="preserve">Zhotovitel  zajistí geodetické zaměření oprávněným geodetem navrhnuté trasy kanalizace</t>
  </si>
  <si>
    <t>1.1.3.3</t>
  </si>
  <si>
    <t>Náklady na ochranu stávajících inženýrských sítí</t>
  </si>
  <si>
    <t>1732027752</t>
  </si>
  <si>
    <t>1.1.4</t>
  </si>
  <si>
    <t>Zabezpečení podm.dle Plánu bezpečnosti práce</t>
  </si>
  <si>
    <t>1.1.4.1</t>
  </si>
  <si>
    <t>Provizorní ohrazení výkopu</t>
  </si>
  <si>
    <t>-9864376</t>
  </si>
  <si>
    <t xml:space="preserve">Zřízení, instalace a ukotvení  provizorních ohrazení výkopu  včetně následné likvidace</t>
  </si>
  <si>
    <t>1.1.4.2</t>
  </si>
  <si>
    <t>Bezpečnost práce</t>
  </si>
  <si>
    <t>1776068211</t>
  </si>
  <si>
    <t>Zajištění bezpečnosti práce na staveništi dle plánu BOZP</t>
  </si>
  <si>
    <t>1.1.4.3</t>
  </si>
  <si>
    <t>Náklady na provizorní přejezdy výkopů během výstavby</t>
  </si>
  <si>
    <t>-40529721</t>
  </si>
  <si>
    <t>1.1.7</t>
  </si>
  <si>
    <t xml:space="preserve">Zajištění čištění komunikací </t>
  </si>
  <si>
    <t>1.1.7.1</t>
  </si>
  <si>
    <t>Čistění komunikací</t>
  </si>
  <si>
    <t>305165809</t>
  </si>
  <si>
    <t>Zajištění čištění komunikací po celou dobu realizace stavby</t>
  </si>
  <si>
    <t>1.1.8.1</t>
  </si>
  <si>
    <t>Náklady na zajištění bezpečnosti silničního provozu</t>
  </si>
  <si>
    <t>-612890022</t>
  </si>
  <si>
    <t>1.1.8.2</t>
  </si>
  <si>
    <t>Dočasné dopravní značení vč. dopravních značek, jejich osazení a následného odstranění, převzetí komunikace jejich správci, vč. aktualizace projektu dopravního značení, jeho projednání a schválení</t>
  </si>
  <si>
    <t>267477827</t>
  </si>
  <si>
    <t xml:space="preserve">Zřízení a instalace dočasného dopravního značení včetně  aktualizace projektu dočasného dopravního značení. Součástí prací je zajištění provozu zařízení pro dočasné značení po dobu stavby a následná likvidace dočasného dopravního značení. </t>
  </si>
  <si>
    <t>1.2</t>
  </si>
  <si>
    <t>Doprovodné objekty - Propagace</t>
  </si>
  <si>
    <t>1.2.1</t>
  </si>
  <si>
    <t>Informační tabule</t>
  </si>
  <si>
    <t>1.2.1.1</t>
  </si>
  <si>
    <t>1340103958</t>
  </si>
  <si>
    <t>1 ks informační tabule, odolné proti povětrnostním vlivům. O celkové polše menší než 0,6m2, umístěna mimo ochranná pásma pozemních komunikací</t>
  </si>
  <si>
    <t>1.3</t>
  </si>
  <si>
    <t>Související činnosti</t>
  </si>
  <si>
    <t>1.3.2</t>
  </si>
  <si>
    <t xml:space="preserve">Havarijní  plán stavby</t>
  </si>
  <si>
    <t>1.3.2.2</t>
  </si>
  <si>
    <t>Náklady na zpracování, projednání a schválení havarijního plánu pro používání mechanismů na stavbě</t>
  </si>
  <si>
    <t>1892355414</t>
  </si>
  <si>
    <t>Náklady na zpracování, projednání a schválení havarijního plánu pro používání mechanismů na stavbě. Havarijní plán bude vypracován 5x v tištěné verzi a 2x v digitální verzi na CD</t>
  </si>
  <si>
    <t>1.3.4</t>
  </si>
  <si>
    <t xml:space="preserve">Geodetické zaměření skutečného provedení  stavby</t>
  </si>
  <si>
    <t>1.3.4.1</t>
  </si>
  <si>
    <t>-1991765747</t>
  </si>
  <si>
    <t>Geodetické zaměření skutečného provedení stavby včetně zákresu tras a objektů - předmětem je zaměření veškerých nadzemních i podzemních objektů, veškerých potrubních vedení a veškerých elektro rozvodů. Dokumentace geometrického zaměření skutečného stavu bude ověřena odpovědným geodetem. Dokumentace bude vyhotovena 2x v tištěné verzi a 2x v digitální verzi na CD. Bude provedeno na podkladu katastrální mapy.</t>
  </si>
  <si>
    <t>1.3.4.2</t>
  </si>
  <si>
    <t>Zákres skutečného provedení stavby do aktuální katastrální mapy</t>
  </si>
  <si>
    <t>-1768652578</t>
  </si>
  <si>
    <t>Vypracování zákresu skutečného provedení kompletní stavby do katastrální mapy. Zákres skutečného provedení stavby do katastrální mapy bude vypracován 2x v tištěné verzi a 2x v digitální verzi na CD. Zákres skutečného provedení stavby bude ověřen odpovědným geodetem.</t>
  </si>
  <si>
    <t>1.3.5</t>
  </si>
  <si>
    <t>Dokumentace skutečného provedení stavby</t>
  </si>
  <si>
    <t>1.3.5.2</t>
  </si>
  <si>
    <t>Dokumentace skutečného provedení, event. zákres skutečného provedení do ověřené dokumentace</t>
  </si>
  <si>
    <t>147588567</t>
  </si>
  <si>
    <t xml:space="preserve">Vypracování dokumentace skutečného provedení  jednotlivých dílčích staveb celého komplexu včetně zakreslení skutečného provedení stavby do originálu ověřené dokumentace na MMO OVP. Dokumentace skutečného provedení bude vypracována 4x v tištěné verzi a 2x v digitální verzi na CD. Z toho 2x bude dokumentace oražena OOŽP</t>
  </si>
  <si>
    <t>1.3.7</t>
  </si>
  <si>
    <t>Zkoušky a testování.</t>
  </si>
  <si>
    <t>1.3.7.2</t>
  </si>
  <si>
    <t>Zkouška funkčností signalizačního vodiče</t>
  </si>
  <si>
    <t>1774528481</t>
  </si>
  <si>
    <t>1.3.7.3</t>
  </si>
  <si>
    <t>Související zkoušky a atesty</t>
  </si>
  <si>
    <t>-1512373068</t>
  </si>
  <si>
    <t>Související zkoušky a atesty - zajištění zkoušek a atestů o nezávadnosti či o vhodnosti použití u všech výrobků a u všech materiálů použitých v rámci předmětného komplexu staveb</t>
  </si>
  <si>
    <t>1.3.9</t>
  </si>
  <si>
    <t>Kompletační činnost</t>
  </si>
  <si>
    <t>1.3.9.1</t>
  </si>
  <si>
    <t>Kompletační činnost zhotovitele stavby a příprava k odevzdání stavby zadavateli</t>
  </si>
  <si>
    <t>-1088634539</t>
  </si>
  <si>
    <t>Zajištění a shromáždění všech dokladů potřebných k zahájení stavby, k vlastní realizaci stavby a k ukončení stavby včetně přípravy a shromáždění dokladů ke kolaudaci stavby a k předání stavby zadavateli.</t>
  </si>
  <si>
    <t>1.3.10</t>
  </si>
  <si>
    <t>Pasportizace</t>
  </si>
  <si>
    <t>1.3.10.1</t>
  </si>
  <si>
    <t>Náklady na pasportizaci veškerých přilehlých objektů a komunikace</t>
  </si>
  <si>
    <t>-1517514221</t>
  </si>
  <si>
    <t>Před zahájením stavby bude vypracována komplexní pasportizace veškerých, přilehlých objektů a komunikace. Účelem pasportizace je zhodnocení objektů v nulovém stavu, před zahájením stavebních prací, pro následné určení míry vlivu stavby na objekty.
Obecně bude pasportizace objektů obsahovat fyzickou prohlídku a fotodokumentaci objektů, základní popis zjištěných závad a jejich fotodokumentaci, stanovení max. přípustné deformace objektu vlivem stavby a stanovení varovných stavů.</t>
  </si>
  <si>
    <t>1.3.15</t>
  </si>
  <si>
    <t>Geolog</t>
  </si>
  <si>
    <t>1.3.15.1</t>
  </si>
  <si>
    <t>Náklady na geologa stavby</t>
  </si>
  <si>
    <t>641314154</t>
  </si>
  <si>
    <t>1.4</t>
  </si>
  <si>
    <t>Ostatní</t>
  </si>
  <si>
    <t>1.4.2</t>
  </si>
  <si>
    <t>Fotodokumentace</t>
  </si>
  <si>
    <t>1.4.2.1</t>
  </si>
  <si>
    <t>Náklady na provedení fotodokumentaci před začátkem realizace stavby, během realizace a po skončení realizace stavby</t>
  </si>
  <si>
    <t>-770522293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</si>
</sst>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8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50</v>
      </c>
      <c r="AI60" s="41"/>
      <c r="AJ60" s="41"/>
      <c r="AK60" s="41"/>
      <c r="AL60" s="41"/>
      <c r="AM60" s="58" t="s">
        <v>51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50</v>
      </c>
      <c r="AI75" s="41"/>
      <c r="AJ75" s="41"/>
      <c r="AK75" s="41"/>
      <c r="AL75" s="41"/>
      <c r="AM75" s="58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HDP_OV-221113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PD - oddělení dešťové a spalškové kanalizace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8. 12. 2022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Dopravní podnik Ostrava a.s.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Sweco Hydroprojekt a.s., diviz Morava</v>
      </c>
      <c r="AN89" s="4"/>
      <c r="AO89" s="4"/>
      <c r="AP89" s="4"/>
      <c r="AQ89" s="38"/>
      <c r="AR89" s="39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9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24.75" customHeight="1">
      <c r="A95" s="7"/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17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ROUND(SUM(AG96:AG98),2)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80</v>
      </c>
      <c r="AR95" s="104"/>
      <c r="AS95" s="111">
        <f>ROUND(SUM(AS96:AS98),2)</f>
        <v>0</v>
      </c>
      <c r="AT95" s="112">
        <f>ROUND(SUM(AV95:AW95),2)</f>
        <v>0</v>
      </c>
      <c r="AU95" s="113">
        <f>ROUND(SUM(AU96:AU98),5)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ROUND(SUM(AZ96:AZ98),2)</f>
        <v>0</v>
      </c>
      <c r="BA95" s="112">
        <f>ROUND(SUM(BA96:BA98),2)</f>
        <v>0</v>
      </c>
      <c r="BB95" s="112">
        <f>ROUND(SUM(BB96:BB98),2)</f>
        <v>0</v>
      </c>
      <c r="BC95" s="112">
        <f>ROUND(SUM(BC96:BC98),2)</f>
        <v>0</v>
      </c>
      <c r="BD95" s="114">
        <f>ROUND(SUM(BD96:BD98),2)</f>
        <v>0</v>
      </c>
      <c r="BE95" s="7"/>
      <c r="BS95" s="115" t="s">
        <v>74</v>
      </c>
      <c r="BT95" s="115" t="s">
        <v>81</v>
      </c>
      <c r="BU95" s="115" t="s">
        <v>76</v>
      </c>
      <c r="BV95" s="115" t="s">
        <v>77</v>
      </c>
      <c r="BW95" s="115" t="s">
        <v>82</v>
      </c>
      <c r="BX95" s="115" t="s">
        <v>4</v>
      </c>
      <c r="CL95" s="115" t="s">
        <v>1</v>
      </c>
      <c r="CM95" s="115" t="s">
        <v>83</v>
      </c>
    </row>
    <row r="96" s="4" customFormat="1" ht="16.5" customHeight="1">
      <c r="A96" s="116" t="s">
        <v>84</v>
      </c>
      <c r="B96" s="64"/>
      <c r="C96" s="10"/>
      <c r="D96" s="10"/>
      <c r="E96" s="117" t="s">
        <v>85</v>
      </c>
      <c r="F96" s="117"/>
      <c r="G96" s="117"/>
      <c r="H96" s="117"/>
      <c r="I96" s="117"/>
      <c r="J96" s="10"/>
      <c r="K96" s="117" t="s">
        <v>86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'001 - SO 01 Gravitační sp...'!J32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87</v>
      </c>
      <c r="AR96" s="64"/>
      <c r="AS96" s="120">
        <v>0</v>
      </c>
      <c r="AT96" s="121">
        <f>ROUND(SUM(AV96:AW96),2)</f>
        <v>0</v>
      </c>
      <c r="AU96" s="122">
        <f>'001 - SO 01 Gravitační sp...'!P130</f>
        <v>0</v>
      </c>
      <c r="AV96" s="121">
        <f>'001 - SO 01 Gravitační sp...'!J35</f>
        <v>0</v>
      </c>
      <c r="AW96" s="121">
        <f>'001 - SO 01 Gravitační sp...'!J36</f>
        <v>0</v>
      </c>
      <c r="AX96" s="121">
        <f>'001 - SO 01 Gravitační sp...'!J37</f>
        <v>0</v>
      </c>
      <c r="AY96" s="121">
        <f>'001 - SO 01 Gravitační sp...'!J38</f>
        <v>0</v>
      </c>
      <c r="AZ96" s="121">
        <f>'001 - SO 01 Gravitační sp...'!F35</f>
        <v>0</v>
      </c>
      <c r="BA96" s="121">
        <f>'001 - SO 01 Gravitační sp...'!F36</f>
        <v>0</v>
      </c>
      <c r="BB96" s="121">
        <f>'001 - SO 01 Gravitační sp...'!F37</f>
        <v>0</v>
      </c>
      <c r="BC96" s="121">
        <f>'001 - SO 01 Gravitační sp...'!F38</f>
        <v>0</v>
      </c>
      <c r="BD96" s="123">
        <f>'001 - SO 01 Gravitační sp...'!F39</f>
        <v>0</v>
      </c>
      <c r="BE96" s="4"/>
      <c r="BT96" s="27" t="s">
        <v>83</v>
      </c>
      <c r="BV96" s="27" t="s">
        <v>77</v>
      </c>
      <c r="BW96" s="27" t="s">
        <v>88</v>
      </c>
      <c r="BX96" s="27" t="s">
        <v>82</v>
      </c>
      <c r="CL96" s="27" t="s">
        <v>1</v>
      </c>
    </row>
    <row r="97" s="4" customFormat="1" ht="16.5" customHeight="1">
      <c r="A97" s="116" t="s">
        <v>84</v>
      </c>
      <c r="B97" s="64"/>
      <c r="C97" s="10"/>
      <c r="D97" s="10"/>
      <c r="E97" s="117" t="s">
        <v>89</v>
      </c>
      <c r="F97" s="117"/>
      <c r="G97" s="117"/>
      <c r="H97" s="117"/>
      <c r="I97" s="117"/>
      <c r="J97" s="10"/>
      <c r="K97" s="117" t="s">
        <v>90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'002 - SO 03 Tlaková splaš...'!J32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87</v>
      </c>
      <c r="AR97" s="64"/>
      <c r="AS97" s="120">
        <v>0</v>
      </c>
      <c r="AT97" s="121">
        <f>ROUND(SUM(AV97:AW97),2)</f>
        <v>0</v>
      </c>
      <c r="AU97" s="122">
        <f>'002 - SO 03 Tlaková splaš...'!P129</f>
        <v>0</v>
      </c>
      <c r="AV97" s="121">
        <f>'002 - SO 03 Tlaková splaš...'!J35</f>
        <v>0</v>
      </c>
      <c r="AW97" s="121">
        <f>'002 - SO 03 Tlaková splaš...'!J36</f>
        <v>0</v>
      </c>
      <c r="AX97" s="121">
        <f>'002 - SO 03 Tlaková splaš...'!J37</f>
        <v>0</v>
      </c>
      <c r="AY97" s="121">
        <f>'002 - SO 03 Tlaková splaš...'!J38</f>
        <v>0</v>
      </c>
      <c r="AZ97" s="121">
        <f>'002 - SO 03 Tlaková splaš...'!F35</f>
        <v>0</v>
      </c>
      <c r="BA97" s="121">
        <f>'002 - SO 03 Tlaková splaš...'!F36</f>
        <v>0</v>
      </c>
      <c r="BB97" s="121">
        <f>'002 - SO 03 Tlaková splaš...'!F37</f>
        <v>0</v>
      </c>
      <c r="BC97" s="121">
        <f>'002 - SO 03 Tlaková splaš...'!F38</f>
        <v>0</v>
      </c>
      <c r="BD97" s="123">
        <f>'002 - SO 03 Tlaková splaš...'!F39</f>
        <v>0</v>
      </c>
      <c r="BE97" s="4"/>
      <c r="BT97" s="27" t="s">
        <v>83</v>
      </c>
      <c r="BV97" s="27" t="s">
        <v>77</v>
      </c>
      <c r="BW97" s="27" t="s">
        <v>91</v>
      </c>
      <c r="BX97" s="27" t="s">
        <v>82</v>
      </c>
      <c r="CL97" s="27" t="s">
        <v>1</v>
      </c>
    </row>
    <row r="98" s="4" customFormat="1" ht="16.5" customHeight="1">
      <c r="A98" s="116" t="s">
        <v>84</v>
      </c>
      <c r="B98" s="64"/>
      <c r="C98" s="10"/>
      <c r="D98" s="10"/>
      <c r="E98" s="117" t="s">
        <v>92</v>
      </c>
      <c r="F98" s="117"/>
      <c r="G98" s="117"/>
      <c r="H98" s="117"/>
      <c r="I98" s="117"/>
      <c r="J98" s="10"/>
      <c r="K98" s="117" t="s">
        <v>93</v>
      </c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8">
        <f>'003 - Ostatní a vedlejší ...'!J32</f>
        <v>0</v>
      </c>
      <c r="AH98" s="10"/>
      <c r="AI98" s="10"/>
      <c r="AJ98" s="10"/>
      <c r="AK98" s="10"/>
      <c r="AL98" s="10"/>
      <c r="AM98" s="10"/>
      <c r="AN98" s="118">
        <f>SUM(AG98,AT98)</f>
        <v>0</v>
      </c>
      <c r="AO98" s="10"/>
      <c r="AP98" s="10"/>
      <c r="AQ98" s="119" t="s">
        <v>87</v>
      </c>
      <c r="AR98" s="64"/>
      <c r="AS98" s="124">
        <v>0</v>
      </c>
      <c r="AT98" s="125">
        <f>ROUND(SUM(AV98:AW98),2)</f>
        <v>0</v>
      </c>
      <c r="AU98" s="126">
        <f>'003 - Ostatní a vedlejší ...'!P138</f>
        <v>0</v>
      </c>
      <c r="AV98" s="125">
        <f>'003 - Ostatní a vedlejší ...'!J35</f>
        <v>0</v>
      </c>
      <c r="AW98" s="125">
        <f>'003 - Ostatní a vedlejší ...'!J36</f>
        <v>0</v>
      </c>
      <c r="AX98" s="125">
        <f>'003 - Ostatní a vedlejší ...'!J37</f>
        <v>0</v>
      </c>
      <c r="AY98" s="125">
        <f>'003 - Ostatní a vedlejší ...'!J38</f>
        <v>0</v>
      </c>
      <c r="AZ98" s="125">
        <f>'003 - Ostatní a vedlejší ...'!F35</f>
        <v>0</v>
      </c>
      <c r="BA98" s="125">
        <f>'003 - Ostatní a vedlejší ...'!F36</f>
        <v>0</v>
      </c>
      <c r="BB98" s="125">
        <f>'003 - Ostatní a vedlejší ...'!F37</f>
        <v>0</v>
      </c>
      <c r="BC98" s="125">
        <f>'003 - Ostatní a vedlejší ...'!F38</f>
        <v>0</v>
      </c>
      <c r="BD98" s="127">
        <f>'003 - Ostatní a vedlejší ...'!F39</f>
        <v>0</v>
      </c>
      <c r="BE98" s="4"/>
      <c r="BT98" s="27" t="s">
        <v>83</v>
      </c>
      <c r="BV98" s="27" t="s">
        <v>77</v>
      </c>
      <c r="BW98" s="27" t="s">
        <v>94</v>
      </c>
      <c r="BX98" s="27" t="s">
        <v>82</v>
      </c>
      <c r="CL98" s="27" t="s">
        <v>1</v>
      </c>
    </row>
    <row r="99" s="2" customFormat="1" ht="30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9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9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1 - SO 01 Gravitační sp...'!C2" display="/"/>
    <hyperlink ref="A97" location="'002 - SO 03 Tlaková splaš...'!C2" display="/"/>
    <hyperlink ref="A98" location="'003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95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PD - oddělení dešťové a spalškové kanalizace</v>
      </c>
      <c r="F7" s="32"/>
      <c r="G7" s="32"/>
      <c r="H7" s="32"/>
      <c r="L7" s="22"/>
    </row>
    <row r="8" s="1" customFormat="1" ht="12" customHeight="1">
      <c r="B8" s="22"/>
      <c r="D8" s="32" t="s">
        <v>96</v>
      </c>
      <c r="L8" s="22"/>
    </row>
    <row r="9" s="2" customFormat="1" ht="16.5" customHeight="1">
      <c r="A9" s="38"/>
      <c r="B9" s="39"/>
      <c r="C9" s="38"/>
      <c r="D9" s="38"/>
      <c r="E9" s="129" t="s">
        <v>97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98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99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8. 12. 2022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34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35</v>
      </c>
      <c r="E32" s="38"/>
      <c r="F32" s="38"/>
      <c r="G32" s="38"/>
      <c r="H32" s="38"/>
      <c r="I32" s="38"/>
      <c r="J32" s="96">
        <f>ROUND(J130,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37</v>
      </c>
      <c r="G34" s="38"/>
      <c r="H34" s="38"/>
      <c r="I34" s="43" t="s">
        <v>36</v>
      </c>
      <c r="J34" s="43" t="s">
        <v>38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39</v>
      </c>
      <c r="E35" s="32" t="s">
        <v>40</v>
      </c>
      <c r="F35" s="135">
        <f>ROUND((SUM(BE130:BE824)),  2)</f>
        <v>0</v>
      </c>
      <c r="G35" s="38"/>
      <c r="H35" s="38"/>
      <c r="I35" s="136">
        <v>0.20999999999999999</v>
      </c>
      <c r="J35" s="135">
        <f>ROUND(((SUM(BE130:BE824))*I35),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41</v>
      </c>
      <c r="F36" s="135">
        <f>ROUND((SUM(BF130:BF824)),  2)</f>
        <v>0</v>
      </c>
      <c r="G36" s="38"/>
      <c r="H36" s="38"/>
      <c r="I36" s="136">
        <v>0.14999999999999999</v>
      </c>
      <c r="J36" s="135">
        <f>ROUND(((SUM(BF130:BF824))*I36),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35">
        <f>ROUND((SUM(BG130:BG824)),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43</v>
      </c>
      <c r="F38" s="135">
        <f>ROUND((SUM(BH130:BH824)),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44</v>
      </c>
      <c r="F39" s="135">
        <f>ROUND((SUM(BI130:BI824)),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45</v>
      </c>
      <c r="E41" s="81"/>
      <c r="F41" s="81"/>
      <c r="G41" s="139" t="s">
        <v>46</v>
      </c>
      <c r="H41" s="140" t="s">
        <v>47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43" t="s">
        <v>51</v>
      </c>
      <c r="G61" s="58" t="s">
        <v>50</v>
      </c>
      <c r="H61" s="41"/>
      <c r="I61" s="41"/>
      <c r="J61" s="144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43" t="s">
        <v>51</v>
      </c>
      <c r="G76" s="58" t="s">
        <v>50</v>
      </c>
      <c r="H76" s="41"/>
      <c r="I76" s="41"/>
      <c r="J76" s="144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PD - oddělení dešťové a spalškové kanalizace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96</v>
      </c>
      <c r="L86" s="22"/>
    </row>
    <row r="87" s="2" customFormat="1" ht="16.5" customHeight="1">
      <c r="A87" s="38"/>
      <c r="B87" s="39"/>
      <c r="C87" s="38"/>
      <c r="D87" s="38"/>
      <c r="E87" s="129" t="s">
        <v>97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98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001 - SO 01 Gravitační splašková kanalizace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32" t="s">
        <v>22</v>
      </c>
      <c r="J91" s="69" t="str">
        <f>IF(J14="","",J14)</f>
        <v>8. 12. 2022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Dopravní podnik Ostrava a.s.</v>
      </c>
      <c r="G93" s="38"/>
      <c r="H93" s="38"/>
      <c r="I93" s="32" t="s">
        <v>30</v>
      </c>
      <c r="J93" s="36" t="str">
        <f>E23</f>
        <v>Sweco Hydroprojekt a.s., diviz Morava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101</v>
      </c>
      <c r="D96" s="137"/>
      <c r="E96" s="137"/>
      <c r="F96" s="137"/>
      <c r="G96" s="137"/>
      <c r="H96" s="137"/>
      <c r="I96" s="137"/>
      <c r="J96" s="146" t="s">
        <v>102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103</v>
      </c>
      <c r="D98" s="38"/>
      <c r="E98" s="38"/>
      <c r="F98" s="38"/>
      <c r="G98" s="38"/>
      <c r="H98" s="38"/>
      <c r="I98" s="38"/>
      <c r="J98" s="96">
        <f>J130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104</v>
      </c>
    </row>
    <row r="99" s="9" customFormat="1" ht="24.96" customHeight="1">
      <c r="A99" s="9"/>
      <c r="B99" s="148"/>
      <c r="C99" s="9"/>
      <c r="D99" s="149" t="s">
        <v>105</v>
      </c>
      <c r="E99" s="150"/>
      <c r="F99" s="150"/>
      <c r="G99" s="150"/>
      <c r="H99" s="150"/>
      <c r="I99" s="150"/>
      <c r="J99" s="151">
        <f>J131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106</v>
      </c>
      <c r="E100" s="154"/>
      <c r="F100" s="154"/>
      <c r="G100" s="154"/>
      <c r="H100" s="154"/>
      <c r="I100" s="154"/>
      <c r="J100" s="155">
        <f>J132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107</v>
      </c>
      <c r="E101" s="154"/>
      <c r="F101" s="154"/>
      <c r="G101" s="154"/>
      <c r="H101" s="154"/>
      <c r="I101" s="154"/>
      <c r="J101" s="155">
        <f>J473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108</v>
      </c>
      <c r="E102" s="154"/>
      <c r="F102" s="154"/>
      <c r="G102" s="154"/>
      <c r="H102" s="154"/>
      <c r="I102" s="154"/>
      <c r="J102" s="155">
        <f>J484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109</v>
      </c>
      <c r="E103" s="154"/>
      <c r="F103" s="154"/>
      <c r="G103" s="154"/>
      <c r="H103" s="154"/>
      <c r="I103" s="154"/>
      <c r="J103" s="155">
        <f>J545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110</v>
      </c>
      <c r="E104" s="154"/>
      <c r="F104" s="154"/>
      <c r="G104" s="154"/>
      <c r="H104" s="154"/>
      <c r="I104" s="154"/>
      <c r="J104" s="155">
        <f>J581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111</v>
      </c>
      <c r="E105" s="154"/>
      <c r="F105" s="154"/>
      <c r="G105" s="154"/>
      <c r="H105" s="154"/>
      <c r="I105" s="154"/>
      <c r="J105" s="155">
        <f>J591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112</v>
      </c>
      <c r="E106" s="154"/>
      <c r="F106" s="154"/>
      <c r="G106" s="154"/>
      <c r="H106" s="154"/>
      <c r="I106" s="154"/>
      <c r="J106" s="155">
        <f>J746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113</v>
      </c>
      <c r="E107" s="154"/>
      <c r="F107" s="154"/>
      <c r="G107" s="154"/>
      <c r="H107" s="154"/>
      <c r="I107" s="154"/>
      <c r="J107" s="155">
        <f>J788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114</v>
      </c>
      <c r="E108" s="154"/>
      <c r="F108" s="154"/>
      <c r="G108" s="154"/>
      <c r="H108" s="154"/>
      <c r="I108" s="154"/>
      <c r="J108" s="155">
        <f>J820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115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129" t="str">
        <f>E7</f>
        <v>PD - oddělení dešťové a spalškové kanalizace</v>
      </c>
      <c r="F118" s="32"/>
      <c r="G118" s="32"/>
      <c r="H118" s="32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2"/>
      <c r="C119" s="32" t="s">
        <v>96</v>
      </c>
      <c r="L119" s="22"/>
    </row>
    <row r="120" s="2" customFormat="1" ht="16.5" customHeight="1">
      <c r="A120" s="38"/>
      <c r="B120" s="39"/>
      <c r="C120" s="38"/>
      <c r="D120" s="38"/>
      <c r="E120" s="129" t="s">
        <v>97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98</v>
      </c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67" t="str">
        <f>E11</f>
        <v>001 - SO 01 Gravitační splašková kanalizace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38"/>
      <c r="E124" s="38"/>
      <c r="F124" s="27" t="str">
        <f>F14</f>
        <v xml:space="preserve"> </v>
      </c>
      <c r="G124" s="38"/>
      <c r="H124" s="38"/>
      <c r="I124" s="32" t="s">
        <v>22</v>
      </c>
      <c r="J124" s="69" t="str">
        <f>IF(J14="","",J14)</f>
        <v>8. 12. 2022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38"/>
      <c r="E126" s="38"/>
      <c r="F126" s="27" t="str">
        <f>E17</f>
        <v>Dopravní podnik Ostrava a.s.</v>
      </c>
      <c r="G126" s="38"/>
      <c r="H126" s="38"/>
      <c r="I126" s="32" t="s">
        <v>30</v>
      </c>
      <c r="J126" s="36" t="str">
        <f>E23</f>
        <v>Sweco Hydroprojekt a.s., diviz Morava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38"/>
      <c r="E127" s="38"/>
      <c r="F127" s="27" t="str">
        <f>IF(E20="","",E20)</f>
        <v>Vyplň údaj</v>
      </c>
      <c r="G127" s="38"/>
      <c r="H127" s="38"/>
      <c r="I127" s="32" t="s">
        <v>33</v>
      </c>
      <c r="J127" s="36" t="str">
        <f>E26</f>
        <v xml:space="preserve"> 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56"/>
      <c r="B129" s="157"/>
      <c r="C129" s="158" t="s">
        <v>116</v>
      </c>
      <c r="D129" s="159" t="s">
        <v>60</v>
      </c>
      <c r="E129" s="159" t="s">
        <v>56</v>
      </c>
      <c r="F129" s="159" t="s">
        <v>57</v>
      </c>
      <c r="G129" s="159" t="s">
        <v>117</v>
      </c>
      <c r="H129" s="159" t="s">
        <v>118</v>
      </c>
      <c r="I129" s="159" t="s">
        <v>119</v>
      </c>
      <c r="J129" s="159" t="s">
        <v>102</v>
      </c>
      <c r="K129" s="160" t="s">
        <v>120</v>
      </c>
      <c r="L129" s="161"/>
      <c r="M129" s="86" t="s">
        <v>1</v>
      </c>
      <c r="N129" s="87" t="s">
        <v>39</v>
      </c>
      <c r="O129" s="87" t="s">
        <v>121</v>
      </c>
      <c r="P129" s="87" t="s">
        <v>122</v>
      </c>
      <c r="Q129" s="87" t="s">
        <v>123</v>
      </c>
      <c r="R129" s="87" t="s">
        <v>124</v>
      </c>
      <c r="S129" s="87" t="s">
        <v>125</v>
      </c>
      <c r="T129" s="88" t="s">
        <v>126</v>
      </c>
      <c r="U129" s="156"/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/>
    </row>
    <row r="130" s="2" customFormat="1" ht="22.8" customHeight="1">
      <c r="A130" s="38"/>
      <c r="B130" s="39"/>
      <c r="C130" s="93" t="s">
        <v>127</v>
      </c>
      <c r="D130" s="38"/>
      <c r="E130" s="38"/>
      <c r="F130" s="38"/>
      <c r="G130" s="38"/>
      <c r="H130" s="38"/>
      <c r="I130" s="38"/>
      <c r="J130" s="162">
        <f>BK130</f>
        <v>0</v>
      </c>
      <c r="K130" s="38"/>
      <c r="L130" s="39"/>
      <c r="M130" s="89"/>
      <c r="N130" s="73"/>
      <c r="O130" s="90"/>
      <c r="P130" s="163">
        <f>P131</f>
        <v>0</v>
      </c>
      <c r="Q130" s="90"/>
      <c r="R130" s="163">
        <f>R131</f>
        <v>4654.1747458899999</v>
      </c>
      <c r="S130" s="90"/>
      <c r="T130" s="164">
        <f>T131</f>
        <v>1004.69965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74</v>
      </c>
      <c r="AU130" s="19" t="s">
        <v>104</v>
      </c>
      <c r="BK130" s="165">
        <f>BK131</f>
        <v>0</v>
      </c>
    </row>
    <row r="131" s="12" customFormat="1" ht="25.92" customHeight="1">
      <c r="A131" s="12"/>
      <c r="B131" s="166"/>
      <c r="C131" s="12"/>
      <c r="D131" s="167" t="s">
        <v>74</v>
      </c>
      <c r="E131" s="168" t="s">
        <v>128</v>
      </c>
      <c r="F131" s="168" t="s">
        <v>129</v>
      </c>
      <c r="G131" s="12"/>
      <c r="H131" s="12"/>
      <c r="I131" s="169"/>
      <c r="J131" s="170">
        <f>BK131</f>
        <v>0</v>
      </c>
      <c r="K131" s="12"/>
      <c r="L131" s="166"/>
      <c r="M131" s="171"/>
      <c r="N131" s="172"/>
      <c r="O131" s="172"/>
      <c r="P131" s="173">
        <f>P132+P473+P484+P545+P581+P591+P746+P788+P820</f>
        <v>0</v>
      </c>
      <c r="Q131" s="172"/>
      <c r="R131" s="173">
        <f>R132+R473+R484+R545+R581+R591+R746+R788+R820</f>
        <v>4654.1747458899999</v>
      </c>
      <c r="S131" s="172"/>
      <c r="T131" s="174">
        <f>T132+T473+T484+T545+T581+T591+T746+T788+T820</f>
        <v>1004.69965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7" t="s">
        <v>81</v>
      </c>
      <c r="AT131" s="175" t="s">
        <v>74</v>
      </c>
      <c r="AU131" s="175" t="s">
        <v>75</v>
      </c>
      <c r="AY131" s="167" t="s">
        <v>130</v>
      </c>
      <c r="BK131" s="176">
        <f>BK132+BK473+BK484+BK545+BK581+BK591+BK746+BK788+BK820</f>
        <v>0</v>
      </c>
    </row>
    <row r="132" s="12" customFormat="1" ht="22.8" customHeight="1">
      <c r="A132" s="12"/>
      <c r="B132" s="166"/>
      <c r="C132" s="12"/>
      <c r="D132" s="167" t="s">
        <v>74</v>
      </c>
      <c r="E132" s="177" t="s">
        <v>81</v>
      </c>
      <c r="F132" s="177" t="s">
        <v>131</v>
      </c>
      <c r="G132" s="12"/>
      <c r="H132" s="12"/>
      <c r="I132" s="169"/>
      <c r="J132" s="178">
        <f>BK132</f>
        <v>0</v>
      </c>
      <c r="K132" s="12"/>
      <c r="L132" s="166"/>
      <c r="M132" s="171"/>
      <c r="N132" s="172"/>
      <c r="O132" s="172"/>
      <c r="P132" s="173">
        <f>SUM(P133:P472)</f>
        <v>0</v>
      </c>
      <c r="Q132" s="172"/>
      <c r="R132" s="173">
        <f>SUM(R133:R472)</f>
        <v>4367.5393377999999</v>
      </c>
      <c r="S132" s="172"/>
      <c r="T132" s="174">
        <f>SUM(T133:T472)</f>
        <v>1004.69965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81</v>
      </c>
      <c r="AT132" s="175" t="s">
        <v>74</v>
      </c>
      <c r="AU132" s="175" t="s">
        <v>81</v>
      </c>
      <c r="AY132" s="167" t="s">
        <v>130</v>
      </c>
      <c r="BK132" s="176">
        <f>SUM(BK133:BK472)</f>
        <v>0</v>
      </c>
    </row>
    <row r="133" s="2" customFormat="1" ht="33" customHeight="1">
      <c r="A133" s="38"/>
      <c r="B133" s="179"/>
      <c r="C133" s="180" t="s">
        <v>81</v>
      </c>
      <c r="D133" s="180" t="s">
        <v>132</v>
      </c>
      <c r="E133" s="181" t="s">
        <v>133</v>
      </c>
      <c r="F133" s="182" t="s">
        <v>134</v>
      </c>
      <c r="G133" s="183" t="s">
        <v>135</v>
      </c>
      <c r="H133" s="184">
        <v>6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40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136</v>
      </c>
      <c r="AT133" s="191" t="s">
        <v>132</v>
      </c>
      <c r="AU133" s="191" t="s">
        <v>83</v>
      </c>
      <c r="AY133" s="19" t="s">
        <v>130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81</v>
      </c>
      <c r="BK133" s="192">
        <f>ROUND(I133*H133,2)</f>
        <v>0</v>
      </c>
      <c r="BL133" s="19" t="s">
        <v>136</v>
      </c>
      <c r="BM133" s="191" t="s">
        <v>137</v>
      </c>
    </row>
    <row r="134" s="2" customFormat="1">
      <c r="A134" s="38"/>
      <c r="B134" s="39"/>
      <c r="C134" s="38"/>
      <c r="D134" s="193" t="s">
        <v>138</v>
      </c>
      <c r="E134" s="38"/>
      <c r="F134" s="194" t="s">
        <v>139</v>
      </c>
      <c r="G134" s="38"/>
      <c r="H134" s="38"/>
      <c r="I134" s="195"/>
      <c r="J134" s="38"/>
      <c r="K134" s="38"/>
      <c r="L134" s="39"/>
      <c r="M134" s="196"/>
      <c r="N134" s="197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138</v>
      </c>
      <c r="AU134" s="19" t="s">
        <v>83</v>
      </c>
    </row>
    <row r="135" s="2" customFormat="1">
      <c r="A135" s="38"/>
      <c r="B135" s="39"/>
      <c r="C135" s="38"/>
      <c r="D135" s="193" t="s">
        <v>140</v>
      </c>
      <c r="E135" s="38"/>
      <c r="F135" s="198" t="s">
        <v>141</v>
      </c>
      <c r="G135" s="38"/>
      <c r="H135" s="38"/>
      <c r="I135" s="195"/>
      <c r="J135" s="38"/>
      <c r="K135" s="38"/>
      <c r="L135" s="39"/>
      <c r="M135" s="196"/>
      <c r="N135" s="197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140</v>
      </c>
      <c r="AU135" s="19" t="s">
        <v>83</v>
      </c>
    </row>
    <row r="136" s="13" customFormat="1">
      <c r="A136" s="13"/>
      <c r="B136" s="199"/>
      <c r="C136" s="13"/>
      <c r="D136" s="193" t="s">
        <v>142</v>
      </c>
      <c r="E136" s="200" t="s">
        <v>1</v>
      </c>
      <c r="F136" s="201" t="s">
        <v>143</v>
      </c>
      <c r="G136" s="13"/>
      <c r="H136" s="202">
        <v>6</v>
      </c>
      <c r="I136" s="203"/>
      <c r="J136" s="13"/>
      <c r="K136" s="13"/>
      <c r="L136" s="199"/>
      <c r="M136" s="204"/>
      <c r="N136" s="205"/>
      <c r="O136" s="205"/>
      <c r="P136" s="205"/>
      <c r="Q136" s="205"/>
      <c r="R136" s="205"/>
      <c r="S136" s="205"/>
      <c r="T136" s="20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0" t="s">
        <v>142</v>
      </c>
      <c r="AU136" s="200" t="s">
        <v>83</v>
      </c>
      <c r="AV136" s="13" t="s">
        <v>83</v>
      </c>
      <c r="AW136" s="13" t="s">
        <v>32</v>
      </c>
      <c r="AX136" s="13" t="s">
        <v>81</v>
      </c>
      <c r="AY136" s="200" t="s">
        <v>130</v>
      </c>
    </row>
    <row r="137" s="2" customFormat="1" ht="33" customHeight="1">
      <c r="A137" s="38"/>
      <c r="B137" s="179"/>
      <c r="C137" s="180" t="s">
        <v>83</v>
      </c>
      <c r="D137" s="180" t="s">
        <v>132</v>
      </c>
      <c r="E137" s="181" t="s">
        <v>144</v>
      </c>
      <c r="F137" s="182" t="s">
        <v>145</v>
      </c>
      <c r="G137" s="183" t="s">
        <v>135</v>
      </c>
      <c r="H137" s="184">
        <v>19</v>
      </c>
      <c r="I137" s="185"/>
      <c r="J137" s="186">
        <f>ROUND(I137*H137,2)</f>
        <v>0</v>
      </c>
      <c r="K137" s="182" t="s">
        <v>1</v>
      </c>
      <c r="L137" s="39"/>
      <c r="M137" s="187" t="s">
        <v>1</v>
      </c>
      <c r="N137" s="188" t="s">
        <v>40</v>
      </c>
      <c r="O137" s="77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1" t="s">
        <v>136</v>
      </c>
      <c r="AT137" s="191" t="s">
        <v>132</v>
      </c>
      <c r="AU137" s="191" t="s">
        <v>83</v>
      </c>
      <c r="AY137" s="19" t="s">
        <v>130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81</v>
      </c>
      <c r="BK137" s="192">
        <f>ROUND(I137*H137,2)</f>
        <v>0</v>
      </c>
      <c r="BL137" s="19" t="s">
        <v>136</v>
      </c>
      <c r="BM137" s="191" t="s">
        <v>146</v>
      </c>
    </row>
    <row r="138" s="2" customFormat="1">
      <c r="A138" s="38"/>
      <c r="B138" s="39"/>
      <c r="C138" s="38"/>
      <c r="D138" s="193" t="s">
        <v>138</v>
      </c>
      <c r="E138" s="38"/>
      <c r="F138" s="194" t="s">
        <v>147</v>
      </c>
      <c r="G138" s="38"/>
      <c r="H138" s="38"/>
      <c r="I138" s="195"/>
      <c r="J138" s="38"/>
      <c r="K138" s="38"/>
      <c r="L138" s="39"/>
      <c r="M138" s="196"/>
      <c r="N138" s="197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138</v>
      </c>
      <c r="AU138" s="19" t="s">
        <v>83</v>
      </c>
    </row>
    <row r="139" s="2" customFormat="1">
      <c r="A139" s="38"/>
      <c r="B139" s="39"/>
      <c r="C139" s="38"/>
      <c r="D139" s="193" t="s">
        <v>140</v>
      </c>
      <c r="E139" s="38"/>
      <c r="F139" s="198" t="s">
        <v>141</v>
      </c>
      <c r="G139" s="38"/>
      <c r="H139" s="38"/>
      <c r="I139" s="195"/>
      <c r="J139" s="38"/>
      <c r="K139" s="38"/>
      <c r="L139" s="39"/>
      <c r="M139" s="196"/>
      <c r="N139" s="197"/>
      <c r="O139" s="77"/>
      <c r="P139" s="77"/>
      <c r="Q139" s="77"/>
      <c r="R139" s="77"/>
      <c r="S139" s="77"/>
      <c r="T139" s="7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140</v>
      </c>
      <c r="AU139" s="19" t="s">
        <v>83</v>
      </c>
    </row>
    <row r="140" s="13" customFormat="1">
      <c r="A140" s="13"/>
      <c r="B140" s="199"/>
      <c r="C140" s="13"/>
      <c r="D140" s="193" t="s">
        <v>142</v>
      </c>
      <c r="E140" s="200" t="s">
        <v>1</v>
      </c>
      <c r="F140" s="201" t="s">
        <v>148</v>
      </c>
      <c r="G140" s="13"/>
      <c r="H140" s="202">
        <v>19</v>
      </c>
      <c r="I140" s="203"/>
      <c r="J140" s="13"/>
      <c r="K140" s="13"/>
      <c r="L140" s="199"/>
      <c r="M140" s="204"/>
      <c r="N140" s="205"/>
      <c r="O140" s="205"/>
      <c r="P140" s="205"/>
      <c r="Q140" s="205"/>
      <c r="R140" s="205"/>
      <c r="S140" s="205"/>
      <c r="T140" s="20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0" t="s">
        <v>142</v>
      </c>
      <c r="AU140" s="200" t="s">
        <v>83</v>
      </c>
      <c r="AV140" s="13" t="s">
        <v>83</v>
      </c>
      <c r="AW140" s="13" t="s">
        <v>32</v>
      </c>
      <c r="AX140" s="13" t="s">
        <v>81</v>
      </c>
      <c r="AY140" s="200" t="s">
        <v>130</v>
      </c>
    </row>
    <row r="141" s="2" customFormat="1" ht="33" customHeight="1">
      <c r="A141" s="38"/>
      <c r="B141" s="179"/>
      <c r="C141" s="180" t="s">
        <v>149</v>
      </c>
      <c r="D141" s="180" t="s">
        <v>132</v>
      </c>
      <c r="E141" s="181" t="s">
        <v>150</v>
      </c>
      <c r="F141" s="182" t="s">
        <v>151</v>
      </c>
      <c r="G141" s="183" t="s">
        <v>135</v>
      </c>
      <c r="H141" s="184">
        <v>7</v>
      </c>
      <c r="I141" s="185"/>
      <c r="J141" s="186">
        <f>ROUND(I141*H141,2)</f>
        <v>0</v>
      </c>
      <c r="K141" s="182" t="s">
        <v>1</v>
      </c>
      <c r="L141" s="39"/>
      <c r="M141" s="187" t="s">
        <v>1</v>
      </c>
      <c r="N141" s="188" t="s">
        <v>40</v>
      </c>
      <c r="O141" s="77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1" t="s">
        <v>136</v>
      </c>
      <c r="AT141" s="191" t="s">
        <v>132</v>
      </c>
      <c r="AU141" s="191" t="s">
        <v>83</v>
      </c>
      <c r="AY141" s="19" t="s">
        <v>130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81</v>
      </c>
      <c r="BK141" s="192">
        <f>ROUND(I141*H141,2)</f>
        <v>0</v>
      </c>
      <c r="BL141" s="19" t="s">
        <v>136</v>
      </c>
      <c r="BM141" s="191" t="s">
        <v>152</v>
      </c>
    </row>
    <row r="142" s="2" customFormat="1">
      <c r="A142" s="38"/>
      <c r="B142" s="39"/>
      <c r="C142" s="38"/>
      <c r="D142" s="193" t="s">
        <v>138</v>
      </c>
      <c r="E142" s="38"/>
      <c r="F142" s="194" t="s">
        <v>153</v>
      </c>
      <c r="G142" s="38"/>
      <c r="H142" s="38"/>
      <c r="I142" s="195"/>
      <c r="J142" s="38"/>
      <c r="K142" s="38"/>
      <c r="L142" s="39"/>
      <c r="M142" s="196"/>
      <c r="N142" s="197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138</v>
      </c>
      <c r="AU142" s="19" t="s">
        <v>83</v>
      </c>
    </row>
    <row r="143" s="2" customFormat="1">
      <c r="A143" s="38"/>
      <c r="B143" s="39"/>
      <c r="C143" s="38"/>
      <c r="D143" s="193" t="s">
        <v>140</v>
      </c>
      <c r="E143" s="38"/>
      <c r="F143" s="198" t="s">
        <v>141</v>
      </c>
      <c r="G143" s="38"/>
      <c r="H143" s="38"/>
      <c r="I143" s="195"/>
      <c r="J143" s="38"/>
      <c r="K143" s="38"/>
      <c r="L143" s="39"/>
      <c r="M143" s="196"/>
      <c r="N143" s="197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140</v>
      </c>
      <c r="AU143" s="19" t="s">
        <v>83</v>
      </c>
    </row>
    <row r="144" s="13" customFormat="1">
      <c r="A144" s="13"/>
      <c r="B144" s="199"/>
      <c r="C144" s="13"/>
      <c r="D144" s="193" t="s">
        <v>142</v>
      </c>
      <c r="E144" s="200" t="s">
        <v>1</v>
      </c>
      <c r="F144" s="201" t="s">
        <v>154</v>
      </c>
      <c r="G144" s="13"/>
      <c r="H144" s="202">
        <v>7</v>
      </c>
      <c r="I144" s="203"/>
      <c r="J144" s="13"/>
      <c r="K144" s="13"/>
      <c r="L144" s="199"/>
      <c r="M144" s="204"/>
      <c r="N144" s="205"/>
      <c r="O144" s="205"/>
      <c r="P144" s="205"/>
      <c r="Q144" s="205"/>
      <c r="R144" s="205"/>
      <c r="S144" s="205"/>
      <c r="T144" s="20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0" t="s">
        <v>142</v>
      </c>
      <c r="AU144" s="200" t="s">
        <v>83</v>
      </c>
      <c r="AV144" s="13" t="s">
        <v>83</v>
      </c>
      <c r="AW144" s="13" t="s">
        <v>32</v>
      </c>
      <c r="AX144" s="13" t="s">
        <v>81</v>
      </c>
      <c r="AY144" s="200" t="s">
        <v>130</v>
      </c>
    </row>
    <row r="145" s="2" customFormat="1" ht="24.15" customHeight="1">
      <c r="A145" s="38"/>
      <c r="B145" s="179"/>
      <c r="C145" s="180" t="s">
        <v>136</v>
      </c>
      <c r="D145" s="180" t="s">
        <v>132</v>
      </c>
      <c r="E145" s="181" t="s">
        <v>155</v>
      </c>
      <c r="F145" s="182" t="s">
        <v>156</v>
      </c>
      <c r="G145" s="183" t="s">
        <v>157</v>
      </c>
      <c r="H145" s="184">
        <v>2.3100000000000001</v>
      </c>
      <c r="I145" s="185"/>
      <c r="J145" s="186">
        <f>ROUND(I145*H145,2)</f>
        <v>0</v>
      </c>
      <c r="K145" s="182" t="s">
        <v>158</v>
      </c>
      <c r="L145" s="39"/>
      <c r="M145" s="187" t="s">
        <v>1</v>
      </c>
      <c r="N145" s="188" t="s">
        <v>40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0.28999999999999998</v>
      </c>
      <c r="T145" s="190">
        <f>S145*H145</f>
        <v>0.66989999999999994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136</v>
      </c>
      <c r="AT145" s="191" t="s">
        <v>132</v>
      </c>
      <c r="AU145" s="191" t="s">
        <v>83</v>
      </c>
      <c r="AY145" s="19" t="s">
        <v>130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81</v>
      </c>
      <c r="BK145" s="192">
        <f>ROUND(I145*H145,2)</f>
        <v>0</v>
      </c>
      <c r="BL145" s="19" t="s">
        <v>136</v>
      </c>
      <c r="BM145" s="191" t="s">
        <v>159</v>
      </c>
    </row>
    <row r="146" s="2" customFormat="1">
      <c r="A146" s="38"/>
      <c r="B146" s="39"/>
      <c r="C146" s="38"/>
      <c r="D146" s="193" t="s">
        <v>138</v>
      </c>
      <c r="E146" s="38"/>
      <c r="F146" s="194" t="s">
        <v>160</v>
      </c>
      <c r="G146" s="38"/>
      <c r="H146" s="38"/>
      <c r="I146" s="195"/>
      <c r="J146" s="38"/>
      <c r="K146" s="38"/>
      <c r="L146" s="39"/>
      <c r="M146" s="196"/>
      <c r="N146" s="197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138</v>
      </c>
      <c r="AU146" s="19" t="s">
        <v>83</v>
      </c>
    </row>
    <row r="147" s="2" customFormat="1" ht="33" customHeight="1">
      <c r="A147" s="38"/>
      <c r="B147" s="179"/>
      <c r="C147" s="180" t="s">
        <v>161</v>
      </c>
      <c r="D147" s="180" t="s">
        <v>132</v>
      </c>
      <c r="E147" s="181" t="s">
        <v>162</v>
      </c>
      <c r="F147" s="182" t="s">
        <v>163</v>
      </c>
      <c r="G147" s="183" t="s">
        <v>157</v>
      </c>
      <c r="H147" s="184">
        <v>2.3100000000000001</v>
      </c>
      <c r="I147" s="185"/>
      <c r="J147" s="186">
        <f>ROUND(I147*H147,2)</f>
        <v>0</v>
      </c>
      <c r="K147" s="182" t="s">
        <v>158</v>
      </c>
      <c r="L147" s="39"/>
      <c r="M147" s="187" t="s">
        <v>1</v>
      </c>
      <c r="N147" s="188" t="s">
        <v>40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0.255</v>
      </c>
      <c r="T147" s="190">
        <f>S147*H147</f>
        <v>0.58905000000000007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136</v>
      </c>
      <c r="AT147" s="191" t="s">
        <v>132</v>
      </c>
      <c r="AU147" s="191" t="s">
        <v>83</v>
      </c>
      <c r="AY147" s="19" t="s">
        <v>130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81</v>
      </c>
      <c r="BK147" s="192">
        <f>ROUND(I147*H147,2)</f>
        <v>0</v>
      </c>
      <c r="BL147" s="19" t="s">
        <v>136</v>
      </c>
      <c r="BM147" s="191" t="s">
        <v>164</v>
      </c>
    </row>
    <row r="148" s="2" customFormat="1">
      <c r="A148" s="38"/>
      <c r="B148" s="39"/>
      <c r="C148" s="38"/>
      <c r="D148" s="193" t="s">
        <v>138</v>
      </c>
      <c r="E148" s="38"/>
      <c r="F148" s="194" t="s">
        <v>165</v>
      </c>
      <c r="G148" s="38"/>
      <c r="H148" s="38"/>
      <c r="I148" s="195"/>
      <c r="J148" s="38"/>
      <c r="K148" s="38"/>
      <c r="L148" s="39"/>
      <c r="M148" s="196"/>
      <c r="N148" s="197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138</v>
      </c>
      <c r="AU148" s="19" t="s">
        <v>83</v>
      </c>
    </row>
    <row r="149" s="2" customFormat="1">
      <c r="A149" s="38"/>
      <c r="B149" s="39"/>
      <c r="C149" s="38"/>
      <c r="D149" s="193" t="s">
        <v>140</v>
      </c>
      <c r="E149" s="38"/>
      <c r="F149" s="198" t="s">
        <v>141</v>
      </c>
      <c r="G149" s="38"/>
      <c r="H149" s="38"/>
      <c r="I149" s="195"/>
      <c r="J149" s="38"/>
      <c r="K149" s="38"/>
      <c r="L149" s="39"/>
      <c r="M149" s="196"/>
      <c r="N149" s="197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140</v>
      </c>
      <c r="AU149" s="19" t="s">
        <v>83</v>
      </c>
    </row>
    <row r="150" s="13" customFormat="1">
      <c r="A150" s="13"/>
      <c r="B150" s="199"/>
      <c r="C150" s="13"/>
      <c r="D150" s="193" t="s">
        <v>142</v>
      </c>
      <c r="E150" s="200" t="s">
        <v>1</v>
      </c>
      <c r="F150" s="201" t="s">
        <v>166</v>
      </c>
      <c r="G150" s="13"/>
      <c r="H150" s="202">
        <v>2.3100000000000001</v>
      </c>
      <c r="I150" s="203"/>
      <c r="J150" s="13"/>
      <c r="K150" s="13"/>
      <c r="L150" s="199"/>
      <c r="M150" s="204"/>
      <c r="N150" s="205"/>
      <c r="O150" s="205"/>
      <c r="P150" s="205"/>
      <c r="Q150" s="205"/>
      <c r="R150" s="205"/>
      <c r="S150" s="205"/>
      <c r="T150" s="20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0" t="s">
        <v>142</v>
      </c>
      <c r="AU150" s="200" t="s">
        <v>83</v>
      </c>
      <c r="AV150" s="13" t="s">
        <v>83</v>
      </c>
      <c r="AW150" s="13" t="s">
        <v>32</v>
      </c>
      <c r="AX150" s="13" t="s">
        <v>81</v>
      </c>
      <c r="AY150" s="200" t="s">
        <v>130</v>
      </c>
    </row>
    <row r="151" s="2" customFormat="1" ht="33" customHeight="1">
      <c r="A151" s="38"/>
      <c r="B151" s="179"/>
      <c r="C151" s="180" t="s">
        <v>143</v>
      </c>
      <c r="D151" s="180" t="s">
        <v>132</v>
      </c>
      <c r="E151" s="181" t="s">
        <v>167</v>
      </c>
      <c r="F151" s="182" t="s">
        <v>168</v>
      </c>
      <c r="G151" s="183" t="s">
        <v>157</v>
      </c>
      <c r="H151" s="184">
        <v>6.6699999999999999</v>
      </c>
      <c r="I151" s="185"/>
      <c r="J151" s="186">
        <f>ROUND(I151*H151,2)</f>
        <v>0</v>
      </c>
      <c r="K151" s="182" t="s">
        <v>158</v>
      </c>
      <c r="L151" s="39"/>
      <c r="M151" s="187" t="s">
        <v>1</v>
      </c>
      <c r="N151" s="188" t="s">
        <v>40</v>
      </c>
      <c r="O151" s="77"/>
      <c r="P151" s="189">
        <f>O151*H151</f>
        <v>0</v>
      </c>
      <c r="Q151" s="189">
        <v>0</v>
      </c>
      <c r="R151" s="189">
        <f>Q151*H151</f>
        <v>0</v>
      </c>
      <c r="S151" s="189">
        <v>0.44</v>
      </c>
      <c r="T151" s="190">
        <f>S151*H151</f>
        <v>2.9348000000000001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136</v>
      </c>
      <c r="AT151" s="191" t="s">
        <v>132</v>
      </c>
      <c r="AU151" s="191" t="s">
        <v>83</v>
      </c>
      <c r="AY151" s="19" t="s">
        <v>130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81</v>
      </c>
      <c r="BK151" s="192">
        <f>ROUND(I151*H151,2)</f>
        <v>0</v>
      </c>
      <c r="BL151" s="19" t="s">
        <v>136</v>
      </c>
      <c r="BM151" s="191" t="s">
        <v>169</v>
      </c>
    </row>
    <row r="152" s="2" customFormat="1">
      <c r="A152" s="38"/>
      <c r="B152" s="39"/>
      <c r="C152" s="38"/>
      <c r="D152" s="193" t="s">
        <v>138</v>
      </c>
      <c r="E152" s="38"/>
      <c r="F152" s="194" t="s">
        <v>170</v>
      </c>
      <c r="G152" s="38"/>
      <c r="H152" s="38"/>
      <c r="I152" s="195"/>
      <c r="J152" s="38"/>
      <c r="K152" s="38"/>
      <c r="L152" s="39"/>
      <c r="M152" s="196"/>
      <c r="N152" s="197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138</v>
      </c>
      <c r="AU152" s="19" t="s">
        <v>83</v>
      </c>
    </row>
    <row r="153" s="2" customFormat="1">
      <c r="A153" s="38"/>
      <c r="B153" s="39"/>
      <c r="C153" s="38"/>
      <c r="D153" s="193" t="s">
        <v>140</v>
      </c>
      <c r="E153" s="38"/>
      <c r="F153" s="198" t="s">
        <v>141</v>
      </c>
      <c r="G153" s="38"/>
      <c r="H153" s="38"/>
      <c r="I153" s="195"/>
      <c r="J153" s="38"/>
      <c r="K153" s="38"/>
      <c r="L153" s="39"/>
      <c r="M153" s="196"/>
      <c r="N153" s="197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140</v>
      </c>
      <c r="AU153" s="19" t="s">
        <v>83</v>
      </c>
    </row>
    <row r="154" s="13" customFormat="1">
      <c r="A154" s="13"/>
      <c r="B154" s="199"/>
      <c r="C154" s="13"/>
      <c r="D154" s="193" t="s">
        <v>142</v>
      </c>
      <c r="E154" s="200" t="s">
        <v>1</v>
      </c>
      <c r="F154" s="201" t="s">
        <v>171</v>
      </c>
      <c r="G154" s="13"/>
      <c r="H154" s="202">
        <v>5.7199999999999998</v>
      </c>
      <c r="I154" s="203"/>
      <c r="J154" s="13"/>
      <c r="K154" s="13"/>
      <c r="L154" s="199"/>
      <c r="M154" s="204"/>
      <c r="N154" s="205"/>
      <c r="O154" s="205"/>
      <c r="P154" s="205"/>
      <c r="Q154" s="205"/>
      <c r="R154" s="205"/>
      <c r="S154" s="205"/>
      <c r="T154" s="20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0" t="s">
        <v>142</v>
      </c>
      <c r="AU154" s="200" t="s">
        <v>83</v>
      </c>
      <c r="AV154" s="13" t="s">
        <v>83</v>
      </c>
      <c r="AW154" s="13" t="s">
        <v>32</v>
      </c>
      <c r="AX154" s="13" t="s">
        <v>75</v>
      </c>
      <c r="AY154" s="200" t="s">
        <v>130</v>
      </c>
    </row>
    <row r="155" s="13" customFormat="1">
      <c r="A155" s="13"/>
      <c r="B155" s="199"/>
      <c r="C155" s="13"/>
      <c r="D155" s="193" t="s">
        <v>142</v>
      </c>
      <c r="E155" s="200" t="s">
        <v>1</v>
      </c>
      <c r="F155" s="201" t="s">
        <v>172</v>
      </c>
      <c r="G155" s="13"/>
      <c r="H155" s="202">
        <v>0.94999999999999996</v>
      </c>
      <c r="I155" s="203"/>
      <c r="J155" s="13"/>
      <c r="K155" s="13"/>
      <c r="L155" s="199"/>
      <c r="M155" s="204"/>
      <c r="N155" s="205"/>
      <c r="O155" s="205"/>
      <c r="P155" s="205"/>
      <c r="Q155" s="205"/>
      <c r="R155" s="205"/>
      <c r="S155" s="205"/>
      <c r="T155" s="20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0" t="s">
        <v>142</v>
      </c>
      <c r="AU155" s="200" t="s">
        <v>83</v>
      </c>
      <c r="AV155" s="13" t="s">
        <v>83</v>
      </c>
      <c r="AW155" s="13" t="s">
        <v>32</v>
      </c>
      <c r="AX155" s="13" t="s">
        <v>75</v>
      </c>
      <c r="AY155" s="200" t="s">
        <v>130</v>
      </c>
    </row>
    <row r="156" s="14" customFormat="1">
      <c r="A156" s="14"/>
      <c r="B156" s="207"/>
      <c r="C156" s="14"/>
      <c r="D156" s="193" t="s">
        <v>142</v>
      </c>
      <c r="E156" s="208" t="s">
        <v>1</v>
      </c>
      <c r="F156" s="209" t="s">
        <v>173</v>
      </c>
      <c r="G156" s="14"/>
      <c r="H156" s="210">
        <v>6.6699999999999999</v>
      </c>
      <c r="I156" s="211"/>
      <c r="J156" s="14"/>
      <c r="K156" s="14"/>
      <c r="L156" s="207"/>
      <c r="M156" s="212"/>
      <c r="N156" s="213"/>
      <c r="O156" s="213"/>
      <c r="P156" s="213"/>
      <c r="Q156" s="213"/>
      <c r="R156" s="213"/>
      <c r="S156" s="213"/>
      <c r="T156" s="2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8" t="s">
        <v>142</v>
      </c>
      <c r="AU156" s="208" t="s">
        <v>83</v>
      </c>
      <c r="AV156" s="14" t="s">
        <v>136</v>
      </c>
      <c r="AW156" s="14" t="s">
        <v>32</v>
      </c>
      <c r="AX156" s="14" t="s">
        <v>81</v>
      </c>
      <c r="AY156" s="208" t="s">
        <v>130</v>
      </c>
    </row>
    <row r="157" s="2" customFormat="1" ht="37.8" customHeight="1">
      <c r="A157" s="38"/>
      <c r="B157" s="179"/>
      <c r="C157" s="180" t="s">
        <v>154</v>
      </c>
      <c r="D157" s="180" t="s">
        <v>132</v>
      </c>
      <c r="E157" s="181" t="s">
        <v>174</v>
      </c>
      <c r="F157" s="182" t="s">
        <v>175</v>
      </c>
      <c r="G157" s="183" t="s">
        <v>157</v>
      </c>
      <c r="H157" s="184">
        <v>62.359999999999999</v>
      </c>
      <c r="I157" s="185"/>
      <c r="J157" s="186">
        <f>ROUND(I157*H157,2)</f>
        <v>0</v>
      </c>
      <c r="K157" s="182" t="s">
        <v>158</v>
      </c>
      <c r="L157" s="39"/>
      <c r="M157" s="187" t="s">
        <v>1</v>
      </c>
      <c r="N157" s="188" t="s">
        <v>40</v>
      </c>
      <c r="O157" s="77"/>
      <c r="P157" s="189">
        <f>O157*H157</f>
        <v>0</v>
      </c>
      <c r="Q157" s="189">
        <v>0</v>
      </c>
      <c r="R157" s="189">
        <f>Q157*H157</f>
        <v>0</v>
      </c>
      <c r="S157" s="189">
        <v>0.28999999999999998</v>
      </c>
      <c r="T157" s="190">
        <f>S157*H157</f>
        <v>18.084399999999999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1" t="s">
        <v>136</v>
      </c>
      <c r="AT157" s="191" t="s">
        <v>132</v>
      </c>
      <c r="AU157" s="191" t="s">
        <v>83</v>
      </c>
      <c r="AY157" s="19" t="s">
        <v>130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81</v>
      </c>
      <c r="BK157" s="192">
        <f>ROUND(I157*H157,2)</f>
        <v>0</v>
      </c>
      <c r="BL157" s="19" t="s">
        <v>136</v>
      </c>
      <c r="BM157" s="191" t="s">
        <v>176</v>
      </c>
    </row>
    <row r="158" s="2" customFormat="1">
      <c r="A158" s="38"/>
      <c r="B158" s="39"/>
      <c r="C158" s="38"/>
      <c r="D158" s="193" t="s">
        <v>138</v>
      </c>
      <c r="E158" s="38"/>
      <c r="F158" s="194" t="s">
        <v>177</v>
      </c>
      <c r="G158" s="38"/>
      <c r="H158" s="38"/>
      <c r="I158" s="195"/>
      <c r="J158" s="38"/>
      <c r="K158" s="38"/>
      <c r="L158" s="39"/>
      <c r="M158" s="196"/>
      <c r="N158" s="197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138</v>
      </c>
      <c r="AU158" s="19" t="s">
        <v>83</v>
      </c>
    </row>
    <row r="159" s="2" customFormat="1" ht="37.8" customHeight="1">
      <c r="A159" s="38"/>
      <c r="B159" s="179"/>
      <c r="C159" s="180" t="s">
        <v>178</v>
      </c>
      <c r="D159" s="180" t="s">
        <v>132</v>
      </c>
      <c r="E159" s="181" t="s">
        <v>179</v>
      </c>
      <c r="F159" s="182" t="s">
        <v>180</v>
      </c>
      <c r="G159" s="183" t="s">
        <v>157</v>
      </c>
      <c r="H159" s="184">
        <v>62.359999999999999</v>
      </c>
      <c r="I159" s="185"/>
      <c r="J159" s="186">
        <f>ROUND(I159*H159,2)</f>
        <v>0</v>
      </c>
      <c r="K159" s="182" t="s">
        <v>158</v>
      </c>
      <c r="L159" s="39"/>
      <c r="M159" s="187" t="s">
        <v>1</v>
      </c>
      <c r="N159" s="188" t="s">
        <v>40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0.44</v>
      </c>
      <c r="T159" s="190">
        <f>S159*H159</f>
        <v>27.438400000000001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136</v>
      </c>
      <c r="AT159" s="191" t="s">
        <v>132</v>
      </c>
      <c r="AU159" s="191" t="s">
        <v>83</v>
      </c>
      <c r="AY159" s="19" t="s">
        <v>130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81</v>
      </c>
      <c r="BK159" s="192">
        <f>ROUND(I159*H159,2)</f>
        <v>0</v>
      </c>
      <c r="BL159" s="19" t="s">
        <v>136</v>
      </c>
      <c r="BM159" s="191" t="s">
        <v>181</v>
      </c>
    </row>
    <row r="160" s="2" customFormat="1">
      <c r="A160" s="38"/>
      <c r="B160" s="39"/>
      <c r="C160" s="38"/>
      <c r="D160" s="193" t="s">
        <v>138</v>
      </c>
      <c r="E160" s="38"/>
      <c r="F160" s="194" t="s">
        <v>182</v>
      </c>
      <c r="G160" s="38"/>
      <c r="H160" s="38"/>
      <c r="I160" s="195"/>
      <c r="J160" s="38"/>
      <c r="K160" s="38"/>
      <c r="L160" s="39"/>
      <c r="M160" s="196"/>
      <c r="N160" s="197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138</v>
      </c>
      <c r="AU160" s="19" t="s">
        <v>83</v>
      </c>
    </row>
    <row r="161" s="2" customFormat="1">
      <c r="A161" s="38"/>
      <c r="B161" s="39"/>
      <c r="C161" s="38"/>
      <c r="D161" s="193" t="s">
        <v>140</v>
      </c>
      <c r="E161" s="38"/>
      <c r="F161" s="198" t="s">
        <v>141</v>
      </c>
      <c r="G161" s="38"/>
      <c r="H161" s="38"/>
      <c r="I161" s="195"/>
      <c r="J161" s="38"/>
      <c r="K161" s="38"/>
      <c r="L161" s="39"/>
      <c r="M161" s="196"/>
      <c r="N161" s="197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140</v>
      </c>
      <c r="AU161" s="19" t="s">
        <v>83</v>
      </c>
    </row>
    <row r="162" s="15" customFormat="1">
      <c r="A162" s="15"/>
      <c r="B162" s="215"/>
      <c r="C162" s="15"/>
      <c r="D162" s="193" t="s">
        <v>142</v>
      </c>
      <c r="E162" s="216" t="s">
        <v>1</v>
      </c>
      <c r="F162" s="217" t="s">
        <v>183</v>
      </c>
      <c r="G162" s="15"/>
      <c r="H162" s="216" t="s">
        <v>1</v>
      </c>
      <c r="I162" s="218"/>
      <c r="J162" s="15"/>
      <c r="K162" s="15"/>
      <c r="L162" s="215"/>
      <c r="M162" s="219"/>
      <c r="N162" s="220"/>
      <c r="O162" s="220"/>
      <c r="P162" s="220"/>
      <c r="Q162" s="220"/>
      <c r="R162" s="220"/>
      <c r="S162" s="220"/>
      <c r="T162" s="22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6" t="s">
        <v>142</v>
      </c>
      <c r="AU162" s="216" t="s">
        <v>83</v>
      </c>
      <c r="AV162" s="15" t="s">
        <v>81</v>
      </c>
      <c r="AW162" s="15" t="s">
        <v>32</v>
      </c>
      <c r="AX162" s="15" t="s">
        <v>75</v>
      </c>
      <c r="AY162" s="216" t="s">
        <v>130</v>
      </c>
    </row>
    <row r="163" s="15" customFormat="1">
      <c r="A163" s="15"/>
      <c r="B163" s="215"/>
      <c r="C163" s="15"/>
      <c r="D163" s="193" t="s">
        <v>142</v>
      </c>
      <c r="E163" s="216" t="s">
        <v>1</v>
      </c>
      <c r="F163" s="217" t="s">
        <v>184</v>
      </c>
      <c r="G163" s="15"/>
      <c r="H163" s="216" t="s">
        <v>1</v>
      </c>
      <c r="I163" s="218"/>
      <c r="J163" s="15"/>
      <c r="K163" s="15"/>
      <c r="L163" s="215"/>
      <c r="M163" s="219"/>
      <c r="N163" s="220"/>
      <c r="O163" s="220"/>
      <c r="P163" s="220"/>
      <c r="Q163" s="220"/>
      <c r="R163" s="220"/>
      <c r="S163" s="220"/>
      <c r="T163" s="22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6" t="s">
        <v>142</v>
      </c>
      <c r="AU163" s="216" t="s">
        <v>83</v>
      </c>
      <c r="AV163" s="15" t="s">
        <v>81</v>
      </c>
      <c r="AW163" s="15" t="s">
        <v>32</v>
      </c>
      <c r="AX163" s="15" t="s">
        <v>75</v>
      </c>
      <c r="AY163" s="216" t="s">
        <v>130</v>
      </c>
    </row>
    <row r="164" s="13" customFormat="1">
      <c r="A164" s="13"/>
      <c r="B164" s="199"/>
      <c r="C164" s="13"/>
      <c r="D164" s="193" t="s">
        <v>142</v>
      </c>
      <c r="E164" s="200" t="s">
        <v>1</v>
      </c>
      <c r="F164" s="201" t="s">
        <v>185</v>
      </c>
      <c r="G164" s="13"/>
      <c r="H164" s="202">
        <v>3.5</v>
      </c>
      <c r="I164" s="203"/>
      <c r="J164" s="13"/>
      <c r="K164" s="13"/>
      <c r="L164" s="199"/>
      <c r="M164" s="204"/>
      <c r="N164" s="205"/>
      <c r="O164" s="205"/>
      <c r="P164" s="205"/>
      <c r="Q164" s="205"/>
      <c r="R164" s="205"/>
      <c r="S164" s="205"/>
      <c r="T164" s="20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0" t="s">
        <v>142</v>
      </c>
      <c r="AU164" s="200" t="s">
        <v>83</v>
      </c>
      <c r="AV164" s="13" t="s">
        <v>83</v>
      </c>
      <c r="AW164" s="13" t="s">
        <v>32</v>
      </c>
      <c r="AX164" s="13" t="s">
        <v>75</v>
      </c>
      <c r="AY164" s="200" t="s">
        <v>130</v>
      </c>
    </row>
    <row r="165" s="13" customFormat="1">
      <c r="A165" s="13"/>
      <c r="B165" s="199"/>
      <c r="C165" s="13"/>
      <c r="D165" s="193" t="s">
        <v>142</v>
      </c>
      <c r="E165" s="200" t="s">
        <v>1</v>
      </c>
      <c r="F165" s="201" t="s">
        <v>186</v>
      </c>
      <c r="G165" s="13"/>
      <c r="H165" s="202">
        <v>31.460000000000001</v>
      </c>
      <c r="I165" s="203"/>
      <c r="J165" s="13"/>
      <c r="K165" s="13"/>
      <c r="L165" s="199"/>
      <c r="M165" s="204"/>
      <c r="N165" s="205"/>
      <c r="O165" s="205"/>
      <c r="P165" s="205"/>
      <c r="Q165" s="205"/>
      <c r="R165" s="205"/>
      <c r="S165" s="205"/>
      <c r="T165" s="20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0" t="s">
        <v>142</v>
      </c>
      <c r="AU165" s="200" t="s">
        <v>83</v>
      </c>
      <c r="AV165" s="13" t="s">
        <v>83</v>
      </c>
      <c r="AW165" s="13" t="s">
        <v>32</v>
      </c>
      <c r="AX165" s="13" t="s">
        <v>75</v>
      </c>
      <c r="AY165" s="200" t="s">
        <v>130</v>
      </c>
    </row>
    <row r="166" s="13" customFormat="1">
      <c r="A166" s="13"/>
      <c r="B166" s="199"/>
      <c r="C166" s="13"/>
      <c r="D166" s="193" t="s">
        <v>142</v>
      </c>
      <c r="E166" s="200" t="s">
        <v>1</v>
      </c>
      <c r="F166" s="201" t="s">
        <v>187</v>
      </c>
      <c r="G166" s="13"/>
      <c r="H166" s="202">
        <v>7</v>
      </c>
      <c r="I166" s="203"/>
      <c r="J166" s="13"/>
      <c r="K166" s="13"/>
      <c r="L166" s="199"/>
      <c r="M166" s="204"/>
      <c r="N166" s="205"/>
      <c r="O166" s="205"/>
      <c r="P166" s="205"/>
      <c r="Q166" s="205"/>
      <c r="R166" s="205"/>
      <c r="S166" s="205"/>
      <c r="T166" s="20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0" t="s">
        <v>142</v>
      </c>
      <c r="AU166" s="200" t="s">
        <v>83</v>
      </c>
      <c r="AV166" s="13" t="s">
        <v>83</v>
      </c>
      <c r="AW166" s="13" t="s">
        <v>32</v>
      </c>
      <c r="AX166" s="13" t="s">
        <v>75</v>
      </c>
      <c r="AY166" s="200" t="s">
        <v>130</v>
      </c>
    </row>
    <row r="167" s="13" customFormat="1">
      <c r="A167" s="13"/>
      <c r="B167" s="199"/>
      <c r="C167" s="13"/>
      <c r="D167" s="193" t="s">
        <v>142</v>
      </c>
      <c r="E167" s="200" t="s">
        <v>1</v>
      </c>
      <c r="F167" s="201" t="s">
        <v>188</v>
      </c>
      <c r="G167" s="13"/>
      <c r="H167" s="202">
        <v>20.399999999999999</v>
      </c>
      <c r="I167" s="203"/>
      <c r="J167" s="13"/>
      <c r="K167" s="13"/>
      <c r="L167" s="199"/>
      <c r="M167" s="204"/>
      <c r="N167" s="205"/>
      <c r="O167" s="205"/>
      <c r="P167" s="205"/>
      <c r="Q167" s="205"/>
      <c r="R167" s="205"/>
      <c r="S167" s="205"/>
      <c r="T167" s="20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0" t="s">
        <v>142</v>
      </c>
      <c r="AU167" s="200" t="s">
        <v>83</v>
      </c>
      <c r="AV167" s="13" t="s">
        <v>83</v>
      </c>
      <c r="AW167" s="13" t="s">
        <v>32</v>
      </c>
      <c r="AX167" s="13" t="s">
        <v>75</v>
      </c>
      <c r="AY167" s="200" t="s">
        <v>130</v>
      </c>
    </row>
    <row r="168" s="14" customFormat="1">
      <c r="A168" s="14"/>
      <c r="B168" s="207"/>
      <c r="C168" s="14"/>
      <c r="D168" s="193" t="s">
        <v>142</v>
      </c>
      <c r="E168" s="208" t="s">
        <v>1</v>
      </c>
      <c r="F168" s="209" t="s">
        <v>173</v>
      </c>
      <c r="G168" s="14"/>
      <c r="H168" s="210">
        <v>62.359999999999999</v>
      </c>
      <c r="I168" s="211"/>
      <c r="J168" s="14"/>
      <c r="K168" s="14"/>
      <c r="L168" s="207"/>
      <c r="M168" s="212"/>
      <c r="N168" s="213"/>
      <c r="O168" s="213"/>
      <c r="P168" s="213"/>
      <c r="Q168" s="213"/>
      <c r="R168" s="213"/>
      <c r="S168" s="213"/>
      <c r="T168" s="2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8" t="s">
        <v>142</v>
      </c>
      <c r="AU168" s="208" t="s">
        <v>83</v>
      </c>
      <c r="AV168" s="14" t="s">
        <v>136</v>
      </c>
      <c r="AW168" s="14" t="s">
        <v>32</v>
      </c>
      <c r="AX168" s="14" t="s">
        <v>81</v>
      </c>
      <c r="AY168" s="208" t="s">
        <v>130</v>
      </c>
    </row>
    <row r="169" s="2" customFormat="1" ht="37.8" customHeight="1">
      <c r="A169" s="38"/>
      <c r="B169" s="179"/>
      <c r="C169" s="180" t="s">
        <v>189</v>
      </c>
      <c r="D169" s="180" t="s">
        <v>132</v>
      </c>
      <c r="E169" s="181" t="s">
        <v>190</v>
      </c>
      <c r="F169" s="182" t="s">
        <v>191</v>
      </c>
      <c r="G169" s="183" t="s">
        <v>157</v>
      </c>
      <c r="H169" s="184">
        <v>697.22000000000003</v>
      </c>
      <c r="I169" s="185"/>
      <c r="J169" s="186">
        <f>ROUND(I169*H169,2)</f>
        <v>0</v>
      </c>
      <c r="K169" s="182" t="s">
        <v>158</v>
      </c>
      <c r="L169" s="39"/>
      <c r="M169" s="187" t="s">
        <v>1</v>
      </c>
      <c r="N169" s="188" t="s">
        <v>40</v>
      </c>
      <c r="O169" s="77"/>
      <c r="P169" s="189">
        <f>O169*H169</f>
        <v>0</v>
      </c>
      <c r="Q169" s="189">
        <v>0</v>
      </c>
      <c r="R169" s="189">
        <f>Q169*H169</f>
        <v>0</v>
      </c>
      <c r="S169" s="189">
        <v>0.57999999999999996</v>
      </c>
      <c r="T169" s="190">
        <f>S169*H169</f>
        <v>404.38759999999996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136</v>
      </c>
      <c r="AT169" s="191" t="s">
        <v>132</v>
      </c>
      <c r="AU169" s="191" t="s">
        <v>83</v>
      </c>
      <c r="AY169" s="19" t="s">
        <v>130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81</v>
      </c>
      <c r="BK169" s="192">
        <f>ROUND(I169*H169,2)</f>
        <v>0</v>
      </c>
      <c r="BL169" s="19" t="s">
        <v>136</v>
      </c>
      <c r="BM169" s="191" t="s">
        <v>192</v>
      </c>
    </row>
    <row r="170" s="2" customFormat="1">
      <c r="A170" s="38"/>
      <c r="B170" s="39"/>
      <c r="C170" s="38"/>
      <c r="D170" s="193" t="s">
        <v>138</v>
      </c>
      <c r="E170" s="38"/>
      <c r="F170" s="194" t="s">
        <v>193</v>
      </c>
      <c r="G170" s="38"/>
      <c r="H170" s="38"/>
      <c r="I170" s="195"/>
      <c r="J170" s="38"/>
      <c r="K170" s="38"/>
      <c r="L170" s="39"/>
      <c r="M170" s="196"/>
      <c r="N170" s="197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138</v>
      </c>
      <c r="AU170" s="19" t="s">
        <v>83</v>
      </c>
    </row>
    <row r="171" s="2" customFormat="1" ht="24.15" customHeight="1">
      <c r="A171" s="38"/>
      <c r="B171" s="179"/>
      <c r="C171" s="180" t="s">
        <v>194</v>
      </c>
      <c r="D171" s="180" t="s">
        <v>132</v>
      </c>
      <c r="E171" s="181" t="s">
        <v>195</v>
      </c>
      <c r="F171" s="182" t="s">
        <v>196</v>
      </c>
      <c r="G171" s="183" t="s">
        <v>157</v>
      </c>
      <c r="H171" s="184">
        <v>697.22000000000003</v>
      </c>
      <c r="I171" s="185"/>
      <c r="J171" s="186">
        <f>ROUND(I171*H171,2)</f>
        <v>0</v>
      </c>
      <c r="K171" s="182" t="s">
        <v>158</v>
      </c>
      <c r="L171" s="39"/>
      <c r="M171" s="187" t="s">
        <v>1</v>
      </c>
      <c r="N171" s="188" t="s">
        <v>40</v>
      </c>
      <c r="O171" s="77"/>
      <c r="P171" s="189">
        <f>O171*H171</f>
        <v>0</v>
      </c>
      <c r="Q171" s="189">
        <v>0</v>
      </c>
      <c r="R171" s="189">
        <f>Q171*H171</f>
        <v>0</v>
      </c>
      <c r="S171" s="189">
        <v>0.44</v>
      </c>
      <c r="T171" s="190">
        <f>S171*H171</f>
        <v>306.77680000000004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136</v>
      </c>
      <c r="AT171" s="191" t="s">
        <v>132</v>
      </c>
      <c r="AU171" s="191" t="s">
        <v>83</v>
      </c>
      <c r="AY171" s="19" t="s">
        <v>130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81</v>
      </c>
      <c r="BK171" s="192">
        <f>ROUND(I171*H171,2)</f>
        <v>0</v>
      </c>
      <c r="BL171" s="19" t="s">
        <v>136</v>
      </c>
      <c r="BM171" s="191" t="s">
        <v>197</v>
      </c>
    </row>
    <row r="172" s="2" customFormat="1">
      <c r="A172" s="38"/>
      <c r="B172" s="39"/>
      <c r="C172" s="38"/>
      <c r="D172" s="193" t="s">
        <v>138</v>
      </c>
      <c r="E172" s="38"/>
      <c r="F172" s="194" t="s">
        <v>198</v>
      </c>
      <c r="G172" s="38"/>
      <c r="H172" s="38"/>
      <c r="I172" s="195"/>
      <c r="J172" s="38"/>
      <c r="K172" s="38"/>
      <c r="L172" s="39"/>
      <c r="M172" s="196"/>
      <c r="N172" s="197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138</v>
      </c>
      <c r="AU172" s="19" t="s">
        <v>83</v>
      </c>
    </row>
    <row r="173" s="2" customFormat="1" ht="24.15" customHeight="1">
      <c r="A173" s="38"/>
      <c r="B173" s="179"/>
      <c r="C173" s="180" t="s">
        <v>199</v>
      </c>
      <c r="D173" s="180" t="s">
        <v>132</v>
      </c>
      <c r="E173" s="181" t="s">
        <v>200</v>
      </c>
      <c r="F173" s="182" t="s">
        <v>201</v>
      </c>
      <c r="G173" s="183" t="s">
        <v>157</v>
      </c>
      <c r="H173" s="184">
        <v>697.22000000000003</v>
      </c>
      <c r="I173" s="185"/>
      <c r="J173" s="186">
        <f>ROUND(I173*H173,2)</f>
        <v>0</v>
      </c>
      <c r="K173" s="182" t="s">
        <v>158</v>
      </c>
      <c r="L173" s="39"/>
      <c r="M173" s="187" t="s">
        <v>1</v>
      </c>
      <c r="N173" s="188" t="s">
        <v>40</v>
      </c>
      <c r="O173" s="77"/>
      <c r="P173" s="189">
        <f>O173*H173</f>
        <v>0</v>
      </c>
      <c r="Q173" s="189">
        <v>0</v>
      </c>
      <c r="R173" s="189">
        <f>Q173*H173</f>
        <v>0</v>
      </c>
      <c r="S173" s="189">
        <v>0.22</v>
      </c>
      <c r="T173" s="190">
        <f>S173*H173</f>
        <v>153.38840000000002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136</v>
      </c>
      <c r="AT173" s="191" t="s">
        <v>132</v>
      </c>
      <c r="AU173" s="191" t="s">
        <v>83</v>
      </c>
      <c r="AY173" s="19" t="s">
        <v>130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81</v>
      </c>
      <c r="BK173" s="192">
        <f>ROUND(I173*H173,2)</f>
        <v>0</v>
      </c>
      <c r="BL173" s="19" t="s">
        <v>136</v>
      </c>
      <c r="BM173" s="191" t="s">
        <v>202</v>
      </c>
    </row>
    <row r="174" s="2" customFormat="1">
      <c r="A174" s="38"/>
      <c r="B174" s="39"/>
      <c r="C174" s="38"/>
      <c r="D174" s="193" t="s">
        <v>138</v>
      </c>
      <c r="E174" s="38"/>
      <c r="F174" s="194" t="s">
        <v>203</v>
      </c>
      <c r="G174" s="38"/>
      <c r="H174" s="38"/>
      <c r="I174" s="195"/>
      <c r="J174" s="38"/>
      <c r="K174" s="38"/>
      <c r="L174" s="39"/>
      <c r="M174" s="196"/>
      <c r="N174" s="197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138</v>
      </c>
      <c r="AU174" s="19" t="s">
        <v>83</v>
      </c>
    </row>
    <row r="175" s="2" customFormat="1" ht="37.8" customHeight="1">
      <c r="A175" s="38"/>
      <c r="B175" s="179"/>
      <c r="C175" s="180" t="s">
        <v>204</v>
      </c>
      <c r="D175" s="180" t="s">
        <v>132</v>
      </c>
      <c r="E175" s="181" t="s">
        <v>205</v>
      </c>
      <c r="F175" s="182" t="s">
        <v>206</v>
      </c>
      <c r="G175" s="183" t="s">
        <v>157</v>
      </c>
      <c r="H175" s="184">
        <v>697.22000000000003</v>
      </c>
      <c r="I175" s="185"/>
      <c r="J175" s="186">
        <f>ROUND(I175*H175,2)</f>
        <v>0</v>
      </c>
      <c r="K175" s="182" t="s">
        <v>158</v>
      </c>
      <c r="L175" s="39"/>
      <c r="M175" s="187" t="s">
        <v>1</v>
      </c>
      <c r="N175" s="188" t="s">
        <v>40</v>
      </c>
      <c r="O175" s="77"/>
      <c r="P175" s="189">
        <f>O175*H175</f>
        <v>0</v>
      </c>
      <c r="Q175" s="189">
        <v>6.9999999999999994E-05</v>
      </c>
      <c r="R175" s="189">
        <f>Q175*H175</f>
        <v>0.048805399999999999</v>
      </c>
      <c r="S175" s="189">
        <v>0.11500000000000001</v>
      </c>
      <c r="T175" s="190">
        <f>S175*H175</f>
        <v>80.180300000000003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1" t="s">
        <v>136</v>
      </c>
      <c r="AT175" s="191" t="s">
        <v>132</v>
      </c>
      <c r="AU175" s="191" t="s">
        <v>83</v>
      </c>
      <c r="AY175" s="19" t="s">
        <v>130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81</v>
      </c>
      <c r="BK175" s="192">
        <f>ROUND(I175*H175,2)</f>
        <v>0</v>
      </c>
      <c r="BL175" s="19" t="s">
        <v>136</v>
      </c>
      <c r="BM175" s="191" t="s">
        <v>207</v>
      </c>
    </row>
    <row r="176" s="2" customFormat="1">
      <c r="A176" s="38"/>
      <c r="B176" s="39"/>
      <c r="C176" s="38"/>
      <c r="D176" s="193" t="s">
        <v>138</v>
      </c>
      <c r="E176" s="38"/>
      <c r="F176" s="194" t="s">
        <v>208</v>
      </c>
      <c r="G176" s="38"/>
      <c r="H176" s="38"/>
      <c r="I176" s="195"/>
      <c r="J176" s="38"/>
      <c r="K176" s="38"/>
      <c r="L176" s="39"/>
      <c r="M176" s="196"/>
      <c r="N176" s="197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138</v>
      </c>
      <c r="AU176" s="19" t="s">
        <v>83</v>
      </c>
    </row>
    <row r="177" s="2" customFormat="1">
      <c r="A177" s="38"/>
      <c r="B177" s="39"/>
      <c r="C177" s="38"/>
      <c r="D177" s="193" t="s">
        <v>140</v>
      </c>
      <c r="E177" s="38"/>
      <c r="F177" s="198" t="s">
        <v>141</v>
      </c>
      <c r="G177" s="38"/>
      <c r="H177" s="38"/>
      <c r="I177" s="195"/>
      <c r="J177" s="38"/>
      <c r="K177" s="38"/>
      <c r="L177" s="39"/>
      <c r="M177" s="196"/>
      <c r="N177" s="197"/>
      <c r="O177" s="77"/>
      <c r="P177" s="77"/>
      <c r="Q177" s="77"/>
      <c r="R177" s="77"/>
      <c r="S177" s="77"/>
      <c r="T177" s="7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140</v>
      </c>
      <c r="AU177" s="19" t="s">
        <v>83</v>
      </c>
    </row>
    <row r="178" s="13" customFormat="1">
      <c r="A178" s="13"/>
      <c r="B178" s="199"/>
      <c r="C178" s="13"/>
      <c r="D178" s="193" t="s">
        <v>142</v>
      </c>
      <c r="E178" s="200" t="s">
        <v>1</v>
      </c>
      <c r="F178" s="201" t="s">
        <v>209</v>
      </c>
      <c r="G178" s="13"/>
      <c r="H178" s="202">
        <v>250.03</v>
      </c>
      <c r="I178" s="203"/>
      <c r="J178" s="13"/>
      <c r="K178" s="13"/>
      <c r="L178" s="199"/>
      <c r="M178" s="204"/>
      <c r="N178" s="205"/>
      <c r="O178" s="205"/>
      <c r="P178" s="205"/>
      <c r="Q178" s="205"/>
      <c r="R178" s="205"/>
      <c r="S178" s="205"/>
      <c r="T178" s="20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0" t="s">
        <v>142</v>
      </c>
      <c r="AU178" s="200" t="s">
        <v>83</v>
      </c>
      <c r="AV178" s="13" t="s">
        <v>83</v>
      </c>
      <c r="AW178" s="13" t="s">
        <v>32</v>
      </c>
      <c r="AX178" s="13" t="s">
        <v>75</v>
      </c>
      <c r="AY178" s="200" t="s">
        <v>130</v>
      </c>
    </row>
    <row r="179" s="13" customFormat="1">
      <c r="A179" s="13"/>
      <c r="B179" s="199"/>
      <c r="C179" s="13"/>
      <c r="D179" s="193" t="s">
        <v>142</v>
      </c>
      <c r="E179" s="200" t="s">
        <v>1</v>
      </c>
      <c r="F179" s="201" t="s">
        <v>210</v>
      </c>
      <c r="G179" s="13"/>
      <c r="H179" s="202">
        <v>12.220000000000001</v>
      </c>
      <c r="I179" s="203"/>
      <c r="J179" s="13"/>
      <c r="K179" s="13"/>
      <c r="L179" s="199"/>
      <c r="M179" s="204"/>
      <c r="N179" s="205"/>
      <c r="O179" s="205"/>
      <c r="P179" s="205"/>
      <c r="Q179" s="205"/>
      <c r="R179" s="205"/>
      <c r="S179" s="205"/>
      <c r="T179" s="20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0" t="s">
        <v>142</v>
      </c>
      <c r="AU179" s="200" t="s">
        <v>83</v>
      </c>
      <c r="AV179" s="13" t="s">
        <v>83</v>
      </c>
      <c r="AW179" s="13" t="s">
        <v>32</v>
      </c>
      <c r="AX179" s="13" t="s">
        <v>75</v>
      </c>
      <c r="AY179" s="200" t="s">
        <v>130</v>
      </c>
    </row>
    <row r="180" s="13" customFormat="1">
      <c r="A180" s="13"/>
      <c r="B180" s="199"/>
      <c r="C180" s="13"/>
      <c r="D180" s="193" t="s">
        <v>142</v>
      </c>
      <c r="E180" s="200" t="s">
        <v>1</v>
      </c>
      <c r="F180" s="201" t="s">
        <v>211</v>
      </c>
      <c r="G180" s="13"/>
      <c r="H180" s="202">
        <v>6.0800000000000001</v>
      </c>
      <c r="I180" s="203"/>
      <c r="J180" s="13"/>
      <c r="K180" s="13"/>
      <c r="L180" s="199"/>
      <c r="M180" s="204"/>
      <c r="N180" s="205"/>
      <c r="O180" s="205"/>
      <c r="P180" s="205"/>
      <c r="Q180" s="205"/>
      <c r="R180" s="205"/>
      <c r="S180" s="205"/>
      <c r="T180" s="20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0" t="s">
        <v>142</v>
      </c>
      <c r="AU180" s="200" t="s">
        <v>83</v>
      </c>
      <c r="AV180" s="13" t="s">
        <v>83</v>
      </c>
      <c r="AW180" s="13" t="s">
        <v>32</v>
      </c>
      <c r="AX180" s="13" t="s">
        <v>75</v>
      </c>
      <c r="AY180" s="200" t="s">
        <v>130</v>
      </c>
    </row>
    <row r="181" s="13" customFormat="1">
      <c r="A181" s="13"/>
      <c r="B181" s="199"/>
      <c r="C181" s="13"/>
      <c r="D181" s="193" t="s">
        <v>142</v>
      </c>
      <c r="E181" s="200" t="s">
        <v>1</v>
      </c>
      <c r="F181" s="201" t="s">
        <v>212</v>
      </c>
      <c r="G181" s="13"/>
      <c r="H181" s="202">
        <v>14</v>
      </c>
      <c r="I181" s="203"/>
      <c r="J181" s="13"/>
      <c r="K181" s="13"/>
      <c r="L181" s="199"/>
      <c r="M181" s="204"/>
      <c r="N181" s="205"/>
      <c r="O181" s="205"/>
      <c r="P181" s="205"/>
      <c r="Q181" s="205"/>
      <c r="R181" s="205"/>
      <c r="S181" s="205"/>
      <c r="T181" s="20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0" t="s">
        <v>142</v>
      </c>
      <c r="AU181" s="200" t="s">
        <v>83</v>
      </c>
      <c r="AV181" s="13" t="s">
        <v>83</v>
      </c>
      <c r="AW181" s="13" t="s">
        <v>32</v>
      </c>
      <c r="AX181" s="13" t="s">
        <v>75</v>
      </c>
      <c r="AY181" s="200" t="s">
        <v>130</v>
      </c>
    </row>
    <row r="182" s="13" customFormat="1">
      <c r="A182" s="13"/>
      <c r="B182" s="199"/>
      <c r="C182" s="13"/>
      <c r="D182" s="193" t="s">
        <v>142</v>
      </c>
      <c r="E182" s="200" t="s">
        <v>1</v>
      </c>
      <c r="F182" s="201" t="s">
        <v>213</v>
      </c>
      <c r="G182" s="13"/>
      <c r="H182" s="202">
        <v>181.5</v>
      </c>
      <c r="I182" s="203"/>
      <c r="J182" s="13"/>
      <c r="K182" s="13"/>
      <c r="L182" s="199"/>
      <c r="M182" s="204"/>
      <c r="N182" s="205"/>
      <c r="O182" s="205"/>
      <c r="P182" s="205"/>
      <c r="Q182" s="205"/>
      <c r="R182" s="205"/>
      <c r="S182" s="205"/>
      <c r="T182" s="20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0" t="s">
        <v>142</v>
      </c>
      <c r="AU182" s="200" t="s">
        <v>83</v>
      </c>
      <c r="AV182" s="13" t="s">
        <v>83</v>
      </c>
      <c r="AW182" s="13" t="s">
        <v>32</v>
      </c>
      <c r="AX182" s="13" t="s">
        <v>75</v>
      </c>
      <c r="AY182" s="200" t="s">
        <v>130</v>
      </c>
    </row>
    <row r="183" s="13" customFormat="1">
      <c r="A183" s="13"/>
      <c r="B183" s="199"/>
      <c r="C183" s="13"/>
      <c r="D183" s="193" t="s">
        <v>142</v>
      </c>
      <c r="E183" s="200" t="s">
        <v>1</v>
      </c>
      <c r="F183" s="201" t="s">
        <v>214</v>
      </c>
      <c r="G183" s="13"/>
      <c r="H183" s="202">
        <v>14</v>
      </c>
      <c r="I183" s="203"/>
      <c r="J183" s="13"/>
      <c r="K183" s="13"/>
      <c r="L183" s="199"/>
      <c r="M183" s="204"/>
      <c r="N183" s="205"/>
      <c r="O183" s="205"/>
      <c r="P183" s="205"/>
      <c r="Q183" s="205"/>
      <c r="R183" s="205"/>
      <c r="S183" s="205"/>
      <c r="T183" s="20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0" t="s">
        <v>142</v>
      </c>
      <c r="AU183" s="200" t="s">
        <v>83</v>
      </c>
      <c r="AV183" s="13" t="s">
        <v>83</v>
      </c>
      <c r="AW183" s="13" t="s">
        <v>32</v>
      </c>
      <c r="AX183" s="13" t="s">
        <v>75</v>
      </c>
      <c r="AY183" s="200" t="s">
        <v>130</v>
      </c>
    </row>
    <row r="184" s="13" customFormat="1">
      <c r="A184" s="13"/>
      <c r="B184" s="199"/>
      <c r="C184" s="13"/>
      <c r="D184" s="193" t="s">
        <v>142</v>
      </c>
      <c r="E184" s="200" t="s">
        <v>1</v>
      </c>
      <c r="F184" s="201" t="s">
        <v>215</v>
      </c>
      <c r="G184" s="13"/>
      <c r="H184" s="202">
        <v>50.600000000000001</v>
      </c>
      <c r="I184" s="203"/>
      <c r="J184" s="13"/>
      <c r="K184" s="13"/>
      <c r="L184" s="199"/>
      <c r="M184" s="204"/>
      <c r="N184" s="205"/>
      <c r="O184" s="205"/>
      <c r="P184" s="205"/>
      <c r="Q184" s="205"/>
      <c r="R184" s="205"/>
      <c r="S184" s="205"/>
      <c r="T184" s="20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0" t="s">
        <v>142</v>
      </c>
      <c r="AU184" s="200" t="s">
        <v>83</v>
      </c>
      <c r="AV184" s="13" t="s">
        <v>83</v>
      </c>
      <c r="AW184" s="13" t="s">
        <v>32</v>
      </c>
      <c r="AX184" s="13" t="s">
        <v>75</v>
      </c>
      <c r="AY184" s="200" t="s">
        <v>130</v>
      </c>
    </row>
    <row r="185" s="13" customFormat="1">
      <c r="A185" s="13"/>
      <c r="B185" s="199"/>
      <c r="C185" s="13"/>
      <c r="D185" s="193" t="s">
        <v>142</v>
      </c>
      <c r="E185" s="200" t="s">
        <v>1</v>
      </c>
      <c r="F185" s="201" t="s">
        <v>216</v>
      </c>
      <c r="G185" s="13"/>
      <c r="H185" s="202">
        <v>3.5</v>
      </c>
      <c r="I185" s="203"/>
      <c r="J185" s="13"/>
      <c r="K185" s="13"/>
      <c r="L185" s="199"/>
      <c r="M185" s="204"/>
      <c r="N185" s="205"/>
      <c r="O185" s="205"/>
      <c r="P185" s="205"/>
      <c r="Q185" s="205"/>
      <c r="R185" s="205"/>
      <c r="S185" s="205"/>
      <c r="T185" s="20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0" t="s">
        <v>142</v>
      </c>
      <c r="AU185" s="200" t="s">
        <v>83</v>
      </c>
      <c r="AV185" s="13" t="s">
        <v>83</v>
      </c>
      <c r="AW185" s="13" t="s">
        <v>32</v>
      </c>
      <c r="AX185" s="13" t="s">
        <v>75</v>
      </c>
      <c r="AY185" s="200" t="s">
        <v>130</v>
      </c>
    </row>
    <row r="186" s="13" customFormat="1">
      <c r="A186" s="13"/>
      <c r="B186" s="199"/>
      <c r="C186" s="13"/>
      <c r="D186" s="193" t="s">
        <v>142</v>
      </c>
      <c r="E186" s="200" t="s">
        <v>1</v>
      </c>
      <c r="F186" s="201" t="s">
        <v>217</v>
      </c>
      <c r="G186" s="13"/>
      <c r="H186" s="202">
        <v>2.0899999999999999</v>
      </c>
      <c r="I186" s="203"/>
      <c r="J186" s="13"/>
      <c r="K186" s="13"/>
      <c r="L186" s="199"/>
      <c r="M186" s="204"/>
      <c r="N186" s="205"/>
      <c r="O186" s="205"/>
      <c r="P186" s="205"/>
      <c r="Q186" s="205"/>
      <c r="R186" s="205"/>
      <c r="S186" s="205"/>
      <c r="T186" s="20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0" t="s">
        <v>142</v>
      </c>
      <c r="AU186" s="200" t="s">
        <v>83</v>
      </c>
      <c r="AV186" s="13" t="s">
        <v>83</v>
      </c>
      <c r="AW186" s="13" t="s">
        <v>32</v>
      </c>
      <c r="AX186" s="13" t="s">
        <v>75</v>
      </c>
      <c r="AY186" s="200" t="s">
        <v>130</v>
      </c>
    </row>
    <row r="187" s="13" customFormat="1">
      <c r="A187" s="13"/>
      <c r="B187" s="199"/>
      <c r="C187" s="13"/>
      <c r="D187" s="193" t="s">
        <v>142</v>
      </c>
      <c r="E187" s="200" t="s">
        <v>1</v>
      </c>
      <c r="F187" s="201" t="s">
        <v>218</v>
      </c>
      <c r="G187" s="13"/>
      <c r="H187" s="202">
        <v>163.19999999999999</v>
      </c>
      <c r="I187" s="203"/>
      <c r="J187" s="13"/>
      <c r="K187" s="13"/>
      <c r="L187" s="199"/>
      <c r="M187" s="204"/>
      <c r="N187" s="205"/>
      <c r="O187" s="205"/>
      <c r="P187" s="205"/>
      <c r="Q187" s="205"/>
      <c r="R187" s="205"/>
      <c r="S187" s="205"/>
      <c r="T187" s="20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0" t="s">
        <v>142</v>
      </c>
      <c r="AU187" s="200" t="s">
        <v>83</v>
      </c>
      <c r="AV187" s="13" t="s">
        <v>83</v>
      </c>
      <c r="AW187" s="13" t="s">
        <v>32</v>
      </c>
      <c r="AX187" s="13" t="s">
        <v>75</v>
      </c>
      <c r="AY187" s="200" t="s">
        <v>130</v>
      </c>
    </row>
    <row r="188" s="14" customFormat="1">
      <c r="A188" s="14"/>
      <c r="B188" s="207"/>
      <c r="C188" s="14"/>
      <c r="D188" s="193" t="s">
        <v>142</v>
      </c>
      <c r="E188" s="208" t="s">
        <v>1</v>
      </c>
      <c r="F188" s="209" t="s">
        <v>173</v>
      </c>
      <c r="G188" s="14"/>
      <c r="H188" s="210">
        <v>697.22000000000003</v>
      </c>
      <c r="I188" s="211"/>
      <c r="J188" s="14"/>
      <c r="K188" s="14"/>
      <c r="L188" s="207"/>
      <c r="M188" s="212"/>
      <c r="N188" s="213"/>
      <c r="O188" s="213"/>
      <c r="P188" s="213"/>
      <c r="Q188" s="213"/>
      <c r="R188" s="213"/>
      <c r="S188" s="213"/>
      <c r="T188" s="2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8" t="s">
        <v>142</v>
      </c>
      <c r="AU188" s="208" t="s">
        <v>83</v>
      </c>
      <c r="AV188" s="14" t="s">
        <v>136</v>
      </c>
      <c r="AW188" s="14" t="s">
        <v>32</v>
      </c>
      <c r="AX188" s="14" t="s">
        <v>81</v>
      </c>
      <c r="AY188" s="208" t="s">
        <v>130</v>
      </c>
    </row>
    <row r="189" s="2" customFormat="1" ht="16.5" customHeight="1">
      <c r="A189" s="38"/>
      <c r="B189" s="179"/>
      <c r="C189" s="180" t="s">
        <v>219</v>
      </c>
      <c r="D189" s="180" t="s">
        <v>132</v>
      </c>
      <c r="E189" s="181" t="s">
        <v>220</v>
      </c>
      <c r="F189" s="182" t="s">
        <v>221</v>
      </c>
      <c r="G189" s="183" t="s">
        <v>222</v>
      </c>
      <c r="H189" s="184">
        <v>50</v>
      </c>
      <c r="I189" s="185"/>
      <c r="J189" s="186">
        <f>ROUND(I189*H189,2)</f>
        <v>0</v>
      </c>
      <c r="K189" s="182" t="s">
        <v>158</v>
      </c>
      <c r="L189" s="39"/>
      <c r="M189" s="187" t="s">
        <v>1</v>
      </c>
      <c r="N189" s="188" t="s">
        <v>40</v>
      </c>
      <c r="O189" s="77"/>
      <c r="P189" s="189">
        <f>O189*H189</f>
        <v>0</v>
      </c>
      <c r="Q189" s="189">
        <v>0</v>
      </c>
      <c r="R189" s="189">
        <f>Q189*H189</f>
        <v>0</v>
      </c>
      <c r="S189" s="189">
        <v>0.20499999999999999</v>
      </c>
      <c r="T189" s="190">
        <f>S189*H189</f>
        <v>10.25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1" t="s">
        <v>136</v>
      </c>
      <c r="AT189" s="191" t="s">
        <v>132</v>
      </c>
      <c r="AU189" s="191" t="s">
        <v>83</v>
      </c>
      <c r="AY189" s="19" t="s">
        <v>130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81</v>
      </c>
      <c r="BK189" s="192">
        <f>ROUND(I189*H189,2)</f>
        <v>0</v>
      </c>
      <c r="BL189" s="19" t="s">
        <v>136</v>
      </c>
      <c r="BM189" s="191" t="s">
        <v>223</v>
      </c>
    </row>
    <row r="190" s="2" customFormat="1">
      <c r="A190" s="38"/>
      <c r="B190" s="39"/>
      <c r="C190" s="38"/>
      <c r="D190" s="193" t="s">
        <v>138</v>
      </c>
      <c r="E190" s="38"/>
      <c r="F190" s="194" t="s">
        <v>224</v>
      </c>
      <c r="G190" s="38"/>
      <c r="H190" s="38"/>
      <c r="I190" s="195"/>
      <c r="J190" s="38"/>
      <c r="K190" s="38"/>
      <c r="L190" s="39"/>
      <c r="M190" s="196"/>
      <c r="N190" s="197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9" t="s">
        <v>138</v>
      </c>
      <c r="AU190" s="19" t="s">
        <v>83</v>
      </c>
    </row>
    <row r="191" s="2" customFormat="1">
      <c r="A191" s="38"/>
      <c r="B191" s="39"/>
      <c r="C191" s="38"/>
      <c r="D191" s="193" t="s">
        <v>140</v>
      </c>
      <c r="E191" s="38"/>
      <c r="F191" s="198" t="s">
        <v>141</v>
      </c>
      <c r="G191" s="38"/>
      <c r="H191" s="38"/>
      <c r="I191" s="195"/>
      <c r="J191" s="38"/>
      <c r="K191" s="38"/>
      <c r="L191" s="39"/>
      <c r="M191" s="196"/>
      <c r="N191" s="197"/>
      <c r="O191" s="77"/>
      <c r="P191" s="77"/>
      <c r="Q191" s="77"/>
      <c r="R191" s="77"/>
      <c r="S191" s="77"/>
      <c r="T191" s="7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140</v>
      </c>
      <c r="AU191" s="19" t="s">
        <v>83</v>
      </c>
    </row>
    <row r="192" s="13" customFormat="1">
      <c r="A192" s="13"/>
      <c r="B192" s="199"/>
      <c r="C192" s="13"/>
      <c r="D192" s="193" t="s">
        <v>142</v>
      </c>
      <c r="E192" s="200" t="s">
        <v>1</v>
      </c>
      <c r="F192" s="201" t="s">
        <v>225</v>
      </c>
      <c r="G192" s="13"/>
      <c r="H192" s="202">
        <v>50</v>
      </c>
      <c r="I192" s="203"/>
      <c r="J192" s="13"/>
      <c r="K192" s="13"/>
      <c r="L192" s="199"/>
      <c r="M192" s="204"/>
      <c r="N192" s="205"/>
      <c r="O192" s="205"/>
      <c r="P192" s="205"/>
      <c r="Q192" s="205"/>
      <c r="R192" s="205"/>
      <c r="S192" s="205"/>
      <c r="T192" s="20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0" t="s">
        <v>142</v>
      </c>
      <c r="AU192" s="200" t="s">
        <v>83</v>
      </c>
      <c r="AV192" s="13" t="s">
        <v>83</v>
      </c>
      <c r="AW192" s="13" t="s">
        <v>32</v>
      </c>
      <c r="AX192" s="13" t="s">
        <v>81</v>
      </c>
      <c r="AY192" s="200" t="s">
        <v>130</v>
      </c>
    </row>
    <row r="193" s="2" customFormat="1" ht="37.8" customHeight="1">
      <c r="A193" s="38"/>
      <c r="B193" s="179"/>
      <c r="C193" s="180" t="s">
        <v>226</v>
      </c>
      <c r="D193" s="180" t="s">
        <v>132</v>
      </c>
      <c r="E193" s="181" t="s">
        <v>227</v>
      </c>
      <c r="F193" s="182" t="s">
        <v>228</v>
      </c>
      <c r="G193" s="183" t="s">
        <v>229</v>
      </c>
      <c r="H193" s="184">
        <v>4</v>
      </c>
      <c r="I193" s="185"/>
      <c r="J193" s="186">
        <f>ROUND(I193*H193,2)</f>
        <v>0</v>
      </c>
      <c r="K193" s="182" t="s">
        <v>1</v>
      </c>
      <c r="L193" s="39"/>
      <c r="M193" s="187" t="s">
        <v>1</v>
      </c>
      <c r="N193" s="188" t="s">
        <v>40</v>
      </c>
      <c r="O193" s="77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136</v>
      </c>
      <c r="AT193" s="191" t="s">
        <v>132</v>
      </c>
      <c r="AU193" s="191" t="s">
        <v>83</v>
      </c>
      <c r="AY193" s="19" t="s">
        <v>130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81</v>
      </c>
      <c r="BK193" s="192">
        <f>ROUND(I193*H193,2)</f>
        <v>0</v>
      </c>
      <c r="BL193" s="19" t="s">
        <v>136</v>
      </c>
      <c r="BM193" s="191" t="s">
        <v>230</v>
      </c>
    </row>
    <row r="194" s="2" customFormat="1">
      <c r="A194" s="38"/>
      <c r="B194" s="39"/>
      <c r="C194" s="38"/>
      <c r="D194" s="193" t="s">
        <v>138</v>
      </c>
      <c r="E194" s="38"/>
      <c r="F194" s="194" t="s">
        <v>231</v>
      </c>
      <c r="G194" s="38"/>
      <c r="H194" s="38"/>
      <c r="I194" s="195"/>
      <c r="J194" s="38"/>
      <c r="K194" s="38"/>
      <c r="L194" s="39"/>
      <c r="M194" s="196"/>
      <c r="N194" s="197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138</v>
      </c>
      <c r="AU194" s="19" t="s">
        <v>83</v>
      </c>
    </row>
    <row r="195" s="2" customFormat="1">
      <c r="A195" s="38"/>
      <c r="B195" s="39"/>
      <c r="C195" s="38"/>
      <c r="D195" s="193" t="s">
        <v>140</v>
      </c>
      <c r="E195" s="38"/>
      <c r="F195" s="198" t="s">
        <v>141</v>
      </c>
      <c r="G195" s="38"/>
      <c r="H195" s="38"/>
      <c r="I195" s="195"/>
      <c r="J195" s="38"/>
      <c r="K195" s="38"/>
      <c r="L195" s="39"/>
      <c r="M195" s="196"/>
      <c r="N195" s="197"/>
      <c r="O195" s="77"/>
      <c r="P195" s="77"/>
      <c r="Q195" s="77"/>
      <c r="R195" s="77"/>
      <c r="S195" s="77"/>
      <c r="T195" s="7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9" t="s">
        <v>140</v>
      </c>
      <c r="AU195" s="19" t="s">
        <v>83</v>
      </c>
    </row>
    <row r="196" s="15" customFormat="1">
      <c r="A196" s="15"/>
      <c r="B196" s="215"/>
      <c r="C196" s="15"/>
      <c r="D196" s="193" t="s">
        <v>142</v>
      </c>
      <c r="E196" s="216" t="s">
        <v>1</v>
      </c>
      <c r="F196" s="217" t="s">
        <v>232</v>
      </c>
      <c r="G196" s="15"/>
      <c r="H196" s="216" t="s">
        <v>1</v>
      </c>
      <c r="I196" s="218"/>
      <c r="J196" s="15"/>
      <c r="K196" s="15"/>
      <c r="L196" s="215"/>
      <c r="M196" s="219"/>
      <c r="N196" s="220"/>
      <c r="O196" s="220"/>
      <c r="P196" s="220"/>
      <c r="Q196" s="220"/>
      <c r="R196" s="220"/>
      <c r="S196" s="220"/>
      <c r="T196" s="22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16" t="s">
        <v>142</v>
      </c>
      <c r="AU196" s="216" t="s">
        <v>83</v>
      </c>
      <c r="AV196" s="15" t="s">
        <v>81</v>
      </c>
      <c r="AW196" s="15" t="s">
        <v>32</v>
      </c>
      <c r="AX196" s="15" t="s">
        <v>75</v>
      </c>
      <c r="AY196" s="216" t="s">
        <v>130</v>
      </c>
    </row>
    <row r="197" s="13" customFormat="1">
      <c r="A197" s="13"/>
      <c r="B197" s="199"/>
      <c r="C197" s="13"/>
      <c r="D197" s="193" t="s">
        <v>142</v>
      </c>
      <c r="E197" s="200" t="s">
        <v>1</v>
      </c>
      <c r="F197" s="201" t="s">
        <v>136</v>
      </c>
      <c r="G197" s="13"/>
      <c r="H197" s="202">
        <v>4</v>
      </c>
      <c r="I197" s="203"/>
      <c r="J197" s="13"/>
      <c r="K197" s="13"/>
      <c r="L197" s="199"/>
      <c r="M197" s="204"/>
      <c r="N197" s="205"/>
      <c r="O197" s="205"/>
      <c r="P197" s="205"/>
      <c r="Q197" s="205"/>
      <c r="R197" s="205"/>
      <c r="S197" s="205"/>
      <c r="T197" s="20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0" t="s">
        <v>142</v>
      </c>
      <c r="AU197" s="200" t="s">
        <v>83</v>
      </c>
      <c r="AV197" s="13" t="s">
        <v>83</v>
      </c>
      <c r="AW197" s="13" t="s">
        <v>32</v>
      </c>
      <c r="AX197" s="13" t="s">
        <v>81</v>
      </c>
      <c r="AY197" s="200" t="s">
        <v>130</v>
      </c>
    </row>
    <row r="198" s="2" customFormat="1" ht="37.8" customHeight="1">
      <c r="A198" s="38"/>
      <c r="B198" s="179"/>
      <c r="C198" s="180" t="s">
        <v>8</v>
      </c>
      <c r="D198" s="180" t="s">
        <v>132</v>
      </c>
      <c r="E198" s="181" t="s">
        <v>233</v>
      </c>
      <c r="F198" s="182" t="s">
        <v>234</v>
      </c>
      <c r="G198" s="183" t="s">
        <v>229</v>
      </c>
      <c r="H198" s="184">
        <v>4</v>
      </c>
      <c r="I198" s="185"/>
      <c r="J198" s="186">
        <f>ROUND(I198*H198,2)</f>
        <v>0</v>
      </c>
      <c r="K198" s="182" t="s">
        <v>1</v>
      </c>
      <c r="L198" s="39"/>
      <c r="M198" s="187" t="s">
        <v>1</v>
      </c>
      <c r="N198" s="188" t="s">
        <v>40</v>
      </c>
      <c r="O198" s="77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1" t="s">
        <v>136</v>
      </c>
      <c r="AT198" s="191" t="s">
        <v>132</v>
      </c>
      <c r="AU198" s="191" t="s">
        <v>83</v>
      </c>
      <c r="AY198" s="19" t="s">
        <v>130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81</v>
      </c>
      <c r="BK198" s="192">
        <f>ROUND(I198*H198,2)</f>
        <v>0</v>
      </c>
      <c r="BL198" s="19" t="s">
        <v>136</v>
      </c>
      <c r="BM198" s="191" t="s">
        <v>235</v>
      </c>
    </row>
    <row r="199" s="2" customFormat="1">
      <c r="A199" s="38"/>
      <c r="B199" s="39"/>
      <c r="C199" s="38"/>
      <c r="D199" s="193" t="s">
        <v>138</v>
      </c>
      <c r="E199" s="38"/>
      <c r="F199" s="194" t="s">
        <v>231</v>
      </c>
      <c r="G199" s="38"/>
      <c r="H199" s="38"/>
      <c r="I199" s="195"/>
      <c r="J199" s="38"/>
      <c r="K199" s="38"/>
      <c r="L199" s="39"/>
      <c r="M199" s="196"/>
      <c r="N199" s="197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138</v>
      </c>
      <c r="AU199" s="19" t="s">
        <v>83</v>
      </c>
    </row>
    <row r="200" s="2" customFormat="1">
      <c r="A200" s="38"/>
      <c r="B200" s="39"/>
      <c r="C200" s="38"/>
      <c r="D200" s="193" t="s">
        <v>140</v>
      </c>
      <c r="E200" s="38"/>
      <c r="F200" s="198" t="s">
        <v>141</v>
      </c>
      <c r="G200" s="38"/>
      <c r="H200" s="38"/>
      <c r="I200" s="195"/>
      <c r="J200" s="38"/>
      <c r="K200" s="38"/>
      <c r="L200" s="39"/>
      <c r="M200" s="196"/>
      <c r="N200" s="197"/>
      <c r="O200" s="77"/>
      <c r="P200" s="77"/>
      <c r="Q200" s="77"/>
      <c r="R200" s="77"/>
      <c r="S200" s="77"/>
      <c r="T200" s="7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140</v>
      </c>
      <c r="AU200" s="19" t="s">
        <v>83</v>
      </c>
    </row>
    <row r="201" s="15" customFormat="1">
      <c r="A201" s="15"/>
      <c r="B201" s="215"/>
      <c r="C201" s="15"/>
      <c r="D201" s="193" t="s">
        <v>142</v>
      </c>
      <c r="E201" s="216" t="s">
        <v>1</v>
      </c>
      <c r="F201" s="217" t="s">
        <v>236</v>
      </c>
      <c r="G201" s="15"/>
      <c r="H201" s="216" t="s">
        <v>1</v>
      </c>
      <c r="I201" s="218"/>
      <c r="J201" s="15"/>
      <c r="K201" s="15"/>
      <c r="L201" s="215"/>
      <c r="M201" s="219"/>
      <c r="N201" s="220"/>
      <c r="O201" s="220"/>
      <c r="P201" s="220"/>
      <c r="Q201" s="220"/>
      <c r="R201" s="220"/>
      <c r="S201" s="220"/>
      <c r="T201" s="22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16" t="s">
        <v>142</v>
      </c>
      <c r="AU201" s="216" t="s">
        <v>83</v>
      </c>
      <c r="AV201" s="15" t="s">
        <v>81</v>
      </c>
      <c r="AW201" s="15" t="s">
        <v>32</v>
      </c>
      <c r="AX201" s="15" t="s">
        <v>75</v>
      </c>
      <c r="AY201" s="216" t="s">
        <v>130</v>
      </c>
    </row>
    <row r="202" s="13" customFormat="1">
      <c r="A202" s="13"/>
      <c r="B202" s="199"/>
      <c r="C202" s="13"/>
      <c r="D202" s="193" t="s">
        <v>142</v>
      </c>
      <c r="E202" s="200" t="s">
        <v>1</v>
      </c>
      <c r="F202" s="201" t="s">
        <v>237</v>
      </c>
      <c r="G202" s="13"/>
      <c r="H202" s="202">
        <v>4</v>
      </c>
      <c r="I202" s="203"/>
      <c r="J202" s="13"/>
      <c r="K202" s="13"/>
      <c r="L202" s="199"/>
      <c r="M202" s="204"/>
      <c r="N202" s="205"/>
      <c r="O202" s="205"/>
      <c r="P202" s="205"/>
      <c r="Q202" s="205"/>
      <c r="R202" s="205"/>
      <c r="S202" s="205"/>
      <c r="T202" s="20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0" t="s">
        <v>142</v>
      </c>
      <c r="AU202" s="200" t="s">
        <v>83</v>
      </c>
      <c r="AV202" s="13" t="s">
        <v>83</v>
      </c>
      <c r="AW202" s="13" t="s">
        <v>32</v>
      </c>
      <c r="AX202" s="13" t="s">
        <v>81</v>
      </c>
      <c r="AY202" s="200" t="s">
        <v>130</v>
      </c>
    </row>
    <row r="203" s="2" customFormat="1" ht="24.15" customHeight="1">
      <c r="A203" s="38"/>
      <c r="B203" s="179"/>
      <c r="C203" s="180" t="s">
        <v>238</v>
      </c>
      <c r="D203" s="180" t="s">
        <v>132</v>
      </c>
      <c r="E203" s="181" t="s">
        <v>239</v>
      </c>
      <c r="F203" s="182" t="s">
        <v>240</v>
      </c>
      <c r="G203" s="183" t="s">
        <v>241</v>
      </c>
      <c r="H203" s="184">
        <v>1200</v>
      </c>
      <c r="I203" s="185"/>
      <c r="J203" s="186">
        <f>ROUND(I203*H203,2)</f>
        <v>0</v>
      </c>
      <c r="K203" s="182" t="s">
        <v>158</v>
      </c>
      <c r="L203" s="39"/>
      <c r="M203" s="187" t="s">
        <v>1</v>
      </c>
      <c r="N203" s="188" t="s">
        <v>40</v>
      </c>
      <c r="O203" s="77"/>
      <c r="P203" s="189">
        <f>O203*H203</f>
        <v>0</v>
      </c>
      <c r="Q203" s="189">
        <v>3.0000000000000001E-05</v>
      </c>
      <c r="R203" s="189">
        <f>Q203*H203</f>
        <v>0.036000000000000004</v>
      </c>
      <c r="S203" s="189">
        <v>0</v>
      </c>
      <c r="T203" s="19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1" t="s">
        <v>136</v>
      </c>
      <c r="AT203" s="191" t="s">
        <v>132</v>
      </c>
      <c r="AU203" s="191" t="s">
        <v>83</v>
      </c>
      <c r="AY203" s="19" t="s">
        <v>130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81</v>
      </c>
      <c r="BK203" s="192">
        <f>ROUND(I203*H203,2)</f>
        <v>0</v>
      </c>
      <c r="BL203" s="19" t="s">
        <v>136</v>
      </c>
      <c r="BM203" s="191" t="s">
        <v>242</v>
      </c>
    </row>
    <row r="204" s="2" customFormat="1">
      <c r="A204" s="38"/>
      <c r="B204" s="39"/>
      <c r="C204" s="38"/>
      <c r="D204" s="193" t="s">
        <v>138</v>
      </c>
      <c r="E204" s="38"/>
      <c r="F204" s="194" t="s">
        <v>243</v>
      </c>
      <c r="G204" s="38"/>
      <c r="H204" s="38"/>
      <c r="I204" s="195"/>
      <c r="J204" s="38"/>
      <c r="K204" s="38"/>
      <c r="L204" s="39"/>
      <c r="M204" s="196"/>
      <c r="N204" s="197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138</v>
      </c>
      <c r="AU204" s="19" t="s">
        <v>83</v>
      </c>
    </row>
    <row r="205" s="2" customFormat="1">
      <c r="A205" s="38"/>
      <c r="B205" s="39"/>
      <c r="C205" s="38"/>
      <c r="D205" s="193" t="s">
        <v>140</v>
      </c>
      <c r="E205" s="38"/>
      <c r="F205" s="198" t="s">
        <v>141</v>
      </c>
      <c r="G205" s="38"/>
      <c r="H205" s="38"/>
      <c r="I205" s="195"/>
      <c r="J205" s="38"/>
      <c r="K205" s="38"/>
      <c r="L205" s="39"/>
      <c r="M205" s="196"/>
      <c r="N205" s="197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140</v>
      </c>
      <c r="AU205" s="19" t="s">
        <v>83</v>
      </c>
    </row>
    <row r="206" s="15" customFormat="1">
      <c r="A206" s="15"/>
      <c r="B206" s="215"/>
      <c r="C206" s="15"/>
      <c r="D206" s="193" t="s">
        <v>142</v>
      </c>
      <c r="E206" s="216" t="s">
        <v>1</v>
      </c>
      <c r="F206" s="217" t="s">
        <v>244</v>
      </c>
      <c r="G206" s="15"/>
      <c r="H206" s="216" t="s">
        <v>1</v>
      </c>
      <c r="I206" s="218"/>
      <c r="J206" s="15"/>
      <c r="K206" s="15"/>
      <c r="L206" s="215"/>
      <c r="M206" s="219"/>
      <c r="N206" s="220"/>
      <c r="O206" s="220"/>
      <c r="P206" s="220"/>
      <c r="Q206" s="220"/>
      <c r="R206" s="220"/>
      <c r="S206" s="220"/>
      <c r="T206" s="22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6" t="s">
        <v>142</v>
      </c>
      <c r="AU206" s="216" t="s">
        <v>83</v>
      </c>
      <c r="AV206" s="15" t="s">
        <v>81</v>
      </c>
      <c r="AW206" s="15" t="s">
        <v>32</v>
      </c>
      <c r="AX206" s="15" t="s">
        <v>75</v>
      </c>
      <c r="AY206" s="216" t="s">
        <v>130</v>
      </c>
    </row>
    <row r="207" s="13" customFormat="1">
      <c r="A207" s="13"/>
      <c r="B207" s="199"/>
      <c r="C207" s="13"/>
      <c r="D207" s="193" t="s">
        <v>142</v>
      </c>
      <c r="E207" s="200" t="s">
        <v>1</v>
      </c>
      <c r="F207" s="201" t="s">
        <v>245</v>
      </c>
      <c r="G207" s="13"/>
      <c r="H207" s="202">
        <v>1200</v>
      </c>
      <c r="I207" s="203"/>
      <c r="J207" s="13"/>
      <c r="K207" s="13"/>
      <c r="L207" s="199"/>
      <c r="M207" s="204"/>
      <c r="N207" s="205"/>
      <c r="O207" s="205"/>
      <c r="P207" s="205"/>
      <c r="Q207" s="205"/>
      <c r="R207" s="205"/>
      <c r="S207" s="205"/>
      <c r="T207" s="20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0" t="s">
        <v>142</v>
      </c>
      <c r="AU207" s="200" t="s">
        <v>83</v>
      </c>
      <c r="AV207" s="13" t="s">
        <v>83</v>
      </c>
      <c r="AW207" s="13" t="s">
        <v>32</v>
      </c>
      <c r="AX207" s="13" t="s">
        <v>81</v>
      </c>
      <c r="AY207" s="200" t="s">
        <v>130</v>
      </c>
    </row>
    <row r="208" s="2" customFormat="1" ht="24.15" customHeight="1">
      <c r="A208" s="38"/>
      <c r="B208" s="179"/>
      <c r="C208" s="180" t="s">
        <v>246</v>
      </c>
      <c r="D208" s="180" t="s">
        <v>132</v>
      </c>
      <c r="E208" s="181" t="s">
        <v>247</v>
      </c>
      <c r="F208" s="182" t="s">
        <v>248</v>
      </c>
      <c r="G208" s="183" t="s">
        <v>249</v>
      </c>
      <c r="H208" s="184">
        <v>120</v>
      </c>
      <c r="I208" s="185"/>
      <c r="J208" s="186">
        <f>ROUND(I208*H208,2)</f>
        <v>0</v>
      </c>
      <c r="K208" s="182" t="s">
        <v>158</v>
      </c>
      <c r="L208" s="39"/>
      <c r="M208" s="187" t="s">
        <v>1</v>
      </c>
      <c r="N208" s="188" t="s">
        <v>40</v>
      </c>
      <c r="O208" s="77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1" t="s">
        <v>136</v>
      </c>
      <c r="AT208" s="191" t="s">
        <v>132</v>
      </c>
      <c r="AU208" s="191" t="s">
        <v>83</v>
      </c>
      <c r="AY208" s="19" t="s">
        <v>130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81</v>
      </c>
      <c r="BK208" s="192">
        <f>ROUND(I208*H208,2)</f>
        <v>0</v>
      </c>
      <c r="BL208" s="19" t="s">
        <v>136</v>
      </c>
      <c r="BM208" s="191" t="s">
        <v>250</v>
      </c>
    </row>
    <row r="209" s="2" customFormat="1">
      <c r="A209" s="38"/>
      <c r="B209" s="39"/>
      <c r="C209" s="38"/>
      <c r="D209" s="193" t="s">
        <v>138</v>
      </c>
      <c r="E209" s="38"/>
      <c r="F209" s="194" t="s">
        <v>251</v>
      </c>
      <c r="G209" s="38"/>
      <c r="H209" s="38"/>
      <c r="I209" s="195"/>
      <c r="J209" s="38"/>
      <c r="K209" s="38"/>
      <c r="L209" s="39"/>
      <c r="M209" s="196"/>
      <c r="N209" s="197"/>
      <c r="O209" s="77"/>
      <c r="P209" s="77"/>
      <c r="Q209" s="77"/>
      <c r="R209" s="77"/>
      <c r="S209" s="77"/>
      <c r="T209" s="7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9" t="s">
        <v>138</v>
      </c>
      <c r="AU209" s="19" t="s">
        <v>83</v>
      </c>
    </row>
    <row r="210" s="2" customFormat="1" ht="16.5" customHeight="1">
      <c r="A210" s="38"/>
      <c r="B210" s="179"/>
      <c r="C210" s="180" t="s">
        <v>252</v>
      </c>
      <c r="D210" s="180" t="s">
        <v>132</v>
      </c>
      <c r="E210" s="181" t="s">
        <v>253</v>
      </c>
      <c r="F210" s="182" t="s">
        <v>254</v>
      </c>
      <c r="G210" s="183" t="s">
        <v>222</v>
      </c>
      <c r="H210" s="184">
        <v>1.1000000000000001</v>
      </c>
      <c r="I210" s="185"/>
      <c r="J210" s="186">
        <f>ROUND(I210*H210,2)</f>
        <v>0</v>
      </c>
      <c r="K210" s="182" t="s">
        <v>1</v>
      </c>
      <c r="L210" s="39"/>
      <c r="M210" s="187" t="s">
        <v>1</v>
      </c>
      <c r="N210" s="188" t="s">
        <v>40</v>
      </c>
      <c r="O210" s="77"/>
      <c r="P210" s="189">
        <f>O210*H210</f>
        <v>0</v>
      </c>
      <c r="Q210" s="189">
        <v>0.036900000000000002</v>
      </c>
      <c r="R210" s="189">
        <f>Q210*H210</f>
        <v>0.040590000000000008</v>
      </c>
      <c r="S210" s="189">
        <v>0</v>
      </c>
      <c r="T210" s="19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1" t="s">
        <v>136</v>
      </c>
      <c r="AT210" s="191" t="s">
        <v>132</v>
      </c>
      <c r="AU210" s="191" t="s">
        <v>83</v>
      </c>
      <c r="AY210" s="19" t="s">
        <v>130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81</v>
      </c>
      <c r="BK210" s="192">
        <f>ROUND(I210*H210,2)</f>
        <v>0</v>
      </c>
      <c r="BL210" s="19" t="s">
        <v>136</v>
      </c>
      <c r="BM210" s="191" t="s">
        <v>255</v>
      </c>
    </row>
    <row r="211" s="2" customFormat="1">
      <c r="A211" s="38"/>
      <c r="B211" s="39"/>
      <c r="C211" s="38"/>
      <c r="D211" s="193" t="s">
        <v>138</v>
      </c>
      <c r="E211" s="38"/>
      <c r="F211" s="194" t="s">
        <v>254</v>
      </c>
      <c r="G211" s="38"/>
      <c r="H211" s="38"/>
      <c r="I211" s="195"/>
      <c r="J211" s="38"/>
      <c r="K211" s="38"/>
      <c r="L211" s="39"/>
      <c r="M211" s="196"/>
      <c r="N211" s="197"/>
      <c r="O211" s="77"/>
      <c r="P211" s="77"/>
      <c r="Q211" s="77"/>
      <c r="R211" s="77"/>
      <c r="S211" s="77"/>
      <c r="T211" s="7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138</v>
      </c>
      <c r="AU211" s="19" t="s">
        <v>83</v>
      </c>
    </row>
    <row r="212" s="2" customFormat="1">
      <c r="A212" s="38"/>
      <c r="B212" s="39"/>
      <c r="C212" s="38"/>
      <c r="D212" s="193" t="s">
        <v>140</v>
      </c>
      <c r="E212" s="38"/>
      <c r="F212" s="198" t="s">
        <v>141</v>
      </c>
      <c r="G212" s="38"/>
      <c r="H212" s="38"/>
      <c r="I212" s="195"/>
      <c r="J212" s="38"/>
      <c r="K212" s="38"/>
      <c r="L212" s="39"/>
      <c r="M212" s="196"/>
      <c r="N212" s="197"/>
      <c r="O212" s="77"/>
      <c r="P212" s="77"/>
      <c r="Q212" s="77"/>
      <c r="R212" s="77"/>
      <c r="S212" s="77"/>
      <c r="T212" s="7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140</v>
      </c>
      <c r="AU212" s="19" t="s">
        <v>83</v>
      </c>
    </row>
    <row r="213" s="13" customFormat="1">
      <c r="A213" s="13"/>
      <c r="B213" s="199"/>
      <c r="C213" s="13"/>
      <c r="D213" s="193" t="s">
        <v>142</v>
      </c>
      <c r="E213" s="200" t="s">
        <v>1</v>
      </c>
      <c r="F213" s="201" t="s">
        <v>256</v>
      </c>
      <c r="G213" s="13"/>
      <c r="H213" s="202">
        <v>1.1000000000000001</v>
      </c>
      <c r="I213" s="203"/>
      <c r="J213" s="13"/>
      <c r="K213" s="13"/>
      <c r="L213" s="199"/>
      <c r="M213" s="204"/>
      <c r="N213" s="205"/>
      <c r="O213" s="205"/>
      <c r="P213" s="205"/>
      <c r="Q213" s="205"/>
      <c r="R213" s="205"/>
      <c r="S213" s="205"/>
      <c r="T213" s="20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0" t="s">
        <v>142</v>
      </c>
      <c r="AU213" s="200" t="s">
        <v>83</v>
      </c>
      <c r="AV213" s="13" t="s">
        <v>83</v>
      </c>
      <c r="AW213" s="13" t="s">
        <v>32</v>
      </c>
      <c r="AX213" s="13" t="s">
        <v>81</v>
      </c>
      <c r="AY213" s="200" t="s">
        <v>130</v>
      </c>
    </row>
    <row r="214" s="2" customFormat="1" ht="16.5" customHeight="1">
      <c r="A214" s="38"/>
      <c r="B214" s="179"/>
      <c r="C214" s="180" t="s">
        <v>148</v>
      </c>
      <c r="D214" s="180" t="s">
        <v>132</v>
      </c>
      <c r="E214" s="181" t="s">
        <v>257</v>
      </c>
      <c r="F214" s="182" t="s">
        <v>258</v>
      </c>
      <c r="G214" s="183" t="s">
        <v>222</v>
      </c>
      <c r="H214" s="184">
        <v>11</v>
      </c>
      <c r="I214" s="185"/>
      <c r="J214" s="186">
        <f>ROUND(I214*H214,2)</f>
        <v>0</v>
      </c>
      <c r="K214" s="182" t="s">
        <v>158</v>
      </c>
      <c r="L214" s="39"/>
      <c r="M214" s="187" t="s">
        <v>1</v>
      </c>
      <c r="N214" s="188" t="s">
        <v>40</v>
      </c>
      <c r="O214" s="77"/>
      <c r="P214" s="189">
        <f>O214*H214</f>
        <v>0</v>
      </c>
      <c r="Q214" s="189">
        <v>0.036900000000000002</v>
      </c>
      <c r="R214" s="189">
        <f>Q214*H214</f>
        <v>0.40590000000000004</v>
      </c>
      <c r="S214" s="189">
        <v>0</v>
      </c>
      <c r="T214" s="19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1" t="s">
        <v>136</v>
      </c>
      <c r="AT214" s="191" t="s">
        <v>132</v>
      </c>
      <c r="AU214" s="191" t="s">
        <v>83</v>
      </c>
      <c r="AY214" s="19" t="s">
        <v>130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81</v>
      </c>
      <c r="BK214" s="192">
        <f>ROUND(I214*H214,2)</f>
        <v>0</v>
      </c>
      <c r="BL214" s="19" t="s">
        <v>136</v>
      </c>
      <c r="BM214" s="191" t="s">
        <v>259</v>
      </c>
    </row>
    <row r="215" s="2" customFormat="1">
      <c r="A215" s="38"/>
      <c r="B215" s="39"/>
      <c r="C215" s="38"/>
      <c r="D215" s="193" t="s">
        <v>138</v>
      </c>
      <c r="E215" s="38"/>
      <c r="F215" s="194" t="s">
        <v>260</v>
      </c>
      <c r="G215" s="38"/>
      <c r="H215" s="38"/>
      <c r="I215" s="195"/>
      <c r="J215" s="38"/>
      <c r="K215" s="38"/>
      <c r="L215" s="39"/>
      <c r="M215" s="196"/>
      <c r="N215" s="197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138</v>
      </c>
      <c r="AU215" s="19" t="s">
        <v>83</v>
      </c>
    </row>
    <row r="216" s="2" customFormat="1">
      <c r="A216" s="38"/>
      <c r="B216" s="39"/>
      <c r="C216" s="38"/>
      <c r="D216" s="193" t="s">
        <v>140</v>
      </c>
      <c r="E216" s="38"/>
      <c r="F216" s="198" t="s">
        <v>141</v>
      </c>
      <c r="G216" s="38"/>
      <c r="H216" s="38"/>
      <c r="I216" s="195"/>
      <c r="J216" s="38"/>
      <c r="K216" s="38"/>
      <c r="L216" s="39"/>
      <c r="M216" s="196"/>
      <c r="N216" s="197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140</v>
      </c>
      <c r="AU216" s="19" t="s">
        <v>83</v>
      </c>
    </row>
    <row r="217" s="13" customFormat="1">
      <c r="A217" s="13"/>
      <c r="B217" s="199"/>
      <c r="C217" s="13"/>
      <c r="D217" s="193" t="s">
        <v>142</v>
      </c>
      <c r="E217" s="200" t="s">
        <v>1</v>
      </c>
      <c r="F217" s="201" t="s">
        <v>261</v>
      </c>
      <c r="G217" s="13"/>
      <c r="H217" s="202">
        <v>6.5999999999999996</v>
      </c>
      <c r="I217" s="203"/>
      <c r="J217" s="13"/>
      <c r="K217" s="13"/>
      <c r="L217" s="199"/>
      <c r="M217" s="204"/>
      <c r="N217" s="205"/>
      <c r="O217" s="205"/>
      <c r="P217" s="205"/>
      <c r="Q217" s="205"/>
      <c r="R217" s="205"/>
      <c r="S217" s="205"/>
      <c r="T217" s="20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0" t="s">
        <v>142</v>
      </c>
      <c r="AU217" s="200" t="s">
        <v>83</v>
      </c>
      <c r="AV217" s="13" t="s">
        <v>83</v>
      </c>
      <c r="AW217" s="13" t="s">
        <v>32</v>
      </c>
      <c r="AX217" s="13" t="s">
        <v>75</v>
      </c>
      <c r="AY217" s="200" t="s">
        <v>130</v>
      </c>
    </row>
    <row r="218" s="13" customFormat="1">
      <c r="A218" s="13"/>
      <c r="B218" s="199"/>
      <c r="C218" s="13"/>
      <c r="D218" s="193" t="s">
        <v>142</v>
      </c>
      <c r="E218" s="200" t="s">
        <v>1</v>
      </c>
      <c r="F218" s="201" t="s">
        <v>262</v>
      </c>
      <c r="G218" s="13"/>
      <c r="H218" s="202">
        <v>1.1000000000000001</v>
      </c>
      <c r="I218" s="203"/>
      <c r="J218" s="13"/>
      <c r="K218" s="13"/>
      <c r="L218" s="199"/>
      <c r="M218" s="204"/>
      <c r="N218" s="205"/>
      <c r="O218" s="205"/>
      <c r="P218" s="205"/>
      <c r="Q218" s="205"/>
      <c r="R218" s="205"/>
      <c r="S218" s="205"/>
      <c r="T218" s="20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00" t="s">
        <v>142</v>
      </c>
      <c r="AU218" s="200" t="s">
        <v>83</v>
      </c>
      <c r="AV218" s="13" t="s">
        <v>83</v>
      </c>
      <c r="AW218" s="13" t="s">
        <v>32</v>
      </c>
      <c r="AX218" s="13" t="s">
        <v>75</v>
      </c>
      <c r="AY218" s="200" t="s">
        <v>130</v>
      </c>
    </row>
    <row r="219" s="13" customFormat="1">
      <c r="A219" s="13"/>
      <c r="B219" s="199"/>
      <c r="C219" s="13"/>
      <c r="D219" s="193" t="s">
        <v>142</v>
      </c>
      <c r="E219" s="200" t="s">
        <v>1</v>
      </c>
      <c r="F219" s="201" t="s">
        <v>263</v>
      </c>
      <c r="G219" s="13"/>
      <c r="H219" s="202">
        <v>3.2999999999999998</v>
      </c>
      <c r="I219" s="203"/>
      <c r="J219" s="13"/>
      <c r="K219" s="13"/>
      <c r="L219" s="199"/>
      <c r="M219" s="204"/>
      <c r="N219" s="205"/>
      <c r="O219" s="205"/>
      <c r="P219" s="205"/>
      <c r="Q219" s="205"/>
      <c r="R219" s="205"/>
      <c r="S219" s="205"/>
      <c r="T219" s="20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0" t="s">
        <v>142</v>
      </c>
      <c r="AU219" s="200" t="s">
        <v>83</v>
      </c>
      <c r="AV219" s="13" t="s">
        <v>83</v>
      </c>
      <c r="AW219" s="13" t="s">
        <v>32</v>
      </c>
      <c r="AX219" s="13" t="s">
        <v>75</v>
      </c>
      <c r="AY219" s="200" t="s">
        <v>130</v>
      </c>
    </row>
    <row r="220" s="14" customFormat="1">
      <c r="A220" s="14"/>
      <c r="B220" s="207"/>
      <c r="C220" s="14"/>
      <c r="D220" s="193" t="s">
        <v>142</v>
      </c>
      <c r="E220" s="208" t="s">
        <v>1</v>
      </c>
      <c r="F220" s="209" t="s">
        <v>173</v>
      </c>
      <c r="G220" s="14"/>
      <c r="H220" s="210">
        <v>11</v>
      </c>
      <c r="I220" s="211"/>
      <c r="J220" s="14"/>
      <c r="K220" s="14"/>
      <c r="L220" s="207"/>
      <c r="M220" s="212"/>
      <c r="N220" s="213"/>
      <c r="O220" s="213"/>
      <c r="P220" s="213"/>
      <c r="Q220" s="213"/>
      <c r="R220" s="213"/>
      <c r="S220" s="213"/>
      <c r="T220" s="2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8" t="s">
        <v>142</v>
      </c>
      <c r="AU220" s="208" t="s">
        <v>83</v>
      </c>
      <c r="AV220" s="14" t="s">
        <v>136</v>
      </c>
      <c r="AW220" s="14" t="s">
        <v>32</v>
      </c>
      <c r="AX220" s="14" t="s">
        <v>81</v>
      </c>
      <c r="AY220" s="208" t="s">
        <v>130</v>
      </c>
    </row>
    <row r="221" s="2" customFormat="1" ht="24.15" customHeight="1">
      <c r="A221" s="38"/>
      <c r="B221" s="179"/>
      <c r="C221" s="180" t="s">
        <v>264</v>
      </c>
      <c r="D221" s="180" t="s">
        <v>132</v>
      </c>
      <c r="E221" s="181" t="s">
        <v>265</v>
      </c>
      <c r="F221" s="182" t="s">
        <v>266</v>
      </c>
      <c r="G221" s="183" t="s">
        <v>222</v>
      </c>
      <c r="H221" s="184">
        <v>5.5</v>
      </c>
      <c r="I221" s="185"/>
      <c r="J221" s="186">
        <f>ROUND(I221*H221,2)</f>
        <v>0</v>
      </c>
      <c r="K221" s="182" t="s">
        <v>158</v>
      </c>
      <c r="L221" s="39"/>
      <c r="M221" s="187" t="s">
        <v>1</v>
      </c>
      <c r="N221" s="188" t="s">
        <v>40</v>
      </c>
      <c r="O221" s="77"/>
      <c r="P221" s="189">
        <f>O221*H221</f>
        <v>0</v>
      </c>
      <c r="Q221" s="189">
        <v>0.0086800000000000002</v>
      </c>
      <c r="R221" s="189">
        <f>Q221*H221</f>
        <v>0.047740000000000005</v>
      </c>
      <c r="S221" s="189">
        <v>0</v>
      </c>
      <c r="T221" s="19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1" t="s">
        <v>136</v>
      </c>
      <c r="AT221" s="191" t="s">
        <v>132</v>
      </c>
      <c r="AU221" s="191" t="s">
        <v>83</v>
      </c>
      <c r="AY221" s="19" t="s">
        <v>130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81</v>
      </c>
      <c r="BK221" s="192">
        <f>ROUND(I221*H221,2)</f>
        <v>0</v>
      </c>
      <c r="BL221" s="19" t="s">
        <v>136</v>
      </c>
      <c r="BM221" s="191" t="s">
        <v>267</v>
      </c>
    </row>
    <row r="222" s="2" customFormat="1">
      <c r="A222" s="38"/>
      <c r="B222" s="39"/>
      <c r="C222" s="38"/>
      <c r="D222" s="193" t="s">
        <v>138</v>
      </c>
      <c r="E222" s="38"/>
      <c r="F222" s="194" t="s">
        <v>268</v>
      </c>
      <c r="G222" s="38"/>
      <c r="H222" s="38"/>
      <c r="I222" s="195"/>
      <c r="J222" s="38"/>
      <c r="K222" s="38"/>
      <c r="L222" s="39"/>
      <c r="M222" s="196"/>
      <c r="N222" s="197"/>
      <c r="O222" s="77"/>
      <c r="P222" s="77"/>
      <c r="Q222" s="77"/>
      <c r="R222" s="77"/>
      <c r="S222" s="77"/>
      <c r="T222" s="7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9" t="s">
        <v>138</v>
      </c>
      <c r="AU222" s="19" t="s">
        <v>83</v>
      </c>
    </row>
    <row r="223" s="2" customFormat="1">
      <c r="A223" s="38"/>
      <c r="B223" s="39"/>
      <c r="C223" s="38"/>
      <c r="D223" s="193" t="s">
        <v>140</v>
      </c>
      <c r="E223" s="38"/>
      <c r="F223" s="198" t="s">
        <v>141</v>
      </c>
      <c r="G223" s="38"/>
      <c r="H223" s="38"/>
      <c r="I223" s="195"/>
      <c r="J223" s="38"/>
      <c r="K223" s="38"/>
      <c r="L223" s="39"/>
      <c r="M223" s="196"/>
      <c r="N223" s="197"/>
      <c r="O223" s="77"/>
      <c r="P223" s="77"/>
      <c r="Q223" s="77"/>
      <c r="R223" s="77"/>
      <c r="S223" s="77"/>
      <c r="T223" s="7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140</v>
      </c>
      <c r="AU223" s="19" t="s">
        <v>83</v>
      </c>
    </row>
    <row r="224" s="13" customFormat="1">
      <c r="A224" s="13"/>
      <c r="B224" s="199"/>
      <c r="C224" s="13"/>
      <c r="D224" s="193" t="s">
        <v>142</v>
      </c>
      <c r="E224" s="200" t="s">
        <v>1</v>
      </c>
      <c r="F224" s="201" t="s">
        <v>269</v>
      </c>
      <c r="G224" s="13"/>
      <c r="H224" s="202">
        <v>3.2999999999999998</v>
      </c>
      <c r="I224" s="203"/>
      <c r="J224" s="13"/>
      <c r="K224" s="13"/>
      <c r="L224" s="199"/>
      <c r="M224" s="204"/>
      <c r="N224" s="205"/>
      <c r="O224" s="205"/>
      <c r="P224" s="205"/>
      <c r="Q224" s="205"/>
      <c r="R224" s="205"/>
      <c r="S224" s="205"/>
      <c r="T224" s="20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0" t="s">
        <v>142</v>
      </c>
      <c r="AU224" s="200" t="s">
        <v>83</v>
      </c>
      <c r="AV224" s="13" t="s">
        <v>83</v>
      </c>
      <c r="AW224" s="13" t="s">
        <v>32</v>
      </c>
      <c r="AX224" s="13" t="s">
        <v>75</v>
      </c>
      <c r="AY224" s="200" t="s">
        <v>130</v>
      </c>
    </row>
    <row r="225" s="13" customFormat="1">
      <c r="A225" s="13"/>
      <c r="B225" s="199"/>
      <c r="C225" s="13"/>
      <c r="D225" s="193" t="s">
        <v>142</v>
      </c>
      <c r="E225" s="200" t="s">
        <v>1</v>
      </c>
      <c r="F225" s="201" t="s">
        <v>270</v>
      </c>
      <c r="G225" s="13"/>
      <c r="H225" s="202">
        <v>1.1000000000000001</v>
      </c>
      <c r="I225" s="203"/>
      <c r="J225" s="13"/>
      <c r="K225" s="13"/>
      <c r="L225" s="199"/>
      <c r="M225" s="204"/>
      <c r="N225" s="205"/>
      <c r="O225" s="205"/>
      <c r="P225" s="205"/>
      <c r="Q225" s="205"/>
      <c r="R225" s="205"/>
      <c r="S225" s="205"/>
      <c r="T225" s="20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0" t="s">
        <v>142</v>
      </c>
      <c r="AU225" s="200" t="s">
        <v>83</v>
      </c>
      <c r="AV225" s="13" t="s">
        <v>83</v>
      </c>
      <c r="AW225" s="13" t="s">
        <v>32</v>
      </c>
      <c r="AX225" s="13" t="s">
        <v>75</v>
      </c>
      <c r="AY225" s="200" t="s">
        <v>130</v>
      </c>
    </row>
    <row r="226" s="13" customFormat="1">
      <c r="A226" s="13"/>
      <c r="B226" s="199"/>
      <c r="C226" s="13"/>
      <c r="D226" s="193" t="s">
        <v>142</v>
      </c>
      <c r="E226" s="200" t="s">
        <v>1</v>
      </c>
      <c r="F226" s="201" t="s">
        <v>256</v>
      </c>
      <c r="G226" s="13"/>
      <c r="H226" s="202">
        <v>1.1000000000000001</v>
      </c>
      <c r="I226" s="203"/>
      <c r="J226" s="13"/>
      <c r="K226" s="13"/>
      <c r="L226" s="199"/>
      <c r="M226" s="204"/>
      <c r="N226" s="205"/>
      <c r="O226" s="205"/>
      <c r="P226" s="205"/>
      <c r="Q226" s="205"/>
      <c r="R226" s="205"/>
      <c r="S226" s="205"/>
      <c r="T226" s="20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0" t="s">
        <v>142</v>
      </c>
      <c r="AU226" s="200" t="s">
        <v>83</v>
      </c>
      <c r="AV226" s="13" t="s">
        <v>83</v>
      </c>
      <c r="AW226" s="13" t="s">
        <v>32</v>
      </c>
      <c r="AX226" s="13" t="s">
        <v>75</v>
      </c>
      <c r="AY226" s="200" t="s">
        <v>130</v>
      </c>
    </row>
    <row r="227" s="14" customFormat="1">
      <c r="A227" s="14"/>
      <c r="B227" s="207"/>
      <c r="C227" s="14"/>
      <c r="D227" s="193" t="s">
        <v>142</v>
      </c>
      <c r="E227" s="208" t="s">
        <v>1</v>
      </c>
      <c r="F227" s="209" t="s">
        <v>173</v>
      </c>
      <c r="G227" s="14"/>
      <c r="H227" s="210">
        <v>5.5</v>
      </c>
      <c r="I227" s="211"/>
      <c r="J227" s="14"/>
      <c r="K227" s="14"/>
      <c r="L227" s="207"/>
      <c r="M227" s="212"/>
      <c r="N227" s="213"/>
      <c r="O227" s="213"/>
      <c r="P227" s="213"/>
      <c r="Q227" s="213"/>
      <c r="R227" s="213"/>
      <c r="S227" s="213"/>
      <c r="T227" s="2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8" t="s">
        <v>142</v>
      </c>
      <c r="AU227" s="208" t="s">
        <v>83</v>
      </c>
      <c r="AV227" s="14" t="s">
        <v>136</v>
      </c>
      <c r="AW227" s="14" t="s">
        <v>32</v>
      </c>
      <c r="AX227" s="14" t="s">
        <v>81</v>
      </c>
      <c r="AY227" s="208" t="s">
        <v>130</v>
      </c>
    </row>
    <row r="228" s="2" customFormat="1" ht="24.15" customHeight="1">
      <c r="A228" s="38"/>
      <c r="B228" s="179"/>
      <c r="C228" s="180" t="s">
        <v>7</v>
      </c>
      <c r="D228" s="180" t="s">
        <v>132</v>
      </c>
      <c r="E228" s="181" t="s">
        <v>271</v>
      </c>
      <c r="F228" s="182" t="s">
        <v>272</v>
      </c>
      <c r="G228" s="183" t="s">
        <v>222</v>
      </c>
      <c r="H228" s="184">
        <v>1.1000000000000001</v>
      </c>
      <c r="I228" s="185"/>
      <c r="J228" s="186">
        <f>ROUND(I228*H228,2)</f>
        <v>0</v>
      </c>
      <c r="K228" s="182" t="s">
        <v>158</v>
      </c>
      <c r="L228" s="39"/>
      <c r="M228" s="187" t="s">
        <v>1</v>
      </c>
      <c r="N228" s="188" t="s">
        <v>40</v>
      </c>
      <c r="O228" s="77"/>
      <c r="P228" s="189">
        <f>O228*H228</f>
        <v>0</v>
      </c>
      <c r="Q228" s="189">
        <v>0.036900000000000002</v>
      </c>
      <c r="R228" s="189">
        <f>Q228*H228</f>
        <v>0.040590000000000008</v>
      </c>
      <c r="S228" s="189">
        <v>0</v>
      </c>
      <c r="T228" s="19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1" t="s">
        <v>136</v>
      </c>
      <c r="AT228" s="191" t="s">
        <v>132</v>
      </c>
      <c r="AU228" s="191" t="s">
        <v>83</v>
      </c>
      <c r="AY228" s="19" t="s">
        <v>130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81</v>
      </c>
      <c r="BK228" s="192">
        <f>ROUND(I228*H228,2)</f>
        <v>0</v>
      </c>
      <c r="BL228" s="19" t="s">
        <v>136</v>
      </c>
      <c r="BM228" s="191" t="s">
        <v>273</v>
      </c>
    </row>
    <row r="229" s="2" customFormat="1">
      <c r="A229" s="38"/>
      <c r="B229" s="39"/>
      <c r="C229" s="38"/>
      <c r="D229" s="193" t="s">
        <v>138</v>
      </c>
      <c r="E229" s="38"/>
      <c r="F229" s="194" t="s">
        <v>274</v>
      </c>
      <c r="G229" s="38"/>
      <c r="H229" s="38"/>
      <c r="I229" s="195"/>
      <c r="J229" s="38"/>
      <c r="K229" s="38"/>
      <c r="L229" s="39"/>
      <c r="M229" s="196"/>
      <c r="N229" s="197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138</v>
      </c>
      <c r="AU229" s="19" t="s">
        <v>83</v>
      </c>
    </row>
    <row r="230" s="2" customFormat="1">
      <c r="A230" s="38"/>
      <c r="B230" s="39"/>
      <c r="C230" s="38"/>
      <c r="D230" s="193" t="s">
        <v>140</v>
      </c>
      <c r="E230" s="38"/>
      <c r="F230" s="198" t="s">
        <v>141</v>
      </c>
      <c r="G230" s="38"/>
      <c r="H230" s="38"/>
      <c r="I230" s="195"/>
      <c r="J230" s="38"/>
      <c r="K230" s="38"/>
      <c r="L230" s="39"/>
      <c r="M230" s="196"/>
      <c r="N230" s="197"/>
      <c r="O230" s="77"/>
      <c r="P230" s="77"/>
      <c r="Q230" s="77"/>
      <c r="R230" s="77"/>
      <c r="S230" s="77"/>
      <c r="T230" s="7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140</v>
      </c>
      <c r="AU230" s="19" t="s">
        <v>83</v>
      </c>
    </row>
    <row r="231" s="13" customFormat="1">
      <c r="A231" s="13"/>
      <c r="B231" s="199"/>
      <c r="C231" s="13"/>
      <c r="D231" s="193" t="s">
        <v>142</v>
      </c>
      <c r="E231" s="200" t="s">
        <v>1</v>
      </c>
      <c r="F231" s="201" t="s">
        <v>256</v>
      </c>
      <c r="G231" s="13"/>
      <c r="H231" s="202">
        <v>1.1000000000000001</v>
      </c>
      <c r="I231" s="203"/>
      <c r="J231" s="13"/>
      <c r="K231" s="13"/>
      <c r="L231" s="199"/>
      <c r="M231" s="204"/>
      <c r="N231" s="205"/>
      <c r="O231" s="205"/>
      <c r="P231" s="205"/>
      <c r="Q231" s="205"/>
      <c r="R231" s="205"/>
      <c r="S231" s="205"/>
      <c r="T231" s="20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0" t="s">
        <v>142</v>
      </c>
      <c r="AU231" s="200" t="s">
        <v>83</v>
      </c>
      <c r="AV231" s="13" t="s">
        <v>83</v>
      </c>
      <c r="AW231" s="13" t="s">
        <v>32</v>
      </c>
      <c r="AX231" s="13" t="s">
        <v>81</v>
      </c>
      <c r="AY231" s="200" t="s">
        <v>130</v>
      </c>
    </row>
    <row r="232" s="2" customFormat="1" ht="24.15" customHeight="1">
      <c r="A232" s="38"/>
      <c r="B232" s="179"/>
      <c r="C232" s="180" t="s">
        <v>275</v>
      </c>
      <c r="D232" s="180" t="s">
        <v>132</v>
      </c>
      <c r="E232" s="181" t="s">
        <v>276</v>
      </c>
      <c r="F232" s="182" t="s">
        <v>277</v>
      </c>
      <c r="G232" s="183" t="s">
        <v>157</v>
      </c>
      <c r="H232" s="184">
        <v>498.99000000000001</v>
      </c>
      <c r="I232" s="185"/>
      <c r="J232" s="186">
        <f>ROUND(I232*H232,2)</f>
        <v>0</v>
      </c>
      <c r="K232" s="182" t="s">
        <v>158</v>
      </c>
      <c r="L232" s="39"/>
      <c r="M232" s="187" t="s">
        <v>1</v>
      </c>
      <c r="N232" s="188" t="s">
        <v>40</v>
      </c>
      <c r="O232" s="77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1" t="s">
        <v>136</v>
      </c>
      <c r="AT232" s="191" t="s">
        <v>132</v>
      </c>
      <c r="AU232" s="191" t="s">
        <v>83</v>
      </c>
      <c r="AY232" s="19" t="s">
        <v>130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81</v>
      </c>
      <c r="BK232" s="192">
        <f>ROUND(I232*H232,2)</f>
        <v>0</v>
      </c>
      <c r="BL232" s="19" t="s">
        <v>136</v>
      </c>
      <c r="BM232" s="191" t="s">
        <v>278</v>
      </c>
    </row>
    <row r="233" s="2" customFormat="1">
      <c r="A233" s="38"/>
      <c r="B233" s="39"/>
      <c r="C233" s="38"/>
      <c r="D233" s="193" t="s">
        <v>138</v>
      </c>
      <c r="E233" s="38"/>
      <c r="F233" s="194" t="s">
        <v>279</v>
      </c>
      <c r="G233" s="38"/>
      <c r="H233" s="38"/>
      <c r="I233" s="195"/>
      <c r="J233" s="38"/>
      <c r="K233" s="38"/>
      <c r="L233" s="39"/>
      <c r="M233" s="196"/>
      <c r="N233" s="197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138</v>
      </c>
      <c r="AU233" s="19" t="s">
        <v>83</v>
      </c>
    </row>
    <row r="234" s="2" customFormat="1">
      <c r="A234" s="38"/>
      <c r="B234" s="39"/>
      <c r="C234" s="38"/>
      <c r="D234" s="193" t="s">
        <v>140</v>
      </c>
      <c r="E234" s="38"/>
      <c r="F234" s="198" t="s">
        <v>141</v>
      </c>
      <c r="G234" s="38"/>
      <c r="H234" s="38"/>
      <c r="I234" s="195"/>
      <c r="J234" s="38"/>
      <c r="K234" s="38"/>
      <c r="L234" s="39"/>
      <c r="M234" s="196"/>
      <c r="N234" s="197"/>
      <c r="O234" s="77"/>
      <c r="P234" s="77"/>
      <c r="Q234" s="77"/>
      <c r="R234" s="77"/>
      <c r="S234" s="77"/>
      <c r="T234" s="7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140</v>
      </c>
      <c r="AU234" s="19" t="s">
        <v>83</v>
      </c>
    </row>
    <row r="235" s="15" customFormat="1">
      <c r="A235" s="15"/>
      <c r="B235" s="215"/>
      <c r="C235" s="15"/>
      <c r="D235" s="193" t="s">
        <v>142</v>
      </c>
      <c r="E235" s="216" t="s">
        <v>1</v>
      </c>
      <c r="F235" s="217" t="s">
        <v>280</v>
      </c>
      <c r="G235" s="15"/>
      <c r="H235" s="216" t="s">
        <v>1</v>
      </c>
      <c r="I235" s="218"/>
      <c r="J235" s="15"/>
      <c r="K235" s="15"/>
      <c r="L235" s="215"/>
      <c r="M235" s="219"/>
      <c r="N235" s="220"/>
      <c r="O235" s="220"/>
      <c r="P235" s="220"/>
      <c r="Q235" s="220"/>
      <c r="R235" s="220"/>
      <c r="S235" s="220"/>
      <c r="T235" s="22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6" t="s">
        <v>142</v>
      </c>
      <c r="AU235" s="216" t="s">
        <v>83</v>
      </c>
      <c r="AV235" s="15" t="s">
        <v>81</v>
      </c>
      <c r="AW235" s="15" t="s">
        <v>32</v>
      </c>
      <c r="AX235" s="15" t="s">
        <v>75</v>
      </c>
      <c r="AY235" s="216" t="s">
        <v>130</v>
      </c>
    </row>
    <row r="236" s="13" customFormat="1">
      <c r="A236" s="13"/>
      <c r="B236" s="199"/>
      <c r="C236" s="13"/>
      <c r="D236" s="193" t="s">
        <v>142</v>
      </c>
      <c r="E236" s="200" t="s">
        <v>1</v>
      </c>
      <c r="F236" s="201" t="s">
        <v>281</v>
      </c>
      <c r="G236" s="13"/>
      <c r="H236" s="202">
        <v>269.10000000000002</v>
      </c>
      <c r="I236" s="203"/>
      <c r="J236" s="13"/>
      <c r="K236" s="13"/>
      <c r="L236" s="199"/>
      <c r="M236" s="204"/>
      <c r="N236" s="205"/>
      <c r="O236" s="205"/>
      <c r="P236" s="205"/>
      <c r="Q236" s="205"/>
      <c r="R236" s="205"/>
      <c r="S236" s="205"/>
      <c r="T236" s="20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0" t="s">
        <v>142</v>
      </c>
      <c r="AU236" s="200" t="s">
        <v>83</v>
      </c>
      <c r="AV236" s="13" t="s">
        <v>83</v>
      </c>
      <c r="AW236" s="13" t="s">
        <v>32</v>
      </c>
      <c r="AX236" s="13" t="s">
        <v>75</v>
      </c>
      <c r="AY236" s="200" t="s">
        <v>130</v>
      </c>
    </row>
    <row r="237" s="13" customFormat="1">
      <c r="A237" s="13"/>
      <c r="B237" s="199"/>
      <c r="C237" s="13"/>
      <c r="D237" s="193" t="s">
        <v>142</v>
      </c>
      <c r="E237" s="200" t="s">
        <v>1</v>
      </c>
      <c r="F237" s="201" t="s">
        <v>282</v>
      </c>
      <c r="G237" s="13"/>
      <c r="H237" s="202">
        <v>24.09</v>
      </c>
      <c r="I237" s="203"/>
      <c r="J237" s="13"/>
      <c r="K237" s="13"/>
      <c r="L237" s="199"/>
      <c r="M237" s="204"/>
      <c r="N237" s="205"/>
      <c r="O237" s="205"/>
      <c r="P237" s="205"/>
      <c r="Q237" s="205"/>
      <c r="R237" s="205"/>
      <c r="S237" s="205"/>
      <c r="T237" s="20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00" t="s">
        <v>142</v>
      </c>
      <c r="AU237" s="200" t="s">
        <v>83</v>
      </c>
      <c r="AV237" s="13" t="s">
        <v>83</v>
      </c>
      <c r="AW237" s="13" t="s">
        <v>32</v>
      </c>
      <c r="AX237" s="13" t="s">
        <v>75</v>
      </c>
      <c r="AY237" s="200" t="s">
        <v>130</v>
      </c>
    </row>
    <row r="238" s="13" customFormat="1">
      <c r="A238" s="13"/>
      <c r="B238" s="199"/>
      <c r="C238" s="13"/>
      <c r="D238" s="193" t="s">
        <v>142</v>
      </c>
      <c r="E238" s="200" t="s">
        <v>1</v>
      </c>
      <c r="F238" s="201" t="s">
        <v>283</v>
      </c>
      <c r="G238" s="13"/>
      <c r="H238" s="202">
        <v>17.399999999999999</v>
      </c>
      <c r="I238" s="203"/>
      <c r="J238" s="13"/>
      <c r="K238" s="13"/>
      <c r="L238" s="199"/>
      <c r="M238" s="204"/>
      <c r="N238" s="205"/>
      <c r="O238" s="205"/>
      <c r="P238" s="205"/>
      <c r="Q238" s="205"/>
      <c r="R238" s="205"/>
      <c r="S238" s="205"/>
      <c r="T238" s="20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0" t="s">
        <v>142</v>
      </c>
      <c r="AU238" s="200" t="s">
        <v>83</v>
      </c>
      <c r="AV238" s="13" t="s">
        <v>83</v>
      </c>
      <c r="AW238" s="13" t="s">
        <v>32</v>
      </c>
      <c r="AX238" s="13" t="s">
        <v>75</v>
      </c>
      <c r="AY238" s="200" t="s">
        <v>130</v>
      </c>
    </row>
    <row r="239" s="13" customFormat="1">
      <c r="A239" s="13"/>
      <c r="B239" s="199"/>
      <c r="C239" s="13"/>
      <c r="D239" s="193" t="s">
        <v>142</v>
      </c>
      <c r="E239" s="200" t="s">
        <v>1</v>
      </c>
      <c r="F239" s="201" t="s">
        <v>284</v>
      </c>
      <c r="G239" s="13"/>
      <c r="H239" s="202">
        <v>127.2</v>
      </c>
      <c r="I239" s="203"/>
      <c r="J239" s="13"/>
      <c r="K239" s="13"/>
      <c r="L239" s="199"/>
      <c r="M239" s="204"/>
      <c r="N239" s="205"/>
      <c r="O239" s="205"/>
      <c r="P239" s="205"/>
      <c r="Q239" s="205"/>
      <c r="R239" s="205"/>
      <c r="S239" s="205"/>
      <c r="T239" s="20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0" t="s">
        <v>142</v>
      </c>
      <c r="AU239" s="200" t="s">
        <v>83</v>
      </c>
      <c r="AV239" s="13" t="s">
        <v>83</v>
      </c>
      <c r="AW239" s="13" t="s">
        <v>32</v>
      </c>
      <c r="AX239" s="13" t="s">
        <v>75</v>
      </c>
      <c r="AY239" s="200" t="s">
        <v>130</v>
      </c>
    </row>
    <row r="240" s="13" customFormat="1">
      <c r="A240" s="13"/>
      <c r="B240" s="199"/>
      <c r="C240" s="13"/>
      <c r="D240" s="193" t="s">
        <v>142</v>
      </c>
      <c r="E240" s="200" t="s">
        <v>1</v>
      </c>
      <c r="F240" s="201" t="s">
        <v>285</v>
      </c>
      <c r="G240" s="13"/>
      <c r="H240" s="202">
        <v>61.200000000000003</v>
      </c>
      <c r="I240" s="203"/>
      <c r="J240" s="13"/>
      <c r="K240" s="13"/>
      <c r="L240" s="199"/>
      <c r="M240" s="204"/>
      <c r="N240" s="205"/>
      <c r="O240" s="205"/>
      <c r="P240" s="205"/>
      <c r="Q240" s="205"/>
      <c r="R240" s="205"/>
      <c r="S240" s="205"/>
      <c r="T240" s="20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0" t="s">
        <v>142</v>
      </c>
      <c r="AU240" s="200" t="s">
        <v>83</v>
      </c>
      <c r="AV240" s="13" t="s">
        <v>83</v>
      </c>
      <c r="AW240" s="13" t="s">
        <v>32</v>
      </c>
      <c r="AX240" s="13" t="s">
        <v>75</v>
      </c>
      <c r="AY240" s="200" t="s">
        <v>130</v>
      </c>
    </row>
    <row r="241" s="14" customFormat="1">
      <c r="A241" s="14"/>
      <c r="B241" s="207"/>
      <c r="C241" s="14"/>
      <c r="D241" s="193" t="s">
        <v>142</v>
      </c>
      <c r="E241" s="208" t="s">
        <v>1</v>
      </c>
      <c r="F241" s="209" t="s">
        <v>173</v>
      </c>
      <c r="G241" s="14"/>
      <c r="H241" s="210">
        <v>498.98999999999995</v>
      </c>
      <c r="I241" s="211"/>
      <c r="J241" s="14"/>
      <c r="K241" s="14"/>
      <c r="L241" s="207"/>
      <c r="M241" s="212"/>
      <c r="N241" s="213"/>
      <c r="O241" s="213"/>
      <c r="P241" s="213"/>
      <c r="Q241" s="213"/>
      <c r="R241" s="213"/>
      <c r="S241" s="213"/>
      <c r="T241" s="2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8" t="s">
        <v>142</v>
      </c>
      <c r="AU241" s="208" t="s">
        <v>83</v>
      </c>
      <c r="AV241" s="14" t="s">
        <v>136</v>
      </c>
      <c r="AW241" s="14" t="s">
        <v>32</v>
      </c>
      <c r="AX241" s="14" t="s">
        <v>81</v>
      </c>
      <c r="AY241" s="208" t="s">
        <v>130</v>
      </c>
    </row>
    <row r="242" s="2" customFormat="1" ht="24.15" customHeight="1">
      <c r="A242" s="38"/>
      <c r="B242" s="179"/>
      <c r="C242" s="180" t="s">
        <v>286</v>
      </c>
      <c r="D242" s="180" t="s">
        <v>132</v>
      </c>
      <c r="E242" s="181" t="s">
        <v>287</v>
      </c>
      <c r="F242" s="182" t="s">
        <v>288</v>
      </c>
      <c r="G242" s="183" t="s">
        <v>289</v>
      </c>
      <c r="H242" s="184">
        <v>736.68399999999997</v>
      </c>
      <c r="I242" s="185"/>
      <c r="J242" s="186">
        <f>ROUND(I242*H242,2)</f>
        <v>0</v>
      </c>
      <c r="K242" s="182" t="s">
        <v>158</v>
      </c>
      <c r="L242" s="39"/>
      <c r="M242" s="187" t="s">
        <v>1</v>
      </c>
      <c r="N242" s="188" t="s">
        <v>40</v>
      </c>
      <c r="O242" s="77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1" t="s">
        <v>136</v>
      </c>
      <c r="AT242" s="191" t="s">
        <v>132</v>
      </c>
      <c r="AU242" s="191" t="s">
        <v>83</v>
      </c>
      <c r="AY242" s="19" t="s">
        <v>130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81</v>
      </c>
      <c r="BK242" s="192">
        <f>ROUND(I242*H242,2)</f>
        <v>0</v>
      </c>
      <c r="BL242" s="19" t="s">
        <v>136</v>
      </c>
      <c r="BM242" s="191" t="s">
        <v>290</v>
      </c>
    </row>
    <row r="243" s="2" customFormat="1">
      <c r="A243" s="38"/>
      <c r="B243" s="39"/>
      <c r="C243" s="38"/>
      <c r="D243" s="193" t="s">
        <v>138</v>
      </c>
      <c r="E243" s="38"/>
      <c r="F243" s="194" t="s">
        <v>291</v>
      </c>
      <c r="G243" s="38"/>
      <c r="H243" s="38"/>
      <c r="I243" s="195"/>
      <c r="J243" s="38"/>
      <c r="K243" s="38"/>
      <c r="L243" s="39"/>
      <c r="M243" s="196"/>
      <c r="N243" s="197"/>
      <c r="O243" s="77"/>
      <c r="P243" s="77"/>
      <c r="Q243" s="77"/>
      <c r="R243" s="77"/>
      <c r="S243" s="77"/>
      <c r="T243" s="7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9" t="s">
        <v>138</v>
      </c>
      <c r="AU243" s="19" t="s">
        <v>83</v>
      </c>
    </row>
    <row r="244" s="15" customFormat="1">
      <c r="A244" s="15"/>
      <c r="B244" s="215"/>
      <c r="C244" s="15"/>
      <c r="D244" s="193" t="s">
        <v>142</v>
      </c>
      <c r="E244" s="216" t="s">
        <v>1</v>
      </c>
      <c r="F244" s="217" t="s">
        <v>292</v>
      </c>
      <c r="G244" s="15"/>
      <c r="H244" s="216" t="s">
        <v>1</v>
      </c>
      <c r="I244" s="218"/>
      <c r="J244" s="15"/>
      <c r="K244" s="15"/>
      <c r="L244" s="215"/>
      <c r="M244" s="219"/>
      <c r="N244" s="220"/>
      <c r="O244" s="220"/>
      <c r="P244" s="220"/>
      <c r="Q244" s="220"/>
      <c r="R244" s="220"/>
      <c r="S244" s="220"/>
      <c r="T244" s="22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6" t="s">
        <v>142</v>
      </c>
      <c r="AU244" s="216" t="s">
        <v>83</v>
      </c>
      <c r="AV244" s="15" t="s">
        <v>81</v>
      </c>
      <c r="AW244" s="15" t="s">
        <v>32</v>
      </c>
      <c r="AX244" s="15" t="s">
        <v>75</v>
      </c>
      <c r="AY244" s="216" t="s">
        <v>130</v>
      </c>
    </row>
    <row r="245" s="13" customFormat="1">
      <c r="A245" s="13"/>
      <c r="B245" s="199"/>
      <c r="C245" s="13"/>
      <c r="D245" s="193" t="s">
        <v>142</v>
      </c>
      <c r="E245" s="200" t="s">
        <v>1</v>
      </c>
      <c r="F245" s="201" t="s">
        <v>293</v>
      </c>
      <c r="G245" s="13"/>
      <c r="H245" s="202">
        <v>57.511000000000003</v>
      </c>
      <c r="I245" s="203"/>
      <c r="J245" s="13"/>
      <c r="K245" s="13"/>
      <c r="L245" s="199"/>
      <c r="M245" s="204"/>
      <c r="N245" s="205"/>
      <c r="O245" s="205"/>
      <c r="P245" s="205"/>
      <c r="Q245" s="205"/>
      <c r="R245" s="205"/>
      <c r="S245" s="205"/>
      <c r="T245" s="20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00" t="s">
        <v>142</v>
      </c>
      <c r="AU245" s="200" t="s">
        <v>83</v>
      </c>
      <c r="AV245" s="13" t="s">
        <v>83</v>
      </c>
      <c r="AW245" s="13" t="s">
        <v>32</v>
      </c>
      <c r="AX245" s="13" t="s">
        <v>75</v>
      </c>
      <c r="AY245" s="200" t="s">
        <v>130</v>
      </c>
    </row>
    <row r="246" s="13" customFormat="1">
      <c r="A246" s="13"/>
      <c r="B246" s="199"/>
      <c r="C246" s="13"/>
      <c r="D246" s="193" t="s">
        <v>142</v>
      </c>
      <c r="E246" s="200" t="s">
        <v>1</v>
      </c>
      <c r="F246" s="201" t="s">
        <v>294</v>
      </c>
      <c r="G246" s="13"/>
      <c r="H246" s="202">
        <v>679.173</v>
      </c>
      <c r="I246" s="203"/>
      <c r="J246" s="13"/>
      <c r="K246" s="13"/>
      <c r="L246" s="199"/>
      <c r="M246" s="204"/>
      <c r="N246" s="205"/>
      <c r="O246" s="205"/>
      <c r="P246" s="205"/>
      <c r="Q246" s="205"/>
      <c r="R246" s="205"/>
      <c r="S246" s="205"/>
      <c r="T246" s="20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0" t="s">
        <v>142</v>
      </c>
      <c r="AU246" s="200" t="s">
        <v>83</v>
      </c>
      <c r="AV246" s="13" t="s">
        <v>83</v>
      </c>
      <c r="AW246" s="13" t="s">
        <v>32</v>
      </c>
      <c r="AX246" s="13" t="s">
        <v>75</v>
      </c>
      <c r="AY246" s="200" t="s">
        <v>130</v>
      </c>
    </row>
    <row r="247" s="14" customFormat="1">
      <c r="A247" s="14"/>
      <c r="B247" s="207"/>
      <c r="C247" s="14"/>
      <c r="D247" s="193" t="s">
        <v>142</v>
      </c>
      <c r="E247" s="208" t="s">
        <v>1</v>
      </c>
      <c r="F247" s="209" t="s">
        <v>173</v>
      </c>
      <c r="G247" s="14"/>
      <c r="H247" s="210">
        <v>736.68399999999997</v>
      </c>
      <c r="I247" s="211"/>
      <c r="J247" s="14"/>
      <c r="K247" s="14"/>
      <c r="L247" s="207"/>
      <c r="M247" s="212"/>
      <c r="N247" s="213"/>
      <c r="O247" s="213"/>
      <c r="P247" s="213"/>
      <c r="Q247" s="213"/>
      <c r="R247" s="213"/>
      <c r="S247" s="213"/>
      <c r="T247" s="2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8" t="s">
        <v>142</v>
      </c>
      <c r="AU247" s="208" t="s">
        <v>83</v>
      </c>
      <c r="AV247" s="14" t="s">
        <v>136</v>
      </c>
      <c r="AW247" s="14" t="s">
        <v>32</v>
      </c>
      <c r="AX247" s="14" t="s">
        <v>81</v>
      </c>
      <c r="AY247" s="208" t="s">
        <v>130</v>
      </c>
    </row>
    <row r="248" s="2" customFormat="1" ht="33" customHeight="1">
      <c r="A248" s="38"/>
      <c r="B248" s="179"/>
      <c r="C248" s="180" t="s">
        <v>295</v>
      </c>
      <c r="D248" s="180" t="s">
        <v>132</v>
      </c>
      <c r="E248" s="181" t="s">
        <v>296</v>
      </c>
      <c r="F248" s="182" t="s">
        <v>297</v>
      </c>
      <c r="G248" s="183" t="s">
        <v>289</v>
      </c>
      <c r="H248" s="184">
        <v>57.564999999999998</v>
      </c>
      <c r="I248" s="185"/>
      <c r="J248" s="186">
        <f>ROUND(I248*H248,2)</f>
        <v>0</v>
      </c>
      <c r="K248" s="182" t="s">
        <v>158</v>
      </c>
      <c r="L248" s="39"/>
      <c r="M248" s="187" t="s">
        <v>1</v>
      </c>
      <c r="N248" s="188" t="s">
        <v>40</v>
      </c>
      <c r="O248" s="77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91" t="s">
        <v>136</v>
      </c>
      <c r="AT248" s="191" t="s">
        <v>132</v>
      </c>
      <c r="AU248" s="191" t="s">
        <v>83</v>
      </c>
      <c r="AY248" s="19" t="s">
        <v>130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81</v>
      </c>
      <c r="BK248" s="192">
        <f>ROUND(I248*H248,2)</f>
        <v>0</v>
      </c>
      <c r="BL248" s="19" t="s">
        <v>136</v>
      </c>
      <c r="BM248" s="191" t="s">
        <v>298</v>
      </c>
    </row>
    <row r="249" s="2" customFormat="1">
      <c r="A249" s="38"/>
      <c r="B249" s="39"/>
      <c r="C249" s="38"/>
      <c r="D249" s="193" t="s">
        <v>138</v>
      </c>
      <c r="E249" s="38"/>
      <c r="F249" s="194" t="s">
        <v>299</v>
      </c>
      <c r="G249" s="38"/>
      <c r="H249" s="38"/>
      <c r="I249" s="195"/>
      <c r="J249" s="38"/>
      <c r="K249" s="38"/>
      <c r="L249" s="39"/>
      <c r="M249" s="196"/>
      <c r="N249" s="197"/>
      <c r="O249" s="77"/>
      <c r="P249" s="77"/>
      <c r="Q249" s="77"/>
      <c r="R249" s="77"/>
      <c r="S249" s="77"/>
      <c r="T249" s="7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138</v>
      </c>
      <c r="AU249" s="19" t="s">
        <v>83</v>
      </c>
    </row>
    <row r="250" s="2" customFormat="1">
      <c r="A250" s="38"/>
      <c r="B250" s="39"/>
      <c r="C250" s="38"/>
      <c r="D250" s="193" t="s">
        <v>140</v>
      </c>
      <c r="E250" s="38"/>
      <c r="F250" s="198" t="s">
        <v>300</v>
      </c>
      <c r="G250" s="38"/>
      <c r="H250" s="38"/>
      <c r="I250" s="195"/>
      <c r="J250" s="38"/>
      <c r="K250" s="38"/>
      <c r="L250" s="39"/>
      <c r="M250" s="196"/>
      <c r="N250" s="197"/>
      <c r="O250" s="77"/>
      <c r="P250" s="77"/>
      <c r="Q250" s="77"/>
      <c r="R250" s="77"/>
      <c r="S250" s="77"/>
      <c r="T250" s="7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140</v>
      </c>
      <c r="AU250" s="19" t="s">
        <v>83</v>
      </c>
    </row>
    <row r="251" s="15" customFormat="1">
      <c r="A251" s="15"/>
      <c r="B251" s="215"/>
      <c r="C251" s="15"/>
      <c r="D251" s="193" t="s">
        <v>142</v>
      </c>
      <c r="E251" s="216" t="s">
        <v>1</v>
      </c>
      <c r="F251" s="217" t="s">
        <v>301</v>
      </c>
      <c r="G251" s="15"/>
      <c r="H251" s="216" t="s">
        <v>1</v>
      </c>
      <c r="I251" s="218"/>
      <c r="J251" s="15"/>
      <c r="K251" s="15"/>
      <c r="L251" s="215"/>
      <c r="M251" s="219"/>
      <c r="N251" s="220"/>
      <c r="O251" s="220"/>
      <c r="P251" s="220"/>
      <c r="Q251" s="220"/>
      <c r="R251" s="220"/>
      <c r="S251" s="220"/>
      <c r="T251" s="22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16" t="s">
        <v>142</v>
      </c>
      <c r="AU251" s="216" t="s">
        <v>83</v>
      </c>
      <c r="AV251" s="15" t="s">
        <v>81</v>
      </c>
      <c r="AW251" s="15" t="s">
        <v>32</v>
      </c>
      <c r="AX251" s="15" t="s">
        <v>75</v>
      </c>
      <c r="AY251" s="216" t="s">
        <v>130</v>
      </c>
    </row>
    <row r="252" s="13" customFormat="1">
      <c r="A252" s="13"/>
      <c r="B252" s="199"/>
      <c r="C252" s="13"/>
      <c r="D252" s="193" t="s">
        <v>142</v>
      </c>
      <c r="E252" s="200" t="s">
        <v>1</v>
      </c>
      <c r="F252" s="201" t="s">
        <v>302</v>
      </c>
      <c r="G252" s="13"/>
      <c r="H252" s="202">
        <v>54.951999999999998</v>
      </c>
      <c r="I252" s="203"/>
      <c r="J252" s="13"/>
      <c r="K252" s="13"/>
      <c r="L252" s="199"/>
      <c r="M252" s="204"/>
      <c r="N252" s="205"/>
      <c r="O252" s="205"/>
      <c r="P252" s="205"/>
      <c r="Q252" s="205"/>
      <c r="R252" s="205"/>
      <c r="S252" s="205"/>
      <c r="T252" s="20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0" t="s">
        <v>142</v>
      </c>
      <c r="AU252" s="200" t="s">
        <v>83</v>
      </c>
      <c r="AV252" s="13" t="s">
        <v>83</v>
      </c>
      <c r="AW252" s="13" t="s">
        <v>32</v>
      </c>
      <c r="AX252" s="13" t="s">
        <v>75</v>
      </c>
      <c r="AY252" s="200" t="s">
        <v>130</v>
      </c>
    </row>
    <row r="253" s="15" customFormat="1">
      <c r="A253" s="15"/>
      <c r="B253" s="215"/>
      <c r="C253" s="15"/>
      <c r="D253" s="193" t="s">
        <v>142</v>
      </c>
      <c r="E253" s="216" t="s">
        <v>1</v>
      </c>
      <c r="F253" s="217" t="s">
        <v>303</v>
      </c>
      <c r="G253" s="15"/>
      <c r="H253" s="216" t="s">
        <v>1</v>
      </c>
      <c r="I253" s="218"/>
      <c r="J253" s="15"/>
      <c r="K253" s="15"/>
      <c r="L253" s="215"/>
      <c r="M253" s="219"/>
      <c r="N253" s="220"/>
      <c r="O253" s="220"/>
      <c r="P253" s="220"/>
      <c r="Q253" s="220"/>
      <c r="R253" s="220"/>
      <c r="S253" s="220"/>
      <c r="T253" s="22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16" t="s">
        <v>142</v>
      </c>
      <c r="AU253" s="216" t="s">
        <v>83</v>
      </c>
      <c r="AV253" s="15" t="s">
        <v>81</v>
      </c>
      <c r="AW253" s="15" t="s">
        <v>32</v>
      </c>
      <c r="AX253" s="15" t="s">
        <v>75</v>
      </c>
      <c r="AY253" s="216" t="s">
        <v>130</v>
      </c>
    </row>
    <row r="254" s="13" customFormat="1">
      <c r="A254" s="13"/>
      <c r="B254" s="199"/>
      <c r="C254" s="13"/>
      <c r="D254" s="193" t="s">
        <v>142</v>
      </c>
      <c r="E254" s="200" t="s">
        <v>1</v>
      </c>
      <c r="F254" s="201" t="s">
        <v>304</v>
      </c>
      <c r="G254" s="13"/>
      <c r="H254" s="202">
        <v>64.343000000000004</v>
      </c>
      <c r="I254" s="203"/>
      <c r="J254" s="13"/>
      <c r="K254" s="13"/>
      <c r="L254" s="199"/>
      <c r="M254" s="204"/>
      <c r="N254" s="205"/>
      <c r="O254" s="205"/>
      <c r="P254" s="205"/>
      <c r="Q254" s="205"/>
      <c r="R254" s="205"/>
      <c r="S254" s="205"/>
      <c r="T254" s="20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0" t="s">
        <v>142</v>
      </c>
      <c r="AU254" s="200" t="s">
        <v>83</v>
      </c>
      <c r="AV254" s="13" t="s">
        <v>83</v>
      </c>
      <c r="AW254" s="13" t="s">
        <v>32</v>
      </c>
      <c r="AX254" s="13" t="s">
        <v>75</v>
      </c>
      <c r="AY254" s="200" t="s">
        <v>130</v>
      </c>
    </row>
    <row r="255" s="15" customFormat="1">
      <c r="A255" s="15"/>
      <c r="B255" s="215"/>
      <c r="C255" s="15"/>
      <c r="D255" s="193" t="s">
        <v>142</v>
      </c>
      <c r="E255" s="216" t="s">
        <v>1</v>
      </c>
      <c r="F255" s="217" t="s">
        <v>305</v>
      </c>
      <c r="G255" s="15"/>
      <c r="H255" s="216" t="s">
        <v>1</v>
      </c>
      <c r="I255" s="218"/>
      <c r="J255" s="15"/>
      <c r="K255" s="15"/>
      <c r="L255" s="215"/>
      <c r="M255" s="219"/>
      <c r="N255" s="220"/>
      <c r="O255" s="220"/>
      <c r="P255" s="220"/>
      <c r="Q255" s="220"/>
      <c r="R255" s="220"/>
      <c r="S255" s="220"/>
      <c r="T255" s="221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16" t="s">
        <v>142</v>
      </c>
      <c r="AU255" s="216" t="s">
        <v>83</v>
      </c>
      <c r="AV255" s="15" t="s">
        <v>81</v>
      </c>
      <c r="AW255" s="15" t="s">
        <v>32</v>
      </c>
      <c r="AX255" s="15" t="s">
        <v>75</v>
      </c>
      <c r="AY255" s="216" t="s">
        <v>130</v>
      </c>
    </row>
    <row r="256" s="13" customFormat="1">
      <c r="A256" s="13"/>
      <c r="B256" s="199"/>
      <c r="C256" s="13"/>
      <c r="D256" s="193" t="s">
        <v>142</v>
      </c>
      <c r="E256" s="200" t="s">
        <v>1</v>
      </c>
      <c r="F256" s="201" t="s">
        <v>306</v>
      </c>
      <c r="G256" s="13"/>
      <c r="H256" s="202">
        <v>29.952000000000002</v>
      </c>
      <c r="I256" s="203"/>
      <c r="J256" s="13"/>
      <c r="K256" s="13"/>
      <c r="L256" s="199"/>
      <c r="M256" s="204"/>
      <c r="N256" s="205"/>
      <c r="O256" s="205"/>
      <c r="P256" s="205"/>
      <c r="Q256" s="205"/>
      <c r="R256" s="205"/>
      <c r="S256" s="205"/>
      <c r="T256" s="20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0" t="s">
        <v>142</v>
      </c>
      <c r="AU256" s="200" t="s">
        <v>83</v>
      </c>
      <c r="AV256" s="13" t="s">
        <v>83</v>
      </c>
      <c r="AW256" s="13" t="s">
        <v>32</v>
      </c>
      <c r="AX256" s="13" t="s">
        <v>75</v>
      </c>
      <c r="AY256" s="200" t="s">
        <v>130</v>
      </c>
    </row>
    <row r="257" s="15" customFormat="1">
      <c r="A257" s="15"/>
      <c r="B257" s="215"/>
      <c r="C257" s="15"/>
      <c r="D257" s="193" t="s">
        <v>142</v>
      </c>
      <c r="E257" s="216" t="s">
        <v>1</v>
      </c>
      <c r="F257" s="217" t="s">
        <v>307</v>
      </c>
      <c r="G257" s="15"/>
      <c r="H257" s="216" t="s">
        <v>1</v>
      </c>
      <c r="I257" s="218"/>
      <c r="J257" s="15"/>
      <c r="K257" s="15"/>
      <c r="L257" s="215"/>
      <c r="M257" s="219"/>
      <c r="N257" s="220"/>
      <c r="O257" s="220"/>
      <c r="P257" s="220"/>
      <c r="Q257" s="220"/>
      <c r="R257" s="220"/>
      <c r="S257" s="220"/>
      <c r="T257" s="221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16" t="s">
        <v>142</v>
      </c>
      <c r="AU257" s="216" t="s">
        <v>83</v>
      </c>
      <c r="AV257" s="15" t="s">
        <v>81</v>
      </c>
      <c r="AW257" s="15" t="s">
        <v>32</v>
      </c>
      <c r="AX257" s="15" t="s">
        <v>75</v>
      </c>
      <c r="AY257" s="216" t="s">
        <v>130</v>
      </c>
    </row>
    <row r="258" s="13" customFormat="1">
      <c r="A258" s="13"/>
      <c r="B258" s="199"/>
      <c r="C258" s="13"/>
      <c r="D258" s="193" t="s">
        <v>142</v>
      </c>
      <c r="E258" s="200" t="s">
        <v>1</v>
      </c>
      <c r="F258" s="201" t="s">
        <v>308</v>
      </c>
      <c r="G258" s="13"/>
      <c r="H258" s="202">
        <v>6.7830000000000004</v>
      </c>
      <c r="I258" s="203"/>
      <c r="J258" s="13"/>
      <c r="K258" s="13"/>
      <c r="L258" s="199"/>
      <c r="M258" s="204"/>
      <c r="N258" s="205"/>
      <c r="O258" s="205"/>
      <c r="P258" s="205"/>
      <c r="Q258" s="205"/>
      <c r="R258" s="205"/>
      <c r="S258" s="205"/>
      <c r="T258" s="20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0" t="s">
        <v>142</v>
      </c>
      <c r="AU258" s="200" t="s">
        <v>83</v>
      </c>
      <c r="AV258" s="13" t="s">
        <v>83</v>
      </c>
      <c r="AW258" s="13" t="s">
        <v>32</v>
      </c>
      <c r="AX258" s="13" t="s">
        <v>75</v>
      </c>
      <c r="AY258" s="200" t="s">
        <v>130</v>
      </c>
    </row>
    <row r="259" s="15" customFormat="1">
      <c r="A259" s="15"/>
      <c r="B259" s="215"/>
      <c r="C259" s="15"/>
      <c r="D259" s="193" t="s">
        <v>142</v>
      </c>
      <c r="E259" s="216" t="s">
        <v>1</v>
      </c>
      <c r="F259" s="217" t="s">
        <v>309</v>
      </c>
      <c r="G259" s="15"/>
      <c r="H259" s="216" t="s">
        <v>1</v>
      </c>
      <c r="I259" s="218"/>
      <c r="J259" s="15"/>
      <c r="K259" s="15"/>
      <c r="L259" s="215"/>
      <c r="M259" s="219"/>
      <c r="N259" s="220"/>
      <c r="O259" s="220"/>
      <c r="P259" s="220"/>
      <c r="Q259" s="220"/>
      <c r="R259" s="220"/>
      <c r="S259" s="220"/>
      <c r="T259" s="22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16" t="s">
        <v>142</v>
      </c>
      <c r="AU259" s="216" t="s">
        <v>83</v>
      </c>
      <c r="AV259" s="15" t="s">
        <v>81</v>
      </c>
      <c r="AW259" s="15" t="s">
        <v>32</v>
      </c>
      <c r="AX259" s="15" t="s">
        <v>75</v>
      </c>
      <c r="AY259" s="216" t="s">
        <v>130</v>
      </c>
    </row>
    <row r="260" s="13" customFormat="1">
      <c r="A260" s="13"/>
      <c r="B260" s="199"/>
      <c r="C260" s="13"/>
      <c r="D260" s="193" t="s">
        <v>142</v>
      </c>
      <c r="E260" s="200" t="s">
        <v>1</v>
      </c>
      <c r="F260" s="201" t="s">
        <v>310</v>
      </c>
      <c r="G260" s="13"/>
      <c r="H260" s="202">
        <v>35.853000000000002</v>
      </c>
      <c r="I260" s="203"/>
      <c r="J260" s="13"/>
      <c r="K260" s="13"/>
      <c r="L260" s="199"/>
      <c r="M260" s="204"/>
      <c r="N260" s="205"/>
      <c r="O260" s="205"/>
      <c r="P260" s="205"/>
      <c r="Q260" s="205"/>
      <c r="R260" s="205"/>
      <c r="S260" s="205"/>
      <c r="T260" s="20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00" t="s">
        <v>142</v>
      </c>
      <c r="AU260" s="200" t="s">
        <v>83</v>
      </c>
      <c r="AV260" s="13" t="s">
        <v>83</v>
      </c>
      <c r="AW260" s="13" t="s">
        <v>32</v>
      </c>
      <c r="AX260" s="13" t="s">
        <v>75</v>
      </c>
      <c r="AY260" s="200" t="s">
        <v>130</v>
      </c>
    </row>
    <row r="261" s="16" customFormat="1">
      <c r="A261" s="16"/>
      <c r="B261" s="222"/>
      <c r="C261" s="16"/>
      <c r="D261" s="193" t="s">
        <v>142</v>
      </c>
      <c r="E261" s="223" t="s">
        <v>1</v>
      </c>
      <c r="F261" s="224" t="s">
        <v>311</v>
      </c>
      <c r="G261" s="16"/>
      <c r="H261" s="225">
        <v>191.88300000000001</v>
      </c>
      <c r="I261" s="226"/>
      <c r="J261" s="16"/>
      <c r="K261" s="16"/>
      <c r="L261" s="222"/>
      <c r="M261" s="227"/>
      <c r="N261" s="228"/>
      <c r="O261" s="228"/>
      <c r="P261" s="228"/>
      <c r="Q261" s="228"/>
      <c r="R261" s="228"/>
      <c r="S261" s="228"/>
      <c r="T261" s="229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23" t="s">
        <v>142</v>
      </c>
      <c r="AU261" s="223" t="s">
        <v>83</v>
      </c>
      <c r="AV261" s="16" t="s">
        <v>149</v>
      </c>
      <c r="AW261" s="16" t="s">
        <v>32</v>
      </c>
      <c r="AX261" s="16" t="s">
        <v>75</v>
      </c>
      <c r="AY261" s="223" t="s">
        <v>130</v>
      </c>
    </row>
    <row r="262" s="13" customFormat="1">
      <c r="A262" s="13"/>
      <c r="B262" s="199"/>
      <c r="C262" s="13"/>
      <c r="D262" s="193" t="s">
        <v>142</v>
      </c>
      <c r="E262" s="200" t="s">
        <v>1</v>
      </c>
      <c r="F262" s="201" t="s">
        <v>312</v>
      </c>
      <c r="G262" s="13"/>
      <c r="H262" s="202">
        <v>57.564999999999998</v>
      </c>
      <c r="I262" s="203"/>
      <c r="J262" s="13"/>
      <c r="K262" s="13"/>
      <c r="L262" s="199"/>
      <c r="M262" s="204"/>
      <c r="N262" s="205"/>
      <c r="O262" s="205"/>
      <c r="P262" s="205"/>
      <c r="Q262" s="205"/>
      <c r="R262" s="205"/>
      <c r="S262" s="205"/>
      <c r="T262" s="20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0" t="s">
        <v>142</v>
      </c>
      <c r="AU262" s="200" t="s">
        <v>83</v>
      </c>
      <c r="AV262" s="13" t="s">
        <v>83</v>
      </c>
      <c r="AW262" s="13" t="s">
        <v>32</v>
      </c>
      <c r="AX262" s="13" t="s">
        <v>81</v>
      </c>
      <c r="AY262" s="200" t="s">
        <v>130</v>
      </c>
    </row>
    <row r="263" s="2" customFormat="1" ht="33" customHeight="1">
      <c r="A263" s="38"/>
      <c r="B263" s="179"/>
      <c r="C263" s="180" t="s">
        <v>313</v>
      </c>
      <c r="D263" s="180" t="s">
        <v>132</v>
      </c>
      <c r="E263" s="181" t="s">
        <v>314</v>
      </c>
      <c r="F263" s="182" t="s">
        <v>315</v>
      </c>
      <c r="G263" s="183" t="s">
        <v>289</v>
      </c>
      <c r="H263" s="184">
        <v>57.564999999999998</v>
      </c>
      <c r="I263" s="185"/>
      <c r="J263" s="186">
        <f>ROUND(I263*H263,2)</f>
        <v>0</v>
      </c>
      <c r="K263" s="182" t="s">
        <v>158</v>
      </c>
      <c r="L263" s="39"/>
      <c r="M263" s="187" t="s">
        <v>1</v>
      </c>
      <c r="N263" s="188" t="s">
        <v>40</v>
      </c>
      <c r="O263" s="77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1" t="s">
        <v>136</v>
      </c>
      <c r="AT263" s="191" t="s">
        <v>132</v>
      </c>
      <c r="AU263" s="191" t="s">
        <v>83</v>
      </c>
      <c r="AY263" s="19" t="s">
        <v>130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81</v>
      </c>
      <c r="BK263" s="192">
        <f>ROUND(I263*H263,2)</f>
        <v>0</v>
      </c>
      <c r="BL263" s="19" t="s">
        <v>136</v>
      </c>
      <c r="BM263" s="191" t="s">
        <v>316</v>
      </c>
    </row>
    <row r="264" s="2" customFormat="1">
      <c r="A264" s="38"/>
      <c r="B264" s="39"/>
      <c r="C264" s="38"/>
      <c r="D264" s="193" t="s">
        <v>138</v>
      </c>
      <c r="E264" s="38"/>
      <c r="F264" s="194" t="s">
        <v>317</v>
      </c>
      <c r="G264" s="38"/>
      <c r="H264" s="38"/>
      <c r="I264" s="195"/>
      <c r="J264" s="38"/>
      <c r="K264" s="38"/>
      <c r="L264" s="39"/>
      <c r="M264" s="196"/>
      <c r="N264" s="197"/>
      <c r="O264" s="77"/>
      <c r="P264" s="77"/>
      <c r="Q264" s="77"/>
      <c r="R264" s="77"/>
      <c r="S264" s="77"/>
      <c r="T264" s="7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9" t="s">
        <v>138</v>
      </c>
      <c r="AU264" s="19" t="s">
        <v>83</v>
      </c>
    </row>
    <row r="265" s="2" customFormat="1">
      <c r="A265" s="38"/>
      <c r="B265" s="39"/>
      <c r="C265" s="38"/>
      <c r="D265" s="193" t="s">
        <v>140</v>
      </c>
      <c r="E265" s="38"/>
      <c r="F265" s="198" t="s">
        <v>318</v>
      </c>
      <c r="G265" s="38"/>
      <c r="H265" s="38"/>
      <c r="I265" s="195"/>
      <c r="J265" s="38"/>
      <c r="K265" s="38"/>
      <c r="L265" s="39"/>
      <c r="M265" s="196"/>
      <c r="N265" s="197"/>
      <c r="O265" s="77"/>
      <c r="P265" s="77"/>
      <c r="Q265" s="77"/>
      <c r="R265" s="77"/>
      <c r="S265" s="77"/>
      <c r="T265" s="7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9" t="s">
        <v>140</v>
      </c>
      <c r="AU265" s="19" t="s">
        <v>83</v>
      </c>
    </row>
    <row r="266" s="15" customFormat="1">
      <c r="A266" s="15"/>
      <c r="B266" s="215"/>
      <c r="C266" s="15"/>
      <c r="D266" s="193" t="s">
        <v>142</v>
      </c>
      <c r="E266" s="216" t="s">
        <v>1</v>
      </c>
      <c r="F266" s="217" t="s">
        <v>319</v>
      </c>
      <c r="G266" s="15"/>
      <c r="H266" s="216" t="s">
        <v>1</v>
      </c>
      <c r="I266" s="218"/>
      <c r="J266" s="15"/>
      <c r="K266" s="15"/>
      <c r="L266" s="215"/>
      <c r="M266" s="219"/>
      <c r="N266" s="220"/>
      <c r="O266" s="220"/>
      <c r="P266" s="220"/>
      <c r="Q266" s="220"/>
      <c r="R266" s="220"/>
      <c r="S266" s="220"/>
      <c r="T266" s="221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16" t="s">
        <v>142</v>
      </c>
      <c r="AU266" s="216" t="s">
        <v>83</v>
      </c>
      <c r="AV266" s="15" t="s">
        <v>81</v>
      </c>
      <c r="AW266" s="15" t="s">
        <v>32</v>
      </c>
      <c r="AX266" s="15" t="s">
        <v>75</v>
      </c>
      <c r="AY266" s="216" t="s">
        <v>130</v>
      </c>
    </row>
    <row r="267" s="13" customFormat="1">
      <c r="A267" s="13"/>
      <c r="B267" s="199"/>
      <c r="C267" s="13"/>
      <c r="D267" s="193" t="s">
        <v>142</v>
      </c>
      <c r="E267" s="200" t="s">
        <v>1</v>
      </c>
      <c r="F267" s="201" t="s">
        <v>312</v>
      </c>
      <c r="G267" s="13"/>
      <c r="H267" s="202">
        <v>57.564999999999998</v>
      </c>
      <c r="I267" s="203"/>
      <c r="J267" s="13"/>
      <c r="K267" s="13"/>
      <c r="L267" s="199"/>
      <c r="M267" s="204"/>
      <c r="N267" s="205"/>
      <c r="O267" s="205"/>
      <c r="P267" s="205"/>
      <c r="Q267" s="205"/>
      <c r="R267" s="205"/>
      <c r="S267" s="205"/>
      <c r="T267" s="20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0" t="s">
        <v>142</v>
      </c>
      <c r="AU267" s="200" t="s">
        <v>83</v>
      </c>
      <c r="AV267" s="13" t="s">
        <v>83</v>
      </c>
      <c r="AW267" s="13" t="s">
        <v>32</v>
      </c>
      <c r="AX267" s="13" t="s">
        <v>81</v>
      </c>
      <c r="AY267" s="200" t="s">
        <v>130</v>
      </c>
    </row>
    <row r="268" s="2" customFormat="1" ht="33" customHeight="1">
      <c r="A268" s="38"/>
      <c r="B268" s="179"/>
      <c r="C268" s="180" t="s">
        <v>320</v>
      </c>
      <c r="D268" s="180" t="s">
        <v>132</v>
      </c>
      <c r="E268" s="181" t="s">
        <v>321</v>
      </c>
      <c r="F268" s="182" t="s">
        <v>322</v>
      </c>
      <c r="G268" s="183" t="s">
        <v>289</v>
      </c>
      <c r="H268" s="184">
        <v>76.753</v>
      </c>
      <c r="I268" s="185"/>
      <c r="J268" s="186">
        <f>ROUND(I268*H268,2)</f>
        <v>0</v>
      </c>
      <c r="K268" s="182" t="s">
        <v>158</v>
      </c>
      <c r="L268" s="39"/>
      <c r="M268" s="187" t="s">
        <v>1</v>
      </c>
      <c r="N268" s="188" t="s">
        <v>40</v>
      </c>
      <c r="O268" s="77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1" t="s">
        <v>136</v>
      </c>
      <c r="AT268" s="191" t="s">
        <v>132</v>
      </c>
      <c r="AU268" s="191" t="s">
        <v>83</v>
      </c>
      <c r="AY268" s="19" t="s">
        <v>130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9" t="s">
        <v>81</v>
      </c>
      <c r="BK268" s="192">
        <f>ROUND(I268*H268,2)</f>
        <v>0</v>
      </c>
      <c r="BL268" s="19" t="s">
        <v>136</v>
      </c>
      <c r="BM268" s="191" t="s">
        <v>323</v>
      </c>
    </row>
    <row r="269" s="2" customFormat="1">
      <c r="A269" s="38"/>
      <c r="B269" s="39"/>
      <c r="C269" s="38"/>
      <c r="D269" s="193" t="s">
        <v>138</v>
      </c>
      <c r="E269" s="38"/>
      <c r="F269" s="194" t="s">
        <v>324</v>
      </c>
      <c r="G269" s="38"/>
      <c r="H269" s="38"/>
      <c r="I269" s="195"/>
      <c r="J269" s="38"/>
      <c r="K269" s="38"/>
      <c r="L269" s="39"/>
      <c r="M269" s="196"/>
      <c r="N269" s="197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138</v>
      </c>
      <c r="AU269" s="19" t="s">
        <v>83</v>
      </c>
    </row>
    <row r="270" s="2" customFormat="1">
      <c r="A270" s="38"/>
      <c r="B270" s="39"/>
      <c r="C270" s="38"/>
      <c r="D270" s="193" t="s">
        <v>140</v>
      </c>
      <c r="E270" s="38"/>
      <c r="F270" s="198" t="s">
        <v>318</v>
      </c>
      <c r="G270" s="38"/>
      <c r="H270" s="38"/>
      <c r="I270" s="195"/>
      <c r="J270" s="38"/>
      <c r="K270" s="38"/>
      <c r="L270" s="39"/>
      <c r="M270" s="196"/>
      <c r="N270" s="197"/>
      <c r="O270" s="77"/>
      <c r="P270" s="77"/>
      <c r="Q270" s="77"/>
      <c r="R270" s="77"/>
      <c r="S270" s="77"/>
      <c r="T270" s="7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9" t="s">
        <v>140</v>
      </c>
      <c r="AU270" s="19" t="s">
        <v>83</v>
      </c>
    </row>
    <row r="271" s="15" customFormat="1">
      <c r="A271" s="15"/>
      <c r="B271" s="215"/>
      <c r="C271" s="15"/>
      <c r="D271" s="193" t="s">
        <v>142</v>
      </c>
      <c r="E271" s="216" t="s">
        <v>1</v>
      </c>
      <c r="F271" s="217" t="s">
        <v>319</v>
      </c>
      <c r="G271" s="15"/>
      <c r="H271" s="216" t="s">
        <v>1</v>
      </c>
      <c r="I271" s="218"/>
      <c r="J271" s="15"/>
      <c r="K271" s="15"/>
      <c r="L271" s="215"/>
      <c r="M271" s="219"/>
      <c r="N271" s="220"/>
      <c r="O271" s="220"/>
      <c r="P271" s="220"/>
      <c r="Q271" s="220"/>
      <c r="R271" s="220"/>
      <c r="S271" s="220"/>
      <c r="T271" s="22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16" t="s">
        <v>142</v>
      </c>
      <c r="AU271" s="216" t="s">
        <v>83</v>
      </c>
      <c r="AV271" s="15" t="s">
        <v>81</v>
      </c>
      <c r="AW271" s="15" t="s">
        <v>32</v>
      </c>
      <c r="AX271" s="15" t="s">
        <v>75</v>
      </c>
      <c r="AY271" s="216" t="s">
        <v>130</v>
      </c>
    </row>
    <row r="272" s="13" customFormat="1">
      <c r="A272" s="13"/>
      <c r="B272" s="199"/>
      <c r="C272" s="13"/>
      <c r="D272" s="193" t="s">
        <v>142</v>
      </c>
      <c r="E272" s="200" t="s">
        <v>1</v>
      </c>
      <c r="F272" s="201" t="s">
        <v>325</v>
      </c>
      <c r="G272" s="13"/>
      <c r="H272" s="202">
        <v>76.753</v>
      </c>
      <c r="I272" s="203"/>
      <c r="J272" s="13"/>
      <c r="K272" s="13"/>
      <c r="L272" s="199"/>
      <c r="M272" s="204"/>
      <c r="N272" s="205"/>
      <c r="O272" s="205"/>
      <c r="P272" s="205"/>
      <c r="Q272" s="205"/>
      <c r="R272" s="205"/>
      <c r="S272" s="205"/>
      <c r="T272" s="20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0" t="s">
        <v>142</v>
      </c>
      <c r="AU272" s="200" t="s">
        <v>83</v>
      </c>
      <c r="AV272" s="13" t="s">
        <v>83</v>
      </c>
      <c r="AW272" s="13" t="s">
        <v>32</v>
      </c>
      <c r="AX272" s="13" t="s">
        <v>81</v>
      </c>
      <c r="AY272" s="200" t="s">
        <v>130</v>
      </c>
    </row>
    <row r="273" s="2" customFormat="1" ht="33" customHeight="1">
      <c r="A273" s="38"/>
      <c r="B273" s="179"/>
      <c r="C273" s="180" t="s">
        <v>326</v>
      </c>
      <c r="D273" s="180" t="s">
        <v>132</v>
      </c>
      <c r="E273" s="181" t="s">
        <v>327</v>
      </c>
      <c r="F273" s="182" t="s">
        <v>328</v>
      </c>
      <c r="G273" s="183" t="s">
        <v>289</v>
      </c>
      <c r="H273" s="184">
        <v>679.173</v>
      </c>
      <c r="I273" s="185"/>
      <c r="J273" s="186">
        <f>ROUND(I273*H273,2)</f>
        <v>0</v>
      </c>
      <c r="K273" s="182" t="s">
        <v>158</v>
      </c>
      <c r="L273" s="39"/>
      <c r="M273" s="187" t="s">
        <v>1</v>
      </c>
      <c r="N273" s="188" t="s">
        <v>40</v>
      </c>
      <c r="O273" s="77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1" t="s">
        <v>136</v>
      </c>
      <c r="AT273" s="191" t="s">
        <v>132</v>
      </c>
      <c r="AU273" s="191" t="s">
        <v>83</v>
      </c>
      <c r="AY273" s="19" t="s">
        <v>130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81</v>
      </c>
      <c r="BK273" s="192">
        <f>ROUND(I273*H273,2)</f>
        <v>0</v>
      </c>
      <c r="BL273" s="19" t="s">
        <v>136</v>
      </c>
      <c r="BM273" s="191" t="s">
        <v>329</v>
      </c>
    </row>
    <row r="274" s="2" customFormat="1">
      <c r="A274" s="38"/>
      <c r="B274" s="39"/>
      <c r="C274" s="38"/>
      <c r="D274" s="193" t="s">
        <v>138</v>
      </c>
      <c r="E274" s="38"/>
      <c r="F274" s="194" t="s">
        <v>330</v>
      </c>
      <c r="G274" s="38"/>
      <c r="H274" s="38"/>
      <c r="I274" s="195"/>
      <c r="J274" s="38"/>
      <c r="K274" s="38"/>
      <c r="L274" s="39"/>
      <c r="M274" s="196"/>
      <c r="N274" s="197"/>
      <c r="O274" s="77"/>
      <c r="P274" s="77"/>
      <c r="Q274" s="77"/>
      <c r="R274" s="77"/>
      <c r="S274" s="77"/>
      <c r="T274" s="7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9" t="s">
        <v>138</v>
      </c>
      <c r="AU274" s="19" t="s">
        <v>83</v>
      </c>
    </row>
    <row r="275" s="2" customFormat="1">
      <c r="A275" s="38"/>
      <c r="B275" s="39"/>
      <c r="C275" s="38"/>
      <c r="D275" s="193" t="s">
        <v>140</v>
      </c>
      <c r="E275" s="38"/>
      <c r="F275" s="198" t="s">
        <v>318</v>
      </c>
      <c r="G275" s="38"/>
      <c r="H275" s="38"/>
      <c r="I275" s="195"/>
      <c r="J275" s="38"/>
      <c r="K275" s="38"/>
      <c r="L275" s="39"/>
      <c r="M275" s="196"/>
      <c r="N275" s="197"/>
      <c r="O275" s="77"/>
      <c r="P275" s="77"/>
      <c r="Q275" s="77"/>
      <c r="R275" s="77"/>
      <c r="S275" s="77"/>
      <c r="T275" s="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140</v>
      </c>
      <c r="AU275" s="19" t="s">
        <v>83</v>
      </c>
    </row>
    <row r="276" s="15" customFormat="1">
      <c r="A276" s="15"/>
      <c r="B276" s="215"/>
      <c r="C276" s="15"/>
      <c r="D276" s="193" t="s">
        <v>142</v>
      </c>
      <c r="E276" s="216" t="s">
        <v>1</v>
      </c>
      <c r="F276" s="217" t="s">
        <v>331</v>
      </c>
      <c r="G276" s="15"/>
      <c r="H276" s="216" t="s">
        <v>1</v>
      </c>
      <c r="I276" s="218"/>
      <c r="J276" s="15"/>
      <c r="K276" s="15"/>
      <c r="L276" s="215"/>
      <c r="M276" s="219"/>
      <c r="N276" s="220"/>
      <c r="O276" s="220"/>
      <c r="P276" s="220"/>
      <c r="Q276" s="220"/>
      <c r="R276" s="220"/>
      <c r="S276" s="220"/>
      <c r="T276" s="22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16" t="s">
        <v>142</v>
      </c>
      <c r="AU276" s="216" t="s">
        <v>83</v>
      </c>
      <c r="AV276" s="15" t="s">
        <v>81</v>
      </c>
      <c r="AW276" s="15" t="s">
        <v>32</v>
      </c>
      <c r="AX276" s="15" t="s">
        <v>75</v>
      </c>
      <c r="AY276" s="216" t="s">
        <v>130</v>
      </c>
    </row>
    <row r="277" s="13" customFormat="1">
      <c r="A277" s="13"/>
      <c r="B277" s="199"/>
      <c r="C277" s="13"/>
      <c r="D277" s="193" t="s">
        <v>142</v>
      </c>
      <c r="E277" s="200" t="s">
        <v>1</v>
      </c>
      <c r="F277" s="201" t="s">
        <v>332</v>
      </c>
      <c r="G277" s="13"/>
      <c r="H277" s="202">
        <v>647.57799999999997</v>
      </c>
      <c r="I277" s="203"/>
      <c r="J277" s="13"/>
      <c r="K277" s="13"/>
      <c r="L277" s="199"/>
      <c r="M277" s="204"/>
      <c r="N277" s="205"/>
      <c r="O277" s="205"/>
      <c r="P277" s="205"/>
      <c r="Q277" s="205"/>
      <c r="R277" s="205"/>
      <c r="S277" s="205"/>
      <c r="T277" s="20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0" t="s">
        <v>142</v>
      </c>
      <c r="AU277" s="200" t="s">
        <v>83</v>
      </c>
      <c r="AV277" s="13" t="s">
        <v>83</v>
      </c>
      <c r="AW277" s="13" t="s">
        <v>32</v>
      </c>
      <c r="AX277" s="13" t="s">
        <v>75</v>
      </c>
      <c r="AY277" s="200" t="s">
        <v>130</v>
      </c>
    </row>
    <row r="278" s="13" customFormat="1">
      <c r="A278" s="13"/>
      <c r="B278" s="199"/>
      <c r="C278" s="13"/>
      <c r="D278" s="193" t="s">
        <v>142</v>
      </c>
      <c r="E278" s="200" t="s">
        <v>1</v>
      </c>
      <c r="F278" s="201" t="s">
        <v>333</v>
      </c>
      <c r="G278" s="13"/>
      <c r="H278" s="202">
        <v>-22.507000000000001</v>
      </c>
      <c r="I278" s="203"/>
      <c r="J278" s="13"/>
      <c r="K278" s="13"/>
      <c r="L278" s="199"/>
      <c r="M278" s="204"/>
      <c r="N278" s="205"/>
      <c r="O278" s="205"/>
      <c r="P278" s="205"/>
      <c r="Q278" s="205"/>
      <c r="R278" s="205"/>
      <c r="S278" s="205"/>
      <c r="T278" s="20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0" t="s">
        <v>142</v>
      </c>
      <c r="AU278" s="200" t="s">
        <v>83</v>
      </c>
      <c r="AV278" s="13" t="s">
        <v>83</v>
      </c>
      <c r="AW278" s="13" t="s">
        <v>32</v>
      </c>
      <c r="AX278" s="13" t="s">
        <v>75</v>
      </c>
      <c r="AY278" s="200" t="s">
        <v>130</v>
      </c>
    </row>
    <row r="279" s="13" customFormat="1">
      <c r="A279" s="13"/>
      <c r="B279" s="199"/>
      <c r="C279" s="13"/>
      <c r="D279" s="193" t="s">
        <v>142</v>
      </c>
      <c r="E279" s="200" t="s">
        <v>1</v>
      </c>
      <c r="F279" s="201" t="s">
        <v>334</v>
      </c>
      <c r="G279" s="13"/>
      <c r="H279" s="202">
        <v>41.259999999999998</v>
      </c>
      <c r="I279" s="203"/>
      <c r="J279" s="13"/>
      <c r="K279" s="13"/>
      <c r="L279" s="199"/>
      <c r="M279" s="204"/>
      <c r="N279" s="205"/>
      <c r="O279" s="205"/>
      <c r="P279" s="205"/>
      <c r="Q279" s="205"/>
      <c r="R279" s="205"/>
      <c r="S279" s="205"/>
      <c r="T279" s="20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00" t="s">
        <v>142</v>
      </c>
      <c r="AU279" s="200" t="s">
        <v>83</v>
      </c>
      <c r="AV279" s="13" t="s">
        <v>83</v>
      </c>
      <c r="AW279" s="13" t="s">
        <v>32</v>
      </c>
      <c r="AX279" s="13" t="s">
        <v>75</v>
      </c>
      <c r="AY279" s="200" t="s">
        <v>130</v>
      </c>
    </row>
    <row r="280" s="13" customFormat="1">
      <c r="A280" s="13"/>
      <c r="B280" s="199"/>
      <c r="C280" s="13"/>
      <c r="D280" s="193" t="s">
        <v>142</v>
      </c>
      <c r="E280" s="200" t="s">
        <v>1</v>
      </c>
      <c r="F280" s="201" t="s">
        <v>335</v>
      </c>
      <c r="G280" s="13"/>
      <c r="H280" s="202">
        <v>488.23500000000001</v>
      </c>
      <c r="I280" s="203"/>
      <c r="J280" s="13"/>
      <c r="K280" s="13"/>
      <c r="L280" s="199"/>
      <c r="M280" s="204"/>
      <c r="N280" s="205"/>
      <c r="O280" s="205"/>
      <c r="P280" s="205"/>
      <c r="Q280" s="205"/>
      <c r="R280" s="205"/>
      <c r="S280" s="205"/>
      <c r="T280" s="20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0" t="s">
        <v>142</v>
      </c>
      <c r="AU280" s="200" t="s">
        <v>83</v>
      </c>
      <c r="AV280" s="13" t="s">
        <v>83</v>
      </c>
      <c r="AW280" s="13" t="s">
        <v>32</v>
      </c>
      <c r="AX280" s="13" t="s">
        <v>75</v>
      </c>
      <c r="AY280" s="200" t="s">
        <v>130</v>
      </c>
    </row>
    <row r="281" s="13" customFormat="1">
      <c r="A281" s="13"/>
      <c r="B281" s="199"/>
      <c r="C281" s="13"/>
      <c r="D281" s="193" t="s">
        <v>142</v>
      </c>
      <c r="E281" s="200" t="s">
        <v>1</v>
      </c>
      <c r="F281" s="201" t="s">
        <v>336</v>
      </c>
      <c r="G281" s="13"/>
      <c r="H281" s="202">
        <v>42.659999999999997</v>
      </c>
      <c r="I281" s="203"/>
      <c r="J281" s="13"/>
      <c r="K281" s="13"/>
      <c r="L281" s="199"/>
      <c r="M281" s="204"/>
      <c r="N281" s="205"/>
      <c r="O281" s="205"/>
      <c r="P281" s="205"/>
      <c r="Q281" s="205"/>
      <c r="R281" s="205"/>
      <c r="S281" s="205"/>
      <c r="T281" s="20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0" t="s">
        <v>142</v>
      </c>
      <c r="AU281" s="200" t="s">
        <v>83</v>
      </c>
      <c r="AV281" s="13" t="s">
        <v>83</v>
      </c>
      <c r="AW281" s="13" t="s">
        <v>32</v>
      </c>
      <c r="AX281" s="13" t="s">
        <v>75</v>
      </c>
      <c r="AY281" s="200" t="s">
        <v>130</v>
      </c>
    </row>
    <row r="282" s="13" customFormat="1">
      <c r="A282" s="13"/>
      <c r="B282" s="199"/>
      <c r="C282" s="13"/>
      <c r="D282" s="193" t="s">
        <v>142</v>
      </c>
      <c r="E282" s="200" t="s">
        <v>1</v>
      </c>
      <c r="F282" s="201" t="s">
        <v>337</v>
      </c>
      <c r="G282" s="13"/>
      <c r="H282" s="202">
        <v>110.81399999999999</v>
      </c>
      <c r="I282" s="203"/>
      <c r="J282" s="13"/>
      <c r="K282" s="13"/>
      <c r="L282" s="199"/>
      <c r="M282" s="204"/>
      <c r="N282" s="205"/>
      <c r="O282" s="205"/>
      <c r="P282" s="205"/>
      <c r="Q282" s="205"/>
      <c r="R282" s="205"/>
      <c r="S282" s="205"/>
      <c r="T282" s="20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0" t="s">
        <v>142</v>
      </c>
      <c r="AU282" s="200" t="s">
        <v>83</v>
      </c>
      <c r="AV282" s="13" t="s">
        <v>83</v>
      </c>
      <c r="AW282" s="13" t="s">
        <v>32</v>
      </c>
      <c r="AX282" s="13" t="s">
        <v>75</v>
      </c>
      <c r="AY282" s="200" t="s">
        <v>130</v>
      </c>
    </row>
    <row r="283" s="13" customFormat="1">
      <c r="A283" s="13"/>
      <c r="B283" s="199"/>
      <c r="C283" s="13"/>
      <c r="D283" s="193" t="s">
        <v>142</v>
      </c>
      <c r="E283" s="200" t="s">
        <v>1</v>
      </c>
      <c r="F283" s="201" t="s">
        <v>338</v>
      </c>
      <c r="G283" s="13"/>
      <c r="H283" s="202">
        <v>8.9149999999999991</v>
      </c>
      <c r="I283" s="203"/>
      <c r="J283" s="13"/>
      <c r="K283" s="13"/>
      <c r="L283" s="199"/>
      <c r="M283" s="204"/>
      <c r="N283" s="205"/>
      <c r="O283" s="205"/>
      <c r="P283" s="205"/>
      <c r="Q283" s="205"/>
      <c r="R283" s="205"/>
      <c r="S283" s="205"/>
      <c r="T283" s="20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00" t="s">
        <v>142</v>
      </c>
      <c r="AU283" s="200" t="s">
        <v>83</v>
      </c>
      <c r="AV283" s="13" t="s">
        <v>83</v>
      </c>
      <c r="AW283" s="13" t="s">
        <v>32</v>
      </c>
      <c r="AX283" s="13" t="s">
        <v>75</v>
      </c>
      <c r="AY283" s="200" t="s">
        <v>130</v>
      </c>
    </row>
    <row r="284" s="13" customFormat="1">
      <c r="A284" s="13"/>
      <c r="B284" s="199"/>
      <c r="C284" s="13"/>
      <c r="D284" s="193" t="s">
        <v>142</v>
      </c>
      <c r="E284" s="200" t="s">
        <v>1</v>
      </c>
      <c r="F284" s="201" t="s">
        <v>339</v>
      </c>
      <c r="G284" s="13"/>
      <c r="H284" s="202">
        <v>3.7410000000000001</v>
      </c>
      <c r="I284" s="203"/>
      <c r="J284" s="13"/>
      <c r="K284" s="13"/>
      <c r="L284" s="199"/>
      <c r="M284" s="204"/>
      <c r="N284" s="205"/>
      <c r="O284" s="205"/>
      <c r="P284" s="205"/>
      <c r="Q284" s="205"/>
      <c r="R284" s="205"/>
      <c r="S284" s="205"/>
      <c r="T284" s="20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0" t="s">
        <v>142</v>
      </c>
      <c r="AU284" s="200" t="s">
        <v>83</v>
      </c>
      <c r="AV284" s="13" t="s">
        <v>83</v>
      </c>
      <c r="AW284" s="13" t="s">
        <v>32</v>
      </c>
      <c r="AX284" s="13" t="s">
        <v>75</v>
      </c>
      <c r="AY284" s="200" t="s">
        <v>130</v>
      </c>
    </row>
    <row r="285" s="13" customFormat="1">
      <c r="A285" s="13"/>
      <c r="B285" s="199"/>
      <c r="C285" s="13"/>
      <c r="D285" s="193" t="s">
        <v>142</v>
      </c>
      <c r="E285" s="200" t="s">
        <v>1</v>
      </c>
      <c r="F285" s="201" t="s">
        <v>340</v>
      </c>
      <c r="G285" s="13"/>
      <c r="H285" s="202">
        <v>341.08800000000002</v>
      </c>
      <c r="I285" s="203"/>
      <c r="J285" s="13"/>
      <c r="K285" s="13"/>
      <c r="L285" s="199"/>
      <c r="M285" s="204"/>
      <c r="N285" s="205"/>
      <c r="O285" s="205"/>
      <c r="P285" s="205"/>
      <c r="Q285" s="205"/>
      <c r="R285" s="205"/>
      <c r="S285" s="205"/>
      <c r="T285" s="20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0" t="s">
        <v>142</v>
      </c>
      <c r="AU285" s="200" t="s">
        <v>83</v>
      </c>
      <c r="AV285" s="13" t="s">
        <v>83</v>
      </c>
      <c r="AW285" s="13" t="s">
        <v>32</v>
      </c>
      <c r="AX285" s="13" t="s">
        <v>75</v>
      </c>
      <c r="AY285" s="200" t="s">
        <v>130</v>
      </c>
    </row>
    <row r="286" s="15" customFormat="1">
      <c r="A286" s="15"/>
      <c r="B286" s="215"/>
      <c r="C286" s="15"/>
      <c r="D286" s="193" t="s">
        <v>142</v>
      </c>
      <c r="E286" s="216" t="s">
        <v>1</v>
      </c>
      <c r="F286" s="217" t="s">
        <v>341</v>
      </c>
      <c r="G286" s="15"/>
      <c r="H286" s="216" t="s">
        <v>1</v>
      </c>
      <c r="I286" s="218"/>
      <c r="J286" s="15"/>
      <c r="K286" s="15"/>
      <c r="L286" s="215"/>
      <c r="M286" s="219"/>
      <c r="N286" s="220"/>
      <c r="O286" s="220"/>
      <c r="P286" s="220"/>
      <c r="Q286" s="220"/>
      <c r="R286" s="220"/>
      <c r="S286" s="220"/>
      <c r="T286" s="22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16" t="s">
        <v>142</v>
      </c>
      <c r="AU286" s="216" t="s">
        <v>83</v>
      </c>
      <c r="AV286" s="15" t="s">
        <v>81</v>
      </c>
      <c r="AW286" s="15" t="s">
        <v>32</v>
      </c>
      <c r="AX286" s="15" t="s">
        <v>75</v>
      </c>
      <c r="AY286" s="216" t="s">
        <v>130</v>
      </c>
    </row>
    <row r="287" s="13" customFormat="1">
      <c r="A287" s="13"/>
      <c r="B287" s="199"/>
      <c r="C287" s="13"/>
      <c r="D287" s="193" t="s">
        <v>142</v>
      </c>
      <c r="E287" s="200" t="s">
        <v>1</v>
      </c>
      <c r="F287" s="201" t="s">
        <v>342</v>
      </c>
      <c r="G287" s="13"/>
      <c r="H287" s="202">
        <v>286.14299999999997</v>
      </c>
      <c r="I287" s="203"/>
      <c r="J287" s="13"/>
      <c r="K287" s="13"/>
      <c r="L287" s="199"/>
      <c r="M287" s="204"/>
      <c r="N287" s="205"/>
      <c r="O287" s="205"/>
      <c r="P287" s="205"/>
      <c r="Q287" s="205"/>
      <c r="R287" s="205"/>
      <c r="S287" s="205"/>
      <c r="T287" s="20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00" t="s">
        <v>142</v>
      </c>
      <c r="AU287" s="200" t="s">
        <v>83</v>
      </c>
      <c r="AV287" s="13" t="s">
        <v>83</v>
      </c>
      <c r="AW287" s="13" t="s">
        <v>32</v>
      </c>
      <c r="AX287" s="13" t="s">
        <v>75</v>
      </c>
      <c r="AY287" s="200" t="s">
        <v>130</v>
      </c>
    </row>
    <row r="288" s="13" customFormat="1">
      <c r="A288" s="13"/>
      <c r="B288" s="199"/>
      <c r="C288" s="13"/>
      <c r="D288" s="193" t="s">
        <v>142</v>
      </c>
      <c r="E288" s="200" t="s">
        <v>1</v>
      </c>
      <c r="F288" s="201" t="s">
        <v>343</v>
      </c>
      <c r="G288" s="13"/>
      <c r="H288" s="202">
        <v>-26.795999999999999</v>
      </c>
      <c r="I288" s="203"/>
      <c r="J288" s="13"/>
      <c r="K288" s="13"/>
      <c r="L288" s="199"/>
      <c r="M288" s="204"/>
      <c r="N288" s="205"/>
      <c r="O288" s="205"/>
      <c r="P288" s="205"/>
      <c r="Q288" s="205"/>
      <c r="R288" s="205"/>
      <c r="S288" s="205"/>
      <c r="T288" s="20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0" t="s">
        <v>142</v>
      </c>
      <c r="AU288" s="200" t="s">
        <v>83</v>
      </c>
      <c r="AV288" s="13" t="s">
        <v>83</v>
      </c>
      <c r="AW288" s="13" t="s">
        <v>32</v>
      </c>
      <c r="AX288" s="13" t="s">
        <v>75</v>
      </c>
      <c r="AY288" s="200" t="s">
        <v>130</v>
      </c>
    </row>
    <row r="289" s="13" customFormat="1">
      <c r="A289" s="13"/>
      <c r="B289" s="199"/>
      <c r="C289" s="13"/>
      <c r="D289" s="193" t="s">
        <v>142</v>
      </c>
      <c r="E289" s="200" t="s">
        <v>1</v>
      </c>
      <c r="F289" s="201" t="s">
        <v>344</v>
      </c>
      <c r="G289" s="13"/>
      <c r="H289" s="202">
        <v>11.4</v>
      </c>
      <c r="I289" s="203"/>
      <c r="J289" s="13"/>
      <c r="K289" s="13"/>
      <c r="L289" s="199"/>
      <c r="M289" s="204"/>
      <c r="N289" s="205"/>
      <c r="O289" s="205"/>
      <c r="P289" s="205"/>
      <c r="Q289" s="205"/>
      <c r="R289" s="205"/>
      <c r="S289" s="205"/>
      <c r="T289" s="20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00" t="s">
        <v>142</v>
      </c>
      <c r="AU289" s="200" t="s">
        <v>83</v>
      </c>
      <c r="AV289" s="13" t="s">
        <v>83</v>
      </c>
      <c r="AW289" s="13" t="s">
        <v>32</v>
      </c>
      <c r="AX289" s="13" t="s">
        <v>75</v>
      </c>
      <c r="AY289" s="200" t="s">
        <v>130</v>
      </c>
    </row>
    <row r="290" s="13" customFormat="1">
      <c r="A290" s="13"/>
      <c r="B290" s="199"/>
      <c r="C290" s="13"/>
      <c r="D290" s="193" t="s">
        <v>142</v>
      </c>
      <c r="E290" s="200" t="s">
        <v>1</v>
      </c>
      <c r="F290" s="201" t="s">
        <v>345</v>
      </c>
      <c r="G290" s="13"/>
      <c r="H290" s="202">
        <v>97.944000000000003</v>
      </c>
      <c r="I290" s="203"/>
      <c r="J290" s="13"/>
      <c r="K290" s="13"/>
      <c r="L290" s="199"/>
      <c r="M290" s="204"/>
      <c r="N290" s="205"/>
      <c r="O290" s="205"/>
      <c r="P290" s="205"/>
      <c r="Q290" s="205"/>
      <c r="R290" s="205"/>
      <c r="S290" s="205"/>
      <c r="T290" s="20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0" t="s">
        <v>142</v>
      </c>
      <c r="AU290" s="200" t="s">
        <v>83</v>
      </c>
      <c r="AV290" s="13" t="s">
        <v>83</v>
      </c>
      <c r="AW290" s="13" t="s">
        <v>32</v>
      </c>
      <c r="AX290" s="13" t="s">
        <v>75</v>
      </c>
      <c r="AY290" s="200" t="s">
        <v>130</v>
      </c>
    </row>
    <row r="291" s="13" customFormat="1">
      <c r="A291" s="13"/>
      <c r="B291" s="199"/>
      <c r="C291" s="13"/>
      <c r="D291" s="193" t="s">
        <v>142</v>
      </c>
      <c r="E291" s="200" t="s">
        <v>1</v>
      </c>
      <c r="F291" s="201" t="s">
        <v>346</v>
      </c>
      <c r="G291" s="13"/>
      <c r="H291" s="202">
        <v>8.5999999999999996</v>
      </c>
      <c r="I291" s="203"/>
      <c r="J291" s="13"/>
      <c r="K291" s="13"/>
      <c r="L291" s="199"/>
      <c r="M291" s="204"/>
      <c r="N291" s="205"/>
      <c r="O291" s="205"/>
      <c r="P291" s="205"/>
      <c r="Q291" s="205"/>
      <c r="R291" s="205"/>
      <c r="S291" s="205"/>
      <c r="T291" s="20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00" t="s">
        <v>142</v>
      </c>
      <c r="AU291" s="200" t="s">
        <v>83</v>
      </c>
      <c r="AV291" s="13" t="s">
        <v>83</v>
      </c>
      <c r="AW291" s="13" t="s">
        <v>32</v>
      </c>
      <c r="AX291" s="13" t="s">
        <v>75</v>
      </c>
      <c r="AY291" s="200" t="s">
        <v>130</v>
      </c>
    </row>
    <row r="292" s="13" customFormat="1">
      <c r="A292" s="13"/>
      <c r="B292" s="199"/>
      <c r="C292" s="13"/>
      <c r="D292" s="193" t="s">
        <v>142</v>
      </c>
      <c r="E292" s="200" t="s">
        <v>1</v>
      </c>
      <c r="F292" s="201" t="s">
        <v>347</v>
      </c>
      <c r="G292" s="13"/>
      <c r="H292" s="202">
        <v>48.960000000000001</v>
      </c>
      <c r="I292" s="203"/>
      <c r="J292" s="13"/>
      <c r="K292" s="13"/>
      <c r="L292" s="199"/>
      <c r="M292" s="204"/>
      <c r="N292" s="205"/>
      <c r="O292" s="205"/>
      <c r="P292" s="205"/>
      <c r="Q292" s="205"/>
      <c r="R292" s="205"/>
      <c r="S292" s="205"/>
      <c r="T292" s="20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00" t="s">
        <v>142</v>
      </c>
      <c r="AU292" s="200" t="s">
        <v>83</v>
      </c>
      <c r="AV292" s="13" t="s">
        <v>83</v>
      </c>
      <c r="AW292" s="13" t="s">
        <v>32</v>
      </c>
      <c r="AX292" s="13" t="s">
        <v>75</v>
      </c>
      <c r="AY292" s="200" t="s">
        <v>130</v>
      </c>
    </row>
    <row r="293" s="15" customFormat="1">
      <c r="A293" s="15"/>
      <c r="B293" s="215"/>
      <c r="C293" s="15"/>
      <c r="D293" s="193" t="s">
        <v>142</v>
      </c>
      <c r="E293" s="216" t="s">
        <v>1</v>
      </c>
      <c r="F293" s="217" t="s">
        <v>348</v>
      </c>
      <c r="G293" s="15"/>
      <c r="H293" s="216" t="s">
        <v>1</v>
      </c>
      <c r="I293" s="218"/>
      <c r="J293" s="15"/>
      <c r="K293" s="15"/>
      <c r="L293" s="215"/>
      <c r="M293" s="219"/>
      <c r="N293" s="220"/>
      <c r="O293" s="220"/>
      <c r="P293" s="220"/>
      <c r="Q293" s="220"/>
      <c r="R293" s="220"/>
      <c r="S293" s="220"/>
      <c r="T293" s="22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16" t="s">
        <v>142</v>
      </c>
      <c r="AU293" s="216" t="s">
        <v>83</v>
      </c>
      <c r="AV293" s="15" t="s">
        <v>81</v>
      </c>
      <c r="AW293" s="15" t="s">
        <v>32</v>
      </c>
      <c r="AX293" s="15" t="s">
        <v>75</v>
      </c>
      <c r="AY293" s="216" t="s">
        <v>130</v>
      </c>
    </row>
    <row r="294" s="13" customFormat="1">
      <c r="A294" s="13"/>
      <c r="B294" s="199"/>
      <c r="C294" s="13"/>
      <c r="D294" s="193" t="s">
        <v>142</v>
      </c>
      <c r="E294" s="200" t="s">
        <v>1</v>
      </c>
      <c r="F294" s="201" t="s">
        <v>349</v>
      </c>
      <c r="G294" s="13"/>
      <c r="H294" s="202">
        <v>20.02</v>
      </c>
      <c r="I294" s="203"/>
      <c r="J294" s="13"/>
      <c r="K294" s="13"/>
      <c r="L294" s="199"/>
      <c r="M294" s="204"/>
      <c r="N294" s="205"/>
      <c r="O294" s="205"/>
      <c r="P294" s="205"/>
      <c r="Q294" s="205"/>
      <c r="R294" s="205"/>
      <c r="S294" s="205"/>
      <c r="T294" s="20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0" t="s">
        <v>142</v>
      </c>
      <c r="AU294" s="200" t="s">
        <v>83</v>
      </c>
      <c r="AV294" s="13" t="s">
        <v>83</v>
      </c>
      <c r="AW294" s="13" t="s">
        <v>32</v>
      </c>
      <c r="AX294" s="13" t="s">
        <v>75</v>
      </c>
      <c r="AY294" s="200" t="s">
        <v>130</v>
      </c>
    </row>
    <row r="295" s="13" customFormat="1">
      <c r="A295" s="13"/>
      <c r="B295" s="199"/>
      <c r="C295" s="13"/>
      <c r="D295" s="193" t="s">
        <v>142</v>
      </c>
      <c r="E295" s="200" t="s">
        <v>1</v>
      </c>
      <c r="F295" s="201" t="s">
        <v>350</v>
      </c>
      <c r="G295" s="13"/>
      <c r="H295" s="202">
        <v>11.050000000000001</v>
      </c>
      <c r="I295" s="203"/>
      <c r="J295" s="13"/>
      <c r="K295" s="13"/>
      <c r="L295" s="199"/>
      <c r="M295" s="204"/>
      <c r="N295" s="205"/>
      <c r="O295" s="205"/>
      <c r="P295" s="205"/>
      <c r="Q295" s="205"/>
      <c r="R295" s="205"/>
      <c r="S295" s="205"/>
      <c r="T295" s="20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00" t="s">
        <v>142</v>
      </c>
      <c r="AU295" s="200" t="s">
        <v>83</v>
      </c>
      <c r="AV295" s="13" t="s">
        <v>83</v>
      </c>
      <c r="AW295" s="13" t="s">
        <v>32</v>
      </c>
      <c r="AX295" s="13" t="s">
        <v>75</v>
      </c>
      <c r="AY295" s="200" t="s">
        <v>130</v>
      </c>
    </row>
    <row r="296" s="13" customFormat="1">
      <c r="A296" s="13"/>
      <c r="B296" s="199"/>
      <c r="C296" s="13"/>
      <c r="D296" s="193" t="s">
        <v>142</v>
      </c>
      <c r="E296" s="200" t="s">
        <v>1</v>
      </c>
      <c r="F296" s="201" t="s">
        <v>351</v>
      </c>
      <c r="G296" s="13"/>
      <c r="H296" s="202">
        <v>62.920000000000002</v>
      </c>
      <c r="I296" s="203"/>
      <c r="J296" s="13"/>
      <c r="K296" s="13"/>
      <c r="L296" s="199"/>
      <c r="M296" s="204"/>
      <c r="N296" s="205"/>
      <c r="O296" s="205"/>
      <c r="P296" s="205"/>
      <c r="Q296" s="205"/>
      <c r="R296" s="205"/>
      <c r="S296" s="205"/>
      <c r="T296" s="20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00" t="s">
        <v>142</v>
      </c>
      <c r="AU296" s="200" t="s">
        <v>83</v>
      </c>
      <c r="AV296" s="13" t="s">
        <v>83</v>
      </c>
      <c r="AW296" s="13" t="s">
        <v>32</v>
      </c>
      <c r="AX296" s="13" t="s">
        <v>75</v>
      </c>
      <c r="AY296" s="200" t="s">
        <v>130</v>
      </c>
    </row>
    <row r="297" s="13" customFormat="1">
      <c r="A297" s="13"/>
      <c r="B297" s="199"/>
      <c r="C297" s="13"/>
      <c r="D297" s="193" t="s">
        <v>142</v>
      </c>
      <c r="E297" s="200" t="s">
        <v>1</v>
      </c>
      <c r="F297" s="201" t="s">
        <v>352</v>
      </c>
      <c r="G297" s="13"/>
      <c r="H297" s="202">
        <v>16.5</v>
      </c>
      <c r="I297" s="203"/>
      <c r="J297" s="13"/>
      <c r="K297" s="13"/>
      <c r="L297" s="199"/>
      <c r="M297" s="204"/>
      <c r="N297" s="205"/>
      <c r="O297" s="205"/>
      <c r="P297" s="205"/>
      <c r="Q297" s="205"/>
      <c r="R297" s="205"/>
      <c r="S297" s="205"/>
      <c r="T297" s="20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00" t="s">
        <v>142</v>
      </c>
      <c r="AU297" s="200" t="s">
        <v>83</v>
      </c>
      <c r="AV297" s="13" t="s">
        <v>83</v>
      </c>
      <c r="AW297" s="13" t="s">
        <v>32</v>
      </c>
      <c r="AX297" s="13" t="s">
        <v>75</v>
      </c>
      <c r="AY297" s="200" t="s">
        <v>130</v>
      </c>
    </row>
    <row r="298" s="13" customFormat="1">
      <c r="A298" s="13"/>
      <c r="B298" s="199"/>
      <c r="C298" s="13"/>
      <c r="D298" s="193" t="s">
        <v>142</v>
      </c>
      <c r="E298" s="200" t="s">
        <v>1</v>
      </c>
      <c r="F298" s="201" t="s">
        <v>353</v>
      </c>
      <c r="G298" s="13"/>
      <c r="H298" s="202">
        <v>46.920000000000002</v>
      </c>
      <c r="I298" s="203"/>
      <c r="J298" s="13"/>
      <c r="K298" s="13"/>
      <c r="L298" s="199"/>
      <c r="M298" s="204"/>
      <c r="N298" s="205"/>
      <c r="O298" s="205"/>
      <c r="P298" s="205"/>
      <c r="Q298" s="205"/>
      <c r="R298" s="205"/>
      <c r="S298" s="205"/>
      <c r="T298" s="20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00" t="s">
        <v>142</v>
      </c>
      <c r="AU298" s="200" t="s">
        <v>83</v>
      </c>
      <c r="AV298" s="13" t="s">
        <v>83</v>
      </c>
      <c r="AW298" s="13" t="s">
        <v>32</v>
      </c>
      <c r="AX298" s="13" t="s">
        <v>75</v>
      </c>
      <c r="AY298" s="200" t="s">
        <v>130</v>
      </c>
    </row>
    <row r="299" s="15" customFormat="1">
      <c r="A299" s="15"/>
      <c r="B299" s="215"/>
      <c r="C299" s="15"/>
      <c r="D299" s="193" t="s">
        <v>142</v>
      </c>
      <c r="E299" s="216" t="s">
        <v>1</v>
      </c>
      <c r="F299" s="217" t="s">
        <v>354</v>
      </c>
      <c r="G299" s="15"/>
      <c r="H299" s="216" t="s">
        <v>1</v>
      </c>
      <c r="I299" s="218"/>
      <c r="J299" s="15"/>
      <c r="K299" s="15"/>
      <c r="L299" s="215"/>
      <c r="M299" s="219"/>
      <c r="N299" s="220"/>
      <c r="O299" s="220"/>
      <c r="P299" s="220"/>
      <c r="Q299" s="220"/>
      <c r="R299" s="220"/>
      <c r="S299" s="220"/>
      <c r="T299" s="22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16" t="s">
        <v>142</v>
      </c>
      <c r="AU299" s="216" t="s">
        <v>83</v>
      </c>
      <c r="AV299" s="15" t="s">
        <v>81</v>
      </c>
      <c r="AW299" s="15" t="s">
        <v>32</v>
      </c>
      <c r="AX299" s="15" t="s">
        <v>75</v>
      </c>
      <c r="AY299" s="216" t="s">
        <v>130</v>
      </c>
    </row>
    <row r="300" s="13" customFormat="1">
      <c r="A300" s="13"/>
      <c r="B300" s="199"/>
      <c r="C300" s="13"/>
      <c r="D300" s="193" t="s">
        <v>142</v>
      </c>
      <c r="E300" s="200" t="s">
        <v>1</v>
      </c>
      <c r="F300" s="201" t="s">
        <v>355</v>
      </c>
      <c r="G300" s="13"/>
      <c r="H300" s="202">
        <v>15.444000000000001</v>
      </c>
      <c r="I300" s="203"/>
      <c r="J300" s="13"/>
      <c r="K300" s="13"/>
      <c r="L300" s="199"/>
      <c r="M300" s="204"/>
      <c r="N300" s="205"/>
      <c r="O300" s="205"/>
      <c r="P300" s="205"/>
      <c r="Q300" s="205"/>
      <c r="R300" s="205"/>
      <c r="S300" s="205"/>
      <c r="T300" s="20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00" t="s">
        <v>142</v>
      </c>
      <c r="AU300" s="200" t="s">
        <v>83</v>
      </c>
      <c r="AV300" s="13" t="s">
        <v>83</v>
      </c>
      <c r="AW300" s="13" t="s">
        <v>32</v>
      </c>
      <c r="AX300" s="13" t="s">
        <v>75</v>
      </c>
      <c r="AY300" s="200" t="s">
        <v>130</v>
      </c>
    </row>
    <row r="301" s="13" customFormat="1">
      <c r="A301" s="13"/>
      <c r="B301" s="199"/>
      <c r="C301" s="13"/>
      <c r="D301" s="193" t="s">
        <v>142</v>
      </c>
      <c r="E301" s="200" t="s">
        <v>1</v>
      </c>
      <c r="F301" s="201" t="s">
        <v>356</v>
      </c>
      <c r="G301" s="13"/>
      <c r="H301" s="202">
        <v>-1.4850000000000001</v>
      </c>
      <c r="I301" s="203"/>
      <c r="J301" s="13"/>
      <c r="K301" s="13"/>
      <c r="L301" s="199"/>
      <c r="M301" s="204"/>
      <c r="N301" s="205"/>
      <c r="O301" s="205"/>
      <c r="P301" s="205"/>
      <c r="Q301" s="205"/>
      <c r="R301" s="205"/>
      <c r="S301" s="205"/>
      <c r="T301" s="20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0" t="s">
        <v>142</v>
      </c>
      <c r="AU301" s="200" t="s">
        <v>83</v>
      </c>
      <c r="AV301" s="13" t="s">
        <v>83</v>
      </c>
      <c r="AW301" s="13" t="s">
        <v>32</v>
      </c>
      <c r="AX301" s="13" t="s">
        <v>75</v>
      </c>
      <c r="AY301" s="200" t="s">
        <v>130</v>
      </c>
    </row>
    <row r="302" s="15" customFormat="1">
      <c r="A302" s="15"/>
      <c r="B302" s="215"/>
      <c r="C302" s="15"/>
      <c r="D302" s="193" t="s">
        <v>142</v>
      </c>
      <c r="E302" s="216" t="s">
        <v>1</v>
      </c>
      <c r="F302" s="217" t="s">
        <v>357</v>
      </c>
      <c r="G302" s="15"/>
      <c r="H302" s="216" t="s">
        <v>1</v>
      </c>
      <c r="I302" s="218"/>
      <c r="J302" s="15"/>
      <c r="K302" s="15"/>
      <c r="L302" s="215"/>
      <c r="M302" s="219"/>
      <c r="N302" s="220"/>
      <c r="O302" s="220"/>
      <c r="P302" s="220"/>
      <c r="Q302" s="220"/>
      <c r="R302" s="220"/>
      <c r="S302" s="220"/>
      <c r="T302" s="221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16" t="s">
        <v>142</v>
      </c>
      <c r="AU302" s="216" t="s">
        <v>83</v>
      </c>
      <c r="AV302" s="15" t="s">
        <v>81</v>
      </c>
      <c r="AW302" s="15" t="s">
        <v>32</v>
      </c>
      <c r="AX302" s="15" t="s">
        <v>75</v>
      </c>
      <c r="AY302" s="216" t="s">
        <v>130</v>
      </c>
    </row>
    <row r="303" s="13" customFormat="1">
      <c r="A303" s="13"/>
      <c r="B303" s="199"/>
      <c r="C303" s="13"/>
      <c r="D303" s="193" t="s">
        <v>142</v>
      </c>
      <c r="E303" s="200" t="s">
        <v>1</v>
      </c>
      <c r="F303" s="201" t="s">
        <v>358</v>
      </c>
      <c r="G303" s="13"/>
      <c r="H303" s="202">
        <v>4.5049999999999999</v>
      </c>
      <c r="I303" s="203"/>
      <c r="J303" s="13"/>
      <c r="K303" s="13"/>
      <c r="L303" s="199"/>
      <c r="M303" s="204"/>
      <c r="N303" s="205"/>
      <c r="O303" s="205"/>
      <c r="P303" s="205"/>
      <c r="Q303" s="205"/>
      <c r="R303" s="205"/>
      <c r="S303" s="205"/>
      <c r="T303" s="20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00" t="s">
        <v>142</v>
      </c>
      <c r="AU303" s="200" t="s">
        <v>83</v>
      </c>
      <c r="AV303" s="13" t="s">
        <v>83</v>
      </c>
      <c r="AW303" s="13" t="s">
        <v>32</v>
      </c>
      <c r="AX303" s="13" t="s">
        <v>75</v>
      </c>
      <c r="AY303" s="200" t="s">
        <v>130</v>
      </c>
    </row>
    <row r="304" s="16" customFormat="1">
      <c r="A304" s="16"/>
      <c r="B304" s="222"/>
      <c r="C304" s="16"/>
      <c r="D304" s="193" t="s">
        <v>142</v>
      </c>
      <c r="E304" s="223" t="s">
        <v>1</v>
      </c>
      <c r="F304" s="224" t="s">
        <v>311</v>
      </c>
      <c r="G304" s="16"/>
      <c r="H304" s="225">
        <v>2263.9090000000001</v>
      </c>
      <c r="I304" s="226"/>
      <c r="J304" s="16"/>
      <c r="K304" s="16"/>
      <c r="L304" s="222"/>
      <c r="M304" s="227"/>
      <c r="N304" s="228"/>
      <c r="O304" s="228"/>
      <c r="P304" s="228"/>
      <c r="Q304" s="228"/>
      <c r="R304" s="228"/>
      <c r="S304" s="228"/>
      <c r="T304" s="229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23" t="s">
        <v>142</v>
      </c>
      <c r="AU304" s="223" t="s">
        <v>83</v>
      </c>
      <c r="AV304" s="16" t="s">
        <v>149</v>
      </c>
      <c r="AW304" s="16" t="s">
        <v>32</v>
      </c>
      <c r="AX304" s="16" t="s">
        <v>75</v>
      </c>
      <c r="AY304" s="223" t="s">
        <v>130</v>
      </c>
    </row>
    <row r="305" s="13" customFormat="1">
      <c r="A305" s="13"/>
      <c r="B305" s="199"/>
      <c r="C305" s="13"/>
      <c r="D305" s="193" t="s">
        <v>142</v>
      </c>
      <c r="E305" s="200" t="s">
        <v>1</v>
      </c>
      <c r="F305" s="201" t="s">
        <v>359</v>
      </c>
      <c r="G305" s="13"/>
      <c r="H305" s="202">
        <v>679.173</v>
      </c>
      <c r="I305" s="203"/>
      <c r="J305" s="13"/>
      <c r="K305" s="13"/>
      <c r="L305" s="199"/>
      <c r="M305" s="204"/>
      <c r="N305" s="205"/>
      <c r="O305" s="205"/>
      <c r="P305" s="205"/>
      <c r="Q305" s="205"/>
      <c r="R305" s="205"/>
      <c r="S305" s="205"/>
      <c r="T305" s="20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00" t="s">
        <v>142</v>
      </c>
      <c r="AU305" s="200" t="s">
        <v>83</v>
      </c>
      <c r="AV305" s="13" t="s">
        <v>83</v>
      </c>
      <c r="AW305" s="13" t="s">
        <v>32</v>
      </c>
      <c r="AX305" s="13" t="s">
        <v>81</v>
      </c>
      <c r="AY305" s="200" t="s">
        <v>130</v>
      </c>
    </row>
    <row r="306" s="2" customFormat="1" ht="33" customHeight="1">
      <c r="A306" s="38"/>
      <c r="B306" s="179"/>
      <c r="C306" s="180" t="s">
        <v>360</v>
      </c>
      <c r="D306" s="180" t="s">
        <v>132</v>
      </c>
      <c r="E306" s="181" t="s">
        <v>361</v>
      </c>
      <c r="F306" s="182" t="s">
        <v>362</v>
      </c>
      <c r="G306" s="183" t="s">
        <v>289</v>
      </c>
      <c r="H306" s="184">
        <v>679.173</v>
      </c>
      <c r="I306" s="185"/>
      <c r="J306" s="186">
        <f>ROUND(I306*H306,2)</f>
        <v>0</v>
      </c>
      <c r="K306" s="182" t="s">
        <v>158</v>
      </c>
      <c r="L306" s="39"/>
      <c r="M306" s="187" t="s">
        <v>1</v>
      </c>
      <c r="N306" s="188" t="s">
        <v>40</v>
      </c>
      <c r="O306" s="77"/>
      <c r="P306" s="189">
        <f>O306*H306</f>
        <v>0</v>
      </c>
      <c r="Q306" s="189">
        <v>0</v>
      </c>
      <c r="R306" s="189">
        <f>Q306*H306</f>
        <v>0</v>
      </c>
      <c r="S306" s="189">
        <v>0</v>
      </c>
      <c r="T306" s="19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91" t="s">
        <v>136</v>
      </c>
      <c r="AT306" s="191" t="s">
        <v>132</v>
      </c>
      <c r="AU306" s="191" t="s">
        <v>83</v>
      </c>
      <c r="AY306" s="19" t="s">
        <v>130</v>
      </c>
      <c r="BE306" s="192">
        <f>IF(N306="základní",J306,0)</f>
        <v>0</v>
      </c>
      <c r="BF306" s="192">
        <f>IF(N306="snížená",J306,0)</f>
        <v>0</v>
      </c>
      <c r="BG306" s="192">
        <f>IF(N306="zákl. přenesená",J306,0)</f>
        <v>0</v>
      </c>
      <c r="BH306" s="192">
        <f>IF(N306="sníž. přenesená",J306,0)</f>
        <v>0</v>
      </c>
      <c r="BI306" s="192">
        <f>IF(N306="nulová",J306,0)</f>
        <v>0</v>
      </c>
      <c r="BJ306" s="19" t="s">
        <v>81</v>
      </c>
      <c r="BK306" s="192">
        <f>ROUND(I306*H306,2)</f>
        <v>0</v>
      </c>
      <c r="BL306" s="19" t="s">
        <v>136</v>
      </c>
      <c r="BM306" s="191" t="s">
        <v>363</v>
      </c>
    </row>
    <row r="307" s="2" customFormat="1">
      <c r="A307" s="38"/>
      <c r="B307" s="39"/>
      <c r="C307" s="38"/>
      <c r="D307" s="193" t="s">
        <v>138</v>
      </c>
      <c r="E307" s="38"/>
      <c r="F307" s="194" t="s">
        <v>364</v>
      </c>
      <c r="G307" s="38"/>
      <c r="H307" s="38"/>
      <c r="I307" s="195"/>
      <c r="J307" s="38"/>
      <c r="K307" s="38"/>
      <c r="L307" s="39"/>
      <c r="M307" s="196"/>
      <c r="N307" s="197"/>
      <c r="O307" s="77"/>
      <c r="P307" s="77"/>
      <c r="Q307" s="77"/>
      <c r="R307" s="77"/>
      <c r="S307" s="77"/>
      <c r="T307" s="7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9" t="s">
        <v>138</v>
      </c>
      <c r="AU307" s="19" t="s">
        <v>83</v>
      </c>
    </row>
    <row r="308" s="2" customFormat="1">
      <c r="A308" s="38"/>
      <c r="B308" s="39"/>
      <c r="C308" s="38"/>
      <c r="D308" s="193" t="s">
        <v>140</v>
      </c>
      <c r="E308" s="38"/>
      <c r="F308" s="198" t="s">
        <v>318</v>
      </c>
      <c r="G308" s="38"/>
      <c r="H308" s="38"/>
      <c r="I308" s="195"/>
      <c r="J308" s="38"/>
      <c r="K308" s="38"/>
      <c r="L308" s="39"/>
      <c r="M308" s="196"/>
      <c r="N308" s="197"/>
      <c r="O308" s="77"/>
      <c r="P308" s="77"/>
      <c r="Q308" s="77"/>
      <c r="R308" s="77"/>
      <c r="S308" s="77"/>
      <c r="T308" s="7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140</v>
      </c>
      <c r="AU308" s="19" t="s">
        <v>83</v>
      </c>
    </row>
    <row r="309" s="15" customFormat="1">
      <c r="A309" s="15"/>
      <c r="B309" s="215"/>
      <c r="C309" s="15"/>
      <c r="D309" s="193" t="s">
        <v>142</v>
      </c>
      <c r="E309" s="216" t="s">
        <v>1</v>
      </c>
      <c r="F309" s="217" t="s">
        <v>365</v>
      </c>
      <c r="G309" s="15"/>
      <c r="H309" s="216" t="s">
        <v>1</v>
      </c>
      <c r="I309" s="218"/>
      <c r="J309" s="15"/>
      <c r="K309" s="15"/>
      <c r="L309" s="215"/>
      <c r="M309" s="219"/>
      <c r="N309" s="220"/>
      <c r="O309" s="220"/>
      <c r="P309" s="220"/>
      <c r="Q309" s="220"/>
      <c r="R309" s="220"/>
      <c r="S309" s="220"/>
      <c r="T309" s="22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16" t="s">
        <v>142</v>
      </c>
      <c r="AU309" s="216" t="s">
        <v>83</v>
      </c>
      <c r="AV309" s="15" t="s">
        <v>81</v>
      </c>
      <c r="AW309" s="15" t="s">
        <v>32</v>
      </c>
      <c r="AX309" s="15" t="s">
        <v>75</v>
      </c>
      <c r="AY309" s="216" t="s">
        <v>130</v>
      </c>
    </row>
    <row r="310" s="13" customFormat="1">
      <c r="A310" s="13"/>
      <c r="B310" s="199"/>
      <c r="C310" s="13"/>
      <c r="D310" s="193" t="s">
        <v>142</v>
      </c>
      <c r="E310" s="200" t="s">
        <v>1</v>
      </c>
      <c r="F310" s="201" t="s">
        <v>359</v>
      </c>
      <c r="G310" s="13"/>
      <c r="H310" s="202">
        <v>679.173</v>
      </c>
      <c r="I310" s="203"/>
      <c r="J310" s="13"/>
      <c r="K310" s="13"/>
      <c r="L310" s="199"/>
      <c r="M310" s="204"/>
      <c r="N310" s="205"/>
      <c r="O310" s="205"/>
      <c r="P310" s="205"/>
      <c r="Q310" s="205"/>
      <c r="R310" s="205"/>
      <c r="S310" s="205"/>
      <c r="T310" s="20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00" t="s">
        <v>142</v>
      </c>
      <c r="AU310" s="200" t="s">
        <v>83</v>
      </c>
      <c r="AV310" s="13" t="s">
        <v>83</v>
      </c>
      <c r="AW310" s="13" t="s">
        <v>32</v>
      </c>
      <c r="AX310" s="13" t="s">
        <v>81</v>
      </c>
      <c r="AY310" s="200" t="s">
        <v>130</v>
      </c>
    </row>
    <row r="311" s="2" customFormat="1" ht="33" customHeight="1">
      <c r="A311" s="38"/>
      <c r="B311" s="179"/>
      <c r="C311" s="180" t="s">
        <v>366</v>
      </c>
      <c r="D311" s="180" t="s">
        <v>132</v>
      </c>
      <c r="E311" s="181" t="s">
        <v>367</v>
      </c>
      <c r="F311" s="182" t="s">
        <v>368</v>
      </c>
      <c r="G311" s="183" t="s">
        <v>289</v>
      </c>
      <c r="H311" s="184">
        <v>905.56399999999996</v>
      </c>
      <c r="I311" s="185"/>
      <c r="J311" s="186">
        <f>ROUND(I311*H311,2)</f>
        <v>0</v>
      </c>
      <c r="K311" s="182" t="s">
        <v>158</v>
      </c>
      <c r="L311" s="39"/>
      <c r="M311" s="187" t="s">
        <v>1</v>
      </c>
      <c r="N311" s="188" t="s">
        <v>40</v>
      </c>
      <c r="O311" s="77"/>
      <c r="P311" s="189">
        <f>O311*H311</f>
        <v>0</v>
      </c>
      <c r="Q311" s="189">
        <v>0</v>
      </c>
      <c r="R311" s="189">
        <f>Q311*H311</f>
        <v>0</v>
      </c>
      <c r="S311" s="189">
        <v>0</v>
      </c>
      <c r="T311" s="19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91" t="s">
        <v>136</v>
      </c>
      <c r="AT311" s="191" t="s">
        <v>132</v>
      </c>
      <c r="AU311" s="191" t="s">
        <v>83</v>
      </c>
      <c r="AY311" s="19" t="s">
        <v>130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9" t="s">
        <v>81</v>
      </c>
      <c r="BK311" s="192">
        <f>ROUND(I311*H311,2)</f>
        <v>0</v>
      </c>
      <c r="BL311" s="19" t="s">
        <v>136</v>
      </c>
      <c r="BM311" s="191" t="s">
        <v>369</v>
      </c>
    </row>
    <row r="312" s="2" customFormat="1">
      <c r="A312" s="38"/>
      <c r="B312" s="39"/>
      <c r="C312" s="38"/>
      <c r="D312" s="193" t="s">
        <v>138</v>
      </c>
      <c r="E312" s="38"/>
      <c r="F312" s="194" t="s">
        <v>370</v>
      </c>
      <c r="G312" s="38"/>
      <c r="H312" s="38"/>
      <c r="I312" s="195"/>
      <c r="J312" s="38"/>
      <c r="K312" s="38"/>
      <c r="L312" s="39"/>
      <c r="M312" s="196"/>
      <c r="N312" s="197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138</v>
      </c>
      <c r="AU312" s="19" t="s">
        <v>83</v>
      </c>
    </row>
    <row r="313" s="2" customFormat="1">
      <c r="A313" s="38"/>
      <c r="B313" s="39"/>
      <c r="C313" s="38"/>
      <c r="D313" s="193" t="s">
        <v>140</v>
      </c>
      <c r="E313" s="38"/>
      <c r="F313" s="198" t="s">
        <v>318</v>
      </c>
      <c r="G313" s="38"/>
      <c r="H313" s="38"/>
      <c r="I313" s="195"/>
      <c r="J313" s="38"/>
      <c r="K313" s="38"/>
      <c r="L313" s="39"/>
      <c r="M313" s="196"/>
      <c r="N313" s="197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140</v>
      </c>
      <c r="AU313" s="19" t="s">
        <v>83</v>
      </c>
    </row>
    <row r="314" s="15" customFormat="1">
      <c r="A314" s="15"/>
      <c r="B314" s="215"/>
      <c r="C314" s="15"/>
      <c r="D314" s="193" t="s">
        <v>142</v>
      </c>
      <c r="E314" s="216" t="s">
        <v>1</v>
      </c>
      <c r="F314" s="217" t="s">
        <v>365</v>
      </c>
      <c r="G314" s="15"/>
      <c r="H314" s="216" t="s">
        <v>1</v>
      </c>
      <c r="I314" s="218"/>
      <c r="J314" s="15"/>
      <c r="K314" s="15"/>
      <c r="L314" s="215"/>
      <c r="M314" s="219"/>
      <c r="N314" s="220"/>
      <c r="O314" s="220"/>
      <c r="P314" s="220"/>
      <c r="Q314" s="220"/>
      <c r="R314" s="220"/>
      <c r="S314" s="220"/>
      <c r="T314" s="22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16" t="s">
        <v>142</v>
      </c>
      <c r="AU314" s="216" t="s">
        <v>83</v>
      </c>
      <c r="AV314" s="15" t="s">
        <v>81</v>
      </c>
      <c r="AW314" s="15" t="s">
        <v>32</v>
      </c>
      <c r="AX314" s="15" t="s">
        <v>75</v>
      </c>
      <c r="AY314" s="216" t="s">
        <v>130</v>
      </c>
    </row>
    <row r="315" s="13" customFormat="1">
      <c r="A315" s="13"/>
      <c r="B315" s="199"/>
      <c r="C315" s="13"/>
      <c r="D315" s="193" t="s">
        <v>142</v>
      </c>
      <c r="E315" s="200" t="s">
        <v>1</v>
      </c>
      <c r="F315" s="201" t="s">
        <v>371</v>
      </c>
      <c r="G315" s="13"/>
      <c r="H315" s="202">
        <v>905.56399999999996</v>
      </c>
      <c r="I315" s="203"/>
      <c r="J315" s="13"/>
      <c r="K315" s="13"/>
      <c r="L315" s="199"/>
      <c r="M315" s="204"/>
      <c r="N315" s="205"/>
      <c r="O315" s="205"/>
      <c r="P315" s="205"/>
      <c r="Q315" s="205"/>
      <c r="R315" s="205"/>
      <c r="S315" s="205"/>
      <c r="T315" s="20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00" t="s">
        <v>142</v>
      </c>
      <c r="AU315" s="200" t="s">
        <v>83</v>
      </c>
      <c r="AV315" s="13" t="s">
        <v>83</v>
      </c>
      <c r="AW315" s="13" t="s">
        <v>32</v>
      </c>
      <c r="AX315" s="13" t="s">
        <v>81</v>
      </c>
      <c r="AY315" s="200" t="s">
        <v>130</v>
      </c>
    </row>
    <row r="316" s="2" customFormat="1" ht="44.25" customHeight="1">
      <c r="A316" s="38"/>
      <c r="B316" s="179"/>
      <c r="C316" s="180" t="s">
        <v>372</v>
      </c>
      <c r="D316" s="180" t="s">
        <v>132</v>
      </c>
      <c r="E316" s="181" t="s">
        <v>373</v>
      </c>
      <c r="F316" s="182" t="s">
        <v>374</v>
      </c>
      <c r="G316" s="183" t="s">
        <v>222</v>
      </c>
      <c r="H316" s="184">
        <v>59.299999999999997</v>
      </c>
      <c r="I316" s="185"/>
      <c r="J316" s="186">
        <f>ROUND(I316*H316,2)</f>
        <v>0</v>
      </c>
      <c r="K316" s="182" t="s">
        <v>158</v>
      </c>
      <c r="L316" s="39"/>
      <c r="M316" s="187" t="s">
        <v>1</v>
      </c>
      <c r="N316" s="188" t="s">
        <v>40</v>
      </c>
      <c r="O316" s="77"/>
      <c r="P316" s="189">
        <f>O316*H316</f>
        <v>0</v>
      </c>
      <c r="Q316" s="189">
        <v>0.017000000000000001</v>
      </c>
      <c r="R316" s="189">
        <f>Q316*H316</f>
        <v>1.0081</v>
      </c>
      <c r="S316" s="189">
        <v>0</v>
      </c>
      <c r="T316" s="19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1" t="s">
        <v>136</v>
      </c>
      <c r="AT316" s="191" t="s">
        <v>132</v>
      </c>
      <c r="AU316" s="191" t="s">
        <v>83</v>
      </c>
      <c r="AY316" s="19" t="s">
        <v>130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81</v>
      </c>
      <c r="BK316" s="192">
        <f>ROUND(I316*H316,2)</f>
        <v>0</v>
      </c>
      <c r="BL316" s="19" t="s">
        <v>136</v>
      </c>
      <c r="BM316" s="191" t="s">
        <v>375</v>
      </c>
    </row>
    <row r="317" s="2" customFormat="1">
      <c r="A317" s="38"/>
      <c r="B317" s="39"/>
      <c r="C317" s="38"/>
      <c r="D317" s="193" t="s">
        <v>138</v>
      </c>
      <c r="E317" s="38"/>
      <c r="F317" s="194" t="s">
        <v>376</v>
      </c>
      <c r="G317" s="38"/>
      <c r="H317" s="38"/>
      <c r="I317" s="195"/>
      <c r="J317" s="38"/>
      <c r="K317" s="38"/>
      <c r="L317" s="39"/>
      <c r="M317" s="196"/>
      <c r="N317" s="197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138</v>
      </c>
      <c r="AU317" s="19" t="s">
        <v>83</v>
      </c>
    </row>
    <row r="318" s="2" customFormat="1">
      <c r="A318" s="38"/>
      <c r="B318" s="39"/>
      <c r="C318" s="38"/>
      <c r="D318" s="193" t="s">
        <v>140</v>
      </c>
      <c r="E318" s="38"/>
      <c r="F318" s="198" t="s">
        <v>141</v>
      </c>
      <c r="G318" s="38"/>
      <c r="H318" s="38"/>
      <c r="I318" s="195"/>
      <c r="J318" s="38"/>
      <c r="K318" s="38"/>
      <c r="L318" s="39"/>
      <c r="M318" s="196"/>
      <c r="N318" s="197"/>
      <c r="O318" s="77"/>
      <c r="P318" s="77"/>
      <c r="Q318" s="77"/>
      <c r="R318" s="77"/>
      <c r="S318" s="77"/>
      <c r="T318" s="7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140</v>
      </c>
      <c r="AU318" s="19" t="s">
        <v>83</v>
      </c>
    </row>
    <row r="319" s="13" customFormat="1">
      <c r="A319" s="13"/>
      <c r="B319" s="199"/>
      <c r="C319" s="13"/>
      <c r="D319" s="193" t="s">
        <v>142</v>
      </c>
      <c r="E319" s="200" t="s">
        <v>1</v>
      </c>
      <c r="F319" s="201" t="s">
        <v>377</v>
      </c>
      <c r="G319" s="13"/>
      <c r="H319" s="202">
        <v>59.299999999999997</v>
      </c>
      <c r="I319" s="203"/>
      <c r="J319" s="13"/>
      <c r="K319" s="13"/>
      <c r="L319" s="199"/>
      <c r="M319" s="204"/>
      <c r="N319" s="205"/>
      <c r="O319" s="205"/>
      <c r="P319" s="205"/>
      <c r="Q319" s="205"/>
      <c r="R319" s="205"/>
      <c r="S319" s="205"/>
      <c r="T319" s="20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00" t="s">
        <v>142</v>
      </c>
      <c r="AU319" s="200" t="s">
        <v>83</v>
      </c>
      <c r="AV319" s="13" t="s">
        <v>83</v>
      </c>
      <c r="AW319" s="13" t="s">
        <v>32</v>
      </c>
      <c r="AX319" s="13" t="s">
        <v>81</v>
      </c>
      <c r="AY319" s="200" t="s">
        <v>130</v>
      </c>
    </row>
    <row r="320" s="2" customFormat="1" ht="24.15" customHeight="1">
      <c r="A320" s="38"/>
      <c r="B320" s="179"/>
      <c r="C320" s="230" t="s">
        <v>378</v>
      </c>
      <c r="D320" s="230" t="s">
        <v>379</v>
      </c>
      <c r="E320" s="231" t="s">
        <v>380</v>
      </c>
      <c r="F320" s="232" t="s">
        <v>381</v>
      </c>
      <c r="G320" s="233" t="s">
        <v>222</v>
      </c>
      <c r="H320" s="234">
        <v>59.299999999999997</v>
      </c>
      <c r="I320" s="235"/>
      <c r="J320" s="236">
        <f>ROUND(I320*H320,2)</f>
        <v>0</v>
      </c>
      <c r="K320" s="232" t="s">
        <v>1</v>
      </c>
      <c r="L320" s="237"/>
      <c r="M320" s="238" t="s">
        <v>1</v>
      </c>
      <c r="N320" s="239" t="s">
        <v>40</v>
      </c>
      <c r="O320" s="77"/>
      <c r="P320" s="189">
        <f>O320*H320</f>
        <v>0</v>
      </c>
      <c r="Q320" s="189">
        <v>0.062399999999999997</v>
      </c>
      <c r="R320" s="189">
        <f>Q320*H320</f>
        <v>3.7003199999999996</v>
      </c>
      <c r="S320" s="189">
        <v>0</v>
      </c>
      <c r="T320" s="19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1" t="s">
        <v>178</v>
      </c>
      <c r="AT320" s="191" t="s">
        <v>379</v>
      </c>
      <c r="AU320" s="191" t="s">
        <v>83</v>
      </c>
      <c r="AY320" s="19" t="s">
        <v>130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9" t="s">
        <v>81</v>
      </c>
      <c r="BK320" s="192">
        <f>ROUND(I320*H320,2)</f>
        <v>0</v>
      </c>
      <c r="BL320" s="19" t="s">
        <v>136</v>
      </c>
      <c r="BM320" s="191" t="s">
        <v>382</v>
      </c>
    </row>
    <row r="321" s="2" customFormat="1">
      <c r="A321" s="38"/>
      <c r="B321" s="39"/>
      <c r="C321" s="38"/>
      <c r="D321" s="193" t="s">
        <v>138</v>
      </c>
      <c r="E321" s="38"/>
      <c r="F321" s="194" t="s">
        <v>381</v>
      </c>
      <c r="G321" s="38"/>
      <c r="H321" s="38"/>
      <c r="I321" s="195"/>
      <c r="J321" s="38"/>
      <c r="K321" s="38"/>
      <c r="L321" s="39"/>
      <c r="M321" s="196"/>
      <c r="N321" s="197"/>
      <c r="O321" s="77"/>
      <c r="P321" s="77"/>
      <c r="Q321" s="77"/>
      <c r="R321" s="77"/>
      <c r="S321" s="77"/>
      <c r="T321" s="7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9" t="s">
        <v>138</v>
      </c>
      <c r="AU321" s="19" t="s">
        <v>83</v>
      </c>
    </row>
    <row r="322" s="2" customFormat="1" ht="21.75" customHeight="1">
      <c r="A322" s="38"/>
      <c r="B322" s="179"/>
      <c r="C322" s="180" t="s">
        <v>383</v>
      </c>
      <c r="D322" s="180" t="s">
        <v>132</v>
      </c>
      <c r="E322" s="181" t="s">
        <v>384</v>
      </c>
      <c r="F322" s="182" t="s">
        <v>385</v>
      </c>
      <c r="G322" s="183" t="s">
        <v>157</v>
      </c>
      <c r="H322" s="184">
        <v>4584.3999999999996</v>
      </c>
      <c r="I322" s="185"/>
      <c r="J322" s="186">
        <f>ROUND(I322*H322,2)</f>
        <v>0</v>
      </c>
      <c r="K322" s="182" t="s">
        <v>158</v>
      </c>
      <c r="L322" s="39"/>
      <c r="M322" s="187" t="s">
        <v>1</v>
      </c>
      <c r="N322" s="188" t="s">
        <v>40</v>
      </c>
      <c r="O322" s="77"/>
      <c r="P322" s="189">
        <f>O322*H322</f>
        <v>0</v>
      </c>
      <c r="Q322" s="189">
        <v>0.00058</v>
      </c>
      <c r="R322" s="189">
        <f>Q322*H322</f>
        <v>2.6589519999999998</v>
      </c>
      <c r="S322" s="189">
        <v>0</v>
      </c>
      <c r="T322" s="19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1" t="s">
        <v>136</v>
      </c>
      <c r="AT322" s="191" t="s">
        <v>132</v>
      </c>
      <c r="AU322" s="191" t="s">
        <v>83</v>
      </c>
      <c r="AY322" s="19" t="s">
        <v>130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81</v>
      </c>
      <c r="BK322" s="192">
        <f>ROUND(I322*H322,2)</f>
        <v>0</v>
      </c>
      <c r="BL322" s="19" t="s">
        <v>136</v>
      </c>
      <c r="BM322" s="191" t="s">
        <v>386</v>
      </c>
    </row>
    <row r="323" s="2" customFormat="1">
      <c r="A323" s="38"/>
      <c r="B323" s="39"/>
      <c r="C323" s="38"/>
      <c r="D323" s="193" t="s">
        <v>138</v>
      </c>
      <c r="E323" s="38"/>
      <c r="F323" s="194" t="s">
        <v>387</v>
      </c>
      <c r="G323" s="38"/>
      <c r="H323" s="38"/>
      <c r="I323" s="195"/>
      <c r="J323" s="38"/>
      <c r="K323" s="38"/>
      <c r="L323" s="39"/>
      <c r="M323" s="196"/>
      <c r="N323" s="197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138</v>
      </c>
      <c r="AU323" s="19" t="s">
        <v>83</v>
      </c>
    </row>
    <row r="324" s="2" customFormat="1">
      <c r="A324" s="38"/>
      <c r="B324" s="39"/>
      <c r="C324" s="38"/>
      <c r="D324" s="193" t="s">
        <v>140</v>
      </c>
      <c r="E324" s="38"/>
      <c r="F324" s="198" t="s">
        <v>141</v>
      </c>
      <c r="G324" s="38"/>
      <c r="H324" s="38"/>
      <c r="I324" s="195"/>
      <c r="J324" s="38"/>
      <c r="K324" s="38"/>
      <c r="L324" s="39"/>
      <c r="M324" s="196"/>
      <c r="N324" s="197"/>
      <c r="O324" s="77"/>
      <c r="P324" s="77"/>
      <c r="Q324" s="77"/>
      <c r="R324" s="77"/>
      <c r="S324" s="77"/>
      <c r="T324" s="7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9" t="s">
        <v>140</v>
      </c>
      <c r="AU324" s="19" t="s">
        <v>83</v>
      </c>
    </row>
    <row r="325" s="13" customFormat="1">
      <c r="A325" s="13"/>
      <c r="B325" s="199"/>
      <c r="C325" s="13"/>
      <c r="D325" s="193" t="s">
        <v>142</v>
      </c>
      <c r="E325" s="200" t="s">
        <v>1</v>
      </c>
      <c r="F325" s="201" t="s">
        <v>388</v>
      </c>
      <c r="G325" s="13"/>
      <c r="H325" s="202">
        <v>2328</v>
      </c>
      <c r="I325" s="203"/>
      <c r="J325" s="13"/>
      <c r="K325" s="13"/>
      <c r="L325" s="199"/>
      <c r="M325" s="204"/>
      <c r="N325" s="205"/>
      <c r="O325" s="205"/>
      <c r="P325" s="205"/>
      <c r="Q325" s="205"/>
      <c r="R325" s="205"/>
      <c r="S325" s="205"/>
      <c r="T325" s="20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00" t="s">
        <v>142</v>
      </c>
      <c r="AU325" s="200" t="s">
        <v>83</v>
      </c>
      <c r="AV325" s="13" t="s">
        <v>83</v>
      </c>
      <c r="AW325" s="13" t="s">
        <v>32</v>
      </c>
      <c r="AX325" s="13" t="s">
        <v>75</v>
      </c>
      <c r="AY325" s="200" t="s">
        <v>130</v>
      </c>
    </row>
    <row r="326" s="13" customFormat="1">
      <c r="A326" s="13"/>
      <c r="B326" s="199"/>
      <c r="C326" s="13"/>
      <c r="D326" s="193" t="s">
        <v>142</v>
      </c>
      <c r="E326" s="200" t="s">
        <v>1</v>
      </c>
      <c r="F326" s="201" t="s">
        <v>389</v>
      </c>
      <c r="G326" s="13"/>
      <c r="H326" s="202">
        <v>-355.80000000000001</v>
      </c>
      <c r="I326" s="203"/>
      <c r="J326" s="13"/>
      <c r="K326" s="13"/>
      <c r="L326" s="199"/>
      <c r="M326" s="204"/>
      <c r="N326" s="205"/>
      <c r="O326" s="205"/>
      <c r="P326" s="205"/>
      <c r="Q326" s="205"/>
      <c r="R326" s="205"/>
      <c r="S326" s="205"/>
      <c r="T326" s="20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00" t="s">
        <v>142</v>
      </c>
      <c r="AU326" s="200" t="s">
        <v>83</v>
      </c>
      <c r="AV326" s="13" t="s">
        <v>83</v>
      </c>
      <c r="AW326" s="13" t="s">
        <v>32</v>
      </c>
      <c r="AX326" s="13" t="s">
        <v>75</v>
      </c>
      <c r="AY326" s="200" t="s">
        <v>130</v>
      </c>
    </row>
    <row r="327" s="13" customFormat="1">
      <c r="A327" s="13"/>
      <c r="B327" s="199"/>
      <c r="C327" s="13"/>
      <c r="D327" s="193" t="s">
        <v>142</v>
      </c>
      <c r="E327" s="200" t="s">
        <v>1</v>
      </c>
      <c r="F327" s="201" t="s">
        <v>390</v>
      </c>
      <c r="G327" s="13"/>
      <c r="H327" s="202">
        <v>1023</v>
      </c>
      <c r="I327" s="203"/>
      <c r="J327" s="13"/>
      <c r="K327" s="13"/>
      <c r="L327" s="199"/>
      <c r="M327" s="204"/>
      <c r="N327" s="205"/>
      <c r="O327" s="205"/>
      <c r="P327" s="205"/>
      <c r="Q327" s="205"/>
      <c r="R327" s="205"/>
      <c r="S327" s="205"/>
      <c r="T327" s="20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00" t="s">
        <v>142</v>
      </c>
      <c r="AU327" s="200" t="s">
        <v>83</v>
      </c>
      <c r="AV327" s="13" t="s">
        <v>83</v>
      </c>
      <c r="AW327" s="13" t="s">
        <v>32</v>
      </c>
      <c r="AX327" s="13" t="s">
        <v>75</v>
      </c>
      <c r="AY327" s="200" t="s">
        <v>130</v>
      </c>
    </row>
    <row r="328" s="13" customFormat="1">
      <c r="A328" s="13"/>
      <c r="B328" s="199"/>
      <c r="C328" s="13"/>
      <c r="D328" s="193" t="s">
        <v>142</v>
      </c>
      <c r="E328" s="200" t="s">
        <v>1</v>
      </c>
      <c r="F328" s="201" t="s">
        <v>391</v>
      </c>
      <c r="G328" s="13"/>
      <c r="H328" s="202">
        <v>239.19999999999999</v>
      </c>
      <c r="I328" s="203"/>
      <c r="J328" s="13"/>
      <c r="K328" s="13"/>
      <c r="L328" s="199"/>
      <c r="M328" s="204"/>
      <c r="N328" s="205"/>
      <c r="O328" s="205"/>
      <c r="P328" s="205"/>
      <c r="Q328" s="205"/>
      <c r="R328" s="205"/>
      <c r="S328" s="205"/>
      <c r="T328" s="20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00" t="s">
        <v>142</v>
      </c>
      <c r="AU328" s="200" t="s">
        <v>83</v>
      </c>
      <c r="AV328" s="13" t="s">
        <v>83</v>
      </c>
      <c r="AW328" s="13" t="s">
        <v>32</v>
      </c>
      <c r="AX328" s="13" t="s">
        <v>75</v>
      </c>
      <c r="AY328" s="200" t="s">
        <v>130</v>
      </c>
    </row>
    <row r="329" s="13" customFormat="1">
      <c r="A329" s="13"/>
      <c r="B329" s="199"/>
      <c r="C329" s="13"/>
      <c r="D329" s="193" t="s">
        <v>142</v>
      </c>
      <c r="E329" s="200" t="s">
        <v>1</v>
      </c>
      <c r="F329" s="201" t="s">
        <v>392</v>
      </c>
      <c r="G329" s="13"/>
      <c r="H329" s="202">
        <v>330</v>
      </c>
      <c r="I329" s="203"/>
      <c r="J329" s="13"/>
      <c r="K329" s="13"/>
      <c r="L329" s="199"/>
      <c r="M329" s="204"/>
      <c r="N329" s="205"/>
      <c r="O329" s="205"/>
      <c r="P329" s="205"/>
      <c r="Q329" s="205"/>
      <c r="R329" s="205"/>
      <c r="S329" s="205"/>
      <c r="T329" s="20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0" t="s">
        <v>142</v>
      </c>
      <c r="AU329" s="200" t="s">
        <v>83</v>
      </c>
      <c r="AV329" s="13" t="s">
        <v>83</v>
      </c>
      <c r="AW329" s="13" t="s">
        <v>32</v>
      </c>
      <c r="AX329" s="13" t="s">
        <v>75</v>
      </c>
      <c r="AY329" s="200" t="s">
        <v>130</v>
      </c>
    </row>
    <row r="330" s="13" customFormat="1">
      <c r="A330" s="13"/>
      <c r="B330" s="199"/>
      <c r="C330" s="13"/>
      <c r="D330" s="193" t="s">
        <v>142</v>
      </c>
      <c r="E330" s="200" t="s">
        <v>1</v>
      </c>
      <c r="F330" s="201" t="s">
        <v>393</v>
      </c>
      <c r="G330" s="13"/>
      <c r="H330" s="202">
        <v>1020</v>
      </c>
      <c r="I330" s="203"/>
      <c r="J330" s="13"/>
      <c r="K330" s="13"/>
      <c r="L330" s="199"/>
      <c r="M330" s="204"/>
      <c r="N330" s="205"/>
      <c r="O330" s="205"/>
      <c r="P330" s="205"/>
      <c r="Q330" s="205"/>
      <c r="R330" s="205"/>
      <c r="S330" s="205"/>
      <c r="T330" s="20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00" t="s">
        <v>142</v>
      </c>
      <c r="AU330" s="200" t="s">
        <v>83</v>
      </c>
      <c r="AV330" s="13" t="s">
        <v>83</v>
      </c>
      <c r="AW330" s="13" t="s">
        <v>32</v>
      </c>
      <c r="AX330" s="13" t="s">
        <v>75</v>
      </c>
      <c r="AY330" s="200" t="s">
        <v>130</v>
      </c>
    </row>
    <row r="331" s="14" customFormat="1">
      <c r="A331" s="14"/>
      <c r="B331" s="207"/>
      <c r="C331" s="14"/>
      <c r="D331" s="193" t="s">
        <v>142</v>
      </c>
      <c r="E331" s="208" t="s">
        <v>1</v>
      </c>
      <c r="F331" s="209" t="s">
        <v>173</v>
      </c>
      <c r="G331" s="14"/>
      <c r="H331" s="210">
        <v>4584.3999999999996</v>
      </c>
      <c r="I331" s="211"/>
      <c r="J331" s="14"/>
      <c r="K331" s="14"/>
      <c r="L331" s="207"/>
      <c r="M331" s="212"/>
      <c r="N331" s="213"/>
      <c r="O331" s="213"/>
      <c r="P331" s="213"/>
      <c r="Q331" s="213"/>
      <c r="R331" s="213"/>
      <c r="S331" s="213"/>
      <c r="T331" s="2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08" t="s">
        <v>142</v>
      </c>
      <c r="AU331" s="208" t="s">
        <v>83</v>
      </c>
      <c r="AV331" s="14" t="s">
        <v>136</v>
      </c>
      <c r="AW331" s="14" t="s">
        <v>32</v>
      </c>
      <c r="AX331" s="14" t="s">
        <v>81</v>
      </c>
      <c r="AY331" s="208" t="s">
        <v>130</v>
      </c>
    </row>
    <row r="332" s="2" customFormat="1" ht="21.75" customHeight="1">
      <c r="A332" s="38"/>
      <c r="B332" s="179"/>
      <c r="C332" s="180" t="s">
        <v>394</v>
      </c>
      <c r="D332" s="180" t="s">
        <v>132</v>
      </c>
      <c r="E332" s="181" t="s">
        <v>395</v>
      </c>
      <c r="F332" s="182" t="s">
        <v>396</v>
      </c>
      <c r="G332" s="183" t="s">
        <v>157</v>
      </c>
      <c r="H332" s="184">
        <v>4584.3999999999996</v>
      </c>
      <c r="I332" s="185"/>
      <c r="J332" s="186">
        <f>ROUND(I332*H332,2)</f>
        <v>0</v>
      </c>
      <c r="K332" s="182" t="s">
        <v>158</v>
      </c>
      <c r="L332" s="39"/>
      <c r="M332" s="187" t="s">
        <v>1</v>
      </c>
      <c r="N332" s="188" t="s">
        <v>40</v>
      </c>
      <c r="O332" s="77"/>
      <c r="P332" s="189">
        <f>O332*H332</f>
        <v>0</v>
      </c>
      <c r="Q332" s="189">
        <v>0</v>
      </c>
      <c r="R332" s="189">
        <f>Q332*H332</f>
        <v>0</v>
      </c>
      <c r="S332" s="189">
        <v>0</v>
      </c>
      <c r="T332" s="19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91" t="s">
        <v>136</v>
      </c>
      <c r="AT332" s="191" t="s">
        <v>132</v>
      </c>
      <c r="AU332" s="191" t="s">
        <v>83</v>
      </c>
      <c r="AY332" s="19" t="s">
        <v>130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9" t="s">
        <v>81</v>
      </c>
      <c r="BK332" s="192">
        <f>ROUND(I332*H332,2)</f>
        <v>0</v>
      </c>
      <c r="BL332" s="19" t="s">
        <v>136</v>
      </c>
      <c r="BM332" s="191" t="s">
        <v>397</v>
      </c>
    </row>
    <row r="333" s="2" customFormat="1">
      <c r="A333" s="38"/>
      <c r="B333" s="39"/>
      <c r="C333" s="38"/>
      <c r="D333" s="193" t="s">
        <v>138</v>
      </c>
      <c r="E333" s="38"/>
      <c r="F333" s="194" t="s">
        <v>398</v>
      </c>
      <c r="G333" s="38"/>
      <c r="H333" s="38"/>
      <c r="I333" s="195"/>
      <c r="J333" s="38"/>
      <c r="K333" s="38"/>
      <c r="L333" s="39"/>
      <c r="M333" s="196"/>
      <c r="N333" s="197"/>
      <c r="O333" s="77"/>
      <c r="P333" s="77"/>
      <c r="Q333" s="77"/>
      <c r="R333" s="77"/>
      <c r="S333" s="77"/>
      <c r="T333" s="7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138</v>
      </c>
      <c r="AU333" s="19" t="s">
        <v>83</v>
      </c>
    </row>
    <row r="334" s="2" customFormat="1" ht="44.25" customHeight="1">
      <c r="A334" s="38"/>
      <c r="B334" s="179"/>
      <c r="C334" s="180" t="s">
        <v>399</v>
      </c>
      <c r="D334" s="180" t="s">
        <v>132</v>
      </c>
      <c r="E334" s="181" t="s">
        <v>400</v>
      </c>
      <c r="F334" s="182" t="s">
        <v>401</v>
      </c>
      <c r="G334" s="183" t="s">
        <v>157</v>
      </c>
      <c r="H334" s="184">
        <v>215.74000000000001</v>
      </c>
      <c r="I334" s="185"/>
      <c r="J334" s="186">
        <f>ROUND(I334*H334,2)</f>
        <v>0</v>
      </c>
      <c r="K334" s="182" t="s">
        <v>1</v>
      </c>
      <c r="L334" s="39"/>
      <c r="M334" s="187" t="s">
        <v>1</v>
      </c>
      <c r="N334" s="188" t="s">
        <v>40</v>
      </c>
      <c r="O334" s="77"/>
      <c r="P334" s="189">
        <f>O334*H334</f>
        <v>0</v>
      </c>
      <c r="Q334" s="189">
        <v>0.00496</v>
      </c>
      <c r="R334" s="189">
        <f>Q334*H334</f>
        <v>1.0700704000000001</v>
      </c>
      <c r="S334" s="189">
        <v>0</v>
      </c>
      <c r="T334" s="19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91" t="s">
        <v>136</v>
      </c>
      <c r="AT334" s="191" t="s">
        <v>132</v>
      </c>
      <c r="AU334" s="191" t="s">
        <v>83</v>
      </c>
      <c r="AY334" s="19" t="s">
        <v>130</v>
      </c>
      <c r="BE334" s="192">
        <f>IF(N334="základní",J334,0)</f>
        <v>0</v>
      </c>
      <c r="BF334" s="192">
        <f>IF(N334="snížená",J334,0)</f>
        <v>0</v>
      </c>
      <c r="BG334" s="192">
        <f>IF(N334="zákl. přenesená",J334,0)</f>
        <v>0</v>
      </c>
      <c r="BH334" s="192">
        <f>IF(N334="sníž. přenesená",J334,0)</f>
        <v>0</v>
      </c>
      <c r="BI334" s="192">
        <f>IF(N334="nulová",J334,0)</f>
        <v>0</v>
      </c>
      <c r="BJ334" s="19" t="s">
        <v>81</v>
      </c>
      <c r="BK334" s="192">
        <f>ROUND(I334*H334,2)</f>
        <v>0</v>
      </c>
      <c r="BL334" s="19" t="s">
        <v>136</v>
      </c>
      <c r="BM334" s="191" t="s">
        <v>402</v>
      </c>
    </row>
    <row r="335" s="2" customFormat="1">
      <c r="A335" s="38"/>
      <c r="B335" s="39"/>
      <c r="C335" s="38"/>
      <c r="D335" s="193" t="s">
        <v>138</v>
      </c>
      <c r="E335" s="38"/>
      <c r="F335" s="194" t="s">
        <v>403</v>
      </c>
      <c r="G335" s="38"/>
      <c r="H335" s="38"/>
      <c r="I335" s="195"/>
      <c r="J335" s="38"/>
      <c r="K335" s="38"/>
      <c r="L335" s="39"/>
      <c r="M335" s="196"/>
      <c r="N335" s="197"/>
      <c r="O335" s="77"/>
      <c r="P335" s="77"/>
      <c r="Q335" s="77"/>
      <c r="R335" s="77"/>
      <c r="S335" s="77"/>
      <c r="T335" s="7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9" t="s">
        <v>138</v>
      </c>
      <c r="AU335" s="19" t="s">
        <v>83</v>
      </c>
    </row>
    <row r="336" s="2" customFormat="1">
      <c r="A336" s="38"/>
      <c r="B336" s="39"/>
      <c r="C336" s="38"/>
      <c r="D336" s="193" t="s">
        <v>140</v>
      </c>
      <c r="E336" s="38"/>
      <c r="F336" s="198" t="s">
        <v>404</v>
      </c>
      <c r="G336" s="38"/>
      <c r="H336" s="38"/>
      <c r="I336" s="195"/>
      <c r="J336" s="38"/>
      <c r="K336" s="38"/>
      <c r="L336" s="39"/>
      <c r="M336" s="196"/>
      <c r="N336" s="197"/>
      <c r="O336" s="77"/>
      <c r="P336" s="77"/>
      <c r="Q336" s="77"/>
      <c r="R336" s="77"/>
      <c r="S336" s="77"/>
      <c r="T336" s="7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9" t="s">
        <v>140</v>
      </c>
      <c r="AU336" s="19" t="s">
        <v>83</v>
      </c>
    </row>
    <row r="337" s="15" customFormat="1">
      <c r="A337" s="15"/>
      <c r="B337" s="215"/>
      <c r="C337" s="15"/>
      <c r="D337" s="193" t="s">
        <v>142</v>
      </c>
      <c r="E337" s="216" t="s">
        <v>1</v>
      </c>
      <c r="F337" s="217" t="s">
        <v>405</v>
      </c>
      <c r="G337" s="15"/>
      <c r="H337" s="216" t="s">
        <v>1</v>
      </c>
      <c r="I337" s="218"/>
      <c r="J337" s="15"/>
      <c r="K337" s="15"/>
      <c r="L337" s="215"/>
      <c r="M337" s="219"/>
      <c r="N337" s="220"/>
      <c r="O337" s="220"/>
      <c r="P337" s="220"/>
      <c r="Q337" s="220"/>
      <c r="R337" s="220"/>
      <c r="S337" s="220"/>
      <c r="T337" s="22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16" t="s">
        <v>142</v>
      </c>
      <c r="AU337" s="216" t="s">
        <v>83</v>
      </c>
      <c r="AV337" s="15" t="s">
        <v>81</v>
      </c>
      <c r="AW337" s="15" t="s">
        <v>32</v>
      </c>
      <c r="AX337" s="15" t="s">
        <v>75</v>
      </c>
      <c r="AY337" s="216" t="s">
        <v>130</v>
      </c>
    </row>
    <row r="338" s="13" customFormat="1">
      <c r="A338" s="13"/>
      <c r="B338" s="199"/>
      <c r="C338" s="13"/>
      <c r="D338" s="193" t="s">
        <v>142</v>
      </c>
      <c r="E338" s="200" t="s">
        <v>1</v>
      </c>
      <c r="F338" s="201" t="s">
        <v>406</v>
      </c>
      <c r="G338" s="13"/>
      <c r="H338" s="202">
        <v>59.975999999999999</v>
      </c>
      <c r="I338" s="203"/>
      <c r="J338" s="13"/>
      <c r="K338" s="13"/>
      <c r="L338" s="199"/>
      <c r="M338" s="204"/>
      <c r="N338" s="205"/>
      <c r="O338" s="205"/>
      <c r="P338" s="205"/>
      <c r="Q338" s="205"/>
      <c r="R338" s="205"/>
      <c r="S338" s="205"/>
      <c r="T338" s="20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0" t="s">
        <v>142</v>
      </c>
      <c r="AU338" s="200" t="s">
        <v>83</v>
      </c>
      <c r="AV338" s="13" t="s">
        <v>83</v>
      </c>
      <c r="AW338" s="13" t="s">
        <v>32</v>
      </c>
      <c r="AX338" s="13" t="s">
        <v>75</v>
      </c>
      <c r="AY338" s="200" t="s">
        <v>130</v>
      </c>
    </row>
    <row r="339" s="13" customFormat="1">
      <c r="A339" s="13"/>
      <c r="B339" s="199"/>
      <c r="C339" s="13"/>
      <c r="D339" s="193" t="s">
        <v>142</v>
      </c>
      <c r="E339" s="200" t="s">
        <v>1</v>
      </c>
      <c r="F339" s="201" t="s">
        <v>407</v>
      </c>
      <c r="G339" s="13"/>
      <c r="H339" s="202">
        <v>63.840000000000003</v>
      </c>
      <c r="I339" s="203"/>
      <c r="J339" s="13"/>
      <c r="K339" s="13"/>
      <c r="L339" s="199"/>
      <c r="M339" s="204"/>
      <c r="N339" s="205"/>
      <c r="O339" s="205"/>
      <c r="P339" s="205"/>
      <c r="Q339" s="205"/>
      <c r="R339" s="205"/>
      <c r="S339" s="205"/>
      <c r="T339" s="20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0" t="s">
        <v>142</v>
      </c>
      <c r="AU339" s="200" t="s">
        <v>83</v>
      </c>
      <c r="AV339" s="13" t="s">
        <v>83</v>
      </c>
      <c r="AW339" s="13" t="s">
        <v>32</v>
      </c>
      <c r="AX339" s="13" t="s">
        <v>75</v>
      </c>
      <c r="AY339" s="200" t="s">
        <v>130</v>
      </c>
    </row>
    <row r="340" s="13" customFormat="1">
      <c r="A340" s="13"/>
      <c r="B340" s="199"/>
      <c r="C340" s="13"/>
      <c r="D340" s="193" t="s">
        <v>142</v>
      </c>
      <c r="E340" s="200" t="s">
        <v>1</v>
      </c>
      <c r="F340" s="201" t="s">
        <v>408</v>
      </c>
      <c r="G340" s="13"/>
      <c r="H340" s="202">
        <v>47.302</v>
      </c>
      <c r="I340" s="203"/>
      <c r="J340" s="13"/>
      <c r="K340" s="13"/>
      <c r="L340" s="199"/>
      <c r="M340" s="204"/>
      <c r="N340" s="205"/>
      <c r="O340" s="205"/>
      <c r="P340" s="205"/>
      <c r="Q340" s="205"/>
      <c r="R340" s="205"/>
      <c r="S340" s="205"/>
      <c r="T340" s="20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00" t="s">
        <v>142</v>
      </c>
      <c r="AU340" s="200" t="s">
        <v>83</v>
      </c>
      <c r="AV340" s="13" t="s">
        <v>83</v>
      </c>
      <c r="AW340" s="13" t="s">
        <v>32</v>
      </c>
      <c r="AX340" s="13" t="s">
        <v>75</v>
      </c>
      <c r="AY340" s="200" t="s">
        <v>130</v>
      </c>
    </row>
    <row r="341" s="13" customFormat="1">
      <c r="A341" s="13"/>
      <c r="B341" s="199"/>
      <c r="C341" s="13"/>
      <c r="D341" s="193" t="s">
        <v>142</v>
      </c>
      <c r="E341" s="200" t="s">
        <v>1</v>
      </c>
      <c r="F341" s="201" t="s">
        <v>409</v>
      </c>
      <c r="G341" s="13"/>
      <c r="H341" s="202">
        <v>44.622</v>
      </c>
      <c r="I341" s="203"/>
      <c r="J341" s="13"/>
      <c r="K341" s="13"/>
      <c r="L341" s="199"/>
      <c r="M341" s="204"/>
      <c r="N341" s="205"/>
      <c r="O341" s="205"/>
      <c r="P341" s="205"/>
      <c r="Q341" s="205"/>
      <c r="R341" s="205"/>
      <c r="S341" s="205"/>
      <c r="T341" s="20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00" t="s">
        <v>142</v>
      </c>
      <c r="AU341" s="200" t="s">
        <v>83</v>
      </c>
      <c r="AV341" s="13" t="s">
        <v>83</v>
      </c>
      <c r="AW341" s="13" t="s">
        <v>32</v>
      </c>
      <c r="AX341" s="13" t="s">
        <v>75</v>
      </c>
      <c r="AY341" s="200" t="s">
        <v>130</v>
      </c>
    </row>
    <row r="342" s="14" customFormat="1">
      <c r="A342" s="14"/>
      <c r="B342" s="207"/>
      <c r="C342" s="14"/>
      <c r="D342" s="193" t="s">
        <v>142</v>
      </c>
      <c r="E342" s="208" t="s">
        <v>1</v>
      </c>
      <c r="F342" s="209" t="s">
        <v>173</v>
      </c>
      <c r="G342" s="14"/>
      <c r="H342" s="210">
        <v>215.74000000000001</v>
      </c>
      <c r="I342" s="211"/>
      <c r="J342" s="14"/>
      <c r="K342" s="14"/>
      <c r="L342" s="207"/>
      <c r="M342" s="212"/>
      <c r="N342" s="213"/>
      <c r="O342" s="213"/>
      <c r="P342" s="213"/>
      <c r="Q342" s="213"/>
      <c r="R342" s="213"/>
      <c r="S342" s="213"/>
      <c r="T342" s="2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8" t="s">
        <v>142</v>
      </c>
      <c r="AU342" s="208" t="s">
        <v>83</v>
      </c>
      <c r="AV342" s="14" t="s">
        <v>136</v>
      </c>
      <c r="AW342" s="14" t="s">
        <v>32</v>
      </c>
      <c r="AX342" s="14" t="s">
        <v>81</v>
      </c>
      <c r="AY342" s="208" t="s">
        <v>130</v>
      </c>
    </row>
    <row r="343" s="2" customFormat="1" ht="49.05" customHeight="1">
      <c r="A343" s="38"/>
      <c r="B343" s="179"/>
      <c r="C343" s="180" t="s">
        <v>410</v>
      </c>
      <c r="D343" s="180" t="s">
        <v>132</v>
      </c>
      <c r="E343" s="181" t="s">
        <v>411</v>
      </c>
      <c r="F343" s="182" t="s">
        <v>412</v>
      </c>
      <c r="G343" s="183" t="s">
        <v>157</v>
      </c>
      <c r="H343" s="184">
        <v>215.74000000000001</v>
      </c>
      <c r="I343" s="185"/>
      <c r="J343" s="186">
        <f>ROUND(I343*H343,2)</f>
        <v>0</v>
      </c>
      <c r="K343" s="182" t="s">
        <v>1</v>
      </c>
      <c r="L343" s="39"/>
      <c r="M343" s="187" t="s">
        <v>1</v>
      </c>
      <c r="N343" s="188" t="s">
        <v>40</v>
      </c>
      <c r="O343" s="77"/>
      <c r="P343" s="189">
        <f>O343*H343</f>
        <v>0</v>
      </c>
      <c r="Q343" s="189">
        <v>0</v>
      </c>
      <c r="R343" s="189">
        <f>Q343*H343</f>
        <v>0</v>
      </c>
      <c r="S343" s="189">
        <v>0</v>
      </c>
      <c r="T343" s="19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91" t="s">
        <v>136</v>
      </c>
      <c r="AT343" s="191" t="s">
        <v>132</v>
      </c>
      <c r="AU343" s="191" t="s">
        <v>83</v>
      </c>
      <c r="AY343" s="19" t="s">
        <v>130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9" t="s">
        <v>81</v>
      </c>
      <c r="BK343" s="192">
        <f>ROUND(I343*H343,2)</f>
        <v>0</v>
      </c>
      <c r="BL343" s="19" t="s">
        <v>136</v>
      </c>
      <c r="BM343" s="191" t="s">
        <v>413</v>
      </c>
    </row>
    <row r="344" s="2" customFormat="1">
      <c r="A344" s="38"/>
      <c r="B344" s="39"/>
      <c r="C344" s="38"/>
      <c r="D344" s="193" t="s">
        <v>138</v>
      </c>
      <c r="E344" s="38"/>
      <c r="F344" s="194" t="s">
        <v>414</v>
      </c>
      <c r="G344" s="38"/>
      <c r="H344" s="38"/>
      <c r="I344" s="195"/>
      <c r="J344" s="38"/>
      <c r="K344" s="38"/>
      <c r="L344" s="39"/>
      <c r="M344" s="196"/>
      <c r="N344" s="197"/>
      <c r="O344" s="77"/>
      <c r="P344" s="77"/>
      <c r="Q344" s="77"/>
      <c r="R344" s="77"/>
      <c r="S344" s="77"/>
      <c r="T344" s="7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9" t="s">
        <v>138</v>
      </c>
      <c r="AU344" s="19" t="s">
        <v>83</v>
      </c>
    </row>
    <row r="345" s="2" customFormat="1" ht="44.25" customHeight="1">
      <c r="A345" s="38"/>
      <c r="B345" s="179"/>
      <c r="C345" s="180" t="s">
        <v>415</v>
      </c>
      <c r="D345" s="180" t="s">
        <v>132</v>
      </c>
      <c r="E345" s="181" t="s">
        <v>416</v>
      </c>
      <c r="F345" s="182" t="s">
        <v>417</v>
      </c>
      <c r="G345" s="183" t="s">
        <v>289</v>
      </c>
      <c r="H345" s="184">
        <v>99.798000000000002</v>
      </c>
      <c r="I345" s="185"/>
      <c r="J345" s="186">
        <f>ROUND(I345*H345,2)</f>
        <v>0</v>
      </c>
      <c r="K345" s="182" t="s">
        <v>158</v>
      </c>
      <c r="L345" s="39"/>
      <c r="M345" s="187" t="s">
        <v>1</v>
      </c>
      <c r="N345" s="188" t="s">
        <v>40</v>
      </c>
      <c r="O345" s="77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91" t="s">
        <v>136</v>
      </c>
      <c r="AT345" s="191" t="s">
        <v>132</v>
      </c>
      <c r="AU345" s="191" t="s">
        <v>83</v>
      </c>
      <c r="AY345" s="19" t="s">
        <v>130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9" t="s">
        <v>81</v>
      </c>
      <c r="BK345" s="192">
        <f>ROUND(I345*H345,2)</f>
        <v>0</v>
      </c>
      <c r="BL345" s="19" t="s">
        <v>136</v>
      </c>
      <c r="BM345" s="191" t="s">
        <v>418</v>
      </c>
    </row>
    <row r="346" s="2" customFormat="1">
      <c r="A346" s="38"/>
      <c r="B346" s="39"/>
      <c r="C346" s="38"/>
      <c r="D346" s="193" t="s">
        <v>138</v>
      </c>
      <c r="E346" s="38"/>
      <c r="F346" s="194" t="s">
        <v>419</v>
      </c>
      <c r="G346" s="38"/>
      <c r="H346" s="38"/>
      <c r="I346" s="195"/>
      <c r="J346" s="38"/>
      <c r="K346" s="38"/>
      <c r="L346" s="39"/>
      <c r="M346" s="196"/>
      <c r="N346" s="197"/>
      <c r="O346" s="77"/>
      <c r="P346" s="77"/>
      <c r="Q346" s="77"/>
      <c r="R346" s="77"/>
      <c r="S346" s="77"/>
      <c r="T346" s="7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9" t="s">
        <v>138</v>
      </c>
      <c r="AU346" s="19" t="s">
        <v>83</v>
      </c>
    </row>
    <row r="347" s="15" customFormat="1">
      <c r="A347" s="15"/>
      <c r="B347" s="215"/>
      <c r="C347" s="15"/>
      <c r="D347" s="193" t="s">
        <v>142</v>
      </c>
      <c r="E347" s="216" t="s">
        <v>1</v>
      </c>
      <c r="F347" s="217" t="s">
        <v>420</v>
      </c>
      <c r="G347" s="15"/>
      <c r="H347" s="216" t="s">
        <v>1</v>
      </c>
      <c r="I347" s="218"/>
      <c r="J347" s="15"/>
      <c r="K347" s="15"/>
      <c r="L347" s="215"/>
      <c r="M347" s="219"/>
      <c r="N347" s="220"/>
      <c r="O347" s="220"/>
      <c r="P347" s="220"/>
      <c r="Q347" s="220"/>
      <c r="R347" s="220"/>
      <c r="S347" s="220"/>
      <c r="T347" s="22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16" t="s">
        <v>142</v>
      </c>
      <c r="AU347" s="216" t="s">
        <v>83</v>
      </c>
      <c r="AV347" s="15" t="s">
        <v>81</v>
      </c>
      <c r="AW347" s="15" t="s">
        <v>32</v>
      </c>
      <c r="AX347" s="15" t="s">
        <v>75</v>
      </c>
      <c r="AY347" s="216" t="s">
        <v>130</v>
      </c>
    </row>
    <row r="348" s="13" customFormat="1">
      <c r="A348" s="13"/>
      <c r="B348" s="199"/>
      <c r="C348" s="13"/>
      <c r="D348" s="193" t="s">
        <v>142</v>
      </c>
      <c r="E348" s="200" t="s">
        <v>1</v>
      </c>
      <c r="F348" s="201" t="s">
        <v>421</v>
      </c>
      <c r="G348" s="13"/>
      <c r="H348" s="202">
        <v>99.798000000000002</v>
      </c>
      <c r="I348" s="203"/>
      <c r="J348" s="13"/>
      <c r="K348" s="13"/>
      <c r="L348" s="199"/>
      <c r="M348" s="204"/>
      <c r="N348" s="205"/>
      <c r="O348" s="205"/>
      <c r="P348" s="205"/>
      <c r="Q348" s="205"/>
      <c r="R348" s="205"/>
      <c r="S348" s="205"/>
      <c r="T348" s="20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00" t="s">
        <v>142</v>
      </c>
      <c r="AU348" s="200" t="s">
        <v>83</v>
      </c>
      <c r="AV348" s="13" t="s">
        <v>83</v>
      </c>
      <c r="AW348" s="13" t="s">
        <v>32</v>
      </c>
      <c r="AX348" s="13" t="s">
        <v>81</v>
      </c>
      <c r="AY348" s="200" t="s">
        <v>130</v>
      </c>
    </row>
    <row r="349" s="2" customFormat="1" ht="44.25" customHeight="1">
      <c r="A349" s="38"/>
      <c r="B349" s="179"/>
      <c r="C349" s="180" t="s">
        <v>422</v>
      </c>
      <c r="D349" s="180" t="s">
        <v>132</v>
      </c>
      <c r="E349" s="181" t="s">
        <v>423</v>
      </c>
      <c r="F349" s="182" t="s">
        <v>424</v>
      </c>
      <c r="G349" s="183" t="s">
        <v>289</v>
      </c>
      <c r="H349" s="184">
        <v>408.363</v>
      </c>
      <c r="I349" s="185"/>
      <c r="J349" s="186">
        <f>ROUND(I349*H349,2)</f>
        <v>0</v>
      </c>
      <c r="K349" s="182" t="s">
        <v>1</v>
      </c>
      <c r="L349" s="39"/>
      <c r="M349" s="187" t="s">
        <v>1</v>
      </c>
      <c r="N349" s="188" t="s">
        <v>40</v>
      </c>
      <c r="O349" s="77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1" t="s">
        <v>136</v>
      </c>
      <c r="AT349" s="191" t="s">
        <v>132</v>
      </c>
      <c r="AU349" s="191" t="s">
        <v>83</v>
      </c>
      <c r="AY349" s="19" t="s">
        <v>130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9" t="s">
        <v>81</v>
      </c>
      <c r="BK349" s="192">
        <f>ROUND(I349*H349,2)</f>
        <v>0</v>
      </c>
      <c r="BL349" s="19" t="s">
        <v>136</v>
      </c>
      <c r="BM349" s="191" t="s">
        <v>425</v>
      </c>
    </row>
    <row r="350" s="2" customFormat="1">
      <c r="A350" s="38"/>
      <c r="B350" s="39"/>
      <c r="C350" s="38"/>
      <c r="D350" s="193" t="s">
        <v>138</v>
      </c>
      <c r="E350" s="38"/>
      <c r="F350" s="194" t="s">
        <v>419</v>
      </c>
      <c r="G350" s="38"/>
      <c r="H350" s="38"/>
      <c r="I350" s="195"/>
      <c r="J350" s="38"/>
      <c r="K350" s="38"/>
      <c r="L350" s="39"/>
      <c r="M350" s="196"/>
      <c r="N350" s="197"/>
      <c r="O350" s="77"/>
      <c r="P350" s="77"/>
      <c r="Q350" s="77"/>
      <c r="R350" s="77"/>
      <c r="S350" s="77"/>
      <c r="T350" s="7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138</v>
      </c>
      <c r="AU350" s="19" t="s">
        <v>83</v>
      </c>
    </row>
    <row r="351" s="15" customFormat="1">
      <c r="A351" s="15"/>
      <c r="B351" s="215"/>
      <c r="C351" s="15"/>
      <c r="D351" s="193" t="s">
        <v>142</v>
      </c>
      <c r="E351" s="216" t="s">
        <v>1</v>
      </c>
      <c r="F351" s="217" t="s">
        <v>426</v>
      </c>
      <c r="G351" s="15"/>
      <c r="H351" s="216" t="s">
        <v>1</v>
      </c>
      <c r="I351" s="218"/>
      <c r="J351" s="15"/>
      <c r="K351" s="15"/>
      <c r="L351" s="215"/>
      <c r="M351" s="219"/>
      <c r="N351" s="220"/>
      <c r="O351" s="220"/>
      <c r="P351" s="220"/>
      <c r="Q351" s="220"/>
      <c r="R351" s="220"/>
      <c r="S351" s="220"/>
      <c r="T351" s="22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16" t="s">
        <v>142</v>
      </c>
      <c r="AU351" s="216" t="s">
        <v>83</v>
      </c>
      <c r="AV351" s="15" t="s">
        <v>81</v>
      </c>
      <c r="AW351" s="15" t="s">
        <v>32</v>
      </c>
      <c r="AX351" s="15" t="s">
        <v>75</v>
      </c>
      <c r="AY351" s="216" t="s">
        <v>130</v>
      </c>
    </row>
    <row r="352" s="13" customFormat="1">
      <c r="A352" s="13"/>
      <c r="B352" s="199"/>
      <c r="C352" s="13"/>
      <c r="D352" s="193" t="s">
        <v>142</v>
      </c>
      <c r="E352" s="200" t="s">
        <v>1</v>
      </c>
      <c r="F352" s="201" t="s">
        <v>427</v>
      </c>
      <c r="G352" s="13"/>
      <c r="H352" s="202">
        <v>408.363</v>
      </c>
      <c r="I352" s="203"/>
      <c r="J352" s="13"/>
      <c r="K352" s="13"/>
      <c r="L352" s="199"/>
      <c r="M352" s="204"/>
      <c r="N352" s="205"/>
      <c r="O352" s="205"/>
      <c r="P352" s="205"/>
      <c r="Q352" s="205"/>
      <c r="R352" s="205"/>
      <c r="S352" s="205"/>
      <c r="T352" s="20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00" t="s">
        <v>142</v>
      </c>
      <c r="AU352" s="200" t="s">
        <v>83</v>
      </c>
      <c r="AV352" s="13" t="s">
        <v>83</v>
      </c>
      <c r="AW352" s="13" t="s">
        <v>32</v>
      </c>
      <c r="AX352" s="13" t="s">
        <v>81</v>
      </c>
      <c r="AY352" s="200" t="s">
        <v>130</v>
      </c>
    </row>
    <row r="353" s="2" customFormat="1" ht="37.8" customHeight="1">
      <c r="A353" s="38"/>
      <c r="B353" s="179"/>
      <c r="C353" s="180" t="s">
        <v>428</v>
      </c>
      <c r="D353" s="180" t="s">
        <v>132</v>
      </c>
      <c r="E353" s="181" t="s">
        <v>429</v>
      </c>
      <c r="F353" s="182" t="s">
        <v>430</v>
      </c>
      <c r="G353" s="183" t="s">
        <v>289</v>
      </c>
      <c r="H353" s="184">
        <v>99.798000000000002</v>
      </c>
      <c r="I353" s="185"/>
      <c r="J353" s="186">
        <f>ROUND(I353*H353,2)</f>
        <v>0</v>
      </c>
      <c r="K353" s="182" t="s">
        <v>1</v>
      </c>
      <c r="L353" s="39"/>
      <c r="M353" s="187" t="s">
        <v>1</v>
      </c>
      <c r="N353" s="188" t="s">
        <v>40</v>
      </c>
      <c r="O353" s="77"/>
      <c r="P353" s="189">
        <f>O353*H353</f>
        <v>0</v>
      </c>
      <c r="Q353" s="189">
        <v>0</v>
      </c>
      <c r="R353" s="189">
        <f>Q353*H353</f>
        <v>0</v>
      </c>
      <c r="S353" s="189">
        <v>0</v>
      </c>
      <c r="T353" s="19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1" t="s">
        <v>136</v>
      </c>
      <c r="AT353" s="191" t="s">
        <v>132</v>
      </c>
      <c r="AU353" s="191" t="s">
        <v>83</v>
      </c>
      <c r="AY353" s="19" t="s">
        <v>130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81</v>
      </c>
      <c r="BK353" s="192">
        <f>ROUND(I353*H353,2)</f>
        <v>0</v>
      </c>
      <c r="BL353" s="19" t="s">
        <v>136</v>
      </c>
      <c r="BM353" s="191" t="s">
        <v>431</v>
      </c>
    </row>
    <row r="354" s="2" customFormat="1">
      <c r="A354" s="38"/>
      <c r="B354" s="39"/>
      <c r="C354" s="38"/>
      <c r="D354" s="193" t="s">
        <v>138</v>
      </c>
      <c r="E354" s="38"/>
      <c r="F354" s="194" t="s">
        <v>419</v>
      </c>
      <c r="G354" s="38"/>
      <c r="H354" s="38"/>
      <c r="I354" s="195"/>
      <c r="J354" s="38"/>
      <c r="K354" s="38"/>
      <c r="L354" s="39"/>
      <c r="M354" s="196"/>
      <c r="N354" s="197"/>
      <c r="O354" s="77"/>
      <c r="P354" s="77"/>
      <c r="Q354" s="77"/>
      <c r="R354" s="77"/>
      <c r="S354" s="77"/>
      <c r="T354" s="7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138</v>
      </c>
      <c r="AU354" s="19" t="s">
        <v>83</v>
      </c>
    </row>
    <row r="355" s="2" customFormat="1" ht="37.8" customHeight="1">
      <c r="A355" s="38"/>
      <c r="B355" s="179"/>
      <c r="C355" s="180" t="s">
        <v>432</v>
      </c>
      <c r="D355" s="180" t="s">
        <v>132</v>
      </c>
      <c r="E355" s="181" t="s">
        <v>433</v>
      </c>
      <c r="F355" s="182" t="s">
        <v>434</v>
      </c>
      <c r="G355" s="183" t="s">
        <v>289</v>
      </c>
      <c r="H355" s="184">
        <v>408.363</v>
      </c>
      <c r="I355" s="185"/>
      <c r="J355" s="186">
        <f>ROUND(I355*H355,2)</f>
        <v>0</v>
      </c>
      <c r="K355" s="182" t="s">
        <v>1</v>
      </c>
      <c r="L355" s="39"/>
      <c r="M355" s="187" t="s">
        <v>1</v>
      </c>
      <c r="N355" s="188" t="s">
        <v>40</v>
      </c>
      <c r="O355" s="77"/>
      <c r="P355" s="189">
        <f>O355*H355</f>
        <v>0</v>
      </c>
      <c r="Q355" s="189">
        <v>0</v>
      </c>
      <c r="R355" s="189">
        <f>Q355*H355</f>
        <v>0</v>
      </c>
      <c r="S355" s="189">
        <v>0</v>
      </c>
      <c r="T355" s="19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91" t="s">
        <v>136</v>
      </c>
      <c r="AT355" s="191" t="s">
        <v>132</v>
      </c>
      <c r="AU355" s="191" t="s">
        <v>83</v>
      </c>
      <c r="AY355" s="19" t="s">
        <v>130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9" t="s">
        <v>81</v>
      </c>
      <c r="BK355" s="192">
        <f>ROUND(I355*H355,2)</f>
        <v>0</v>
      </c>
      <c r="BL355" s="19" t="s">
        <v>136</v>
      </c>
      <c r="BM355" s="191" t="s">
        <v>435</v>
      </c>
    </row>
    <row r="356" s="2" customFormat="1">
      <c r="A356" s="38"/>
      <c r="B356" s="39"/>
      <c r="C356" s="38"/>
      <c r="D356" s="193" t="s">
        <v>138</v>
      </c>
      <c r="E356" s="38"/>
      <c r="F356" s="194" t="s">
        <v>419</v>
      </c>
      <c r="G356" s="38"/>
      <c r="H356" s="38"/>
      <c r="I356" s="195"/>
      <c r="J356" s="38"/>
      <c r="K356" s="38"/>
      <c r="L356" s="39"/>
      <c r="M356" s="196"/>
      <c r="N356" s="197"/>
      <c r="O356" s="77"/>
      <c r="P356" s="77"/>
      <c r="Q356" s="77"/>
      <c r="R356" s="77"/>
      <c r="S356" s="77"/>
      <c r="T356" s="7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9" t="s">
        <v>138</v>
      </c>
      <c r="AU356" s="19" t="s">
        <v>83</v>
      </c>
    </row>
    <row r="357" s="2" customFormat="1" ht="37.8" customHeight="1">
      <c r="A357" s="38"/>
      <c r="B357" s="179"/>
      <c r="C357" s="180" t="s">
        <v>436</v>
      </c>
      <c r="D357" s="180" t="s">
        <v>132</v>
      </c>
      <c r="E357" s="181" t="s">
        <v>437</v>
      </c>
      <c r="F357" s="182" t="s">
        <v>438</v>
      </c>
      <c r="G357" s="183" t="s">
        <v>289</v>
      </c>
      <c r="H357" s="184">
        <v>1065.1130000000001</v>
      </c>
      <c r="I357" s="185"/>
      <c r="J357" s="186">
        <f>ROUND(I357*H357,2)</f>
        <v>0</v>
      </c>
      <c r="K357" s="182" t="s">
        <v>158</v>
      </c>
      <c r="L357" s="39"/>
      <c r="M357" s="187" t="s">
        <v>1</v>
      </c>
      <c r="N357" s="188" t="s">
        <v>40</v>
      </c>
      <c r="O357" s="77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91" t="s">
        <v>136</v>
      </c>
      <c r="AT357" s="191" t="s">
        <v>132</v>
      </c>
      <c r="AU357" s="191" t="s">
        <v>83</v>
      </c>
      <c r="AY357" s="19" t="s">
        <v>130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9" t="s">
        <v>81</v>
      </c>
      <c r="BK357" s="192">
        <f>ROUND(I357*H357,2)</f>
        <v>0</v>
      </c>
      <c r="BL357" s="19" t="s">
        <v>136</v>
      </c>
      <c r="BM357" s="191" t="s">
        <v>439</v>
      </c>
    </row>
    <row r="358" s="2" customFormat="1">
      <c r="A358" s="38"/>
      <c r="B358" s="39"/>
      <c r="C358" s="38"/>
      <c r="D358" s="193" t="s">
        <v>138</v>
      </c>
      <c r="E358" s="38"/>
      <c r="F358" s="194" t="s">
        <v>440</v>
      </c>
      <c r="G358" s="38"/>
      <c r="H358" s="38"/>
      <c r="I358" s="195"/>
      <c r="J358" s="38"/>
      <c r="K358" s="38"/>
      <c r="L358" s="39"/>
      <c r="M358" s="196"/>
      <c r="N358" s="197"/>
      <c r="O358" s="77"/>
      <c r="P358" s="77"/>
      <c r="Q358" s="77"/>
      <c r="R358" s="77"/>
      <c r="S358" s="77"/>
      <c r="T358" s="7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9" t="s">
        <v>138</v>
      </c>
      <c r="AU358" s="19" t="s">
        <v>83</v>
      </c>
    </row>
    <row r="359" s="15" customFormat="1">
      <c r="A359" s="15"/>
      <c r="B359" s="215"/>
      <c r="C359" s="15"/>
      <c r="D359" s="193" t="s">
        <v>142</v>
      </c>
      <c r="E359" s="216" t="s">
        <v>1</v>
      </c>
      <c r="F359" s="217" t="s">
        <v>441</v>
      </c>
      <c r="G359" s="15"/>
      <c r="H359" s="216" t="s">
        <v>1</v>
      </c>
      <c r="I359" s="218"/>
      <c r="J359" s="15"/>
      <c r="K359" s="15"/>
      <c r="L359" s="215"/>
      <c r="M359" s="219"/>
      <c r="N359" s="220"/>
      <c r="O359" s="220"/>
      <c r="P359" s="220"/>
      <c r="Q359" s="220"/>
      <c r="R359" s="220"/>
      <c r="S359" s="220"/>
      <c r="T359" s="22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16" t="s">
        <v>142</v>
      </c>
      <c r="AU359" s="216" t="s">
        <v>83</v>
      </c>
      <c r="AV359" s="15" t="s">
        <v>81</v>
      </c>
      <c r="AW359" s="15" t="s">
        <v>32</v>
      </c>
      <c r="AX359" s="15" t="s">
        <v>75</v>
      </c>
      <c r="AY359" s="216" t="s">
        <v>130</v>
      </c>
    </row>
    <row r="360" s="13" customFormat="1">
      <c r="A360" s="13"/>
      <c r="B360" s="199"/>
      <c r="C360" s="13"/>
      <c r="D360" s="193" t="s">
        <v>142</v>
      </c>
      <c r="E360" s="200" t="s">
        <v>1</v>
      </c>
      <c r="F360" s="201" t="s">
        <v>442</v>
      </c>
      <c r="G360" s="13"/>
      <c r="H360" s="202">
        <v>115.13</v>
      </c>
      <c r="I360" s="203"/>
      <c r="J360" s="13"/>
      <c r="K360" s="13"/>
      <c r="L360" s="199"/>
      <c r="M360" s="204"/>
      <c r="N360" s="205"/>
      <c r="O360" s="205"/>
      <c r="P360" s="205"/>
      <c r="Q360" s="205"/>
      <c r="R360" s="205"/>
      <c r="S360" s="205"/>
      <c r="T360" s="20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00" t="s">
        <v>142</v>
      </c>
      <c r="AU360" s="200" t="s">
        <v>83</v>
      </c>
      <c r="AV360" s="13" t="s">
        <v>83</v>
      </c>
      <c r="AW360" s="13" t="s">
        <v>32</v>
      </c>
      <c r="AX360" s="13" t="s">
        <v>75</v>
      </c>
      <c r="AY360" s="200" t="s">
        <v>130</v>
      </c>
    </row>
    <row r="361" s="15" customFormat="1">
      <c r="A361" s="15"/>
      <c r="B361" s="215"/>
      <c r="C361" s="15"/>
      <c r="D361" s="193" t="s">
        <v>142</v>
      </c>
      <c r="E361" s="216" t="s">
        <v>1</v>
      </c>
      <c r="F361" s="217" t="s">
        <v>443</v>
      </c>
      <c r="G361" s="15"/>
      <c r="H361" s="216" t="s">
        <v>1</v>
      </c>
      <c r="I361" s="218"/>
      <c r="J361" s="15"/>
      <c r="K361" s="15"/>
      <c r="L361" s="215"/>
      <c r="M361" s="219"/>
      <c r="N361" s="220"/>
      <c r="O361" s="220"/>
      <c r="P361" s="220"/>
      <c r="Q361" s="220"/>
      <c r="R361" s="220"/>
      <c r="S361" s="220"/>
      <c r="T361" s="22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16" t="s">
        <v>142</v>
      </c>
      <c r="AU361" s="216" t="s">
        <v>83</v>
      </c>
      <c r="AV361" s="15" t="s">
        <v>81</v>
      </c>
      <c r="AW361" s="15" t="s">
        <v>32</v>
      </c>
      <c r="AX361" s="15" t="s">
        <v>75</v>
      </c>
      <c r="AY361" s="216" t="s">
        <v>130</v>
      </c>
    </row>
    <row r="362" s="13" customFormat="1">
      <c r="A362" s="13"/>
      <c r="B362" s="199"/>
      <c r="C362" s="13"/>
      <c r="D362" s="193" t="s">
        <v>142</v>
      </c>
      <c r="E362" s="200" t="s">
        <v>1</v>
      </c>
      <c r="F362" s="201" t="s">
        <v>444</v>
      </c>
      <c r="G362" s="13"/>
      <c r="H362" s="202">
        <v>1358.346</v>
      </c>
      <c r="I362" s="203"/>
      <c r="J362" s="13"/>
      <c r="K362" s="13"/>
      <c r="L362" s="199"/>
      <c r="M362" s="204"/>
      <c r="N362" s="205"/>
      <c r="O362" s="205"/>
      <c r="P362" s="205"/>
      <c r="Q362" s="205"/>
      <c r="R362" s="205"/>
      <c r="S362" s="205"/>
      <c r="T362" s="20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00" t="s">
        <v>142</v>
      </c>
      <c r="AU362" s="200" t="s">
        <v>83</v>
      </c>
      <c r="AV362" s="13" t="s">
        <v>83</v>
      </c>
      <c r="AW362" s="13" t="s">
        <v>32</v>
      </c>
      <c r="AX362" s="13" t="s">
        <v>75</v>
      </c>
      <c r="AY362" s="200" t="s">
        <v>130</v>
      </c>
    </row>
    <row r="363" s="15" customFormat="1">
      <c r="A363" s="15"/>
      <c r="B363" s="215"/>
      <c r="C363" s="15"/>
      <c r="D363" s="193" t="s">
        <v>142</v>
      </c>
      <c r="E363" s="216" t="s">
        <v>1</v>
      </c>
      <c r="F363" s="217" t="s">
        <v>445</v>
      </c>
      <c r="G363" s="15"/>
      <c r="H363" s="216" t="s">
        <v>1</v>
      </c>
      <c r="I363" s="218"/>
      <c r="J363" s="15"/>
      <c r="K363" s="15"/>
      <c r="L363" s="215"/>
      <c r="M363" s="219"/>
      <c r="N363" s="220"/>
      <c r="O363" s="220"/>
      <c r="P363" s="220"/>
      <c r="Q363" s="220"/>
      <c r="R363" s="220"/>
      <c r="S363" s="220"/>
      <c r="T363" s="22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16" t="s">
        <v>142</v>
      </c>
      <c r="AU363" s="216" t="s">
        <v>83</v>
      </c>
      <c r="AV363" s="15" t="s">
        <v>81</v>
      </c>
      <c r="AW363" s="15" t="s">
        <v>32</v>
      </c>
      <c r="AX363" s="15" t="s">
        <v>75</v>
      </c>
      <c r="AY363" s="216" t="s">
        <v>130</v>
      </c>
    </row>
    <row r="364" s="13" customFormat="1">
      <c r="A364" s="13"/>
      <c r="B364" s="199"/>
      <c r="C364" s="13"/>
      <c r="D364" s="193" t="s">
        <v>142</v>
      </c>
      <c r="E364" s="200" t="s">
        <v>1</v>
      </c>
      <c r="F364" s="201" t="s">
        <v>446</v>
      </c>
      <c r="G364" s="13"/>
      <c r="H364" s="202">
        <v>-408.363</v>
      </c>
      <c r="I364" s="203"/>
      <c r="J364" s="13"/>
      <c r="K364" s="13"/>
      <c r="L364" s="199"/>
      <c r="M364" s="204"/>
      <c r="N364" s="205"/>
      <c r="O364" s="205"/>
      <c r="P364" s="205"/>
      <c r="Q364" s="205"/>
      <c r="R364" s="205"/>
      <c r="S364" s="205"/>
      <c r="T364" s="20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00" t="s">
        <v>142</v>
      </c>
      <c r="AU364" s="200" t="s">
        <v>83</v>
      </c>
      <c r="AV364" s="13" t="s">
        <v>83</v>
      </c>
      <c r="AW364" s="13" t="s">
        <v>32</v>
      </c>
      <c r="AX364" s="13" t="s">
        <v>75</v>
      </c>
      <c r="AY364" s="200" t="s">
        <v>130</v>
      </c>
    </row>
    <row r="365" s="14" customFormat="1">
      <c r="A365" s="14"/>
      <c r="B365" s="207"/>
      <c r="C365" s="14"/>
      <c r="D365" s="193" t="s">
        <v>142</v>
      </c>
      <c r="E365" s="208" t="s">
        <v>1</v>
      </c>
      <c r="F365" s="209" t="s">
        <v>173</v>
      </c>
      <c r="G365" s="14"/>
      <c r="H365" s="210">
        <v>1065.1130000000001</v>
      </c>
      <c r="I365" s="211"/>
      <c r="J365" s="14"/>
      <c r="K365" s="14"/>
      <c r="L365" s="207"/>
      <c r="M365" s="212"/>
      <c r="N365" s="213"/>
      <c r="O365" s="213"/>
      <c r="P365" s="213"/>
      <c r="Q365" s="213"/>
      <c r="R365" s="213"/>
      <c r="S365" s="213"/>
      <c r="T365" s="2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8" t="s">
        <v>142</v>
      </c>
      <c r="AU365" s="208" t="s">
        <v>83</v>
      </c>
      <c r="AV365" s="14" t="s">
        <v>136</v>
      </c>
      <c r="AW365" s="14" t="s">
        <v>32</v>
      </c>
      <c r="AX365" s="14" t="s">
        <v>81</v>
      </c>
      <c r="AY365" s="208" t="s">
        <v>130</v>
      </c>
    </row>
    <row r="366" s="2" customFormat="1" ht="44.25" customHeight="1">
      <c r="A366" s="38"/>
      <c r="B366" s="179"/>
      <c r="C366" s="180" t="s">
        <v>447</v>
      </c>
      <c r="D366" s="180" t="s">
        <v>132</v>
      </c>
      <c r="E366" s="181" t="s">
        <v>448</v>
      </c>
      <c r="F366" s="182" t="s">
        <v>449</v>
      </c>
      <c r="G366" s="183" t="s">
        <v>289</v>
      </c>
      <c r="H366" s="184">
        <v>10651.129999999999</v>
      </c>
      <c r="I366" s="185"/>
      <c r="J366" s="186">
        <f>ROUND(I366*H366,2)</f>
        <v>0</v>
      </c>
      <c r="K366" s="182" t="s">
        <v>158</v>
      </c>
      <c r="L366" s="39"/>
      <c r="M366" s="187" t="s">
        <v>1</v>
      </c>
      <c r="N366" s="188" t="s">
        <v>40</v>
      </c>
      <c r="O366" s="77"/>
      <c r="P366" s="189">
        <f>O366*H366</f>
        <v>0</v>
      </c>
      <c r="Q366" s="189">
        <v>0</v>
      </c>
      <c r="R366" s="189">
        <f>Q366*H366</f>
        <v>0</v>
      </c>
      <c r="S366" s="189">
        <v>0</v>
      </c>
      <c r="T366" s="19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91" t="s">
        <v>136</v>
      </c>
      <c r="AT366" s="191" t="s">
        <v>132</v>
      </c>
      <c r="AU366" s="191" t="s">
        <v>83</v>
      </c>
      <c r="AY366" s="19" t="s">
        <v>130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9" t="s">
        <v>81</v>
      </c>
      <c r="BK366" s="192">
        <f>ROUND(I366*H366,2)</f>
        <v>0</v>
      </c>
      <c r="BL366" s="19" t="s">
        <v>136</v>
      </c>
      <c r="BM366" s="191" t="s">
        <v>450</v>
      </c>
    </row>
    <row r="367" s="2" customFormat="1">
      <c r="A367" s="38"/>
      <c r="B367" s="39"/>
      <c r="C367" s="38"/>
      <c r="D367" s="193" t="s">
        <v>138</v>
      </c>
      <c r="E367" s="38"/>
      <c r="F367" s="194" t="s">
        <v>451</v>
      </c>
      <c r="G367" s="38"/>
      <c r="H367" s="38"/>
      <c r="I367" s="195"/>
      <c r="J367" s="38"/>
      <c r="K367" s="38"/>
      <c r="L367" s="39"/>
      <c r="M367" s="196"/>
      <c r="N367" s="197"/>
      <c r="O367" s="77"/>
      <c r="P367" s="77"/>
      <c r="Q367" s="77"/>
      <c r="R367" s="77"/>
      <c r="S367" s="77"/>
      <c r="T367" s="7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9" t="s">
        <v>138</v>
      </c>
      <c r="AU367" s="19" t="s">
        <v>83</v>
      </c>
    </row>
    <row r="368" s="13" customFormat="1">
      <c r="A368" s="13"/>
      <c r="B368" s="199"/>
      <c r="C368" s="13"/>
      <c r="D368" s="193" t="s">
        <v>142</v>
      </c>
      <c r="E368" s="13"/>
      <c r="F368" s="201" t="s">
        <v>452</v>
      </c>
      <c r="G368" s="13"/>
      <c r="H368" s="202">
        <v>10651.129999999999</v>
      </c>
      <c r="I368" s="203"/>
      <c r="J368" s="13"/>
      <c r="K368" s="13"/>
      <c r="L368" s="199"/>
      <c r="M368" s="204"/>
      <c r="N368" s="205"/>
      <c r="O368" s="205"/>
      <c r="P368" s="205"/>
      <c r="Q368" s="205"/>
      <c r="R368" s="205"/>
      <c r="S368" s="205"/>
      <c r="T368" s="20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0" t="s">
        <v>142</v>
      </c>
      <c r="AU368" s="200" t="s">
        <v>83</v>
      </c>
      <c r="AV368" s="13" t="s">
        <v>83</v>
      </c>
      <c r="AW368" s="13" t="s">
        <v>3</v>
      </c>
      <c r="AX368" s="13" t="s">
        <v>81</v>
      </c>
      <c r="AY368" s="200" t="s">
        <v>130</v>
      </c>
    </row>
    <row r="369" s="2" customFormat="1" ht="37.8" customHeight="1">
      <c r="A369" s="38"/>
      <c r="B369" s="179"/>
      <c r="C369" s="180" t="s">
        <v>453</v>
      </c>
      <c r="D369" s="180" t="s">
        <v>132</v>
      </c>
      <c r="E369" s="181" t="s">
        <v>454</v>
      </c>
      <c r="F369" s="182" t="s">
        <v>455</v>
      </c>
      <c r="G369" s="183" t="s">
        <v>289</v>
      </c>
      <c r="H369" s="184">
        <v>982.50900000000001</v>
      </c>
      <c r="I369" s="185"/>
      <c r="J369" s="186">
        <f>ROUND(I369*H369,2)</f>
        <v>0</v>
      </c>
      <c r="K369" s="182" t="s">
        <v>158</v>
      </c>
      <c r="L369" s="39"/>
      <c r="M369" s="187" t="s">
        <v>1</v>
      </c>
      <c r="N369" s="188" t="s">
        <v>40</v>
      </c>
      <c r="O369" s="77"/>
      <c r="P369" s="189">
        <f>O369*H369</f>
        <v>0</v>
      </c>
      <c r="Q369" s="189">
        <v>0</v>
      </c>
      <c r="R369" s="189">
        <f>Q369*H369</f>
        <v>0</v>
      </c>
      <c r="S369" s="189">
        <v>0</v>
      </c>
      <c r="T369" s="19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91" t="s">
        <v>136</v>
      </c>
      <c r="AT369" s="191" t="s">
        <v>132</v>
      </c>
      <c r="AU369" s="191" t="s">
        <v>83</v>
      </c>
      <c r="AY369" s="19" t="s">
        <v>130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81</v>
      </c>
      <c r="BK369" s="192">
        <f>ROUND(I369*H369,2)</f>
        <v>0</v>
      </c>
      <c r="BL369" s="19" t="s">
        <v>136</v>
      </c>
      <c r="BM369" s="191" t="s">
        <v>456</v>
      </c>
    </row>
    <row r="370" s="2" customFormat="1">
      <c r="A370" s="38"/>
      <c r="B370" s="39"/>
      <c r="C370" s="38"/>
      <c r="D370" s="193" t="s">
        <v>138</v>
      </c>
      <c r="E370" s="38"/>
      <c r="F370" s="194" t="s">
        <v>457</v>
      </c>
      <c r="G370" s="38"/>
      <c r="H370" s="38"/>
      <c r="I370" s="195"/>
      <c r="J370" s="38"/>
      <c r="K370" s="38"/>
      <c r="L370" s="39"/>
      <c r="M370" s="196"/>
      <c r="N370" s="197"/>
      <c r="O370" s="77"/>
      <c r="P370" s="77"/>
      <c r="Q370" s="77"/>
      <c r="R370" s="77"/>
      <c r="S370" s="77"/>
      <c r="T370" s="7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9" t="s">
        <v>138</v>
      </c>
      <c r="AU370" s="19" t="s">
        <v>83</v>
      </c>
    </row>
    <row r="371" s="13" customFormat="1">
      <c r="A371" s="13"/>
      <c r="B371" s="199"/>
      <c r="C371" s="13"/>
      <c r="D371" s="193" t="s">
        <v>142</v>
      </c>
      <c r="E371" s="200" t="s">
        <v>1</v>
      </c>
      <c r="F371" s="201" t="s">
        <v>458</v>
      </c>
      <c r="G371" s="13"/>
      <c r="H371" s="202">
        <v>982.50900000000001</v>
      </c>
      <c r="I371" s="203"/>
      <c r="J371" s="13"/>
      <c r="K371" s="13"/>
      <c r="L371" s="199"/>
      <c r="M371" s="204"/>
      <c r="N371" s="205"/>
      <c r="O371" s="205"/>
      <c r="P371" s="205"/>
      <c r="Q371" s="205"/>
      <c r="R371" s="205"/>
      <c r="S371" s="205"/>
      <c r="T371" s="20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00" t="s">
        <v>142</v>
      </c>
      <c r="AU371" s="200" t="s">
        <v>83</v>
      </c>
      <c r="AV371" s="13" t="s">
        <v>83</v>
      </c>
      <c r="AW371" s="13" t="s">
        <v>32</v>
      </c>
      <c r="AX371" s="13" t="s">
        <v>81</v>
      </c>
      <c r="AY371" s="200" t="s">
        <v>130</v>
      </c>
    </row>
    <row r="372" s="2" customFormat="1" ht="37.8" customHeight="1">
      <c r="A372" s="38"/>
      <c r="B372" s="179"/>
      <c r="C372" s="180" t="s">
        <v>459</v>
      </c>
      <c r="D372" s="180" t="s">
        <v>132</v>
      </c>
      <c r="E372" s="181" t="s">
        <v>460</v>
      </c>
      <c r="F372" s="182" t="s">
        <v>461</v>
      </c>
      <c r="G372" s="183" t="s">
        <v>289</v>
      </c>
      <c r="H372" s="184">
        <v>9825.0900000000001</v>
      </c>
      <c r="I372" s="185"/>
      <c r="J372" s="186">
        <f>ROUND(I372*H372,2)</f>
        <v>0</v>
      </c>
      <c r="K372" s="182" t="s">
        <v>158</v>
      </c>
      <c r="L372" s="39"/>
      <c r="M372" s="187" t="s">
        <v>1</v>
      </c>
      <c r="N372" s="188" t="s">
        <v>40</v>
      </c>
      <c r="O372" s="77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91" t="s">
        <v>136</v>
      </c>
      <c r="AT372" s="191" t="s">
        <v>132</v>
      </c>
      <c r="AU372" s="191" t="s">
        <v>83</v>
      </c>
      <c r="AY372" s="19" t="s">
        <v>130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81</v>
      </c>
      <c r="BK372" s="192">
        <f>ROUND(I372*H372,2)</f>
        <v>0</v>
      </c>
      <c r="BL372" s="19" t="s">
        <v>136</v>
      </c>
      <c r="BM372" s="191" t="s">
        <v>462</v>
      </c>
    </row>
    <row r="373" s="2" customFormat="1">
      <c r="A373" s="38"/>
      <c r="B373" s="39"/>
      <c r="C373" s="38"/>
      <c r="D373" s="193" t="s">
        <v>138</v>
      </c>
      <c r="E373" s="38"/>
      <c r="F373" s="194" t="s">
        <v>463</v>
      </c>
      <c r="G373" s="38"/>
      <c r="H373" s="38"/>
      <c r="I373" s="195"/>
      <c r="J373" s="38"/>
      <c r="K373" s="38"/>
      <c r="L373" s="39"/>
      <c r="M373" s="196"/>
      <c r="N373" s="197"/>
      <c r="O373" s="77"/>
      <c r="P373" s="77"/>
      <c r="Q373" s="77"/>
      <c r="R373" s="77"/>
      <c r="S373" s="77"/>
      <c r="T373" s="7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138</v>
      </c>
      <c r="AU373" s="19" t="s">
        <v>83</v>
      </c>
    </row>
    <row r="374" s="13" customFormat="1">
      <c r="A374" s="13"/>
      <c r="B374" s="199"/>
      <c r="C374" s="13"/>
      <c r="D374" s="193" t="s">
        <v>142</v>
      </c>
      <c r="E374" s="13"/>
      <c r="F374" s="201" t="s">
        <v>464</v>
      </c>
      <c r="G374" s="13"/>
      <c r="H374" s="202">
        <v>9825.0900000000001</v>
      </c>
      <c r="I374" s="203"/>
      <c r="J374" s="13"/>
      <c r="K374" s="13"/>
      <c r="L374" s="199"/>
      <c r="M374" s="204"/>
      <c r="N374" s="205"/>
      <c r="O374" s="205"/>
      <c r="P374" s="205"/>
      <c r="Q374" s="205"/>
      <c r="R374" s="205"/>
      <c r="S374" s="205"/>
      <c r="T374" s="20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00" t="s">
        <v>142</v>
      </c>
      <c r="AU374" s="200" t="s">
        <v>83</v>
      </c>
      <c r="AV374" s="13" t="s">
        <v>83</v>
      </c>
      <c r="AW374" s="13" t="s">
        <v>3</v>
      </c>
      <c r="AX374" s="13" t="s">
        <v>81</v>
      </c>
      <c r="AY374" s="200" t="s">
        <v>130</v>
      </c>
    </row>
    <row r="375" s="2" customFormat="1" ht="33" customHeight="1">
      <c r="A375" s="38"/>
      <c r="B375" s="179"/>
      <c r="C375" s="180" t="s">
        <v>465</v>
      </c>
      <c r="D375" s="180" t="s">
        <v>132</v>
      </c>
      <c r="E375" s="181" t="s">
        <v>466</v>
      </c>
      <c r="F375" s="182" t="s">
        <v>467</v>
      </c>
      <c r="G375" s="183" t="s">
        <v>289</v>
      </c>
      <c r="H375" s="184">
        <v>99.798000000000002</v>
      </c>
      <c r="I375" s="185"/>
      <c r="J375" s="186">
        <f>ROUND(I375*H375,2)</f>
        <v>0</v>
      </c>
      <c r="K375" s="182" t="s">
        <v>158</v>
      </c>
      <c r="L375" s="39"/>
      <c r="M375" s="187" t="s">
        <v>1</v>
      </c>
      <c r="N375" s="188" t="s">
        <v>40</v>
      </c>
      <c r="O375" s="77"/>
      <c r="P375" s="189">
        <f>O375*H375</f>
        <v>0</v>
      </c>
      <c r="Q375" s="189">
        <v>0</v>
      </c>
      <c r="R375" s="189">
        <f>Q375*H375</f>
        <v>0</v>
      </c>
      <c r="S375" s="189">
        <v>0</v>
      </c>
      <c r="T375" s="19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91" t="s">
        <v>136</v>
      </c>
      <c r="AT375" s="191" t="s">
        <v>132</v>
      </c>
      <c r="AU375" s="191" t="s">
        <v>83</v>
      </c>
      <c r="AY375" s="19" t="s">
        <v>130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81</v>
      </c>
      <c r="BK375" s="192">
        <f>ROUND(I375*H375,2)</f>
        <v>0</v>
      </c>
      <c r="BL375" s="19" t="s">
        <v>136</v>
      </c>
      <c r="BM375" s="191" t="s">
        <v>468</v>
      </c>
    </row>
    <row r="376" s="2" customFormat="1">
      <c r="A376" s="38"/>
      <c r="B376" s="39"/>
      <c r="C376" s="38"/>
      <c r="D376" s="193" t="s">
        <v>138</v>
      </c>
      <c r="E376" s="38"/>
      <c r="F376" s="194" t="s">
        <v>469</v>
      </c>
      <c r="G376" s="38"/>
      <c r="H376" s="38"/>
      <c r="I376" s="195"/>
      <c r="J376" s="38"/>
      <c r="K376" s="38"/>
      <c r="L376" s="39"/>
      <c r="M376" s="196"/>
      <c r="N376" s="197"/>
      <c r="O376" s="77"/>
      <c r="P376" s="77"/>
      <c r="Q376" s="77"/>
      <c r="R376" s="77"/>
      <c r="S376" s="77"/>
      <c r="T376" s="7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9" t="s">
        <v>138</v>
      </c>
      <c r="AU376" s="19" t="s">
        <v>83</v>
      </c>
    </row>
    <row r="377" s="2" customFormat="1" ht="33" customHeight="1">
      <c r="A377" s="38"/>
      <c r="B377" s="179"/>
      <c r="C377" s="180" t="s">
        <v>470</v>
      </c>
      <c r="D377" s="180" t="s">
        <v>132</v>
      </c>
      <c r="E377" s="181" t="s">
        <v>471</v>
      </c>
      <c r="F377" s="182" t="s">
        <v>472</v>
      </c>
      <c r="G377" s="183" t="s">
        <v>289</v>
      </c>
      <c r="H377" s="184">
        <v>408.363</v>
      </c>
      <c r="I377" s="185"/>
      <c r="J377" s="186">
        <f>ROUND(I377*H377,2)</f>
        <v>0</v>
      </c>
      <c r="K377" s="182" t="s">
        <v>1</v>
      </c>
      <c r="L377" s="39"/>
      <c r="M377" s="187" t="s">
        <v>1</v>
      </c>
      <c r="N377" s="188" t="s">
        <v>40</v>
      </c>
      <c r="O377" s="77"/>
      <c r="P377" s="189">
        <f>O377*H377</f>
        <v>0</v>
      </c>
      <c r="Q377" s="189">
        <v>0</v>
      </c>
      <c r="R377" s="189">
        <f>Q377*H377</f>
        <v>0</v>
      </c>
      <c r="S377" s="189">
        <v>0</v>
      </c>
      <c r="T377" s="19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91" t="s">
        <v>136</v>
      </c>
      <c r="AT377" s="191" t="s">
        <v>132</v>
      </c>
      <c r="AU377" s="191" t="s">
        <v>83</v>
      </c>
      <c r="AY377" s="19" t="s">
        <v>130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81</v>
      </c>
      <c r="BK377" s="192">
        <f>ROUND(I377*H377,2)</f>
        <v>0</v>
      </c>
      <c r="BL377" s="19" t="s">
        <v>136</v>
      </c>
      <c r="BM377" s="191" t="s">
        <v>473</v>
      </c>
    </row>
    <row r="378" s="2" customFormat="1">
      <c r="A378" s="38"/>
      <c r="B378" s="39"/>
      <c r="C378" s="38"/>
      <c r="D378" s="193" t="s">
        <v>138</v>
      </c>
      <c r="E378" s="38"/>
      <c r="F378" s="194" t="s">
        <v>469</v>
      </c>
      <c r="G378" s="38"/>
      <c r="H378" s="38"/>
      <c r="I378" s="195"/>
      <c r="J378" s="38"/>
      <c r="K378" s="38"/>
      <c r="L378" s="39"/>
      <c r="M378" s="196"/>
      <c r="N378" s="197"/>
      <c r="O378" s="77"/>
      <c r="P378" s="77"/>
      <c r="Q378" s="77"/>
      <c r="R378" s="77"/>
      <c r="S378" s="77"/>
      <c r="T378" s="7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9" t="s">
        <v>138</v>
      </c>
      <c r="AU378" s="19" t="s">
        <v>83</v>
      </c>
    </row>
    <row r="379" s="15" customFormat="1">
      <c r="A379" s="15"/>
      <c r="B379" s="215"/>
      <c r="C379" s="15"/>
      <c r="D379" s="193" t="s">
        <v>142</v>
      </c>
      <c r="E379" s="216" t="s">
        <v>1</v>
      </c>
      <c r="F379" s="217" t="s">
        <v>474</v>
      </c>
      <c r="G379" s="15"/>
      <c r="H379" s="216" t="s">
        <v>1</v>
      </c>
      <c r="I379" s="218"/>
      <c r="J379" s="15"/>
      <c r="K379" s="15"/>
      <c r="L379" s="215"/>
      <c r="M379" s="219"/>
      <c r="N379" s="220"/>
      <c r="O379" s="220"/>
      <c r="P379" s="220"/>
      <c r="Q379" s="220"/>
      <c r="R379" s="220"/>
      <c r="S379" s="220"/>
      <c r="T379" s="221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16" t="s">
        <v>142</v>
      </c>
      <c r="AU379" s="216" t="s">
        <v>83</v>
      </c>
      <c r="AV379" s="15" t="s">
        <v>81</v>
      </c>
      <c r="AW379" s="15" t="s">
        <v>32</v>
      </c>
      <c r="AX379" s="15" t="s">
        <v>75</v>
      </c>
      <c r="AY379" s="216" t="s">
        <v>130</v>
      </c>
    </row>
    <row r="380" s="13" customFormat="1">
      <c r="A380" s="13"/>
      <c r="B380" s="199"/>
      <c r="C380" s="13"/>
      <c r="D380" s="193" t="s">
        <v>142</v>
      </c>
      <c r="E380" s="200" t="s">
        <v>1</v>
      </c>
      <c r="F380" s="201" t="s">
        <v>427</v>
      </c>
      <c r="G380" s="13"/>
      <c r="H380" s="202">
        <v>408.363</v>
      </c>
      <c r="I380" s="203"/>
      <c r="J380" s="13"/>
      <c r="K380" s="13"/>
      <c r="L380" s="199"/>
      <c r="M380" s="204"/>
      <c r="N380" s="205"/>
      <c r="O380" s="205"/>
      <c r="P380" s="205"/>
      <c r="Q380" s="205"/>
      <c r="R380" s="205"/>
      <c r="S380" s="205"/>
      <c r="T380" s="20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00" t="s">
        <v>142</v>
      </c>
      <c r="AU380" s="200" t="s">
        <v>83</v>
      </c>
      <c r="AV380" s="13" t="s">
        <v>83</v>
      </c>
      <c r="AW380" s="13" t="s">
        <v>32</v>
      </c>
      <c r="AX380" s="13" t="s">
        <v>81</v>
      </c>
      <c r="AY380" s="200" t="s">
        <v>130</v>
      </c>
    </row>
    <row r="381" s="2" customFormat="1" ht="24.15" customHeight="1">
      <c r="A381" s="38"/>
      <c r="B381" s="179"/>
      <c r="C381" s="180" t="s">
        <v>475</v>
      </c>
      <c r="D381" s="180" t="s">
        <v>132</v>
      </c>
      <c r="E381" s="181" t="s">
        <v>476</v>
      </c>
      <c r="F381" s="182" t="s">
        <v>477</v>
      </c>
      <c r="G381" s="183" t="s">
        <v>157</v>
      </c>
      <c r="H381" s="184">
        <v>943.16999999999996</v>
      </c>
      <c r="I381" s="185"/>
      <c r="J381" s="186">
        <f>ROUND(I381*H381,2)</f>
        <v>0</v>
      </c>
      <c r="K381" s="182" t="s">
        <v>158</v>
      </c>
      <c r="L381" s="39"/>
      <c r="M381" s="187" t="s">
        <v>1</v>
      </c>
      <c r="N381" s="188" t="s">
        <v>40</v>
      </c>
      <c r="O381" s="77"/>
      <c r="P381" s="189">
        <f>O381*H381</f>
        <v>0</v>
      </c>
      <c r="Q381" s="189">
        <v>0</v>
      </c>
      <c r="R381" s="189">
        <f>Q381*H381</f>
        <v>0</v>
      </c>
      <c r="S381" s="189">
        <v>0</v>
      </c>
      <c r="T381" s="19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91" t="s">
        <v>136</v>
      </c>
      <c r="AT381" s="191" t="s">
        <v>132</v>
      </c>
      <c r="AU381" s="191" t="s">
        <v>83</v>
      </c>
      <c r="AY381" s="19" t="s">
        <v>130</v>
      </c>
      <c r="BE381" s="192">
        <f>IF(N381="základní",J381,0)</f>
        <v>0</v>
      </c>
      <c r="BF381" s="192">
        <f>IF(N381="snížená",J381,0)</f>
        <v>0</v>
      </c>
      <c r="BG381" s="192">
        <f>IF(N381="zákl. přenesená",J381,0)</f>
        <v>0</v>
      </c>
      <c r="BH381" s="192">
        <f>IF(N381="sníž. přenesená",J381,0)</f>
        <v>0</v>
      </c>
      <c r="BI381" s="192">
        <f>IF(N381="nulová",J381,0)</f>
        <v>0</v>
      </c>
      <c r="BJ381" s="19" t="s">
        <v>81</v>
      </c>
      <c r="BK381" s="192">
        <f>ROUND(I381*H381,2)</f>
        <v>0</v>
      </c>
      <c r="BL381" s="19" t="s">
        <v>136</v>
      </c>
      <c r="BM381" s="191" t="s">
        <v>478</v>
      </c>
    </row>
    <row r="382" s="2" customFormat="1">
      <c r="A382" s="38"/>
      <c r="B382" s="39"/>
      <c r="C382" s="38"/>
      <c r="D382" s="193" t="s">
        <v>138</v>
      </c>
      <c r="E382" s="38"/>
      <c r="F382" s="194" t="s">
        <v>479</v>
      </c>
      <c r="G382" s="38"/>
      <c r="H382" s="38"/>
      <c r="I382" s="195"/>
      <c r="J382" s="38"/>
      <c r="K382" s="38"/>
      <c r="L382" s="39"/>
      <c r="M382" s="196"/>
      <c r="N382" s="197"/>
      <c r="O382" s="77"/>
      <c r="P382" s="77"/>
      <c r="Q382" s="77"/>
      <c r="R382" s="77"/>
      <c r="S382" s="77"/>
      <c r="T382" s="7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9" t="s">
        <v>138</v>
      </c>
      <c r="AU382" s="19" t="s">
        <v>83</v>
      </c>
    </row>
    <row r="383" s="2" customFormat="1">
      <c r="A383" s="38"/>
      <c r="B383" s="39"/>
      <c r="C383" s="38"/>
      <c r="D383" s="193" t="s">
        <v>140</v>
      </c>
      <c r="E383" s="38"/>
      <c r="F383" s="198" t="s">
        <v>141</v>
      </c>
      <c r="G383" s="38"/>
      <c r="H383" s="38"/>
      <c r="I383" s="195"/>
      <c r="J383" s="38"/>
      <c r="K383" s="38"/>
      <c r="L383" s="39"/>
      <c r="M383" s="196"/>
      <c r="N383" s="197"/>
      <c r="O383" s="77"/>
      <c r="P383" s="77"/>
      <c r="Q383" s="77"/>
      <c r="R383" s="77"/>
      <c r="S383" s="77"/>
      <c r="T383" s="7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9" t="s">
        <v>140</v>
      </c>
      <c r="AU383" s="19" t="s">
        <v>83</v>
      </c>
    </row>
    <row r="384" s="13" customFormat="1">
      <c r="A384" s="13"/>
      <c r="B384" s="199"/>
      <c r="C384" s="13"/>
      <c r="D384" s="193" t="s">
        <v>142</v>
      </c>
      <c r="E384" s="200" t="s">
        <v>1</v>
      </c>
      <c r="F384" s="201" t="s">
        <v>480</v>
      </c>
      <c r="G384" s="13"/>
      <c r="H384" s="202">
        <v>426.80000000000001</v>
      </c>
      <c r="I384" s="203"/>
      <c r="J384" s="13"/>
      <c r="K384" s="13"/>
      <c r="L384" s="199"/>
      <c r="M384" s="204"/>
      <c r="N384" s="205"/>
      <c r="O384" s="205"/>
      <c r="P384" s="205"/>
      <c r="Q384" s="205"/>
      <c r="R384" s="205"/>
      <c r="S384" s="205"/>
      <c r="T384" s="20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0" t="s">
        <v>142</v>
      </c>
      <c r="AU384" s="200" t="s">
        <v>83</v>
      </c>
      <c r="AV384" s="13" t="s">
        <v>83</v>
      </c>
      <c r="AW384" s="13" t="s">
        <v>32</v>
      </c>
      <c r="AX384" s="13" t="s">
        <v>75</v>
      </c>
      <c r="AY384" s="200" t="s">
        <v>130</v>
      </c>
    </row>
    <row r="385" s="13" customFormat="1">
      <c r="A385" s="13"/>
      <c r="B385" s="199"/>
      <c r="C385" s="13"/>
      <c r="D385" s="193" t="s">
        <v>142</v>
      </c>
      <c r="E385" s="200" t="s">
        <v>1</v>
      </c>
      <c r="F385" s="201" t="s">
        <v>481</v>
      </c>
      <c r="G385" s="13"/>
      <c r="H385" s="202">
        <v>-65.230000000000004</v>
      </c>
      <c r="I385" s="203"/>
      <c r="J385" s="13"/>
      <c r="K385" s="13"/>
      <c r="L385" s="199"/>
      <c r="M385" s="204"/>
      <c r="N385" s="205"/>
      <c r="O385" s="205"/>
      <c r="P385" s="205"/>
      <c r="Q385" s="205"/>
      <c r="R385" s="205"/>
      <c r="S385" s="205"/>
      <c r="T385" s="20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00" t="s">
        <v>142</v>
      </c>
      <c r="AU385" s="200" t="s">
        <v>83</v>
      </c>
      <c r="AV385" s="13" t="s">
        <v>83</v>
      </c>
      <c r="AW385" s="13" t="s">
        <v>32</v>
      </c>
      <c r="AX385" s="13" t="s">
        <v>75</v>
      </c>
      <c r="AY385" s="200" t="s">
        <v>130</v>
      </c>
    </row>
    <row r="386" s="13" customFormat="1">
      <c r="A386" s="13"/>
      <c r="B386" s="199"/>
      <c r="C386" s="13"/>
      <c r="D386" s="193" t="s">
        <v>142</v>
      </c>
      <c r="E386" s="200" t="s">
        <v>1</v>
      </c>
      <c r="F386" s="201" t="s">
        <v>482</v>
      </c>
      <c r="G386" s="13"/>
      <c r="H386" s="202">
        <v>181.5</v>
      </c>
      <c r="I386" s="203"/>
      <c r="J386" s="13"/>
      <c r="K386" s="13"/>
      <c r="L386" s="199"/>
      <c r="M386" s="204"/>
      <c r="N386" s="205"/>
      <c r="O386" s="205"/>
      <c r="P386" s="205"/>
      <c r="Q386" s="205"/>
      <c r="R386" s="205"/>
      <c r="S386" s="205"/>
      <c r="T386" s="20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00" t="s">
        <v>142</v>
      </c>
      <c r="AU386" s="200" t="s">
        <v>83</v>
      </c>
      <c r="AV386" s="13" t="s">
        <v>83</v>
      </c>
      <c r="AW386" s="13" t="s">
        <v>32</v>
      </c>
      <c r="AX386" s="13" t="s">
        <v>75</v>
      </c>
      <c r="AY386" s="200" t="s">
        <v>130</v>
      </c>
    </row>
    <row r="387" s="13" customFormat="1">
      <c r="A387" s="13"/>
      <c r="B387" s="199"/>
      <c r="C387" s="13"/>
      <c r="D387" s="193" t="s">
        <v>142</v>
      </c>
      <c r="E387" s="200" t="s">
        <v>1</v>
      </c>
      <c r="F387" s="201" t="s">
        <v>483</v>
      </c>
      <c r="G387" s="13"/>
      <c r="H387" s="202">
        <v>50.600000000000001</v>
      </c>
      <c r="I387" s="203"/>
      <c r="J387" s="13"/>
      <c r="K387" s="13"/>
      <c r="L387" s="199"/>
      <c r="M387" s="204"/>
      <c r="N387" s="205"/>
      <c r="O387" s="205"/>
      <c r="P387" s="205"/>
      <c r="Q387" s="205"/>
      <c r="R387" s="205"/>
      <c r="S387" s="205"/>
      <c r="T387" s="20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00" t="s">
        <v>142</v>
      </c>
      <c r="AU387" s="200" t="s">
        <v>83</v>
      </c>
      <c r="AV387" s="13" t="s">
        <v>83</v>
      </c>
      <c r="AW387" s="13" t="s">
        <v>32</v>
      </c>
      <c r="AX387" s="13" t="s">
        <v>75</v>
      </c>
      <c r="AY387" s="200" t="s">
        <v>130</v>
      </c>
    </row>
    <row r="388" s="13" customFormat="1">
      <c r="A388" s="13"/>
      <c r="B388" s="199"/>
      <c r="C388" s="13"/>
      <c r="D388" s="193" t="s">
        <v>142</v>
      </c>
      <c r="E388" s="200" t="s">
        <v>1</v>
      </c>
      <c r="F388" s="201" t="s">
        <v>484</v>
      </c>
      <c r="G388" s="13"/>
      <c r="H388" s="202">
        <v>82.5</v>
      </c>
      <c r="I388" s="203"/>
      <c r="J388" s="13"/>
      <c r="K388" s="13"/>
      <c r="L388" s="199"/>
      <c r="M388" s="204"/>
      <c r="N388" s="205"/>
      <c r="O388" s="205"/>
      <c r="P388" s="205"/>
      <c r="Q388" s="205"/>
      <c r="R388" s="205"/>
      <c r="S388" s="205"/>
      <c r="T388" s="20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00" t="s">
        <v>142</v>
      </c>
      <c r="AU388" s="200" t="s">
        <v>83</v>
      </c>
      <c r="AV388" s="13" t="s">
        <v>83</v>
      </c>
      <c r="AW388" s="13" t="s">
        <v>32</v>
      </c>
      <c r="AX388" s="13" t="s">
        <v>75</v>
      </c>
      <c r="AY388" s="200" t="s">
        <v>130</v>
      </c>
    </row>
    <row r="389" s="13" customFormat="1">
      <c r="A389" s="13"/>
      <c r="B389" s="199"/>
      <c r="C389" s="13"/>
      <c r="D389" s="193" t="s">
        <v>142</v>
      </c>
      <c r="E389" s="200" t="s">
        <v>1</v>
      </c>
      <c r="F389" s="201" t="s">
        <v>485</v>
      </c>
      <c r="G389" s="13"/>
      <c r="H389" s="202">
        <v>204</v>
      </c>
      <c r="I389" s="203"/>
      <c r="J389" s="13"/>
      <c r="K389" s="13"/>
      <c r="L389" s="199"/>
      <c r="M389" s="204"/>
      <c r="N389" s="205"/>
      <c r="O389" s="205"/>
      <c r="P389" s="205"/>
      <c r="Q389" s="205"/>
      <c r="R389" s="205"/>
      <c r="S389" s="205"/>
      <c r="T389" s="20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00" t="s">
        <v>142</v>
      </c>
      <c r="AU389" s="200" t="s">
        <v>83</v>
      </c>
      <c r="AV389" s="13" t="s">
        <v>83</v>
      </c>
      <c r="AW389" s="13" t="s">
        <v>32</v>
      </c>
      <c r="AX389" s="13" t="s">
        <v>75</v>
      </c>
      <c r="AY389" s="200" t="s">
        <v>130</v>
      </c>
    </row>
    <row r="390" s="13" customFormat="1">
      <c r="A390" s="13"/>
      <c r="B390" s="199"/>
      <c r="C390" s="13"/>
      <c r="D390" s="193" t="s">
        <v>142</v>
      </c>
      <c r="E390" s="200" t="s">
        <v>1</v>
      </c>
      <c r="F390" s="201" t="s">
        <v>486</v>
      </c>
      <c r="G390" s="13"/>
      <c r="H390" s="202">
        <v>63</v>
      </c>
      <c r="I390" s="203"/>
      <c r="J390" s="13"/>
      <c r="K390" s="13"/>
      <c r="L390" s="199"/>
      <c r="M390" s="204"/>
      <c r="N390" s="205"/>
      <c r="O390" s="205"/>
      <c r="P390" s="205"/>
      <c r="Q390" s="205"/>
      <c r="R390" s="205"/>
      <c r="S390" s="205"/>
      <c r="T390" s="20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0" t="s">
        <v>142</v>
      </c>
      <c r="AU390" s="200" t="s">
        <v>83</v>
      </c>
      <c r="AV390" s="13" t="s">
        <v>83</v>
      </c>
      <c r="AW390" s="13" t="s">
        <v>32</v>
      </c>
      <c r="AX390" s="13" t="s">
        <v>75</v>
      </c>
      <c r="AY390" s="200" t="s">
        <v>130</v>
      </c>
    </row>
    <row r="391" s="14" customFormat="1">
      <c r="A391" s="14"/>
      <c r="B391" s="207"/>
      <c r="C391" s="14"/>
      <c r="D391" s="193" t="s">
        <v>142</v>
      </c>
      <c r="E391" s="208" t="s">
        <v>1</v>
      </c>
      <c r="F391" s="209" t="s">
        <v>173</v>
      </c>
      <c r="G391" s="14"/>
      <c r="H391" s="210">
        <v>943.16999999999996</v>
      </c>
      <c r="I391" s="211"/>
      <c r="J391" s="14"/>
      <c r="K391" s="14"/>
      <c r="L391" s="207"/>
      <c r="M391" s="212"/>
      <c r="N391" s="213"/>
      <c r="O391" s="213"/>
      <c r="P391" s="213"/>
      <c r="Q391" s="213"/>
      <c r="R391" s="213"/>
      <c r="S391" s="213"/>
      <c r="T391" s="2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8" t="s">
        <v>142</v>
      </c>
      <c r="AU391" s="208" t="s">
        <v>83</v>
      </c>
      <c r="AV391" s="14" t="s">
        <v>136</v>
      </c>
      <c r="AW391" s="14" t="s">
        <v>32</v>
      </c>
      <c r="AX391" s="14" t="s">
        <v>81</v>
      </c>
      <c r="AY391" s="208" t="s">
        <v>130</v>
      </c>
    </row>
    <row r="392" s="2" customFormat="1" ht="33" customHeight="1">
      <c r="A392" s="38"/>
      <c r="B392" s="179"/>
      <c r="C392" s="180" t="s">
        <v>487</v>
      </c>
      <c r="D392" s="180" t="s">
        <v>132</v>
      </c>
      <c r="E392" s="181" t="s">
        <v>488</v>
      </c>
      <c r="F392" s="182" t="s">
        <v>489</v>
      </c>
      <c r="G392" s="183" t="s">
        <v>490</v>
      </c>
      <c r="H392" s="184">
        <v>3685.7199999999998</v>
      </c>
      <c r="I392" s="185"/>
      <c r="J392" s="186">
        <f>ROUND(I392*H392,2)</f>
        <v>0</v>
      </c>
      <c r="K392" s="182" t="s">
        <v>158</v>
      </c>
      <c r="L392" s="39"/>
      <c r="M392" s="187" t="s">
        <v>1</v>
      </c>
      <c r="N392" s="188" t="s">
        <v>40</v>
      </c>
      <c r="O392" s="77"/>
      <c r="P392" s="189">
        <f>O392*H392</f>
        <v>0</v>
      </c>
      <c r="Q392" s="189">
        <v>0</v>
      </c>
      <c r="R392" s="189">
        <f>Q392*H392</f>
        <v>0</v>
      </c>
      <c r="S392" s="189">
        <v>0</v>
      </c>
      <c r="T392" s="19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91" t="s">
        <v>136</v>
      </c>
      <c r="AT392" s="191" t="s">
        <v>132</v>
      </c>
      <c r="AU392" s="191" t="s">
        <v>83</v>
      </c>
      <c r="AY392" s="19" t="s">
        <v>130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81</v>
      </c>
      <c r="BK392" s="192">
        <f>ROUND(I392*H392,2)</f>
        <v>0</v>
      </c>
      <c r="BL392" s="19" t="s">
        <v>136</v>
      </c>
      <c r="BM392" s="191" t="s">
        <v>491</v>
      </c>
    </row>
    <row r="393" s="2" customFormat="1">
      <c r="A393" s="38"/>
      <c r="B393" s="39"/>
      <c r="C393" s="38"/>
      <c r="D393" s="193" t="s">
        <v>138</v>
      </c>
      <c r="E393" s="38"/>
      <c r="F393" s="194" t="s">
        <v>492</v>
      </c>
      <c r="G393" s="38"/>
      <c r="H393" s="38"/>
      <c r="I393" s="195"/>
      <c r="J393" s="38"/>
      <c r="K393" s="38"/>
      <c r="L393" s="39"/>
      <c r="M393" s="196"/>
      <c r="N393" s="197"/>
      <c r="O393" s="77"/>
      <c r="P393" s="77"/>
      <c r="Q393" s="77"/>
      <c r="R393" s="77"/>
      <c r="S393" s="77"/>
      <c r="T393" s="7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9" t="s">
        <v>138</v>
      </c>
      <c r="AU393" s="19" t="s">
        <v>83</v>
      </c>
    </row>
    <row r="394" s="13" customFormat="1">
      <c r="A394" s="13"/>
      <c r="B394" s="199"/>
      <c r="C394" s="13"/>
      <c r="D394" s="193" t="s">
        <v>142</v>
      </c>
      <c r="E394" s="200" t="s">
        <v>1</v>
      </c>
      <c r="F394" s="201" t="s">
        <v>493</v>
      </c>
      <c r="G394" s="13"/>
      <c r="H394" s="202">
        <v>2047.6220000000001</v>
      </c>
      <c r="I394" s="203"/>
      <c r="J394" s="13"/>
      <c r="K394" s="13"/>
      <c r="L394" s="199"/>
      <c r="M394" s="204"/>
      <c r="N394" s="205"/>
      <c r="O394" s="205"/>
      <c r="P394" s="205"/>
      <c r="Q394" s="205"/>
      <c r="R394" s="205"/>
      <c r="S394" s="205"/>
      <c r="T394" s="20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00" t="s">
        <v>142</v>
      </c>
      <c r="AU394" s="200" t="s">
        <v>83</v>
      </c>
      <c r="AV394" s="13" t="s">
        <v>83</v>
      </c>
      <c r="AW394" s="13" t="s">
        <v>32</v>
      </c>
      <c r="AX394" s="13" t="s">
        <v>81</v>
      </c>
      <c r="AY394" s="200" t="s">
        <v>130</v>
      </c>
    </row>
    <row r="395" s="13" customFormat="1">
      <c r="A395" s="13"/>
      <c r="B395" s="199"/>
      <c r="C395" s="13"/>
      <c r="D395" s="193" t="s">
        <v>142</v>
      </c>
      <c r="E395" s="13"/>
      <c r="F395" s="201" t="s">
        <v>494</v>
      </c>
      <c r="G395" s="13"/>
      <c r="H395" s="202">
        <v>3685.7199999999998</v>
      </c>
      <c r="I395" s="203"/>
      <c r="J395" s="13"/>
      <c r="K395" s="13"/>
      <c r="L395" s="199"/>
      <c r="M395" s="204"/>
      <c r="N395" s="205"/>
      <c r="O395" s="205"/>
      <c r="P395" s="205"/>
      <c r="Q395" s="205"/>
      <c r="R395" s="205"/>
      <c r="S395" s="205"/>
      <c r="T395" s="20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00" t="s">
        <v>142</v>
      </c>
      <c r="AU395" s="200" t="s">
        <v>83</v>
      </c>
      <c r="AV395" s="13" t="s">
        <v>83</v>
      </c>
      <c r="AW395" s="13" t="s">
        <v>3</v>
      </c>
      <c r="AX395" s="13" t="s">
        <v>81</v>
      </c>
      <c r="AY395" s="200" t="s">
        <v>130</v>
      </c>
    </row>
    <row r="396" s="2" customFormat="1" ht="24.15" customHeight="1">
      <c r="A396" s="38"/>
      <c r="B396" s="179"/>
      <c r="C396" s="180" t="s">
        <v>495</v>
      </c>
      <c r="D396" s="180" t="s">
        <v>132</v>
      </c>
      <c r="E396" s="181" t="s">
        <v>496</v>
      </c>
      <c r="F396" s="182" t="s">
        <v>497</v>
      </c>
      <c r="G396" s="183" t="s">
        <v>289</v>
      </c>
      <c r="H396" s="184">
        <v>2123.7669999999998</v>
      </c>
      <c r="I396" s="185"/>
      <c r="J396" s="186">
        <f>ROUND(I396*H396,2)</f>
        <v>0</v>
      </c>
      <c r="K396" s="182" t="s">
        <v>158</v>
      </c>
      <c r="L396" s="39"/>
      <c r="M396" s="187" t="s">
        <v>1</v>
      </c>
      <c r="N396" s="188" t="s">
        <v>40</v>
      </c>
      <c r="O396" s="77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91" t="s">
        <v>136</v>
      </c>
      <c r="AT396" s="191" t="s">
        <v>132</v>
      </c>
      <c r="AU396" s="191" t="s">
        <v>83</v>
      </c>
      <c r="AY396" s="19" t="s">
        <v>130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9" t="s">
        <v>81</v>
      </c>
      <c r="BK396" s="192">
        <f>ROUND(I396*H396,2)</f>
        <v>0</v>
      </c>
      <c r="BL396" s="19" t="s">
        <v>136</v>
      </c>
      <c r="BM396" s="191" t="s">
        <v>498</v>
      </c>
    </row>
    <row r="397" s="2" customFormat="1">
      <c r="A397" s="38"/>
      <c r="B397" s="39"/>
      <c r="C397" s="38"/>
      <c r="D397" s="193" t="s">
        <v>138</v>
      </c>
      <c r="E397" s="38"/>
      <c r="F397" s="194" t="s">
        <v>499</v>
      </c>
      <c r="G397" s="38"/>
      <c r="H397" s="38"/>
      <c r="I397" s="195"/>
      <c r="J397" s="38"/>
      <c r="K397" s="38"/>
      <c r="L397" s="39"/>
      <c r="M397" s="196"/>
      <c r="N397" s="197"/>
      <c r="O397" s="77"/>
      <c r="P397" s="77"/>
      <c r="Q397" s="77"/>
      <c r="R397" s="77"/>
      <c r="S397" s="77"/>
      <c r="T397" s="7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9" t="s">
        <v>138</v>
      </c>
      <c r="AU397" s="19" t="s">
        <v>83</v>
      </c>
    </row>
    <row r="398" s="15" customFormat="1">
      <c r="A398" s="15"/>
      <c r="B398" s="215"/>
      <c r="C398" s="15"/>
      <c r="D398" s="193" t="s">
        <v>142</v>
      </c>
      <c r="E398" s="216" t="s">
        <v>1</v>
      </c>
      <c r="F398" s="217" t="s">
        <v>443</v>
      </c>
      <c r="G398" s="15"/>
      <c r="H398" s="216" t="s">
        <v>1</v>
      </c>
      <c r="I398" s="218"/>
      <c r="J398" s="15"/>
      <c r="K398" s="15"/>
      <c r="L398" s="215"/>
      <c r="M398" s="219"/>
      <c r="N398" s="220"/>
      <c r="O398" s="220"/>
      <c r="P398" s="220"/>
      <c r="Q398" s="220"/>
      <c r="R398" s="220"/>
      <c r="S398" s="220"/>
      <c r="T398" s="22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16" t="s">
        <v>142</v>
      </c>
      <c r="AU398" s="216" t="s">
        <v>83</v>
      </c>
      <c r="AV398" s="15" t="s">
        <v>81</v>
      </c>
      <c r="AW398" s="15" t="s">
        <v>32</v>
      </c>
      <c r="AX398" s="15" t="s">
        <v>75</v>
      </c>
      <c r="AY398" s="216" t="s">
        <v>130</v>
      </c>
    </row>
    <row r="399" s="13" customFormat="1">
      <c r="A399" s="13"/>
      <c r="B399" s="199"/>
      <c r="C399" s="13"/>
      <c r="D399" s="193" t="s">
        <v>142</v>
      </c>
      <c r="E399" s="200" t="s">
        <v>1</v>
      </c>
      <c r="F399" s="201" t="s">
        <v>500</v>
      </c>
      <c r="G399" s="13"/>
      <c r="H399" s="202">
        <v>2263.9099999999999</v>
      </c>
      <c r="I399" s="203"/>
      <c r="J399" s="13"/>
      <c r="K399" s="13"/>
      <c r="L399" s="199"/>
      <c r="M399" s="204"/>
      <c r="N399" s="205"/>
      <c r="O399" s="205"/>
      <c r="P399" s="205"/>
      <c r="Q399" s="205"/>
      <c r="R399" s="205"/>
      <c r="S399" s="205"/>
      <c r="T399" s="20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00" t="s">
        <v>142</v>
      </c>
      <c r="AU399" s="200" t="s">
        <v>83</v>
      </c>
      <c r="AV399" s="13" t="s">
        <v>83</v>
      </c>
      <c r="AW399" s="13" t="s">
        <v>32</v>
      </c>
      <c r="AX399" s="13" t="s">
        <v>75</v>
      </c>
      <c r="AY399" s="200" t="s">
        <v>130</v>
      </c>
    </row>
    <row r="400" s="15" customFormat="1">
      <c r="A400" s="15"/>
      <c r="B400" s="215"/>
      <c r="C400" s="15"/>
      <c r="D400" s="193" t="s">
        <v>142</v>
      </c>
      <c r="E400" s="216" t="s">
        <v>1</v>
      </c>
      <c r="F400" s="217" t="s">
        <v>501</v>
      </c>
      <c r="G400" s="15"/>
      <c r="H400" s="216" t="s">
        <v>1</v>
      </c>
      <c r="I400" s="218"/>
      <c r="J400" s="15"/>
      <c r="K400" s="15"/>
      <c r="L400" s="215"/>
      <c r="M400" s="219"/>
      <c r="N400" s="220"/>
      <c r="O400" s="220"/>
      <c r="P400" s="220"/>
      <c r="Q400" s="220"/>
      <c r="R400" s="220"/>
      <c r="S400" s="220"/>
      <c r="T400" s="22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16" t="s">
        <v>142</v>
      </c>
      <c r="AU400" s="216" t="s">
        <v>83</v>
      </c>
      <c r="AV400" s="15" t="s">
        <v>81</v>
      </c>
      <c r="AW400" s="15" t="s">
        <v>32</v>
      </c>
      <c r="AX400" s="15" t="s">
        <v>75</v>
      </c>
      <c r="AY400" s="216" t="s">
        <v>130</v>
      </c>
    </row>
    <row r="401" s="13" customFormat="1">
      <c r="A401" s="13"/>
      <c r="B401" s="199"/>
      <c r="C401" s="13"/>
      <c r="D401" s="193" t="s">
        <v>142</v>
      </c>
      <c r="E401" s="200" t="s">
        <v>1</v>
      </c>
      <c r="F401" s="201" t="s">
        <v>502</v>
      </c>
      <c r="G401" s="13"/>
      <c r="H401" s="202">
        <v>191.88300000000001</v>
      </c>
      <c r="I401" s="203"/>
      <c r="J401" s="13"/>
      <c r="K401" s="13"/>
      <c r="L401" s="199"/>
      <c r="M401" s="204"/>
      <c r="N401" s="205"/>
      <c r="O401" s="205"/>
      <c r="P401" s="205"/>
      <c r="Q401" s="205"/>
      <c r="R401" s="205"/>
      <c r="S401" s="205"/>
      <c r="T401" s="20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0" t="s">
        <v>142</v>
      </c>
      <c r="AU401" s="200" t="s">
        <v>83</v>
      </c>
      <c r="AV401" s="13" t="s">
        <v>83</v>
      </c>
      <c r="AW401" s="13" t="s">
        <v>32</v>
      </c>
      <c r="AX401" s="13" t="s">
        <v>75</v>
      </c>
      <c r="AY401" s="200" t="s">
        <v>130</v>
      </c>
    </row>
    <row r="402" s="15" customFormat="1">
      <c r="A402" s="15"/>
      <c r="B402" s="215"/>
      <c r="C402" s="15"/>
      <c r="D402" s="193" t="s">
        <v>142</v>
      </c>
      <c r="E402" s="216" t="s">
        <v>1</v>
      </c>
      <c r="F402" s="217" t="s">
        <v>503</v>
      </c>
      <c r="G402" s="15"/>
      <c r="H402" s="216" t="s">
        <v>1</v>
      </c>
      <c r="I402" s="218"/>
      <c r="J402" s="15"/>
      <c r="K402" s="15"/>
      <c r="L402" s="215"/>
      <c r="M402" s="219"/>
      <c r="N402" s="220"/>
      <c r="O402" s="220"/>
      <c r="P402" s="220"/>
      <c r="Q402" s="220"/>
      <c r="R402" s="220"/>
      <c r="S402" s="220"/>
      <c r="T402" s="221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16" t="s">
        <v>142</v>
      </c>
      <c r="AU402" s="216" t="s">
        <v>83</v>
      </c>
      <c r="AV402" s="15" t="s">
        <v>81</v>
      </c>
      <c r="AW402" s="15" t="s">
        <v>32</v>
      </c>
      <c r="AX402" s="15" t="s">
        <v>75</v>
      </c>
      <c r="AY402" s="216" t="s">
        <v>130</v>
      </c>
    </row>
    <row r="403" s="13" customFormat="1">
      <c r="A403" s="13"/>
      <c r="B403" s="199"/>
      <c r="C403" s="13"/>
      <c r="D403" s="193" t="s">
        <v>142</v>
      </c>
      <c r="E403" s="200" t="s">
        <v>1</v>
      </c>
      <c r="F403" s="201" t="s">
        <v>504</v>
      </c>
      <c r="G403" s="13"/>
      <c r="H403" s="202">
        <v>-88.016999999999996</v>
      </c>
      <c r="I403" s="203"/>
      <c r="J403" s="13"/>
      <c r="K403" s="13"/>
      <c r="L403" s="199"/>
      <c r="M403" s="204"/>
      <c r="N403" s="205"/>
      <c r="O403" s="205"/>
      <c r="P403" s="205"/>
      <c r="Q403" s="205"/>
      <c r="R403" s="205"/>
      <c r="S403" s="205"/>
      <c r="T403" s="20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00" t="s">
        <v>142</v>
      </c>
      <c r="AU403" s="200" t="s">
        <v>83</v>
      </c>
      <c r="AV403" s="13" t="s">
        <v>83</v>
      </c>
      <c r="AW403" s="13" t="s">
        <v>32</v>
      </c>
      <c r="AX403" s="13" t="s">
        <v>75</v>
      </c>
      <c r="AY403" s="200" t="s">
        <v>130</v>
      </c>
    </row>
    <row r="404" s="15" customFormat="1">
      <c r="A404" s="15"/>
      <c r="B404" s="215"/>
      <c r="C404" s="15"/>
      <c r="D404" s="193" t="s">
        <v>142</v>
      </c>
      <c r="E404" s="216" t="s">
        <v>1</v>
      </c>
      <c r="F404" s="217" t="s">
        <v>505</v>
      </c>
      <c r="G404" s="15"/>
      <c r="H404" s="216" t="s">
        <v>1</v>
      </c>
      <c r="I404" s="218"/>
      <c r="J404" s="15"/>
      <c r="K404" s="15"/>
      <c r="L404" s="215"/>
      <c r="M404" s="219"/>
      <c r="N404" s="220"/>
      <c r="O404" s="220"/>
      <c r="P404" s="220"/>
      <c r="Q404" s="220"/>
      <c r="R404" s="220"/>
      <c r="S404" s="220"/>
      <c r="T404" s="22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16" t="s">
        <v>142</v>
      </c>
      <c r="AU404" s="216" t="s">
        <v>83</v>
      </c>
      <c r="AV404" s="15" t="s">
        <v>81</v>
      </c>
      <c r="AW404" s="15" t="s">
        <v>32</v>
      </c>
      <c r="AX404" s="15" t="s">
        <v>75</v>
      </c>
      <c r="AY404" s="216" t="s">
        <v>130</v>
      </c>
    </row>
    <row r="405" s="13" customFormat="1">
      <c r="A405" s="13"/>
      <c r="B405" s="199"/>
      <c r="C405" s="13"/>
      <c r="D405" s="193" t="s">
        <v>142</v>
      </c>
      <c r="E405" s="200" t="s">
        <v>1</v>
      </c>
      <c r="F405" s="201" t="s">
        <v>506</v>
      </c>
      <c r="G405" s="13"/>
      <c r="H405" s="202">
        <v>-11.25</v>
      </c>
      <c r="I405" s="203"/>
      <c r="J405" s="13"/>
      <c r="K405" s="13"/>
      <c r="L405" s="199"/>
      <c r="M405" s="204"/>
      <c r="N405" s="205"/>
      <c r="O405" s="205"/>
      <c r="P405" s="205"/>
      <c r="Q405" s="205"/>
      <c r="R405" s="205"/>
      <c r="S405" s="205"/>
      <c r="T405" s="20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00" t="s">
        <v>142</v>
      </c>
      <c r="AU405" s="200" t="s">
        <v>83</v>
      </c>
      <c r="AV405" s="13" t="s">
        <v>83</v>
      </c>
      <c r="AW405" s="13" t="s">
        <v>32</v>
      </c>
      <c r="AX405" s="13" t="s">
        <v>75</v>
      </c>
      <c r="AY405" s="200" t="s">
        <v>130</v>
      </c>
    </row>
    <row r="406" s="15" customFormat="1">
      <c r="A406" s="15"/>
      <c r="B406" s="215"/>
      <c r="C406" s="15"/>
      <c r="D406" s="193" t="s">
        <v>142</v>
      </c>
      <c r="E406" s="216" t="s">
        <v>1</v>
      </c>
      <c r="F406" s="217" t="s">
        <v>507</v>
      </c>
      <c r="G406" s="15"/>
      <c r="H406" s="216" t="s">
        <v>1</v>
      </c>
      <c r="I406" s="218"/>
      <c r="J406" s="15"/>
      <c r="K406" s="15"/>
      <c r="L406" s="215"/>
      <c r="M406" s="219"/>
      <c r="N406" s="220"/>
      <c r="O406" s="220"/>
      <c r="P406" s="220"/>
      <c r="Q406" s="220"/>
      <c r="R406" s="220"/>
      <c r="S406" s="220"/>
      <c r="T406" s="221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16" t="s">
        <v>142</v>
      </c>
      <c r="AU406" s="216" t="s">
        <v>83</v>
      </c>
      <c r="AV406" s="15" t="s">
        <v>81</v>
      </c>
      <c r="AW406" s="15" t="s">
        <v>32</v>
      </c>
      <c r="AX406" s="15" t="s">
        <v>75</v>
      </c>
      <c r="AY406" s="216" t="s">
        <v>130</v>
      </c>
    </row>
    <row r="407" s="13" customFormat="1">
      <c r="A407" s="13"/>
      <c r="B407" s="199"/>
      <c r="C407" s="13"/>
      <c r="D407" s="193" t="s">
        <v>142</v>
      </c>
      <c r="E407" s="200" t="s">
        <v>1</v>
      </c>
      <c r="F407" s="201" t="s">
        <v>508</v>
      </c>
      <c r="G407" s="13"/>
      <c r="H407" s="202">
        <v>-463.69299999999998</v>
      </c>
      <c r="I407" s="203"/>
      <c r="J407" s="13"/>
      <c r="K407" s="13"/>
      <c r="L407" s="199"/>
      <c r="M407" s="204"/>
      <c r="N407" s="205"/>
      <c r="O407" s="205"/>
      <c r="P407" s="205"/>
      <c r="Q407" s="205"/>
      <c r="R407" s="205"/>
      <c r="S407" s="205"/>
      <c r="T407" s="20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00" t="s">
        <v>142</v>
      </c>
      <c r="AU407" s="200" t="s">
        <v>83</v>
      </c>
      <c r="AV407" s="13" t="s">
        <v>83</v>
      </c>
      <c r="AW407" s="13" t="s">
        <v>32</v>
      </c>
      <c r="AX407" s="13" t="s">
        <v>75</v>
      </c>
      <c r="AY407" s="200" t="s">
        <v>130</v>
      </c>
    </row>
    <row r="408" s="15" customFormat="1">
      <c r="A408" s="15"/>
      <c r="B408" s="215"/>
      <c r="C408" s="15"/>
      <c r="D408" s="193" t="s">
        <v>142</v>
      </c>
      <c r="E408" s="216" t="s">
        <v>1</v>
      </c>
      <c r="F408" s="217" t="s">
        <v>509</v>
      </c>
      <c r="G408" s="15"/>
      <c r="H408" s="216" t="s">
        <v>1</v>
      </c>
      <c r="I408" s="218"/>
      <c r="J408" s="15"/>
      <c r="K408" s="15"/>
      <c r="L408" s="215"/>
      <c r="M408" s="219"/>
      <c r="N408" s="220"/>
      <c r="O408" s="220"/>
      <c r="P408" s="220"/>
      <c r="Q408" s="220"/>
      <c r="R408" s="220"/>
      <c r="S408" s="220"/>
      <c r="T408" s="221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16" t="s">
        <v>142</v>
      </c>
      <c r="AU408" s="216" t="s">
        <v>83</v>
      </c>
      <c r="AV408" s="15" t="s">
        <v>81</v>
      </c>
      <c r="AW408" s="15" t="s">
        <v>32</v>
      </c>
      <c r="AX408" s="15" t="s">
        <v>75</v>
      </c>
      <c r="AY408" s="216" t="s">
        <v>130</v>
      </c>
    </row>
    <row r="409" s="13" customFormat="1">
      <c r="A409" s="13"/>
      <c r="B409" s="199"/>
      <c r="C409" s="13"/>
      <c r="D409" s="193" t="s">
        <v>142</v>
      </c>
      <c r="E409" s="200" t="s">
        <v>1</v>
      </c>
      <c r="F409" s="201" t="s">
        <v>510</v>
      </c>
      <c r="G409" s="13"/>
      <c r="H409" s="202">
        <v>-10.800000000000001</v>
      </c>
      <c r="I409" s="203"/>
      <c r="J409" s="13"/>
      <c r="K409" s="13"/>
      <c r="L409" s="199"/>
      <c r="M409" s="204"/>
      <c r="N409" s="205"/>
      <c r="O409" s="205"/>
      <c r="P409" s="205"/>
      <c r="Q409" s="205"/>
      <c r="R409" s="205"/>
      <c r="S409" s="205"/>
      <c r="T409" s="20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0" t="s">
        <v>142</v>
      </c>
      <c r="AU409" s="200" t="s">
        <v>83</v>
      </c>
      <c r="AV409" s="13" t="s">
        <v>83</v>
      </c>
      <c r="AW409" s="13" t="s">
        <v>32</v>
      </c>
      <c r="AX409" s="13" t="s">
        <v>75</v>
      </c>
      <c r="AY409" s="200" t="s">
        <v>130</v>
      </c>
    </row>
    <row r="410" s="15" customFormat="1">
      <c r="A410" s="15"/>
      <c r="B410" s="215"/>
      <c r="C410" s="15"/>
      <c r="D410" s="193" t="s">
        <v>142</v>
      </c>
      <c r="E410" s="216" t="s">
        <v>1</v>
      </c>
      <c r="F410" s="217" t="s">
        <v>511</v>
      </c>
      <c r="G410" s="15"/>
      <c r="H410" s="216" t="s">
        <v>1</v>
      </c>
      <c r="I410" s="218"/>
      <c r="J410" s="15"/>
      <c r="K410" s="15"/>
      <c r="L410" s="215"/>
      <c r="M410" s="219"/>
      <c r="N410" s="220"/>
      <c r="O410" s="220"/>
      <c r="P410" s="220"/>
      <c r="Q410" s="220"/>
      <c r="R410" s="220"/>
      <c r="S410" s="220"/>
      <c r="T410" s="221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16" t="s">
        <v>142</v>
      </c>
      <c r="AU410" s="216" t="s">
        <v>83</v>
      </c>
      <c r="AV410" s="15" t="s">
        <v>81</v>
      </c>
      <c r="AW410" s="15" t="s">
        <v>32</v>
      </c>
      <c r="AX410" s="15" t="s">
        <v>75</v>
      </c>
      <c r="AY410" s="216" t="s">
        <v>130</v>
      </c>
    </row>
    <row r="411" s="13" customFormat="1">
      <c r="A411" s="13"/>
      <c r="B411" s="199"/>
      <c r="C411" s="13"/>
      <c r="D411" s="193" t="s">
        <v>142</v>
      </c>
      <c r="E411" s="200" t="s">
        <v>1</v>
      </c>
      <c r="F411" s="201" t="s">
        <v>512</v>
      </c>
      <c r="G411" s="13"/>
      <c r="H411" s="202">
        <v>-34.387999999999998</v>
      </c>
      <c r="I411" s="203"/>
      <c r="J411" s="13"/>
      <c r="K411" s="13"/>
      <c r="L411" s="199"/>
      <c r="M411" s="204"/>
      <c r="N411" s="205"/>
      <c r="O411" s="205"/>
      <c r="P411" s="205"/>
      <c r="Q411" s="205"/>
      <c r="R411" s="205"/>
      <c r="S411" s="205"/>
      <c r="T411" s="20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00" t="s">
        <v>142</v>
      </c>
      <c r="AU411" s="200" t="s">
        <v>83</v>
      </c>
      <c r="AV411" s="13" t="s">
        <v>83</v>
      </c>
      <c r="AW411" s="13" t="s">
        <v>32</v>
      </c>
      <c r="AX411" s="13" t="s">
        <v>75</v>
      </c>
      <c r="AY411" s="200" t="s">
        <v>130</v>
      </c>
    </row>
    <row r="412" s="13" customFormat="1">
      <c r="A412" s="13"/>
      <c r="B412" s="199"/>
      <c r="C412" s="13"/>
      <c r="D412" s="193" t="s">
        <v>142</v>
      </c>
      <c r="E412" s="200" t="s">
        <v>1</v>
      </c>
      <c r="F412" s="201" t="s">
        <v>513</v>
      </c>
      <c r="G412" s="13"/>
      <c r="H412" s="202">
        <v>-8.6910000000000007</v>
      </c>
      <c r="I412" s="203"/>
      <c r="J412" s="13"/>
      <c r="K412" s="13"/>
      <c r="L412" s="199"/>
      <c r="M412" s="204"/>
      <c r="N412" s="205"/>
      <c r="O412" s="205"/>
      <c r="P412" s="205"/>
      <c r="Q412" s="205"/>
      <c r="R412" s="205"/>
      <c r="S412" s="205"/>
      <c r="T412" s="20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00" t="s">
        <v>142</v>
      </c>
      <c r="AU412" s="200" t="s">
        <v>83</v>
      </c>
      <c r="AV412" s="13" t="s">
        <v>83</v>
      </c>
      <c r="AW412" s="13" t="s">
        <v>32</v>
      </c>
      <c r="AX412" s="13" t="s">
        <v>75</v>
      </c>
      <c r="AY412" s="200" t="s">
        <v>130</v>
      </c>
    </row>
    <row r="413" s="13" customFormat="1">
      <c r="A413" s="13"/>
      <c r="B413" s="199"/>
      <c r="C413" s="13"/>
      <c r="D413" s="193" t="s">
        <v>142</v>
      </c>
      <c r="E413" s="200" t="s">
        <v>1</v>
      </c>
      <c r="F413" s="201" t="s">
        <v>514</v>
      </c>
      <c r="G413" s="13"/>
      <c r="H413" s="202">
        <v>-13.519</v>
      </c>
      <c r="I413" s="203"/>
      <c r="J413" s="13"/>
      <c r="K413" s="13"/>
      <c r="L413" s="199"/>
      <c r="M413" s="204"/>
      <c r="N413" s="205"/>
      <c r="O413" s="205"/>
      <c r="P413" s="205"/>
      <c r="Q413" s="205"/>
      <c r="R413" s="205"/>
      <c r="S413" s="205"/>
      <c r="T413" s="20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0" t="s">
        <v>142</v>
      </c>
      <c r="AU413" s="200" t="s">
        <v>83</v>
      </c>
      <c r="AV413" s="13" t="s">
        <v>83</v>
      </c>
      <c r="AW413" s="13" t="s">
        <v>32</v>
      </c>
      <c r="AX413" s="13" t="s">
        <v>75</v>
      </c>
      <c r="AY413" s="200" t="s">
        <v>130</v>
      </c>
    </row>
    <row r="414" s="15" customFormat="1">
      <c r="A414" s="15"/>
      <c r="B414" s="215"/>
      <c r="C414" s="15"/>
      <c r="D414" s="193" t="s">
        <v>142</v>
      </c>
      <c r="E414" s="216" t="s">
        <v>1</v>
      </c>
      <c r="F414" s="217" t="s">
        <v>515</v>
      </c>
      <c r="G414" s="15"/>
      <c r="H414" s="216" t="s">
        <v>1</v>
      </c>
      <c r="I414" s="218"/>
      <c r="J414" s="15"/>
      <c r="K414" s="15"/>
      <c r="L414" s="215"/>
      <c r="M414" s="219"/>
      <c r="N414" s="220"/>
      <c r="O414" s="220"/>
      <c r="P414" s="220"/>
      <c r="Q414" s="220"/>
      <c r="R414" s="220"/>
      <c r="S414" s="220"/>
      <c r="T414" s="221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16" t="s">
        <v>142</v>
      </c>
      <c r="AU414" s="216" t="s">
        <v>83</v>
      </c>
      <c r="AV414" s="15" t="s">
        <v>81</v>
      </c>
      <c r="AW414" s="15" t="s">
        <v>32</v>
      </c>
      <c r="AX414" s="15" t="s">
        <v>75</v>
      </c>
      <c r="AY414" s="216" t="s">
        <v>130</v>
      </c>
    </row>
    <row r="415" s="13" customFormat="1">
      <c r="A415" s="13"/>
      <c r="B415" s="199"/>
      <c r="C415" s="13"/>
      <c r="D415" s="193" t="s">
        <v>142</v>
      </c>
      <c r="E415" s="200" t="s">
        <v>1</v>
      </c>
      <c r="F415" s="201" t="s">
        <v>516</v>
      </c>
      <c r="G415" s="13"/>
      <c r="H415" s="202">
        <v>285.86000000000001</v>
      </c>
      <c r="I415" s="203"/>
      <c r="J415" s="13"/>
      <c r="K415" s="13"/>
      <c r="L415" s="199"/>
      <c r="M415" s="204"/>
      <c r="N415" s="205"/>
      <c r="O415" s="205"/>
      <c r="P415" s="205"/>
      <c r="Q415" s="205"/>
      <c r="R415" s="205"/>
      <c r="S415" s="205"/>
      <c r="T415" s="20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00" t="s">
        <v>142</v>
      </c>
      <c r="AU415" s="200" t="s">
        <v>83</v>
      </c>
      <c r="AV415" s="13" t="s">
        <v>83</v>
      </c>
      <c r="AW415" s="13" t="s">
        <v>32</v>
      </c>
      <c r="AX415" s="13" t="s">
        <v>75</v>
      </c>
      <c r="AY415" s="200" t="s">
        <v>130</v>
      </c>
    </row>
    <row r="416" s="15" customFormat="1">
      <c r="A416" s="15"/>
      <c r="B416" s="215"/>
      <c r="C416" s="15"/>
      <c r="D416" s="193" t="s">
        <v>142</v>
      </c>
      <c r="E416" s="216" t="s">
        <v>1</v>
      </c>
      <c r="F416" s="217" t="s">
        <v>517</v>
      </c>
      <c r="G416" s="15"/>
      <c r="H416" s="216" t="s">
        <v>1</v>
      </c>
      <c r="I416" s="218"/>
      <c r="J416" s="15"/>
      <c r="K416" s="15"/>
      <c r="L416" s="215"/>
      <c r="M416" s="219"/>
      <c r="N416" s="220"/>
      <c r="O416" s="220"/>
      <c r="P416" s="220"/>
      <c r="Q416" s="220"/>
      <c r="R416" s="220"/>
      <c r="S416" s="220"/>
      <c r="T416" s="221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16" t="s">
        <v>142</v>
      </c>
      <c r="AU416" s="216" t="s">
        <v>83</v>
      </c>
      <c r="AV416" s="15" t="s">
        <v>81</v>
      </c>
      <c r="AW416" s="15" t="s">
        <v>32</v>
      </c>
      <c r="AX416" s="15" t="s">
        <v>75</v>
      </c>
      <c r="AY416" s="216" t="s">
        <v>130</v>
      </c>
    </row>
    <row r="417" s="13" customFormat="1">
      <c r="A417" s="13"/>
      <c r="B417" s="199"/>
      <c r="C417" s="13"/>
      <c r="D417" s="193" t="s">
        <v>142</v>
      </c>
      <c r="E417" s="200" t="s">
        <v>1</v>
      </c>
      <c r="F417" s="201" t="s">
        <v>518</v>
      </c>
      <c r="G417" s="13"/>
      <c r="H417" s="202">
        <v>12.472</v>
      </c>
      <c r="I417" s="203"/>
      <c r="J417" s="13"/>
      <c r="K417" s="13"/>
      <c r="L417" s="199"/>
      <c r="M417" s="204"/>
      <c r="N417" s="205"/>
      <c r="O417" s="205"/>
      <c r="P417" s="205"/>
      <c r="Q417" s="205"/>
      <c r="R417" s="205"/>
      <c r="S417" s="205"/>
      <c r="T417" s="20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00" t="s">
        <v>142</v>
      </c>
      <c r="AU417" s="200" t="s">
        <v>83</v>
      </c>
      <c r="AV417" s="13" t="s">
        <v>83</v>
      </c>
      <c r="AW417" s="13" t="s">
        <v>32</v>
      </c>
      <c r="AX417" s="13" t="s">
        <v>75</v>
      </c>
      <c r="AY417" s="200" t="s">
        <v>130</v>
      </c>
    </row>
    <row r="418" s="14" customFormat="1">
      <c r="A418" s="14"/>
      <c r="B418" s="207"/>
      <c r="C418" s="14"/>
      <c r="D418" s="193" t="s">
        <v>142</v>
      </c>
      <c r="E418" s="208" t="s">
        <v>1</v>
      </c>
      <c r="F418" s="209" t="s">
        <v>173</v>
      </c>
      <c r="G418" s="14"/>
      <c r="H418" s="210">
        <v>2123.7670000000003</v>
      </c>
      <c r="I418" s="211"/>
      <c r="J418" s="14"/>
      <c r="K418" s="14"/>
      <c r="L418" s="207"/>
      <c r="M418" s="212"/>
      <c r="N418" s="213"/>
      <c r="O418" s="213"/>
      <c r="P418" s="213"/>
      <c r="Q418" s="213"/>
      <c r="R418" s="213"/>
      <c r="S418" s="213"/>
      <c r="T418" s="2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8" t="s">
        <v>142</v>
      </c>
      <c r="AU418" s="208" t="s">
        <v>83</v>
      </c>
      <c r="AV418" s="14" t="s">
        <v>136</v>
      </c>
      <c r="AW418" s="14" t="s">
        <v>32</v>
      </c>
      <c r="AX418" s="14" t="s">
        <v>81</v>
      </c>
      <c r="AY418" s="208" t="s">
        <v>130</v>
      </c>
    </row>
    <row r="419" s="2" customFormat="1" ht="21.75" customHeight="1">
      <c r="A419" s="38"/>
      <c r="B419" s="179"/>
      <c r="C419" s="230" t="s">
        <v>519</v>
      </c>
      <c r="D419" s="230" t="s">
        <v>379</v>
      </c>
      <c r="E419" s="231" t="s">
        <v>520</v>
      </c>
      <c r="F419" s="232" t="s">
        <v>521</v>
      </c>
      <c r="G419" s="233" t="s">
        <v>490</v>
      </c>
      <c r="H419" s="234">
        <v>3430.808</v>
      </c>
      <c r="I419" s="235"/>
      <c r="J419" s="236">
        <f>ROUND(I419*H419,2)</f>
        <v>0</v>
      </c>
      <c r="K419" s="232" t="s">
        <v>158</v>
      </c>
      <c r="L419" s="237"/>
      <c r="M419" s="238" t="s">
        <v>1</v>
      </c>
      <c r="N419" s="239" t="s">
        <v>40</v>
      </c>
      <c r="O419" s="77"/>
      <c r="P419" s="189">
        <f>O419*H419</f>
        <v>0</v>
      </c>
      <c r="Q419" s="189">
        <v>1</v>
      </c>
      <c r="R419" s="189">
        <f>Q419*H419</f>
        <v>3430.808</v>
      </c>
      <c r="S419" s="189">
        <v>0</v>
      </c>
      <c r="T419" s="190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91" t="s">
        <v>178</v>
      </c>
      <c r="AT419" s="191" t="s">
        <v>379</v>
      </c>
      <c r="AU419" s="191" t="s">
        <v>83</v>
      </c>
      <c r="AY419" s="19" t="s">
        <v>130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9" t="s">
        <v>81</v>
      </c>
      <c r="BK419" s="192">
        <f>ROUND(I419*H419,2)</f>
        <v>0</v>
      </c>
      <c r="BL419" s="19" t="s">
        <v>136</v>
      </c>
      <c r="BM419" s="191" t="s">
        <v>522</v>
      </c>
    </row>
    <row r="420" s="2" customFormat="1">
      <c r="A420" s="38"/>
      <c r="B420" s="39"/>
      <c r="C420" s="38"/>
      <c r="D420" s="193" t="s">
        <v>138</v>
      </c>
      <c r="E420" s="38"/>
      <c r="F420" s="194" t="s">
        <v>521</v>
      </c>
      <c r="G420" s="38"/>
      <c r="H420" s="38"/>
      <c r="I420" s="195"/>
      <c r="J420" s="38"/>
      <c r="K420" s="38"/>
      <c r="L420" s="39"/>
      <c r="M420" s="196"/>
      <c r="N420" s="197"/>
      <c r="O420" s="77"/>
      <c r="P420" s="77"/>
      <c r="Q420" s="77"/>
      <c r="R420" s="77"/>
      <c r="S420" s="77"/>
      <c r="T420" s="7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9" t="s">
        <v>138</v>
      </c>
      <c r="AU420" s="19" t="s">
        <v>83</v>
      </c>
    </row>
    <row r="421" s="2" customFormat="1">
      <c r="A421" s="38"/>
      <c r="B421" s="39"/>
      <c r="C421" s="38"/>
      <c r="D421" s="193" t="s">
        <v>140</v>
      </c>
      <c r="E421" s="38"/>
      <c r="F421" s="198" t="s">
        <v>523</v>
      </c>
      <c r="G421" s="38"/>
      <c r="H421" s="38"/>
      <c r="I421" s="195"/>
      <c r="J421" s="38"/>
      <c r="K421" s="38"/>
      <c r="L421" s="39"/>
      <c r="M421" s="196"/>
      <c r="N421" s="197"/>
      <c r="O421" s="77"/>
      <c r="P421" s="77"/>
      <c r="Q421" s="77"/>
      <c r="R421" s="77"/>
      <c r="S421" s="77"/>
      <c r="T421" s="7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9" t="s">
        <v>140</v>
      </c>
      <c r="AU421" s="19" t="s">
        <v>83</v>
      </c>
    </row>
    <row r="422" s="15" customFormat="1">
      <c r="A422" s="15"/>
      <c r="B422" s="215"/>
      <c r="C422" s="15"/>
      <c r="D422" s="193" t="s">
        <v>142</v>
      </c>
      <c r="E422" s="216" t="s">
        <v>1</v>
      </c>
      <c r="F422" s="217" t="s">
        <v>524</v>
      </c>
      <c r="G422" s="15"/>
      <c r="H422" s="216" t="s">
        <v>1</v>
      </c>
      <c r="I422" s="218"/>
      <c r="J422" s="15"/>
      <c r="K422" s="15"/>
      <c r="L422" s="215"/>
      <c r="M422" s="219"/>
      <c r="N422" s="220"/>
      <c r="O422" s="220"/>
      <c r="P422" s="220"/>
      <c r="Q422" s="220"/>
      <c r="R422" s="220"/>
      <c r="S422" s="220"/>
      <c r="T422" s="221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16" t="s">
        <v>142</v>
      </c>
      <c r="AU422" s="216" t="s">
        <v>83</v>
      </c>
      <c r="AV422" s="15" t="s">
        <v>81</v>
      </c>
      <c r="AW422" s="15" t="s">
        <v>32</v>
      </c>
      <c r="AX422" s="15" t="s">
        <v>75</v>
      </c>
      <c r="AY422" s="216" t="s">
        <v>130</v>
      </c>
    </row>
    <row r="423" s="13" customFormat="1">
      <c r="A423" s="13"/>
      <c r="B423" s="199"/>
      <c r="C423" s="13"/>
      <c r="D423" s="193" t="s">
        <v>142</v>
      </c>
      <c r="E423" s="200" t="s">
        <v>1</v>
      </c>
      <c r="F423" s="201" t="s">
        <v>525</v>
      </c>
      <c r="G423" s="13"/>
      <c r="H423" s="202">
        <v>2123.7669999999998</v>
      </c>
      <c r="I423" s="203"/>
      <c r="J423" s="13"/>
      <c r="K423" s="13"/>
      <c r="L423" s="199"/>
      <c r="M423" s="204"/>
      <c r="N423" s="205"/>
      <c r="O423" s="205"/>
      <c r="P423" s="205"/>
      <c r="Q423" s="205"/>
      <c r="R423" s="205"/>
      <c r="S423" s="205"/>
      <c r="T423" s="20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00" t="s">
        <v>142</v>
      </c>
      <c r="AU423" s="200" t="s">
        <v>83</v>
      </c>
      <c r="AV423" s="13" t="s">
        <v>83</v>
      </c>
      <c r="AW423" s="13" t="s">
        <v>32</v>
      </c>
      <c r="AX423" s="13" t="s">
        <v>75</v>
      </c>
      <c r="AY423" s="200" t="s">
        <v>130</v>
      </c>
    </row>
    <row r="424" s="16" customFormat="1">
      <c r="A424" s="16"/>
      <c r="B424" s="222"/>
      <c r="C424" s="16"/>
      <c r="D424" s="193" t="s">
        <v>142</v>
      </c>
      <c r="E424" s="223" t="s">
        <v>1</v>
      </c>
      <c r="F424" s="224" t="s">
        <v>311</v>
      </c>
      <c r="G424" s="16"/>
      <c r="H424" s="225">
        <v>2123.7669999999998</v>
      </c>
      <c r="I424" s="226"/>
      <c r="J424" s="16"/>
      <c r="K424" s="16"/>
      <c r="L424" s="222"/>
      <c r="M424" s="227"/>
      <c r="N424" s="228"/>
      <c r="O424" s="228"/>
      <c r="P424" s="228"/>
      <c r="Q424" s="228"/>
      <c r="R424" s="228"/>
      <c r="S424" s="228"/>
      <c r="T424" s="229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23" t="s">
        <v>142</v>
      </c>
      <c r="AU424" s="223" t="s">
        <v>83</v>
      </c>
      <c r="AV424" s="16" t="s">
        <v>149</v>
      </c>
      <c r="AW424" s="16" t="s">
        <v>32</v>
      </c>
      <c r="AX424" s="16" t="s">
        <v>75</v>
      </c>
      <c r="AY424" s="223" t="s">
        <v>130</v>
      </c>
    </row>
    <row r="425" s="15" customFormat="1">
      <c r="A425" s="15"/>
      <c r="B425" s="215"/>
      <c r="C425" s="15"/>
      <c r="D425" s="193" t="s">
        <v>142</v>
      </c>
      <c r="E425" s="216" t="s">
        <v>1</v>
      </c>
      <c r="F425" s="217" t="s">
        <v>526</v>
      </c>
      <c r="G425" s="15"/>
      <c r="H425" s="216" t="s">
        <v>1</v>
      </c>
      <c r="I425" s="218"/>
      <c r="J425" s="15"/>
      <c r="K425" s="15"/>
      <c r="L425" s="215"/>
      <c r="M425" s="219"/>
      <c r="N425" s="220"/>
      <c r="O425" s="220"/>
      <c r="P425" s="220"/>
      <c r="Q425" s="220"/>
      <c r="R425" s="220"/>
      <c r="S425" s="220"/>
      <c r="T425" s="22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16" t="s">
        <v>142</v>
      </c>
      <c r="AU425" s="216" t="s">
        <v>83</v>
      </c>
      <c r="AV425" s="15" t="s">
        <v>81</v>
      </c>
      <c r="AW425" s="15" t="s">
        <v>32</v>
      </c>
      <c r="AX425" s="15" t="s">
        <v>75</v>
      </c>
      <c r="AY425" s="216" t="s">
        <v>130</v>
      </c>
    </row>
    <row r="426" s="15" customFormat="1">
      <c r="A426" s="15"/>
      <c r="B426" s="215"/>
      <c r="C426" s="15"/>
      <c r="D426" s="193" t="s">
        <v>142</v>
      </c>
      <c r="E426" s="216" t="s">
        <v>1</v>
      </c>
      <c r="F426" s="217" t="s">
        <v>527</v>
      </c>
      <c r="G426" s="15"/>
      <c r="H426" s="216" t="s">
        <v>1</v>
      </c>
      <c r="I426" s="218"/>
      <c r="J426" s="15"/>
      <c r="K426" s="15"/>
      <c r="L426" s="215"/>
      <c r="M426" s="219"/>
      <c r="N426" s="220"/>
      <c r="O426" s="220"/>
      <c r="P426" s="220"/>
      <c r="Q426" s="220"/>
      <c r="R426" s="220"/>
      <c r="S426" s="220"/>
      <c r="T426" s="22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16" t="s">
        <v>142</v>
      </c>
      <c r="AU426" s="216" t="s">
        <v>83</v>
      </c>
      <c r="AV426" s="15" t="s">
        <v>81</v>
      </c>
      <c r="AW426" s="15" t="s">
        <v>32</v>
      </c>
      <c r="AX426" s="15" t="s">
        <v>75</v>
      </c>
      <c r="AY426" s="216" t="s">
        <v>130</v>
      </c>
    </row>
    <row r="427" s="13" customFormat="1">
      <c r="A427" s="13"/>
      <c r="B427" s="199"/>
      <c r="C427" s="13"/>
      <c r="D427" s="193" t="s">
        <v>142</v>
      </c>
      <c r="E427" s="200" t="s">
        <v>1</v>
      </c>
      <c r="F427" s="201" t="s">
        <v>304</v>
      </c>
      <c r="G427" s="13"/>
      <c r="H427" s="202">
        <v>64.343000000000004</v>
      </c>
      <c r="I427" s="203"/>
      <c r="J427" s="13"/>
      <c r="K427" s="13"/>
      <c r="L427" s="199"/>
      <c r="M427" s="204"/>
      <c r="N427" s="205"/>
      <c r="O427" s="205"/>
      <c r="P427" s="205"/>
      <c r="Q427" s="205"/>
      <c r="R427" s="205"/>
      <c r="S427" s="205"/>
      <c r="T427" s="20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00" t="s">
        <v>142</v>
      </c>
      <c r="AU427" s="200" t="s">
        <v>83</v>
      </c>
      <c r="AV427" s="13" t="s">
        <v>83</v>
      </c>
      <c r="AW427" s="13" t="s">
        <v>32</v>
      </c>
      <c r="AX427" s="13" t="s">
        <v>75</v>
      </c>
      <c r="AY427" s="200" t="s">
        <v>130</v>
      </c>
    </row>
    <row r="428" s="15" customFormat="1">
      <c r="A428" s="15"/>
      <c r="B428" s="215"/>
      <c r="C428" s="15"/>
      <c r="D428" s="193" t="s">
        <v>142</v>
      </c>
      <c r="E428" s="216" t="s">
        <v>1</v>
      </c>
      <c r="F428" s="217" t="s">
        <v>528</v>
      </c>
      <c r="G428" s="15"/>
      <c r="H428" s="216" t="s">
        <v>1</v>
      </c>
      <c r="I428" s="218"/>
      <c r="J428" s="15"/>
      <c r="K428" s="15"/>
      <c r="L428" s="215"/>
      <c r="M428" s="219"/>
      <c r="N428" s="220"/>
      <c r="O428" s="220"/>
      <c r="P428" s="220"/>
      <c r="Q428" s="220"/>
      <c r="R428" s="220"/>
      <c r="S428" s="220"/>
      <c r="T428" s="221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16" t="s">
        <v>142</v>
      </c>
      <c r="AU428" s="216" t="s">
        <v>83</v>
      </c>
      <c r="AV428" s="15" t="s">
        <v>81</v>
      </c>
      <c r="AW428" s="15" t="s">
        <v>32</v>
      </c>
      <c r="AX428" s="15" t="s">
        <v>75</v>
      </c>
      <c r="AY428" s="216" t="s">
        <v>130</v>
      </c>
    </row>
    <row r="429" s="13" customFormat="1">
      <c r="A429" s="13"/>
      <c r="B429" s="199"/>
      <c r="C429" s="13"/>
      <c r="D429" s="193" t="s">
        <v>142</v>
      </c>
      <c r="E429" s="200" t="s">
        <v>1</v>
      </c>
      <c r="F429" s="201" t="s">
        <v>310</v>
      </c>
      <c r="G429" s="13"/>
      <c r="H429" s="202">
        <v>35.853000000000002</v>
      </c>
      <c r="I429" s="203"/>
      <c r="J429" s="13"/>
      <c r="K429" s="13"/>
      <c r="L429" s="199"/>
      <c r="M429" s="204"/>
      <c r="N429" s="205"/>
      <c r="O429" s="205"/>
      <c r="P429" s="205"/>
      <c r="Q429" s="205"/>
      <c r="R429" s="205"/>
      <c r="S429" s="205"/>
      <c r="T429" s="20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00" t="s">
        <v>142</v>
      </c>
      <c r="AU429" s="200" t="s">
        <v>83</v>
      </c>
      <c r="AV429" s="13" t="s">
        <v>83</v>
      </c>
      <c r="AW429" s="13" t="s">
        <v>32</v>
      </c>
      <c r="AX429" s="13" t="s">
        <v>75</v>
      </c>
      <c r="AY429" s="200" t="s">
        <v>130</v>
      </c>
    </row>
    <row r="430" s="13" customFormat="1">
      <c r="A430" s="13"/>
      <c r="B430" s="199"/>
      <c r="C430" s="13"/>
      <c r="D430" s="193" t="s">
        <v>142</v>
      </c>
      <c r="E430" s="200" t="s">
        <v>1</v>
      </c>
      <c r="F430" s="201" t="s">
        <v>529</v>
      </c>
      <c r="G430" s="13"/>
      <c r="H430" s="202">
        <v>222.00800000000001</v>
      </c>
      <c r="I430" s="203"/>
      <c r="J430" s="13"/>
      <c r="K430" s="13"/>
      <c r="L430" s="199"/>
      <c r="M430" s="204"/>
      <c r="N430" s="205"/>
      <c r="O430" s="205"/>
      <c r="P430" s="205"/>
      <c r="Q430" s="205"/>
      <c r="R430" s="205"/>
      <c r="S430" s="205"/>
      <c r="T430" s="20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00" t="s">
        <v>142</v>
      </c>
      <c r="AU430" s="200" t="s">
        <v>83</v>
      </c>
      <c r="AV430" s="13" t="s">
        <v>83</v>
      </c>
      <c r="AW430" s="13" t="s">
        <v>32</v>
      </c>
      <c r="AX430" s="13" t="s">
        <v>75</v>
      </c>
      <c r="AY430" s="200" t="s">
        <v>130</v>
      </c>
    </row>
    <row r="431" s="13" customFormat="1">
      <c r="A431" s="13"/>
      <c r="B431" s="199"/>
      <c r="C431" s="13"/>
      <c r="D431" s="193" t="s">
        <v>142</v>
      </c>
      <c r="E431" s="200" t="s">
        <v>1</v>
      </c>
      <c r="F431" s="201" t="s">
        <v>530</v>
      </c>
      <c r="G431" s="13"/>
      <c r="H431" s="202">
        <v>-20.789999999999999</v>
      </c>
      <c r="I431" s="203"/>
      <c r="J431" s="13"/>
      <c r="K431" s="13"/>
      <c r="L431" s="199"/>
      <c r="M431" s="204"/>
      <c r="N431" s="205"/>
      <c r="O431" s="205"/>
      <c r="P431" s="205"/>
      <c r="Q431" s="205"/>
      <c r="R431" s="205"/>
      <c r="S431" s="205"/>
      <c r="T431" s="20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00" t="s">
        <v>142</v>
      </c>
      <c r="AU431" s="200" t="s">
        <v>83</v>
      </c>
      <c r="AV431" s="13" t="s">
        <v>83</v>
      </c>
      <c r="AW431" s="13" t="s">
        <v>32</v>
      </c>
      <c r="AX431" s="13" t="s">
        <v>75</v>
      </c>
      <c r="AY431" s="200" t="s">
        <v>130</v>
      </c>
    </row>
    <row r="432" s="13" customFormat="1">
      <c r="A432" s="13"/>
      <c r="B432" s="199"/>
      <c r="C432" s="13"/>
      <c r="D432" s="193" t="s">
        <v>142</v>
      </c>
      <c r="E432" s="200" t="s">
        <v>1</v>
      </c>
      <c r="F432" s="201" t="s">
        <v>344</v>
      </c>
      <c r="G432" s="13"/>
      <c r="H432" s="202">
        <v>11.4</v>
      </c>
      <c r="I432" s="203"/>
      <c r="J432" s="13"/>
      <c r="K432" s="13"/>
      <c r="L432" s="199"/>
      <c r="M432" s="204"/>
      <c r="N432" s="205"/>
      <c r="O432" s="205"/>
      <c r="P432" s="205"/>
      <c r="Q432" s="205"/>
      <c r="R432" s="205"/>
      <c r="S432" s="205"/>
      <c r="T432" s="20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00" t="s">
        <v>142</v>
      </c>
      <c r="AU432" s="200" t="s">
        <v>83</v>
      </c>
      <c r="AV432" s="13" t="s">
        <v>83</v>
      </c>
      <c r="AW432" s="13" t="s">
        <v>32</v>
      </c>
      <c r="AX432" s="13" t="s">
        <v>75</v>
      </c>
      <c r="AY432" s="200" t="s">
        <v>130</v>
      </c>
    </row>
    <row r="433" s="13" customFormat="1">
      <c r="A433" s="13"/>
      <c r="B433" s="199"/>
      <c r="C433" s="13"/>
      <c r="D433" s="193" t="s">
        <v>142</v>
      </c>
      <c r="E433" s="200" t="s">
        <v>1</v>
      </c>
      <c r="F433" s="201" t="s">
        <v>531</v>
      </c>
      <c r="G433" s="13"/>
      <c r="H433" s="202">
        <v>67.628</v>
      </c>
      <c r="I433" s="203"/>
      <c r="J433" s="13"/>
      <c r="K433" s="13"/>
      <c r="L433" s="199"/>
      <c r="M433" s="204"/>
      <c r="N433" s="205"/>
      <c r="O433" s="205"/>
      <c r="P433" s="205"/>
      <c r="Q433" s="205"/>
      <c r="R433" s="205"/>
      <c r="S433" s="205"/>
      <c r="T433" s="20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00" t="s">
        <v>142</v>
      </c>
      <c r="AU433" s="200" t="s">
        <v>83</v>
      </c>
      <c r="AV433" s="13" t="s">
        <v>83</v>
      </c>
      <c r="AW433" s="13" t="s">
        <v>32</v>
      </c>
      <c r="AX433" s="13" t="s">
        <v>75</v>
      </c>
      <c r="AY433" s="200" t="s">
        <v>130</v>
      </c>
    </row>
    <row r="434" s="13" customFormat="1">
      <c r="A434" s="13"/>
      <c r="B434" s="199"/>
      <c r="C434" s="13"/>
      <c r="D434" s="193" t="s">
        <v>142</v>
      </c>
      <c r="E434" s="200" t="s">
        <v>1</v>
      </c>
      <c r="F434" s="201" t="s">
        <v>346</v>
      </c>
      <c r="G434" s="13"/>
      <c r="H434" s="202">
        <v>8.5999999999999996</v>
      </c>
      <c r="I434" s="203"/>
      <c r="J434" s="13"/>
      <c r="K434" s="13"/>
      <c r="L434" s="199"/>
      <c r="M434" s="204"/>
      <c r="N434" s="205"/>
      <c r="O434" s="205"/>
      <c r="P434" s="205"/>
      <c r="Q434" s="205"/>
      <c r="R434" s="205"/>
      <c r="S434" s="205"/>
      <c r="T434" s="20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00" t="s">
        <v>142</v>
      </c>
      <c r="AU434" s="200" t="s">
        <v>83</v>
      </c>
      <c r="AV434" s="13" t="s">
        <v>83</v>
      </c>
      <c r="AW434" s="13" t="s">
        <v>32</v>
      </c>
      <c r="AX434" s="13" t="s">
        <v>75</v>
      </c>
      <c r="AY434" s="200" t="s">
        <v>130</v>
      </c>
    </row>
    <row r="435" s="13" customFormat="1">
      <c r="A435" s="13"/>
      <c r="B435" s="199"/>
      <c r="C435" s="13"/>
      <c r="D435" s="193" t="s">
        <v>142</v>
      </c>
      <c r="E435" s="200" t="s">
        <v>1</v>
      </c>
      <c r="F435" s="201" t="s">
        <v>532</v>
      </c>
      <c r="G435" s="13"/>
      <c r="H435" s="202">
        <v>37.740000000000002</v>
      </c>
      <c r="I435" s="203"/>
      <c r="J435" s="13"/>
      <c r="K435" s="13"/>
      <c r="L435" s="199"/>
      <c r="M435" s="204"/>
      <c r="N435" s="205"/>
      <c r="O435" s="205"/>
      <c r="P435" s="205"/>
      <c r="Q435" s="205"/>
      <c r="R435" s="205"/>
      <c r="S435" s="205"/>
      <c r="T435" s="20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00" t="s">
        <v>142</v>
      </c>
      <c r="AU435" s="200" t="s">
        <v>83</v>
      </c>
      <c r="AV435" s="13" t="s">
        <v>83</v>
      </c>
      <c r="AW435" s="13" t="s">
        <v>32</v>
      </c>
      <c r="AX435" s="13" t="s">
        <v>75</v>
      </c>
      <c r="AY435" s="200" t="s">
        <v>130</v>
      </c>
    </row>
    <row r="436" s="13" customFormat="1">
      <c r="A436" s="13"/>
      <c r="B436" s="199"/>
      <c r="C436" s="13"/>
      <c r="D436" s="193" t="s">
        <v>142</v>
      </c>
      <c r="E436" s="200" t="s">
        <v>1</v>
      </c>
      <c r="F436" s="201" t="s">
        <v>533</v>
      </c>
      <c r="G436" s="13"/>
      <c r="H436" s="202">
        <v>-13.519</v>
      </c>
      <c r="I436" s="203"/>
      <c r="J436" s="13"/>
      <c r="K436" s="13"/>
      <c r="L436" s="199"/>
      <c r="M436" s="204"/>
      <c r="N436" s="205"/>
      <c r="O436" s="205"/>
      <c r="P436" s="205"/>
      <c r="Q436" s="205"/>
      <c r="R436" s="205"/>
      <c r="S436" s="205"/>
      <c r="T436" s="20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00" t="s">
        <v>142</v>
      </c>
      <c r="AU436" s="200" t="s">
        <v>83</v>
      </c>
      <c r="AV436" s="13" t="s">
        <v>83</v>
      </c>
      <c r="AW436" s="13" t="s">
        <v>32</v>
      </c>
      <c r="AX436" s="13" t="s">
        <v>75</v>
      </c>
      <c r="AY436" s="200" t="s">
        <v>130</v>
      </c>
    </row>
    <row r="437" s="13" customFormat="1">
      <c r="A437" s="13"/>
      <c r="B437" s="199"/>
      <c r="C437" s="13"/>
      <c r="D437" s="193" t="s">
        <v>142</v>
      </c>
      <c r="E437" s="200" t="s">
        <v>1</v>
      </c>
      <c r="F437" s="201" t="s">
        <v>534</v>
      </c>
      <c r="G437" s="13"/>
      <c r="H437" s="202">
        <v>-2.5</v>
      </c>
      <c r="I437" s="203"/>
      <c r="J437" s="13"/>
      <c r="K437" s="13"/>
      <c r="L437" s="199"/>
      <c r="M437" s="204"/>
      <c r="N437" s="205"/>
      <c r="O437" s="205"/>
      <c r="P437" s="205"/>
      <c r="Q437" s="205"/>
      <c r="R437" s="205"/>
      <c r="S437" s="205"/>
      <c r="T437" s="20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00" t="s">
        <v>142</v>
      </c>
      <c r="AU437" s="200" t="s">
        <v>83</v>
      </c>
      <c r="AV437" s="13" t="s">
        <v>83</v>
      </c>
      <c r="AW437" s="13" t="s">
        <v>32</v>
      </c>
      <c r="AX437" s="13" t="s">
        <v>75</v>
      </c>
      <c r="AY437" s="200" t="s">
        <v>130</v>
      </c>
    </row>
    <row r="438" s="13" customFormat="1">
      <c r="A438" s="13"/>
      <c r="B438" s="199"/>
      <c r="C438" s="13"/>
      <c r="D438" s="193" t="s">
        <v>142</v>
      </c>
      <c r="E438" s="200" t="s">
        <v>1</v>
      </c>
      <c r="F438" s="201" t="s">
        <v>535</v>
      </c>
      <c r="G438" s="13"/>
      <c r="H438" s="202">
        <v>-2.3999999999999999</v>
      </c>
      <c r="I438" s="203"/>
      <c r="J438" s="13"/>
      <c r="K438" s="13"/>
      <c r="L438" s="199"/>
      <c r="M438" s="204"/>
      <c r="N438" s="205"/>
      <c r="O438" s="205"/>
      <c r="P438" s="205"/>
      <c r="Q438" s="205"/>
      <c r="R438" s="205"/>
      <c r="S438" s="205"/>
      <c r="T438" s="20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00" t="s">
        <v>142</v>
      </c>
      <c r="AU438" s="200" t="s">
        <v>83</v>
      </c>
      <c r="AV438" s="13" t="s">
        <v>83</v>
      </c>
      <c r="AW438" s="13" t="s">
        <v>32</v>
      </c>
      <c r="AX438" s="13" t="s">
        <v>75</v>
      </c>
      <c r="AY438" s="200" t="s">
        <v>130</v>
      </c>
    </row>
    <row r="439" s="16" customFormat="1">
      <c r="A439" s="16"/>
      <c r="B439" s="222"/>
      <c r="C439" s="16"/>
      <c r="D439" s="193" t="s">
        <v>142</v>
      </c>
      <c r="E439" s="223" t="s">
        <v>1</v>
      </c>
      <c r="F439" s="224" t="s">
        <v>311</v>
      </c>
      <c r="G439" s="16"/>
      <c r="H439" s="225">
        <v>408.363</v>
      </c>
      <c r="I439" s="226"/>
      <c r="J439" s="16"/>
      <c r="K439" s="16"/>
      <c r="L439" s="222"/>
      <c r="M439" s="227"/>
      <c r="N439" s="228"/>
      <c r="O439" s="228"/>
      <c r="P439" s="228"/>
      <c r="Q439" s="228"/>
      <c r="R439" s="228"/>
      <c r="S439" s="228"/>
      <c r="T439" s="229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23" t="s">
        <v>142</v>
      </c>
      <c r="AU439" s="223" t="s">
        <v>83</v>
      </c>
      <c r="AV439" s="16" t="s">
        <v>149</v>
      </c>
      <c r="AW439" s="16" t="s">
        <v>32</v>
      </c>
      <c r="AX439" s="16" t="s">
        <v>75</v>
      </c>
      <c r="AY439" s="223" t="s">
        <v>130</v>
      </c>
    </row>
    <row r="440" s="13" customFormat="1">
      <c r="A440" s="13"/>
      <c r="B440" s="199"/>
      <c r="C440" s="13"/>
      <c r="D440" s="193" t="s">
        <v>142</v>
      </c>
      <c r="E440" s="200" t="s">
        <v>1</v>
      </c>
      <c r="F440" s="201" t="s">
        <v>536</v>
      </c>
      <c r="G440" s="13"/>
      <c r="H440" s="202">
        <v>1715.404</v>
      </c>
      <c r="I440" s="203"/>
      <c r="J440" s="13"/>
      <c r="K440" s="13"/>
      <c r="L440" s="199"/>
      <c r="M440" s="204"/>
      <c r="N440" s="205"/>
      <c r="O440" s="205"/>
      <c r="P440" s="205"/>
      <c r="Q440" s="205"/>
      <c r="R440" s="205"/>
      <c r="S440" s="205"/>
      <c r="T440" s="20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00" t="s">
        <v>142</v>
      </c>
      <c r="AU440" s="200" t="s">
        <v>83</v>
      </c>
      <c r="AV440" s="13" t="s">
        <v>83</v>
      </c>
      <c r="AW440" s="13" t="s">
        <v>32</v>
      </c>
      <c r="AX440" s="13" t="s">
        <v>81</v>
      </c>
      <c r="AY440" s="200" t="s">
        <v>130</v>
      </c>
    </row>
    <row r="441" s="13" customFormat="1">
      <c r="A441" s="13"/>
      <c r="B441" s="199"/>
      <c r="C441" s="13"/>
      <c r="D441" s="193" t="s">
        <v>142</v>
      </c>
      <c r="E441" s="13"/>
      <c r="F441" s="201" t="s">
        <v>537</v>
      </c>
      <c r="G441" s="13"/>
      <c r="H441" s="202">
        <v>3430.808</v>
      </c>
      <c r="I441" s="203"/>
      <c r="J441" s="13"/>
      <c r="K441" s="13"/>
      <c r="L441" s="199"/>
      <c r="M441" s="204"/>
      <c r="N441" s="205"/>
      <c r="O441" s="205"/>
      <c r="P441" s="205"/>
      <c r="Q441" s="205"/>
      <c r="R441" s="205"/>
      <c r="S441" s="205"/>
      <c r="T441" s="20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00" t="s">
        <v>142</v>
      </c>
      <c r="AU441" s="200" t="s">
        <v>83</v>
      </c>
      <c r="AV441" s="13" t="s">
        <v>83</v>
      </c>
      <c r="AW441" s="13" t="s">
        <v>3</v>
      </c>
      <c r="AX441" s="13" t="s">
        <v>81</v>
      </c>
      <c r="AY441" s="200" t="s">
        <v>130</v>
      </c>
    </row>
    <row r="442" s="2" customFormat="1" ht="24.15" customHeight="1">
      <c r="A442" s="38"/>
      <c r="B442" s="179"/>
      <c r="C442" s="180" t="s">
        <v>538</v>
      </c>
      <c r="D442" s="180" t="s">
        <v>132</v>
      </c>
      <c r="E442" s="181" t="s">
        <v>539</v>
      </c>
      <c r="F442" s="182" t="s">
        <v>540</v>
      </c>
      <c r="G442" s="183" t="s">
        <v>289</v>
      </c>
      <c r="H442" s="184">
        <v>463.69299999999998</v>
      </c>
      <c r="I442" s="185"/>
      <c r="J442" s="186">
        <f>ROUND(I442*H442,2)</f>
        <v>0</v>
      </c>
      <c r="K442" s="182" t="s">
        <v>158</v>
      </c>
      <c r="L442" s="39"/>
      <c r="M442" s="187" t="s">
        <v>1</v>
      </c>
      <c r="N442" s="188" t="s">
        <v>40</v>
      </c>
      <c r="O442" s="77"/>
      <c r="P442" s="189">
        <f>O442*H442</f>
        <v>0</v>
      </c>
      <c r="Q442" s="189">
        <v>0</v>
      </c>
      <c r="R442" s="189">
        <f>Q442*H442</f>
        <v>0</v>
      </c>
      <c r="S442" s="189">
        <v>0</v>
      </c>
      <c r="T442" s="19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91" t="s">
        <v>136</v>
      </c>
      <c r="AT442" s="191" t="s">
        <v>132</v>
      </c>
      <c r="AU442" s="191" t="s">
        <v>83</v>
      </c>
      <c r="AY442" s="19" t="s">
        <v>130</v>
      </c>
      <c r="BE442" s="192">
        <f>IF(N442="základní",J442,0)</f>
        <v>0</v>
      </c>
      <c r="BF442" s="192">
        <f>IF(N442="snížená",J442,0)</f>
        <v>0</v>
      </c>
      <c r="BG442" s="192">
        <f>IF(N442="zákl. přenesená",J442,0)</f>
        <v>0</v>
      </c>
      <c r="BH442" s="192">
        <f>IF(N442="sníž. přenesená",J442,0)</f>
        <v>0</v>
      </c>
      <c r="BI442" s="192">
        <f>IF(N442="nulová",J442,0)</f>
        <v>0</v>
      </c>
      <c r="BJ442" s="19" t="s">
        <v>81</v>
      </c>
      <c r="BK442" s="192">
        <f>ROUND(I442*H442,2)</f>
        <v>0</v>
      </c>
      <c r="BL442" s="19" t="s">
        <v>136</v>
      </c>
      <c r="BM442" s="191" t="s">
        <v>541</v>
      </c>
    </row>
    <row r="443" s="2" customFormat="1">
      <c r="A443" s="38"/>
      <c r="B443" s="39"/>
      <c r="C443" s="38"/>
      <c r="D443" s="193" t="s">
        <v>138</v>
      </c>
      <c r="E443" s="38"/>
      <c r="F443" s="194" t="s">
        <v>542</v>
      </c>
      <c r="G443" s="38"/>
      <c r="H443" s="38"/>
      <c r="I443" s="195"/>
      <c r="J443" s="38"/>
      <c r="K443" s="38"/>
      <c r="L443" s="39"/>
      <c r="M443" s="196"/>
      <c r="N443" s="197"/>
      <c r="O443" s="77"/>
      <c r="P443" s="77"/>
      <c r="Q443" s="77"/>
      <c r="R443" s="77"/>
      <c r="S443" s="77"/>
      <c r="T443" s="7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9" t="s">
        <v>138</v>
      </c>
      <c r="AU443" s="19" t="s">
        <v>83</v>
      </c>
    </row>
    <row r="444" s="2" customFormat="1">
      <c r="A444" s="38"/>
      <c r="B444" s="39"/>
      <c r="C444" s="38"/>
      <c r="D444" s="193" t="s">
        <v>140</v>
      </c>
      <c r="E444" s="38"/>
      <c r="F444" s="198" t="s">
        <v>141</v>
      </c>
      <c r="G444" s="38"/>
      <c r="H444" s="38"/>
      <c r="I444" s="195"/>
      <c r="J444" s="38"/>
      <c r="K444" s="38"/>
      <c r="L444" s="39"/>
      <c r="M444" s="196"/>
      <c r="N444" s="197"/>
      <c r="O444" s="77"/>
      <c r="P444" s="77"/>
      <c r="Q444" s="77"/>
      <c r="R444" s="77"/>
      <c r="S444" s="77"/>
      <c r="T444" s="7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9" t="s">
        <v>140</v>
      </c>
      <c r="AU444" s="19" t="s">
        <v>83</v>
      </c>
    </row>
    <row r="445" s="13" customFormat="1">
      <c r="A445" s="13"/>
      <c r="B445" s="199"/>
      <c r="C445" s="13"/>
      <c r="D445" s="193" t="s">
        <v>142</v>
      </c>
      <c r="E445" s="200" t="s">
        <v>1</v>
      </c>
      <c r="F445" s="201" t="s">
        <v>543</v>
      </c>
      <c r="G445" s="13"/>
      <c r="H445" s="202">
        <v>234.74000000000001</v>
      </c>
      <c r="I445" s="203"/>
      <c r="J445" s="13"/>
      <c r="K445" s="13"/>
      <c r="L445" s="199"/>
      <c r="M445" s="204"/>
      <c r="N445" s="205"/>
      <c r="O445" s="205"/>
      <c r="P445" s="205"/>
      <c r="Q445" s="205"/>
      <c r="R445" s="205"/>
      <c r="S445" s="205"/>
      <c r="T445" s="20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00" t="s">
        <v>142</v>
      </c>
      <c r="AU445" s="200" t="s">
        <v>83</v>
      </c>
      <c r="AV445" s="13" t="s">
        <v>83</v>
      </c>
      <c r="AW445" s="13" t="s">
        <v>32</v>
      </c>
      <c r="AX445" s="13" t="s">
        <v>75</v>
      </c>
      <c r="AY445" s="200" t="s">
        <v>130</v>
      </c>
    </row>
    <row r="446" s="13" customFormat="1">
      <c r="A446" s="13"/>
      <c r="B446" s="199"/>
      <c r="C446" s="13"/>
      <c r="D446" s="193" t="s">
        <v>142</v>
      </c>
      <c r="E446" s="200" t="s">
        <v>1</v>
      </c>
      <c r="F446" s="201" t="s">
        <v>544</v>
      </c>
      <c r="G446" s="13"/>
      <c r="H446" s="202">
        <v>-35.877000000000002</v>
      </c>
      <c r="I446" s="203"/>
      <c r="J446" s="13"/>
      <c r="K446" s="13"/>
      <c r="L446" s="199"/>
      <c r="M446" s="204"/>
      <c r="N446" s="205"/>
      <c r="O446" s="205"/>
      <c r="P446" s="205"/>
      <c r="Q446" s="205"/>
      <c r="R446" s="205"/>
      <c r="S446" s="205"/>
      <c r="T446" s="20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00" t="s">
        <v>142</v>
      </c>
      <c r="AU446" s="200" t="s">
        <v>83</v>
      </c>
      <c r="AV446" s="13" t="s">
        <v>83</v>
      </c>
      <c r="AW446" s="13" t="s">
        <v>32</v>
      </c>
      <c r="AX446" s="13" t="s">
        <v>75</v>
      </c>
      <c r="AY446" s="200" t="s">
        <v>130</v>
      </c>
    </row>
    <row r="447" s="13" customFormat="1">
      <c r="A447" s="13"/>
      <c r="B447" s="199"/>
      <c r="C447" s="13"/>
      <c r="D447" s="193" t="s">
        <v>142</v>
      </c>
      <c r="E447" s="200" t="s">
        <v>1</v>
      </c>
      <c r="F447" s="201" t="s">
        <v>545</v>
      </c>
      <c r="G447" s="13"/>
      <c r="H447" s="202">
        <v>99.825000000000003</v>
      </c>
      <c r="I447" s="203"/>
      <c r="J447" s="13"/>
      <c r="K447" s="13"/>
      <c r="L447" s="199"/>
      <c r="M447" s="204"/>
      <c r="N447" s="205"/>
      <c r="O447" s="205"/>
      <c r="P447" s="205"/>
      <c r="Q447" s="205"/>
      <c r="R447" s="205"/>
      <c r="S447" s="205"/>
      <c r="T447" s="20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00" t="s">
        <v>142</v>
      </c>
      <c r="AU447" s="200" t="s">
        <v>83</v>
      </c>
      <c r="AV447" s="13" t="s">
        <v>83</v>
      </c>
      <c r="AW447" s="13" t="s">
        <v>32</v>
      </c>
      <c r="AX447" s="13" t="s">
        <v>75</v>
      </c>
      <c r="AY447" s="200" t="s">
        <v>130</v>
      </c>
    </row>
    <row r="448" s="13" customFormat="1">
      <c r="A448" s="13"/>
      <c r="B448" s="199"/>
      <c r="C448" s="13"/>
      <c r="D448" s="193" t="s">
        <v>142</v>
      </c>
      <c r="E448" s="200" t="s">
        <v>1</v>
      </c>
      <c r="F448" s="201" t="s">
        <v>546</v>
      </c>
      <c r="G448" s="13"/>
      <c r="H448" s="202">
        <v>27.829999999999998</v>
      </c>
      <c r="I448" s="203"/>
      <c r="J448" s="13"/>
      <c r="K448" s="13"/>
      <c r="L448" s="199"/>
      <c r="M448" s="204"/>
      <c r="N448" s="205"/>
      <c r="O448" s="205"/>
      <c r="P448" s="205"/>
      <c r="Q448" s="205"/>
      <c r="R448" s="205"/>
      <c r="S448" s="205"/>
      <c r="T448" s="20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00" t="s">
        <v>142</v>
      </c>
      <c r="AU448" s="200" t="s">
        <v>83</v>
      </c>
      <c r="AV448" s="13" t="s">
        <v>83</v>
      </c>
      <c r="AW448" s="13" t="s">
        <v>32</v>
      </c>
      <c r="AX448" s="13" t="s">
        <v>75</v>
      </c>
      <c r="AY448" s="200" t="s">
        <v>130</v>
      </c>
    </row>
    <row r="449" s="13" customFormat="1">
      <c r="A449" s="13"/>
      <c r="B449" s="199"/>
      <c r="C449" s="13"/>
      <c r="D449" s="193" t="s">
        <v>142</v>
      </c>
      <c r="E449" s="200" t="s">
        <v>1</v>
      </c>
      <c r="F449" s="201" t="s">
        <v>547</v>
      </c>
      <c r="G449" s="13"/>
      <c r="H449" s="202">
        <v>45.375</v>
      </c>
      <c r="I449" s="203"/>
      <c r="J449" s="13"/>
      <c r="K449" s="13"/>
      <c r="L449" s="199"/>
      <c r="M449" s="204"/>
      <c r="N449" s="205"/>
      <c r="O449" s="205"/>
      <c r="P449" s="205"/>
      <c r="Q449" s="205"/>
      <c r="R449" s="205"/>
      <c r="S449" s="205"/>
      <c r="T449" s="20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00" t="s">
        <v>142</v>
      </c>
      <c r="AU449" s="200" t="s">
        <v>83</v>
      </c>
      <c r="AV449" s="13" t="s">
        <v>83</v>
      </c>
      <c r="AW449" s="13" t="s">
        <v>32</v>
      </c>
      <c r="AX449" s="13" t="s">
        <v>75</v>
      </c>
      <c r="AY449" s="200" t="s">
        <v>130</v>
      </c>
    </row>
    <row r="450" s="13" customFormat="1">
      <c r="A450" s="13"/>
      <c r="B450" s="199"/>
      <c r="C450" s="13"/>
      <c r="D450" s="193" t="s">
        <v>142</v>
      </c>
      <c r="E450" s="200" t="s">
        <v>1</v>
      </c>
      <c r="F450" s="201" t="s">
        <v>548</v>
      </c>
      <c r="G450" s="13"/>
      <c r="H450" s="202">
        <v>91.799999999999997</v>
      </c>
      <c r="I450" s="203"/>
      <c r="J450" s="13"/>
      <c r="K450" s="13"/>
      <c r="L450" s="199"/>
      <c r="M450" s="204"/>
      <c r="N450" s="205"/>
      <c r="O450" s="205"/>
      <c r="P450" s="205"/>
      <c r="Q450" s="205"/>
      <c r="R450" s="205"/>
      <c r="S450" s="205"/>
      <c r="T450" s="20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00" t="s">
        <v>142</v>
      </c>
      <c r="AU450" s="200" t="s">
        <v>83</v>
      </c>
      <c r="AV450" s="13" t="s">
        <v>83</v>
      </c>
      <c r="AW450" s="13" t="s">
        <v>32</v>
      </c>
      <c r="AX450" s="13" t="s">
        <v>75</v>
      </c>
      <c r="AY450" s="200" t="s">
        <v>130</v>
      </c>
    </row>
    <row r="451" s="14" customFormat="1">
      <c r="A451" s="14"/>
      <c r="B451" s="207"/>
      <c r="C451" s="14"/>
      <c r="D451" s="193" t="s">
        <v>142</v>
      </c>
      <c r="E451" s="208" t="s">
        <v>1</v>
      </c>
      <c r="F451" s="209" t="s">
        <v>173</v>
      </c>
      <c r="G451" s="14"/>
      <c r="H451" s="210">
        <v>463.69299999999998</v>
      </c>
      <c r="I451" s="211"/>
      <c r="J451" s="14"/>
      <c r="K451" s="14"/>
      <c r="L451" s="207"/>
      <c r="M451" s="212"/>
      <c r="N451" s="213"/>
      <c r="O451" s="213"/>
      <c r="P451" s="213"/>
      <c r="Q451" s="213"/>
      <c r="R451" s="213"/>
      <c r="S451" s="213"/>
      <c r="T451" s="2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08" t="s">
        <v>142</v>
      </c>
      <c r="AU451" s="208" t="s">
        <v>83</v>
      </c>
      <c r="AV451" s="14" t="s">
        <v>136</v>
      </c>
      <c r="AW451" s="14" t="s">
        <v>32</v>
      </c>
      <c r="AX451" s="14" t="s">
        <v>81</v>
      </c>
      <c r="AY451" s="208" t="s">
        <v>130</v>
      </c>
    </row>
    <row r="452" s="2" customFormat="1" ht="16.5" customHeight="1">
      <c r="A452" s="38"/>
      <c r="B452" s="179"/>
      <c r="C452" s="230" t="s">
        <v>549</v>
      </c>
      <c r="D452" s="230" t="s">
        <v>379</v>
      </c>
      <c r="E452" s="231" t="s">
        <v>550</v>
      </c>
      <c r="F452" s="232" t="s">
        <v>551</v>
      </c>
      <c r="G452" s="233" t="s">
        <v>490</v>
      </c>
      <c r="H452" s="234">
        <v>927.38599999999997</v>
      </c>
      <c r="I452" s="235"/>
      <c r="J452" s="236">
        <f>ROUND(I452*H452,2)</f>
        <v>0</v>
      </c>
      <c r="K452" s="232" t="s">
        <v>1</v>
      </c>
      <c r="L452" s="237"/>
      <c r="M452" s="238" t="s">
        <v>1</v>
      </c>
      <c r="N452" s="239" t="s">
        <v>40</v>
      </c>
      <c r="O452" s="77"/>
      <c r="P452" s="189">
        <f>O452*H452</f>
        <v>0</v>
      </c>
      <c r="Q452" s="189">
        <v>1</v>
      </c>
      <c r="R452" s="189">
        <f>Q452*H452</f>
        <v>927.38599999999997</v>
      </c>
      <c r="S452" s="189">
        <v>0</v>
      </c>
      <c r="T452" s="19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91" t="s">
        <v>178</v>
      </c>
      <c r="AT452" s="191" t="s">
        <v>379</v>
      </c>
      <c r="AU452" s="191" t="s">
        <v>83</v>
      </c>
      <c r="AY452" s="19" t="s">
        <v>130</v>
      </c>
      <c r="BE452" s="192">
        <f>IF(N452="základní",J452,0)</f>
        <v>0</v>
      </c>
      <c r="BF452" s="192">
        <f>IF(N452="snížená",J452,0)</f>
        <v>0</v>
      </c>
      <c r="BG452" s="192">
        <f>IF(N452="zákl. přenesená",J452,0)</f>
        <v>0</v>
      </c>
      <c r="BH452" s="192">
        <f>IF(N452="sníž. přenesená",J452,0)</f>
        <v>0</v>
      </c>
      <c r="BI452" s="192">
        <f>IF(N452="nulová",J452,0)</f>
        <v>0</v>
      </c>
      <c r="BJ452" s="19" t="s">
        <v>81</v>
      </c>
      <c r="BK452" s="192">
        <f>ROUND(I452*H452,2)</f>
        <v>0</v>
      </c>
      <c r="BL452" s="19" t="s">
        <v>136</v>
      </c>
      <c r="BM452" s="191" t="s">
        <v>552</v>
      </c>
    </row>
    <row r="453" s="2" customFormat="1">
      <c r="A453" s="38"/>
      <c r="B453" s="39"/>
      <c r="C453" s="38"/>
      <c r="D453" s="193" t="s">
        <v>138</v>
      </c>
      <c r="E453" s="38"/>
      <c r="F453" s="194" t="s">
        <v>551</v>
      </c>
      <c r="G453" s="38"/>
      <c r="H453" s="38"/>
      <c r="I453" s="195"/>
      <c r="J453" s="38"/>
      <c r="K453" s="38"/>
      <c r="L453" s="39"/>
      <c r="M453" s="196"/>
      <c r="N453" s="197"/>
      <c r="O453" s="77"/>
      <c r="P453" s="77"/>
      <c r="Q453" s="77"/>
      <c r="R453" s="77"/>
      <c r="S453" s="77"/>
      <c r="T453" s="7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9" t="s">
        <v>138</v>
      </c>
      <c r="AU453" s="19" t="s">
        <v>83</v>
      </c>
    </row>
    <row r="454" s="13" customFormat="1">
      <c r="A454" s="13"/>
      <c r="B454" s="199"/>
      <c r="C454" s="13"/>
      <c r="D454" s="193" t="s">
        <v>142</v>
      </c>
      <c r="E454" s="13"/>
      <c r="F454" s="201" t="s">
        <v>553</v>
      </c>
      <c r="G454" s="13"/>
      <c r="H454" s="202">
        <v>927.38599999999997</v>
      </c>
      <c r="I454" s="203"/>
      <c r="J454" s="13"/>
      <c r="K454" s="13"/>
      <c r="L454" s="199"/>
      <c r="M454" s="204"/>
      <c r="N454" s="205"/>
      <c r="O454" s="205"/>
      <c r="P454" s="205"/>
      <c r="Q454" s="205"/>
      <c r="R454" s="205"/>
      <c r="S454" s="205"/>
      <c r="T454" s="20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00" t="s">
        <v>142</v>
      </c>
      <c r="AU454" s="200" t="s">
        <v>83</v>
      </c>
      <c r="AV454" s="13" t="s">
        <v>83</v>
      </c>
      <c r="AW454" s="13" t="s">
        <v>3</v>
      </c>
      <c r="AX454" s="13" t="s">
        <v>81</v>
      </c>
      <c r="AY454" s="200" t="s">
        <v>130</v>
      </c>
    </row>
    <row r="455" s="2" customFormat="1" ht="24.15" customHeight="1">
      <c r="A455" s="38"/>
      <c r="B455" s="179"/>
      <c r="C455" s="180" t="s">
        <v>554</v>
      </c>
      <c r="D455" s="180" t="s">
        <v>132</v>
      </c>
      <c r="E455" s="181" t="s">
        <v>555</v>
      </c>
      <c r="F455" s="182" t="s">
        <v>556</v>
      </c>
      <c r="G455" s="183" t="s">
        <v>157</v>
      </c>
      <c r="H455" s="184">
        <v>498.99000000000001</v>
      </c>
      <c r="I455" s="185"/>
      <c r="J455" s="186">
        <f>ROUND(I455*H455,2)</f>
        <v>0</v>
      </c>
      <c r="K455" s="182" t="s">
        <v>1</v>
      </c>
      <c r="L455" s="39"/>
      <c r="M455" s="187" t="s">
        <v>1</v>
      </c>
      <c r="N455" s="188" t="s">
        <v>40</v>
      </c>
      <c r="O455" s="77"/>
      <c r="P455" s="189">
        <f>O455*H455</f>
        <v>0</v>
      </c>
      <c r="Q455" s="189">
        <v>0</v>
      </c>
      <c r="R455" s="189">
        <f>Q455*H455</f>
        <v>0</v>
      </c>
      <c r="S455" s="189">
        <v>0</v>
      </c>
      <c r="T455" s="190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91" t="s">
        <v>136</v>
      </c>
      <c r="AT455" s="191" t="s">
        <v>132</v>
      </c>
      <c r="AU455" s="191" t="s">
        <v>83</v>
      </c>
      <c r="AY455" s="19" t="s">
        <v>130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9" t="s">
        <v>81</v>
      </c>
      <c r="BK455" s="192">
        <f>ROUND(I455*H455,2)</f>
        <v>0</v>
      </c>
      <c r="BL455" s="19" t="s">
        <v>136</v>
      </c>
      <c r="BM455" s="191" t="s">
        <v>557</v>
      </c>
    </row>
    <row r="456" s="2" customFormat="1">
      <c r="A456" s="38"/>
      <c r="B456" s="39"/>
      <c r="C456" s="38"/>
      <c r="D456" s="193" t="s">
        <v>138</v>
      </c>
      <c r="E456" s="38"/>
      <c r="F456" s="194" t="s">
        <v>556</v>
      </c>
      <c r="G456" s="38"/>
      <c r="H456" s="38"/>
      <c r="I456" s="195"/>
      <c r="J456" s="38"/>
      <c r="K456" s="38"/>
      <c r="L456" s="39"/>
      <c r="M456" s="196"/>
      <c r="N456" s="197"/>
      <c r="O456" s="77"/>
      <c r="P456" s="77"/>
      <c r="Q456" s="77"/>
      <c r="R456" s="77"/>
      <c r="S456" s="77"/>
      <c r="T456" s="7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9" t="s">
        <v>138</v>
      </c>
      <c r="AU456" s="19" t="s">
        <v>83</v>
      </c>
    </row>
    <row r="457" s="2" customFormat="1" ht="33" customHeight="1">
      <c r="A457" s="38"/>
      <c r="B457" s="179"/>
      <c r="C457" s="180" t="s">
        <v>558</v>
      </c>
      <c r="D457" s="180" t="s">
        <v>132</v>
      </c>
      <c r="E457" s="181" t="s">
        <v>559</v>
      </c>
      <c r="F457" s="182" t="s">
        <v>560</v>
      </c>
      <c r="G457" s="183" t="s">
        <v>157</v>
      </c>
      <c r="H457" s="184">
        <v>498.99000000000001</v>
      </c>
      <c r="I457" s="185"/>
      <c r="J457" s="186">
        <f>ROUND(I457*H457,2)</f>
        <v>0</v>
      </c>
      <c r="K457" s="182" t="s">
        <v>158</v>
      </c>
      <c r="L457" s="39"/>
      <c r="M457" s="187" t="s">
        <v>1</v>
      </c>
      <c r="N457" s="188" t="s">
        <v>40</v>
      </c>
      <c r="O457" s="77"/>
      <c r="P457" s="189">
        <f>O457*H457</f>
        <v>0</v>
      </c>
      <c r="Q457" s="189">
        <v>0</v>
      </c>
      <c r="R457" s="189">
        <f>Q457*H457</f>
        <v>0</v>
      </c>
      <c r="S457" s="189">
        <v>0</v>
      </c>
      <c r="T457" s="19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91" t="s">
        <v>136</v>
      </c>
      <c r="AT457" s="191" t="s">
        <v>132</v>
      </c>
      <c r="AU457" s="191" t="s">
        <v>83</v>
      </c>
      <c r="AY457" s="19" t="s">
        <v>130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9" t="s">
        <v>81</v>
      </c>
      <c r="BK457" s="192">
        <f>ROUND(I457*H457,2)</f>
        <v>0</v>
      </c>
      <c r="BL457" s="19" t="s">
        <v>136</v>
      </c>
      <c r="BM457" s="191" t="s">
        <v>561</v>
      </c>
    </row>
    <row r="458" s="2" customFormat="1">
      <c r="A458" s="38"/>
      <c r="B458" s="39"/>
      <c r="C458" s="38"/>
      <c r="D458" s="193" t="s">
        <v>138</v>
      </c>
      <c r="E458" s="38"/>
      <c r="F458" s="194" t="s">
        <v>562</v>
      </c>
      <c r="G458" s="38"/>
      <c r="H458" s="38"/>
      <c r="I458" s="195"/>
      <c r="J458" s="38"/>
      <c r="K458" s="38"/>
      <c r="L458" s="39"/>
      <c r="M458" s="196"/>
      <c r="N458" s="197"/>
      <c r="O458" s="77"/>
      <c r="P458" s="77"/>
      <c r="Q458" s="77"/>
      <c r="R458" s="77"/>
      <c r="S458" s="77"/>
      <c r="T458" s="7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9" t="s">
        <v>138</v>
      </c>
      <c r="AU458" s="19" t="s">
        <v>83</v>
      </c>
    </row>
    <row r="459" s="2" customFormat="1">
      <c r="A459" s="38"/>
      <c r="B459" s="39"/>
      <c r="C459" s="38"/>
      <c r="D459" s="193" t="s">
        <v>140</v>
      </c>
      <c r="E459" s="38"/>
      <c r="F459" s="198" t="s">
        <v>141</v>
      </c>
      <c r="G459" s="38"/>
      <c r="H459" s="38"/>
      <c r="I459" s="195"/>
      <c r="J459" s="38"/>
      <c r="K459" s="38"/>
      <c r="L459" s="39"/>
      <c r="M459" s="196"/>
      <c r="N459" s="197"/>
      <c r="O459" s="77"/>
      <c r="P459" s="77"/>
      <c r="Q459" s="77"/>
      <c r="R459" s="77"/>
      <c r="S459" s="77"/>
      <c r="T459" s="7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9" t="s">
        <v>140</v>
      </c>
      <c r="AU459" s="19" t="s">
        <v>83</v>
      </c>
    </row>
    <row r="460" s="15" customFormat="1">
      <c r="A460" s="15"/>
      <c r="B460" s="215"/>
      <c r="C460" s="15"/>
      <c r="D460" s="193" t="s">
        <v>142</v>
      </c>
      <c r="E460" s="216" t="s">
        <v>1</v>
      </c>
      <c r="F460" s="217" t="s">
        <v>563</v>
      </c>
      <c r="G460" s="15"/>
      <c r="H460" s="216" t="s">
        <v>1</v>
      </c>
      <c r="I460" s="218"/>
      <c r="J460" s="15"/>
      <c r="K460" s="15"/>
      <c r="L460" s="215"/>
      <c r="M460" s="219"/>
      <c r="N460" s="220"/>
      <c r="O460" s="220"/>
      <c r="P460" s="220"/>
      <c r="Q460" s="220"/>
      <c r="R460" s="220"/>
      <c r="S460" s="220"/>
      <c r="T460" s="221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16" t="s">
        <v>142</v>
      </c>
      <c r="AU460" s="216" t="s">
        <v>83</v>
      </c>
      <c r="AV460" s="15" t="s">
        <v>81</v>
      </c>
      <c r="AW460" s="15" t="s">
        <v>32</v>
      </c>
      <c r="AX460" s="15" t="s">
        <v>75</v>
      </c>
      <c r="AY460" s="216" t="s">
        <v>130</v>
      </c>
    </row>
    <row r="461" s="13" customFormat="1">
      <c r="A461" s="13"/>
      <c r="B461" s="199"/>
      <c r="C461" s="13"/>
      <c r="D461" s="193" t="s">
        <v>142</v>
      </c>
      <c r="E461" s="200" t="s">
        <v>1</v>
      </c>
      <c r="F461" s="201" t="s">
        <v>564</v>
      </c>
      <c r="G461" s="13"/>
      <c r="H461" s="202">
        <v>498.99000000000001</v>
      </c>
      <c r="I461" s="203"/>
      <c r="J461" s="13"/>
      <c r="K461" s="13"/>
      <c r="L461" s="199"/>
      <c r="M461" s="204"/>
      <c r="N461" s="205"/>
      <c r="O461" s="205"/>
      <c r="P461" s="205"/>
      <c r="Q461" s="205"/>
      <c r="R461" s="205"/>
      <c r="S461" s="205"/>
      <c r="T461" s="20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00" t="s">
        <v>142</v>
      </c>
      <c r="AU461" s="200" t="s">
        <v>83</v>
      </c>
      <c r="AV461" s="13" t="s">
        <v>83</v>
      </c>
      <c r="AW461" s="13" t="s">
        <v>32</v>
      </c>
      <c r="AX461" s="13" t="s">
        <v>81</v>
      </c>
      <c r="AY461" s="200" t="s">
        <v>130</v>
      </c>
    </row>
    <row r="462" s="2" customFormat="1" ht="24.15" customHeight="1">
      <c r="A462" s="38"/>
      <c r="B462" s="179"/>
      <c r="C462" s="180" t="s">
        <v>565</v>
      </c>
      <c r="D462" s="180" t="s">
        <v>132</v>
      </c>
      <c r="E462" s="181" t="s">
        <v>566</v>
      </c>
      <c r="F462" s="182" t="s">
        <v>567</v>
      </c>
      <c r="G462" s="183" t="s">
        <v>135</v>
      </c>
      <c r="H462" s="184">
        <v>9</v>
      </c>
      <c r="I462" s="185"/>
      <c r="J462" s="186">
        <f>ROUND(I462*H462,2)</f>
        <v>0</v>
      </c>
      <c r="K462" s="182" t="s">
        <v>158</v>
      </c>
      <c r="L462" s="39"/>
      <c r="M462" s="187" t="s">
        <v>1</v>
      </c>
      <c r="N462" s="188" t="s">
        <v>40</v>
      </c>
      <c r="O462" s="77"/>
      <c r="P462" s="189">
        <f>O462*H462</f>
        <v>0</v>
      </c>
      <c r="Q462" s="189">
        <v>0.032030000000000003</v>
      </c>
      <c r="R462" s="189">
        <f>Q462*H462</f>
        <v>0.28827000000000003</v>
      </c>
      <c r="S462" s="189">
        <v>0</v>
      </c>
      <c r="T462" s="19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91" t="s">
        <v>136</v>
      </c>
      <c r="AT462" s="191" t="s">
        <v>132</v>
      </c>
      <c r="AU462" s="191" t="s">
        <v>83</v>
      </c>
      <c r="AY462" s="19" t="s">
        <v>130</v>
      </c>
      <c r="BE462" s="192">
        <f>IF(N462="základní",J462,0)</f>
        <v>0</v>
      </c>
      <c r="BF462" s="192">
        <f>IF(N462="snížená",J462,0)</f>
        <v>0</v>
      </c>
      <c r="BG462" s="192">
        <f>IF(N462="zákl. přenesená",J462,0)</f>
        <v>0</v>
      </c>
      <c r="BH462" s="192">
        <f>IF(N462="sníž. přenesená",J462,0)</f>
        <v>0</v>
      </c>
      <c r="BI462" s="192">
        <f>IF(N462="nulová",J462,0)</f>
        <v>0</v>
      </c>
      <c r="BJ462" s="19" t="s">
        <v>81</v>
      </c>
      <c r="BK462" s="192">
        <f>ROUND(I462*H462,2)</f>
        <v>0</v>
      </c>
      <c r="BL462" s="19" t="s">
        <v>136</v>
      </c>
      <c r="BM462" s="191" t="s">
        <v>568</v>
      </c>
    </row>
    <row r="463" s="2" customFormat="1">
      <c r="A463" s="38"/>
      <c r="B463" s="39"/>
      <c r="C463" s="38"/>
      <c r="D463" s="193" t="s">
        <v>138</v>
      </c>
      <c r="E463" s="38"/>
      <c r="F463" s="194" t="s">
        <v>569</v>
      </c>
      <c r="G463" s="38"/>
      <c r="H463" s="38"/>
      <c r="I463" s="195"/>
      <c r="J463" s="38"/>
      <c r="K463" s="38"/>
      <c r="L463" s="39"/>
      <c r="M463" s="196"/>
      <c r="N463" s="197"/>
      <c r="O463" s="77"/>
      <c r="P463" s="77"/>
      <c r="Q463" s="77"/>
      <c r="R463" s="77"/>
      <c r="S463" s="77"/>
      <c r="T463" s="7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9" t="s">
        <v>138</v>
      </c>
      <c r="AU463" s="19" t="s">
        <v>83</v>
      </c>
    </row>
    <row r="464" s="2" customFormat="1">
      <c r="A464" s="38"/>
      <c r="B464" s="39"/>
      <c r="C464" s="38"/>
      <c r="D464" s="193" t="s">
        <v>140</v>
      </c>
      <c r="E464" s="38"/>
      <c r="F464" s="198" t="s">
        <v>141</v>
      </c>
      <c r="G464" s="38"/>
      <c r="H464" s="38"/>
      <c r="I464" s="195"/>
      <c r="J464" s="38"/>
      <c r="K464" s="38"/>
      <c r="L464" s="39"/>
      <c r="M464" s="196"/>
      <c r="N464" s="197"/>
      <c r="O464" s="77"/>
      <c r="P464" s="77"/>
      <c r="Q464" s="77"/>
      <c r="R464" s="77"/>
      <c r="S464" s="77"/>
      <c r="T464" s="7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9" t="s">
        <v>140</v>
      </c>
      <c r="AU464" s="19" t="s">
        <v>83</v>
      </c>
    </row>
    <row r="465" s="13" customFormat="1">
      <c r="A465" s="13"/>
      <c r="B465" s="199"/>
      <c r="C465" s="13"/>
      <c r="D465" s="193" t="s">
        <v>142</v>
      </c>
      <c r="E465" s="200" t="s">
        <v>1</v>
      </c>
      <c r="F465" s="201" t="s">
        <v>189</v>
      </c>
      <c r="G465" s="13"/>
      <c r="H465" s="202">
        <v>9</v>
      </c>
      <c r="I465" s="203"/>
      <c r="J465" s="13"/>
      <c r="K465" s="13"/>
      <c r="L465" s="199"/>
      <c r="M465" s="204"/>
      <c r="N465" s="205"/>
      <c r="O465" s="205"/>
      <c r="P465" s="205"/>
      <c r="Q465" s="205"/>
      <c r="R465" s="205"/>
      <c r="S465" s="205"/>
      <c r="T465" s="20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00" t="s">
        <v>142</v>
      </c>
      <c r="AU465" s="200" t="s">
        <v>83</v>
      </c>
      <c r="AV465" s="13" t="s">
        <v>83</v>
      </c>
      <c r="AW465" s="13" t="s">
        <v>32</v>
      </c>
      <c r="AX465" s="13" t="s">
        <v>81</v>
      </c>
      <c r="AY465" s="200" t="s">
        <v>130</v>
      </c>
    </row>
    <row r="466" s="2" customFormat="1" ht="76.35" customHeight="1">
      <c r="A466" s="38"/>
      <c r="B466" s="179"/>
      <c r="C466" s="180" t="s">
        <v>570</v>
      </c>
      <c r="D466" s="180" t="s">
        <v>132</v>
      </c>
      <c r="E466" s="181" t="s">
        <v>571</v>
      </c>
      <c r="F466" s="182" t="s">
        <v>572</v>
      </c>
      <c r="G466" s="183" t="s">
        <v>229</v>
      </c>
      <c r="H466" s="184">
        <v>23</v>
      </c>
      <c r="I466" s="185"/>
      <c r="J466" s="186">
        <f>ROUND(I466*H466,2)</f>
        <v>0</v>
      </c>
      <c r="K466" s="182" t="s">
        <v>1</v>
      </c>
      <c r="L466" s="39"/>
      <c r="M466" s="187" t="s">
        <v>1</v>
      </c>
      <c r="N466" s="188" t="s">
        <v>40</v>
      </c>
      <c r="O466" s="77"/>
      <c r="P466" s="189">
        <f>O466*H466</f>
        <v>0</v>
      </c>
      <c r="Q466" s="189">
        <v>0</v>
      </c>
      <c r="R466" s="189">
        <f>Q466*H466</f>
        <v>0</v>
      </c>
      <c r="S466" s="189">
        <v>0</v>
      </c>
      <c r="T466" s="190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191" t="s">
        <v>136</v>
      </c>
      <c r="AT466" s="191" t="s">
        <v>132</v>
      </c>
      <c r="AU466" s="191" t="s">
        <v>83</v>
      </c>
      <c r="AY466" s="19" t="s">
        <v>130</v>
      </c>
      <c r="BE466" s="192">
        <f>IF(N466="základní",J466,0)</f>
        <v>0</v>
      </c>
      <c r="BF466" s="192">
        <f>IF(N466="snížená",J466,0)</f>
        <v>0</v>
      </c>
      <c r="BG466" s="192">
        <f>IF(N466="zákl. přenesená",J466,0)</f>
        <v>0</v>
      </c>
      <c r="BH466" s="192">
        <f>IF(N466="sníž. přenesená",J466,0)</f>
        <v>0</v>
      </c>
      <c r="BI466" s="192">
        <f>IF(N466="nulová",J466,0)</f>
        <v>0</v>
      </c>
      <c r="BJ466" s="19" t="s">
        <v>81</v>
      </c>
      <c r="BK466" s="192">
        <f>ROUND(I466*H466,2)</f>
        <v>0</v>
      </c>
      <c r="BL466" s="19" t="s">
        <v>136</v>
      </c>
      <c r="BM466" s="191" t="s">
        <v>573</v>
      </c>
    </row>
    <row r="467" s="2" customFormat="1">
      <c r="A467" s="38"/>
      <c r="B467" s="39"/>
      <c r="C467" s="38"/>
      <c r="D467" s="193" t="s">
        <v>138</v>
      </c>
      <c r="E467" s="38"/>
      <c r="F467" s="194" t="s">
        <v>574</v>
      </c>
      <c r="G467" s="38"/>
      <c r="H467" s="38"/>
      <c r="I467" s="195"/>
      <c r="J467" s="38"/>
      <c r="K467" s="38"/>
      <c r="L467" s="39"/>
      <c r="M467" s="196"/>
      <c r="N467" s="197"/>
      <c r="O467" s="77"/>
      <c r="P467" s="77"/>
      <c r="Q467" s="77"/>
      <c r="R467" s="77"/>
      <c r="S467" s="77"/>
      <c r="T467" s="7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9" t="s">
        <v>138</v>
      </c>
      <c r="AU467" s="19" t="s">
        <v>83</v>
      </c>
    </row>
    <row r="468" s="2" customFormat="1">
      <c r="A468" s="38"/>
      <c r="B468" s="39"/>
      <c r="C468" s="38"/>
      <c r="D468" s="193" t="s">
        <v>140</v>
      </c>
      <c r="E468" s="38"/>
      <c r="F468" s="198" t="s">
        <v>141</v>
      </c>
      <c r="G468" s="38"/>
      <c r="H468" s="38"/>
      <c r="I468" s="195"/>
      <c r="J468" s="38"/>
      <c r="K468" s="38"/>
      <c r="L468" s="39"/>
      <c r="M468" s="196"/>
      <c r="N468" s="197"/>
      <c r="O468" s="77"/>
      <c r="P468" s="77"/>
      <c r="Q468" s="77"/>
      <c r="R468" s="77"/>
      <c r="S468" s="77"/>
      <c r="T468" s="7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9" t="s">
        <v>140</v>
      </c>
      <c r="AU468" s="19" t="s">
        <v>83</v>
      </c>
    </row>
    <row r="469" s="13" customFormat="1">
      <c r="A469" s="13"/>
      <c r="B469" s="199"/>
      <c r="C469" s="13"/>
      <c r="D469" s="193" t="s">
        <v>142</v>
      </c>
      <c r="E469" s="200" t="s">
        <v>1</v>
      </c>
      <c r="F469" s="201" t="s">
        <v>286</v>
      </c>
      <c r="G469" s="13"/>
      <c r="H469" s="202">
        <v>23</v>
      </c>
      <c r="I469" s="203"/>
      <c r="J469" s="13"/>
      <c r="K469" s="13"/>
      <c r="L469" s="199"/>
      <c r="M469" s="204"/>
      <c r="N469" s="205"/>
      <c r="O469" s="205"/>
      <c r="P469" s="205"/>
      <c r="Q469" s="205"/>
      <c r="R469" s="205"/>
      <c r="S469" s="205"/>
      <c r="T469" s="20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00" t="s">
        <v>142</v>
      </c>
      <c r="AU469" s="200" t="s">
        <v>83</v>
      </c>
      <c r="AV469" s="13" t="s">
        <v>83</v>
      </c>
      <c r="AW469" s="13" t="s">
        <v>32</v>
      </c>
      <c r="AX469" s="13" t="s">
        <v>81</v>
      </c>
      <c r="AY469" s="200" t="s">
        <v>130</v>
      </c>
    </row>
    <row r="470" s="2" customFormat="1" ht="33" customHeight="1">
      <c r="A470" s="38"/>
      <c r="B470" s="179"/>
      <c r="C470" s="180" t="s">
        <v>575</v>
      </c>
      <c r="D470" s="180" t="s">
        <v>132</v>
      </c>
      <c r="E470" s="181" t="s">
        <v>576</v>
      </c>
      <c r="F470" s="182" t="s">
        <v>577</v>
      </c>
      <c r="G470" s="183" t="s">
        <v>490</v>
      </c>
      <c r="H470" s="184">
        <v>4358.1940000000004</v>
      </c>
      <c r="I470" s="185"/>
      <c r="J470" s="186">
        <f>ROUND(I470*H470,2)</f>
        <v>0</v>
      </c>
      <c r="K470" s="182" t="s">
        <v>158</v>
      </c>
      <c r="L470" s="39"/>
      <c r="M470" s="187" t="s">
        <v>1</v>
      </c>
      <c r="N470" s="188" t="s">
        <v>40</v>
      </c>
      <c r="O470" s="77"/>
      <c r="P470" s="189">
        <f>O470*H470</f>
        <v>0</v>
      </c>
      <c r="Q470" s="189">
        <v>0</v>
      </c>
      <c r="R470" s="189">
        <f>Q470*H470</f>
        <v>0</v>
      </c>
      <c r="S470" s="189">
        <v>0</v>
      </c>
      <c r="T470" s="190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191" t="s">
        <v>136</v>
      </c>
      <c r="AT470" s="191" t="s">
        <v>132</v>
      </c>
      <c r="AU470" s="191" t="s">
        <v>83</v>
      </c>
      <c r="AY470" s="19" t="s">
        <v>130</v>
      </c>
      <c r="BE470" s="192">
        <f>IF(N470="základní",J470,0)</f>
        <v>0</v>
      </c>
      <c r="BF470" s="192">
        <f>IF(N470="snížená",J470,0)</f>
        <v>0</v>
      </c>
      <c r="BG470" s="192">
        <f>IF(N470="zákl. přenesená",J470,0)</f>
        <v>0</v>
      </c>
      <c r="BH470" s="192">
        <f>IF(N470="sníž. přenesená",J470,0)</f>
        <v>0</v>
      </c>
      <c r="BI470" s="192">
        <f>IF(N470="nulová",J470,0)</f>
        <v>0</v>
      </c>
      <c r="BJ470" s="19" t="s">
        <v>81</v>
      </c>
      <c r="BK470" s="192">
        <f>ROUND(I470*H470,2)</f>
        <v>0</v>
      </c>
      <c r="BL470" s="19" t="s">
        <v>136</v>
      </c>
      <c r="BM470" s="191" t="s">
        <v>578</v>
      </c>
    </row>
    <row r="471" s="2" customFormat="1">
      <c r="A471" s="38"/>
      <c r="B471" s="39"/>
      <c r="C471" s="38"/>
      <c r="D471" s="193" t="s">
        <v>138</v>
      </c>
      <c r="E471" s="38"/>
      <c r="F471" s="194" t="s">
        <v>579</v>
      </c>
      <c r="G471" s="38"/>
      <c r="H471" s="38"/>
      <c r="I471" s="195"/>
      <c r="J471" s="38"/>
      <c r="K471" s="38"/>
      <c r="L471" s="39"/>
      <c r="M471" s="196"/>
      <c r="N471" s="197"/>
      <c r="O471" s="77"/>
      <c r="P471" s="77"/>
      <c r="Q471" s="77"/>
      <c r="R471" s="77"/>
      <c r="S471" s="77"/>
      <c r="T471" s="7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9" t="s">
        <v>138</v>
      </c>
      <c r="AU471" s="19" t="s">
        <v>83</v>
      </c>
    </row>
    <row r="472" s="13" customFormat="1">
      <c r="A472" s="13"/>
      <c r="B472" s="199"/>
      <c r="C472" s="13"/>
      <c r="D472" s="193" t="s">
        <v>142</v>
      </c>
      <c r="E472" s="200" t="s">
        <v>1</v>
      </c>
      <c r="F472" s="201" t="s">
        <v>580</v>
      </c>
      <c r="G472" s="13"/>
      <c r="H472" s="202">
        <v>4358.1940000000004</v>
      </c>
      <c r="I472" s="203"/>
      <c r="J472" s="13"/>
      <c r="K472" s="13"/>
      <c r="L472" s="199"/>
      <c r="M472" s="204"/>
      <c r="N472" s="205"/>
      <c r="O472" s="205"/>
      <c r="P472" s="205"/>
      <c r="Q472" s="205"/>
      <c r="R472" s="205"/>
      <c r="S472" s="205"/>
      <c r="T472" s="20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00" t="s">
        <v>142</v>
      </c>
      <c r="AU472" s="200" t="s">
        <v>83</v>
      </c>
      <c r="AV472" s="13" t="s">
        <v>83</v>
      </c>
      <c r="AW472" s="13" t="s">
        <v>32</v>
      </c>
      <c r="AX472" s="13" t="s">
        <v>81</v>
      </c>
      <c r="AY472" s="200" t="s">
        <v>130</v>
      </c>
    </row>
    <row r="473" s="12" customFormat="1" ht="22.8" customHeight="1">
      <c r="A473" s="12"/>
      <c r="B473" s="166"/>
      <c r="C473" s="12"/>
      <c r="D473" s="167" t="s">
        <v>74</v>
      </c>
      <c r="E473" s="177" t="s">
        <v>83</v>
      </c>
      <c r="F473" s="177" t="s">
        <v>581</v>
      </c>
      <c r="G473" s="12"/>
      <c r="H473" s="12"/>
      <c r="I473" s="169"/>
      <c r="J473" s="178">
        <f>BK473</f>
        <v>0</v>
      </c>
      <c r="K473" s="12"/>
      <c r="L473" s="166"/>
      <c r="M473" s="171"/>
      <c r="N473" s="172"/>
      <c r="O473" s="172"/>
      <c r="P473" s="173">
        <f>SUM(P474:P483)</f>
        <v>0</v>
      </c>
      <c r="Q473" s="172"/>
      <c r="R473" s="173">
        <f>SUM(R474:R483)</f>
        <v>178.38262713</v>
      </c>
      <c r="S473" s="172"/>
      <c r="T473" s="174">
        <f>SUM(T474:T483)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67" t="s">
        <v>81</v>
      </c>
      <c r="AT473" s="175" t="s">
        <v>74</v>
      </c>
      <c r="AU473" s="175" t="s">
        <v>81</v>
      </c>
      <c r="AY473" s="167" t="s">
        <v>130</v>
      </c>
      <c r="BK473" s="176">
        <f>SUM(BK474:BK483)</f>
        <v>0</v>
      </c>
    </row>
    <row r="474" s="2" customFormat="1" ht="37.8" customHeight="1">
      <c r="A474" s="38"/>
      <c r="B474" s="179"/>
      <c r="C474" s="180" t="s">
        <v>582</v>
      </c>
      <c r="D474" s="180" t="s">
        <v>132</v>
      </c>
      <c r="E474" s="181" t="s">
        <v>583</v>
      </c>
      <c r="F474" s="182" t="s">
        <v>584</v>
      </c>
      <c r="G474" s="183" t="s">
        <v>222</v>
      </c>
      <c r="H474" s="184">
        <v>871.47699999999998</v>
      </c>
      <c r="I474" s="185"/>
      <c r="J474" s="186">
        <f>ROUND(I474*H474,2)</f>
        <v>0</v>
      </c>
      <c r="K474" s="182" t="s">
        <v>158</v>
      </c>
      <c r="L474" s="39"/>
      <c r="M474" s="187" t="s">
        <v>1</v>
      </c>
      <c r="N474" s="188" t="s">
        <v>40</v>
      </c>
      <c r="O474" s="77"/>
      <c r="P474" s="189">
        <f>O474*H474</f>
        <v>0</v>
      </c>
      <c r="Q474" s="189">
        <v>0.20469000000000001</v>
      </c>
      <c r="R474" s="189">
        <f>Q474*H474</f>
        <v>178.38262713</v>
      </c>
      <c r="S474" s="189">
        <v>0</v>
      </c>
      <c r="T474" s="190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191" t="s">
        <v>136</v>
      </c>
      <c r="AT474" s="191" t="s">
        <v>132</v>
      </c>
      <c r="AU474" s="191" t="s">
        <v>83</v>
      </c>
      <c r="AY474" s="19" t="s">
        <v>130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9" t="s">
        <v>81</v>
      </c>
      <c r="BK474" s="192">
        <f>ROUND(I474*H474,2)</f>
        <v>0</v>
      </c>
      <c r="BL474" s="19" t="s">
        <v>136</v>
      </c>
      <c r="BM474" s="191" t="s">
        <v>585</v>
      </c>
    </row>
    <row r="475" s="2" customFormat="1">
      <c r="A475" s="38"/>
      <c r="B475" s="39"/>
      <c r="C475" s="38"/>
      <c r="D475" s="193" t="s">
        <v>138</v>
      </c>
      <c r="E475" s="38"/>
      <c r="F475" s="194" t="s">
        <v>586</v>
      </c>
      <c r="G475" s="38"/>
      <c r="H475" s="38"/>
      <c r="I475" s="195"/>
      <c r="J475" s="38"/>
      <c r="K475" s="38"/>
      <c r="L475" s="39"/>
      <c r="M475" s="196"/>
      <c r="N475" s="197"/>
      <c r="O475" s="77"/>
      <c r="P475" s="77"/>
      <c r="Q475" s="77"/>
      <c r="R475" s="77"/>
      <c r="S475" s="77"/>
      <c r="T475" s="7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9" t="s">
        <v>138</v>
      </c>
      <c r="AU475" s="19" t="s">
        <v>83</v>
      </c>
    </row>
    <row r="476" s="2" customFormat="1">
      <c r="A476" s="38"/>
      <c r="B476" s="39"/>
      <c r="C476" s="38"/>
      <c r="D476" s="193" t="s">
        <v>140</v>
      </c>
      <c r="E476" s="38"/>
      <c r="F476" s="198" t="s">
        <v>141</v>
      </c>
      <c r="G476" s="38"/>
      <c r="H476" s="38"/>
      <c r="I476" s="195"/>
      <c r="J476" s="38"/>
      <c r="K476" s="38"/>
      <c r="L476" s="39"/>
      <c r="M476" s="196"/>
      <c r="N476" s="197"/>
      <c r="O476" s="77"/>
      <c r="P476" s="77"/>
      <c r="Q476" s="77"/>
      <c r="R476" s="77"/>
      <c r="S476" s="77"/>
      <c r="T476" s="7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9" t="s">
        <v>140</v>
      </c>
      <c r="AU476" s="19" t="s">
        <v>83</v>
      </c>
    </row>
    <row r="477" s="13" customFormat="1">
      <c r="A477" s="13"/>
      <c r="B477" s="199"/>
      <c r="C477" s="13"/>
      <c r="D477" s="193" t="s">
        <v>142</v>
      </c>
      <c r="E477" s="200" t="s">
        <v>1</v>
      </c>
      <c r="F477" s="201" t="s">
        <v>587</v>
      </c>
      <c r="G477" s="13"/>
      <c r="H477" s="202">
        <v>388</v>
      </c>
      <c r="I477" s="203"/>
      <c r="J477" s="13"/>
      <c r="K477" s="13"/>
      <c r="L477" s="199"/>
      <c r="M477" s="204"/>
      <c r="N477" s="205"/>
      <c r="O477" s="205"/>
      <c r="P477" s="205"/>
      <c r="Q477" s="205"/>
      <c r="R477" s="205"/>
      <c r="S477" s="205"/>
      <c r="T477" s="20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00" t="s">
        <v>142</v>
      </c>
      <c r="AU477" s="200" t="s">
        <v>83</v>
      </c>
      <c r="AV477" s="13" t="s">
        <v>83</v>
      </c>
      <c r="AW477" s="13" t="s">
        <v>32</v>
      </c>
      <c r="AX477" s="13" t="s">
        <v>75</v>
      </c>
      <c r="AY477" s="200" t="s">
        <v>130</v>
      </c>
    </row>
    <row r="478" s="13" customFormat="1">
      <c r="A478" s="13"/>
      <c r="B478" s="199"/>
      <c r="C478" s="13"/>
      <c r="D478" s="193" t="s">
        <v>142</v>
      </c>
      <c r="E478" s="200" t="s">
        <v>1</v>
      </c>
      <c r="F478" s="201" t="s">
        <v>588</v>
      </c>
      <c r="G478" s="13"/>
      <c r="H478" s="202">
        <v>-6.5229999999999997</v>
      </c>
      <c r="I478" s="203"/>
      <c r="J478" s="13"/>
      <c r="K478" s="13"/>
      <c r="L478" s="199"/>
      <c r="M478" s="204"/>
      <c r="N478" s="205"/>
      <c r="O478" s="205"/>
      <c r="P478" s="205"/>
      <c r="Q478" s="205"/>
      <c r="R478" s="205"/>
      <c r="S478" s="205"/>
      <c r="T478" s="20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00" t="s">
        <v>142</v>
      </c>
      <c r="AU478" s="200" t="s">
        <v>83</v>
      </c>
      <c r="AV478" s="13" t="s">
        <v>83</v>
      </c>
      <c r="AW478" s="13" t="s">
        <v>32</v>
      </c>
      <c r="AX478" s="13" t="s">
        <v>75</v>
      </c>
      <c r="AY478" s="200" t="s">
        <v>130</v>
      </c>
    </row>
    <row r="479" s="13" customFormat="1">
      <c r="A479" s="13"/>
      <c r="B479" s="199"/>
      <c r="C479" s="13"/>
      <c r="D479" s="193" t="s">
        <v>142</v>
      </c>
      <c r="E479" s="200" t="s">
        <v>1</v>
      </c>
      <c r="F479" s="201" t="s">
        <v>589</v>
      </c>
      <c r="G479" s="13"/>
      <c r="H479" s="202">
        <v>165</v>
      </c>
      <c r="I479" s="203"/>
      <c r="J479" s="13"/>
      <c r="K479" s="13"/>
      <c r="L479" s="199"/>
      <c r="M479" s="204"/>
      <c r="N479" s="205"/>
      <c r="O479" s="205"/>
      <c r="P479" s="205"/>
      <c r="Q479" s="205"/>
      <c r="R479" s="205"/>
      <c r="S479" s="205"/>
      <c r="T479" s="20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00" t="s">
        <v>142</v>
      </c>
      <c r="AU479" s="200" t="s">
        <v>83</v>
      </c>
      <c r="AV479" s="13" t="s">
        <v>83</v>
      </c>
      <c r="AW479" s="13" t="s">
        <v>32</v>
      </c>
      <c r="AX479" s="13" t="s">
        <v>75</v>
      </c>
      <c r="AY479" s="200" t="s">
        <v>130</v>
      </c>
    </row>
    <row r="480" s="13" customFormat="1">
      <c r="A480" s="13"/>
      <c r="B480" s="199"/>
      <c r="C480" s="13"/>
      <c r="D480" s="193" t="s">
        <v>142</v>
      </c>
      <c r="E480" s="200" t="s">
        <v>1</v>
      </c>
      <c r="F480" s="201" t="s">
        <v>590</v>
      </c>
      <c r="G480" s="13"/>
      <c r="H480" s="202">
        <v>46</v>
      </c>
      <c r="I480" s="203"/>
      <c r="J480" s="13"/>
      <c r="K480" s="13"/>
      <c r="L480" s="199"/>
      <c r="M480" s="204"/>
      <c r="N480" s="205"/>
      <c r="O480" s="205"/>
      <c r="P480" s="205"/>
      <c r="Q480" s="205"/>
      <c r="R480" s="205"/>
      <c r="S480" s="205"/>
      <c r="T480" s="20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00" t="s">
        <v>142</v>
      </c>
      <c r="AU480" s="200" t="s">
        <v>83</v>
      </c>
      <c r="AV480" s="13" t="s">
        <v>83</v>
      </c>
      <c r="AW480" s="13" t="s">
        <v>32</v>
      </c>
      <c r="AX480" s="13" t="s">
        <v>75</v>
      </c>
      <c r="AY480" s="200" t="s">
        <v>130</v>
      </c>
    </row>
    <row r="481" s="13" customFormat="1">
      <c r="A481" s="13"/>
      <c r="B481" s="199"/>
      <c r="C481" s="13"/>
      <c r="D481" s="193" t="s">
        <v>142</v>
      </c>
      <c r="E481" s="200" t="s">
        <v>1</v>
      </c>
      <c r="F481" s="201" t="s">
        <v>591</v>
      </c>
      <c r="G481" s="13"/>
      <c r="H481" s="202">
        <v>75</v>
      </c>
      <c r="I481" s="203"/>
      <c r="J481" s="13"/>
      <c r="K481" s="13"/>
      <c r="L481" s="199"/>
      <c r="M481" s="204"/>
      <c r="N481" s="205"/>
      <c r="O481" s="205"/>
      <c r="P481" s="205"/>
      <c r="Q481" s="205"/>
      <c r="R481" s="205"/>
      <c r="S481" s="205"/>
      <c r="T481" s="20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00" t="s">
        <v>142</v>
      </c>
      <c r="AU481" s="200" t="s">
        <v>83</v>
      </c>
      <c r="AV481" s="13" t="s">
        <v>83</v>
      </c>
      <c r="AW481" s="13" t="s">
        <v>32</v>
      </c>
      <c r="AX481" s="13" t="s">
        <v>75</v>
      </c>
      <c r="AY481" s="200" t="s">
        <v>130</v>
      </c>
    </row>
    <row r="482" s="13" customFormat="1">
      <c r="A482" s="13"/>
      <c r="B482" s="199"/>
      <c r="C482" s="13"/>
      <c r="D482" s="193" t="s">
        <v>142</v>
      </c>
      <c r="E482" s="200" t="s">
        <v>1</v>
      </c>
      <c r="F482" s="201" t="s">
        <v>592</v>
      </c>
      <c r="G482" s="13"/>
      <c r="H482" s="202">
        <v>204</v>
      </c>
      <c r="I482" s="203"/>
      <c r="J482" s="13"/>
      <c r="K482" s="13"/>
      <c r="L482" s="199"/>
      <c r="M482" s="204"/>
      <c r="N482" s="205"/>
      <c r="O482" s="205"/>
      <c r="P482" s="205"/>
      <c r="Q482" s="205"/>
      <c r="R482" s="205"/>
      <c r="S482" s="205"/>
      <c r="T482" s="20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00" t="s">
        <v>142</v>
      </c>
      <c r="AU482" s="200" t="s">
        <v>83</v>
      </c>
      <c r="AV482" s="13" t="s">
        <v>83</v>
      </c>
      <c r="AW482" s="13" t="s">
        <v>32</v>
      </c>
      <c r="AX482" s="13" t="s">
        <v>75</v>
      </c>
      <c r="AY482" s="200" t="s">
        <v>130</v>
      </c>
    </row>
    <row r="483" s="14" customFormat="1">
      <c r="A483" s="14"/>
      <c r="B483" s="207"/>
      <c r="C483" s="14"/>
      <c r="D483" s="193" t="s">
        <v>142</v>
      </c>
      <c r="E483" s="208" t="s">
        <v>1</v>
      </c>
      <c r="F483" s="209" t="s">
        <v>173</v>
      </c>
      <c r="G483" s="14"/>
      <c r="H483" s="210">
        <v>871.47699999999998</v>
      </c>
      <c r="I483" s="211"/>
      <c r="J483" s="14"/>
      <c r="K483" s="14"/>
      <c r="L483" s="207"/>
      <c r="M483" s="212"/>
      <c r="N483" s="213"/>
      <c r="O483" s="213"/>
      <c r="P483" s="213"/>
      <c r="Q483" s="213"/>
      <c r="R483" s="213"/>
      <c r="S483" s="213"/>
      <c r="T483" s="2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08" t="s">
        <v>142</v>
      </c>
      <c r="AU483" s="208" t="s">
        <v>83</v>
      </c>
      <c r="AV483" s="14" t="s">
        <v>136</v>
      </c>
      <c r="AW483" s="14" t="s">
        <v>32</v>
      </c>
      <c r="AX483" s="14" t="s">
        <v>81</v>
      </c>
      <c r="AY483" s="208" t="s">
        <v>130</v>
      </c>
    </row>
    <row r="484" s="12" customFormat="1" ht="22.8" customHeight="1">
      <c r="A484" s="12"/>
      <c r="B484" s="166"/>
      <c r="C484" s="12"/>
      <c r="D484" s="167" t="s">
        <v>74</v>
      </c>
      <c r="E484" s="177" t="s">
        <v>136</v>
      </c>
      <c r="F484" s="177" t="s">
        <v>593</v>
      </c>
      <c r="G484" s="12"/>
      <c r="H484" s="12"/>
      <c r="I484" s="169"/>
      <c r="J484" s="178">
        <f>BK484</f>
        <v>0</v>
      </c>
      <c r="K484" s="12"/>
      <c r="L484" s="166"/>
      <c r="M484" s="171"/>
      <c r="N484" s="172"/>
      <c r="O484" s="172"/>
      <c r="P484" s="173">
        <f>SUM(P485:P544)</f>
        <v>0</v>
      </c>
      <c r="Q484" s="172"/>
      <c r="R484" s="173">
        <f>SUM(R485:R544)</f>
        <v>9.2150200000000009</v>
      </c>
      <c r="S484" s="172"/>
      <c r="T484" s="174">
        <f>SUM(T485:T544)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167" t="s">
        <v>81</v>
      </c>
      <c r="AT484" s="175" t="s">
        <v>74</v>
      </c>
      <c r="AU484" s="175" t="s">
        <v>81</v>
      </c>
      <c r="AY484" s="167" t="s">
        <v>130</v>
      </c>
      <c r="BK484" s="176">
        <f>SUM(BK485:BK544)</f>
        <v>0</v>
      </c>
    </row>
    <row r="485" s="2" customFormat="1" ht="21.75" customHeight="1">
      <c r="A485" s="38"/>
      <c r="B485" s="179"/>
      <c r="C485" s="180" t="s">
        <v>594</v>
      </c>
      <c r="D485" s="180" t="s">
        <v>132</v>
      </c>
      <c r="E485" s="181" t="s">
        <v>595</v>
      </c>
      <c r="F485" s="182" t="s">
        <v>596</v>
      </c>
      <c r="G485" s="183" t="s">
        <v>289</v>
      </c>
      <c r="H485" s="184">
        <v>88.016999999999996</v>
      </c>
      <c r="I485" s="185"/>
      <c r="J485" s="186">
        <f>ROUND(I485*H485,2)</f>
        <v>0</v>
      </c>
      <c r="K485" s="182" t="s">
        <v>158</v>
      </c>
      <c r="L485" s="39"/>
      <c r="M485" s="187" t="s">
        <v>1</v>
      </c>
      <c r="N485" s="188" t="s">
        <v>40</v>
      </c>
      <c r="O485" s="77"/>
      <c r="P485" s="189">
        <f>O485*H485</f>
        <v>0</v>
      </c>
      <c r="Q485" s="189">
        <v>0</v>
      </c>
      <c r="R485" s="189">
        <f>Q485*H485</f>
        <v>0</v>
      </c>
      <c r="S485" s="189">
        <v>0</v>
      </c>
      <c r="T485" s="190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91" t="s">
        <v>136</v>
      </c>
      <c r="AT485" s="191" t="s">
        <v>132</v>
      </c>
      <c r="AU485" s="191" t="s">
        <v>83</v>
      </c>
      <c r="AY485" s="19" t="s">
        <v>130</v>
      </c>
      <c r="BE485" s="192">
        <f>IF(N485="základní",J485,0)</f>
        <v>0</v>
      </c>
      <c r="BF485" s="192">
        <f>IF(N485="snížená",J485,0)</f>
        <v>0</v>
      </c>
      <c r="BG485" s="192">
        <f>IF(N485="zákl. přenesená",J485,0)</f>
        <v>0</v>
      </c>
      <c r="BH485" s="192">
        <f>IF(N485="sníž. přenesená",J485,0)</f>
        <v>0</v>
      </c>
      <c r="BI485" s="192">
        <f>IF(N485="nulová",J485,0)</f>
        <v>0</v>
      </c>
      <c r="BJ485" s="19" t="s">
        <v>81</v>
      </c>
      <c r="BK485" s="192">
        <f>ROUND(I485*H485,2)</f>
        <v>0</v>
      </c>
      <c r="BL485" s="19" t="s">
        <v>136</v>
      </c>
      <c r="BM485" s="191" t="s">
        <v>597</v>
      </c>
    </row>
    <row r="486" s="2" customFormat="1">
      <c r="A486" s="38"/>
      <c r="B486" s="39"/>
      <c r="C486" s="38"/>
      <c r="D486" s="193" t="s">
        <v>138</v>
      </c>
      <c r="E486" s="38"/>
      <c r="F486" s="194" t="s">
        <v>598</v>
      </c>
      <c r="G486" s="38"/>
      <c r="H486" s="38"/>
      <c r="I486" s="195"/>
      <c r="J486" s="38"/>
      <c r="K486" s="38"/>
      <c r="L486" s="39"/>
      <c r="M486" s="196"/>
      <c r="N486" s="197"/>
      <c r="O486" s="77"/>
      <c r="P486" s="77"/>
      <c r="Q486" s="77"/>
      <c r="R486" s="77"/>
      <c r="S486" s="77"/>
      <c r="T486" s="7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9" t="s">
        <v>138</v>
      </c>
      <c r="AU486" s="19" t="s">
        <v>83</v>
      </c>
    </row>
    <row r="487" s="2" customFormat="1">
      <c r="A487" s="38"/>
      <c r="B487" s="39"/>
      <c r="C487" s="38"/>
      <c r="D487" s="193" t="s">
        <v>140</v>
      </c>
      <c r="E487" s="38"/>
      <c r="F487" s="198" t="s">
        <v>141</v>
      </c>
      <c r="G487" s="38"/>
      <c r="H487" s="38"/>
      <c r="I487" s="195"/>
      <c r="J487" s="38"/>
      <c r="K487" s="38"/>
      <c r="L487" s="39"/>
      <c r="M487" s="196"/>
      <c r="N487" s="197"/>
      <c r="O487" s="77"/>
      <c r="P487" s="77"/>
      <c r="Q487" s="77"/>
      <c r="R487" s="77"/>
      <c r="S487" s="77"/>
      <c r="T487" s="7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9" t="s">
        <v>140</v>
      </c>
      <c r="AU487" s="19" t="s">
        <v>83</v>
      </c>
    </row>
    <row r="488" s="13" customFormat="1">
      <c r="A488" s="13"/>
      <c r="B488" s="199"/>
      <c r="C488" s="13"/>
      <c r="D488" s="193" t="s">
        <v>142</v>
      </c>
      <c r="E488" s="200" t="s">
        <v>1</v>
      </c>
      <c r="F488" s="201" t="s">
        <v>599</v>
      </c>
      <c r="G488" s="13"/>
      <c r="H488" s="202">
        <v>42.68</v>
      </c>
      <c r="I488" s="203"/>
      <c r="J488" s="13"/>
      <c r="K488" s="13"/>
      <c r="L488" s="199"/>
      <c r="M488" s="204"/>
      <c r="N488" s="205"/>
      <c r="O488" s="205"/>
      <c r="P488" s="205"/>
      <c r="Q488" s="205"/>
      <c r="R488" s="205"/>
      <c r="S488" s="205"/>
      <c r="T488" s="20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00" t="s">
        <v>142</v>
      </c>
      <c r="AU488" s="200" t="s">
        <v>83</v>
      </c>
      <c r="AV488" s="13" t="s">
        <v>83</v>
      </c>
      <c r="AW488" s="13" t="s">
        <v>32</v>
      </c>
      <c r="AX488" s="13" t="s">
        <v>75</v>
      </c>
      <c r="AY488" s="200" t="s">
        <v>130</v>
      </c>
    </row>
    <row r="489" s="13" customFormat="1">
      <c r="A489" s="13"/>
      <c r="B489" s="199"/>
      <c r="C489" s="13"/>
      <c r="D489" s="193" t="s">
        <v>142</v>
      </c>
      <c r="E489" s="200" t="s">
        <v>1</v>
      </c>
      <c r="F489" s="201" t="s">
        <v>588</v>
      </c>
      <c r="G489" s="13"/>
      <c r="H489" s="202">
        <v>-6.5229999999999997</v>
      </c>
      <c r="I489" s="203"/>
      <c r="J489" s="13"/>
      <c r="K489" s="13"/>
      <c r="L489" s="199"/>
      <c r="M489" s="204"/>
      <c r="N489" s="205"/>
      <c r="O489" s="205"/>
      <c r="P489" s="205"/>
      <c r="Q489" s="205"/>
      <c r="R489" s="205"/>
      <c r="S489" s="205"/>
      <c r="T489" s="20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00" t="s">
        <v>142</v>
      </c>
      <c r="AU489" s="200" t="s">
        <v>83</v>
      </c>
      <c r="AV489" s="13" t="s">
        <v>83</v>
      </c>
      <c r="AW489" s="13" t="s">
        <v>32</v>
      </c>
      <c r="AX489" s="13" t="s">
        <v>75</v>
      </c>
      <c r="AY489" s="200" t="s">
        <v>130</v>
      </c>
    </row>
    <row r="490" s="13" customFormat="1">
      <c r="A490" s="13"/>
      <c r="B490" s="199"/>
      <c r="C490" s="13"/>
      <c r="D490" s="193" t="s">
        <v>142</v>
      </c>
      <c r="E490" s="200" t="s">
        <v>1</v>
      </c>
      <c r="F490" s="201" t="s">
        <v>600</v>
      </c>
      <c r="G490" s="13"/>
      <c r="H490" s="202">
        <v>18.149999999999999</v>
      </c>
      <c r="I490" s="203"/>
      <c r="J490" s="13"/>
      <c r="K490" s="13"/>
      <c r="L490" s="199"/>
      <c r="M490" s="204"/>
      <c r="N490" s="205"/>
      <c r="O490" s="205"/>
      <c r="P490" s="205"/>
      <c r="Q490" s="205"/>
      <c r="R490" s="205"/>
      <c r="S490" s="205"/>
      <c r="T490" s="20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00" t="s">
        <v>142</v>
      </c>
      <c r="AU490" s="200" t="s">
        <v>83</v>
      </c>
      <c r="AV490" s="13" t="s">
        <v>83</v>
      </c>
      <c r="AW490" s="13" t="s">
        <v>32</v>
      </c>
      <c r="AX490" s="13" t="s">
        <v>75</v>
      </c>
      <c r="AY490" s="200" t="s">
        <v>130</v>
      </c>
    </row>
    <row r="491" s="13" customFormat="1">
      <c r="A491" s="13"/>
      <c r="B491" s="199"/>
      <c r="C491" s="13"/>
      <c r="D491" s="193" t="s">
        <v>142</v>
      </c>
      <c r="E491" s="200" t="s">
        <v>1</v>
      </c>
      <c r="F491" s="201" t="s">
        <v>601</v>
      </c>
      <c r="G491" s="13"/>
      <c r="H491" s="202">
        <v>5.0599999999999996</v>
      </c>
      <c r="I491" s="203"/>
      <c r="J491" s="13"/>
      <c r="K491" s="13"/>
      <c r="L491" s="199"/>
      <c r="M491" s="204"/>
      <c r="N491" s="205"/>
      <c r="O491" s="205"/>
      <c r="P491" s="205"/>
      <c r="Q491" s="205"/>
      <c r="R491" s="205"/>
      <c r="S491" s="205"/>
      <c r="T491" s="20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00" t="s">
        <v>142</v>
      </c>
      <c r="AU491" s="200" t="s">
        <v>83</v>
      </c>
      <c r="AV491" s="13" t="s">
        <v>83</v>
      </c>
      <c r="AW491" s="13" t="s">
        <v>32</v>
      </c>
      <c r="AX491" s="13" t="s">
        <v>75</v>
      </c>
      <c r="AY491" s="200" t="s">
        <v>130</v>
      </c>
    </row>
    <row r="492" s="13" customFormat="1">
      <c r="A492" s="13"/>
      <c r="B492" s="199"/>
      <c r="C492" s="13"/>
      <c r="D492" s="193" t="s">
        <v>142</v>
      </c>
      <c r="E492" s="200" t="s">
        <v>1</v>
      </c>
      <c r="F492" s="201" t="s">
        <v>602</v>
      </c>
      <c r="G492" s="13"/>
      <c r="H492" s="202">
        <v>8.25</v>
      </c>
      <c r="I492" s="203"/>
      <c r="J492" s="13"/>
      <c r="K492" s="13"/>
      <c r="L492" s="199"/>
      <c r="M492" s="204"/>
      <c r="N492" s="205"/>
      <c r="O492" s="205"/>
      <c r="P492" s="205"/>
      <c r="Q492" s="205"/>
      <c r="R492" s="205"/>
      <c r="S492" s="205"/>
      <c r="T492" s="20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00" t="s">
        <v>142</v>
      </c>
      <c r="AU492" s="200" t="s">
        <v>83</v>
      </c>
      <c r="AV492" s="13" t="s">
        <v>83</v>
      </c>
      <c r="AW492" s="13" t="s">
        <v>32</v>
      </c>
      <c r="AX492" s="13" t="s">
        <v>75</v>
      </c>
      <c r="AY492" s="200" t="s">
        <v>130</v>
      </c>
    </row>
    <row r="493" s="13" customFormat="1">
      <c r="A493" s="13"/>
      <c r="B493" s="199"/>
      <c r="C493" s="13"/>
      <c r="D493" s="193" t="s">
        <v>142</v>
      </c>
      <c r="E493" s="200" t="s">
        <v>1</v>
      </c>
      <c r="F493" s="201" t="s">
        <v>603</v>
      </c>
      <c r="G493" s="13"/>
      <c r="H493" s="202">
        <v>20.399999999999999</v>
      </c>
      <c r="I493" s="203"/>
      <c r="J493" s="13"/>
      <c r="K493" s="13"/>
      <c r="L493" s="199"/>
      <c r="M493" s="204"/>
      <c r="N493" s="205"/>
      <c r="O493" s="205"/>
      <c r="P493" s="205"/>
      <c r="Q493" s="205"/>
      <c r="R493" s="205"/>
      <c r="S493" s="205"/>
      <c r="T493" s="20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00" t="s">
        <v>142</v>
      </c>
      <c r="AU493" s="200" t="s">
        <v>83</v>
      </c>
      <c r="AV493" s="13" t="s">
        <v>83</v>
      </c>
      <c r="AW493" s="13" t="s">
        <v>32</v>
      </c>
      <c r="AX493" s="13" t="s">
        <v>75</v>
      </c>
      <c r="AY493" s="200" t="s">
        <v>130</v>
      </c>
    </row>
    <row r="494" s="14" customFormat="1">
      <c r="A494" s="14"/>
      <c r="B494" s="207"/>
      <c r="C494" s="14"/>
      <c r="D494" s="193" t="s">
        <v>142</v>
      </c>
      <c r="E494" s="208" t="s">
        <v>1</v>
      </c>
      <c r="F494" s="209" t="s">
        <v>173</v>
      </c>
      <c r="G494" s="14"/>
      <c r="H494" s="210">
        <v>88.016999999999996</v>
      </c>
      <c r="I494" s="211"/>
      <c r="J494" s="14"/>
      <c r="K494" s="14"/>
      <c r="L494" s="207"/>
      <c r="M494" s="212"/>
      <c r="N494" s="213"/>
      <c r="O494" s="213"/>
      <c r="P494" s="213"/>
      <c r="Q494" s="213"/>
      <c r="R494" s="213"/>
      <c r="S494" s="213"/>
      <c r="T494" s="2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08" t="s">
        <v>142</v>
      </c>
      <c r="AU494" s="208" t="s">
        <v>83</v>
      </c>
      <c r="AV494" s="14" t="s">
        <v>136</v>
      </c>
      <c r="AW494" s="14" t="s">
        <v>32</v>
      </c>
      <c r="AX494" s="14" t="s">
        <v>81</v>
      </c>
      <c r="AY494" s="208" t="s">
        <v>130</v>
      </c>
    </row>
    <row r="495" s="2" customFormat="1" ht="16.5" customHeight="1">
      <c r="A495" s="38"/>
      <c r="B495" s="179"/>
      <c r="C495" s="180" t="s">
        <v>604</v>
      </c>
      <c r="D495" s="180" t="s">
        <v>132</v>
      </c>
      <c r="E495" s="181" t="s">
        <v>605</v>
      </c>
      <c r="F495" s="182" t="s">
        <v>606</v>
      </c>
      <c r="G495" s="183" t="s">
        <v>289</v>
      </c>
      <c r="H495" s="184">
        <v>11.25</v>
      </c>
      <c r="I495" s="185"/>
      <c r="J495" s="186">
        <f>ROUND(I495*H495,2)</f>
        <v>0</v>
      </c>
      <c r="K495" s="182" t="s">
        <v>1</v>
      </c>
      <c r="L495" s="39"/>
      <c r="M495" s="187" t="s">
        <v>1</v>
      </c>
      <c r="N495" s="188" t="s">
        <v>40</v>
      </c>
      <c r="O495" s="77"/>
      <c r="P495" s="189">
        <f>O495*H495</f>
        <v>0</v>
      </c>
      <c r="Q495" s="189">
        <v>0</v>
      </c>
      <c r="R495" s="189">
        <f>Q495*H495</f>
        <v>0</v>
      </c>
      <c r="S495" s="189">
        <v>0</v>
      </c>
      <c r="T495" s="190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191" t="s">
        <v>136</v>
      </c>
      <c r="AT495" s="191" t="s">
        <v>132</v>
      </c>
      <c r="AU495" s="191" t="s">
        <v>83</v>
      </c>
      <c r="AY495" s="19" t="s">
        <v>130</v>
      </c>
      <c r="BE495" s="192">
        <f>IF(N495="základní",J495,0)</f>
        <v>0</v>
      </c>
      <c r="BF495" s="192">
        <f>IF(N495="snížená",J495,0)</f>
        <v>0</v>
      </c>
      <c r="BG495" s="192">
        <f>IF(N495="zákl. přenesená",J495,0)</f>
        <v>0</v>
      </c>
      <c r="BH495" s="192">
        <f>IF(N495="sníž. přenesená",J495,0)</f>
        <v>0</v>
      </c>
      <c r="BI495" s="192">
        <f>IF(N495="nulová",J495,0)</f>
        <v>0</v>
      </c>
      <c r="BJ495" s="19" t="s">
        <v>81</v>
      </c>
      <c r="BK495" s="192">
        <f>ROUND(I495*H495,2)</f>
        <v>0</v>
      </c>
      <c r="BL495" s="19" t="s">
        <v>136</v>
      </c>
      <c r="BM495" s="191" t="s">
        <v>607</v>
      </c>
    </row>
    <row r="496" s="2" customFormat="1">
      <c r="A496" s="38"/>
      <c r="B496" s="39"/>
      <c r="C496" s="38"/>
      <c r="D496" s="193" t="s">
        <v>138</v>
      </c>
      <c r="E496" s="38"/>
      <c r="F496" s="194" t="s">
        <v>608</v>
      </c>
      <c r="G496" s="38"/>
      <c r="H496" s="38"/>
      <c r="I496" s="195"/>
      <c r="J496" s="38"/>
      <c r="K496" s="38"/>
      <c r="L496" s="39"/>
      <c r="M496" s="196"/>
      <c r="N496" s="197"/>
      <c r="O496" s="77"/>
      <c r="P496" s="77"/>
      <c r="Q496" s="77"/>
      <c r="R496" s="77"/>
      <c r="S496" s="77"/>
      <c r="T496" s="7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9" t="s">
        <v>138</v>
      </c>
      <c r="AU496" s="19" t="s">
        <v>83</v>
      </c>
    </row>
    <row r="497" s="2" customFormat="1">
      <c r="A497" s="38"/>
      <c r="B497" s="39"/>
      <c r="C497" s="38"/>
      <c r="D497" s="193" t="s">
        <v>140</v>
      </c>
      <c r="E497" s="38"/>
      <c r="F497" s="198" t="s">
        <v>141</v>
      </c>
      <c r="G497" s="38"/>
      <c r="H497" s="38"/>
      <c r="I497" s="195"/>
      <c r="J497" s="38"/>
      <c r="K497" s="38"/>
      <c r="L497" s="39"/>
      <c r="M497" s="196"/>
      <c r="N497" s="197"/>
      <c r="O497" s="77"/>
      <c r="P497" s="77"/>
      <c r="Q497" s="77"/>
      <c r="R497" s="77"/>
      <c r="S497" s="77"/>
      <c r="T497" s="7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9" t="s">
        <v>140</v>
      </c>
      <c r="AU497" s="19" t="s">
        <v>83</v>
      </c>
    </row>
    <row r="498" s="15" customFormat="1">
      <c r="A498" s="15"/>
      <c r="B498" s="215"/>
      <c r="C498" s="15"/>
      <c r="D498" s="193" t="s">
        <v>142</v>
      </c>
      <c r="E498" s="216" t="s">
        <v>1</v>
      </c>
      <c r="F498" s="217" t="s">
        <v>609</v>
      </c>
      <c r="G498" s="15"/>
      <c r="H498" s="216" t="s">
        <v>1</v>
      </c>
      <c r="I498" s="218"/>
      <c r="J498" s="15"/>
      <c r="K498" s="15"/>
      <c r="L498" s="215"/>
      <c r="M498" s="219"/>
      <c r="N498" s="220"/>
      <c r="O498" s="220"/>
      <c r="P498" s="220"/>
      <c r="Q498" s="220"/>
      <c r="R498" s="220"/>
      <c r="S498" s="220"/>
      <c r="T498" s="22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16" t="s">
        <v>142</v>
      </c>
      <c r="AU498" s="216" t="s">
        <v>83</v>
      </c>
      <c r="AV498" s="15" t="s">
        <v>81</v>
      </c>
      <c r="AW498" s="15" t="s">
        <v>32</v>
      </c>
      <c r="AX498" s="15" t="s">
        <v>75</v>
      </c>
      <c r="AY498" s="216" t="s">
        <v>130</v>
      </c>
    </row>
    <row r="499" s="13" customFormat="1">
      <c r="A499" s="13"/>
      <c r="B499" s="199"/>
      <c r="C499" s="13"/>
      <c r="D499" s="193" t="s">
        <v>142</v>
      </c>
      <c r="E499" s="200" t="s">
        <v>1</v>
      </c>
      <c r="F499" s="201" t="s">
        <v>610</v>
      </c>
      <c r="G499" s="13"/>
      <c r="H499" s="202">
        <v>11.25</v>
      </c>
      <c r="I499" s="203"/>
      <c r="J499" s="13"/>
      <c r="K499" s="13"/>
      <c r="L499" s="199"/>
      <c r="M499" s="204"/>
      <c r="N499" s="205"/>
      <c r="O499" s="205"/>
      <c r="P499" s="205"/>
      <c r="Q499" s="205"/>
      <c r="R499" s="205"/>
      <c r="S499" s="205"/>
      <c r="T499" s="20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00" t="s">
        <v>142</v>
      </c>
      <c r="AU499" s="200" t="s">
        <v>83</v>
      </c>
      <c r="AV499" s="13" t="s">
        <v>83</v>
      </c>
      <c r="AW499" s="13" t="s">
        <v>32</v>
      </c>
      <c r="AX499" s="13" t="s">
        <v>81</v>
      </c>
      <c r="AY499" s="200" t="s">
        <v>130</v>
      </c>
    </row>
    <row r="500" s="2" customFormat="1" ht="21.75" customHeight="1">
      <c r="A500" s="38"/>
      <c r="B500" s="179"/>
      <c r="C500" s="180" t="s">
        <v>611</v>
      </c>
      <c r="D500" s="180" t="s">
        <v>132</v>
      </c>
      <c r="E500" s="181" t="s">
        <v>612</v>
      </c>
      <c r="F500" s="182" t="s">
        <v>613</v>
      </c>
      <c r="G500" s="183" t="s">
        <v>135</v>
      </c>
      <c r="H500" s="184">
        <v>31</v>
      </c>
      <c r="I500" s="185"/>
      <c r="J500" s="186">
        <f>ROUND(I500*H500,2)</f>
        <v>0</v>
      </c>
      <c r="K500" s="182" t="s">
        <v>158</v>
      </c>
      <c r="L500" s="39"/>
      <c r="M500" s="187" t="s">
        <v>1</v>
      </c>
      <c r="N500" s="188" t="s">
        <v>40</v>
      </c>
      <c r="O500" s="77"/>
      <c r="P500" s="189">
        <f>O500*H500</f>
        <v>0</v>
      </c>
      <c r="Q500" s="189">
        <v>0.22394</v>
      </c>
      <c r="R500" s="189">
        <f>Q500*H500</f>
        <v>6.9421400000000002</v>
      </c>
      <c r="S500" s="189">
        <v>0</v>
      </c>
      <c r="T500" s="190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191" t="s">
        <v>136</v>
      </c>
      <c r="AT500" s="191" t="s">
        <v>132</v>
      </c>
      <c r="AU500" s="191" t="s">
        <v>83</v>
      </c>
      <c r="AY500" s="19" t="s">
        <v>130</v>
      </c>
      <c r="BE500" s="192">
        <f>IF(N500="základní",J500,0)</f>
        <v>0</v>
      </c>
      <c r="BF500" s="192">
        <f>IF(N500="snížená",J500,0)</f>
        <v>0</v>
      </c>
      <c r="BG500" s="192">
        <f>IF(N500="zákl. přenesená",J500,0)</f>
        <v>0</v>
      </c>
      <c r="BH500" s="192">
        <f>IF(N500="sníž. přenesená",J500,0)</f>
        <v>0</v>
      </c>
      <c r="BI500" s="192">
        <f>IF(N500="nulová",J500,0)</f>
        <v>0</v>
      </c>
      <c r="BJ500" s="19" t="s">
        <v>81</v>
      </c>
      <c r="BK500" s="192">
        <f>ROUND(I500*H500,2)</f>
        <v>0</v>
      </c>
      <c r="BL500" s="19" t="s">
        <v>136</v>
      </c>
      <c r="BM500" s="191" t="s">
        <v>614</v>
      </c>
    </row>
    <row r="501" s="2" customFormat="1">
      <c r="A501" s="38"/>
      <c r="B501" s="39"/>
      <c r="C501" s="38"/>
      <c r="D501" s="193" t="s">
        <v>138</v>
      </c>
      <c r="E501" s="38"/>
      <c r="F501" s="194" t="s">
        <v>615</v>
      </c>
      <c r="G501" s="38"/>
      <c r="H501" s="38"/>
      <c r="I501" s="195"/>
      <c r="J501" s="38"/>
      <c r="K501" s="38"/>
      <c r="L501" s="39"/>
      <c r="M501" s="196"/>
      <c r="N501" s="197"/>
      <c r="O501" s="77"/>
      <c r="P501" s="77"/>
      <c r="Q501" s="77"/>
      <c r="R501" s="77"/>
      <c r="S501" s="77"/>
      <c r="T501" s="7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9" t="s">
        <v>138</v>
      </c>
      <c r="AU501" s="19" t="s">
        <v>83</v>
      </c>
    </row>
    <row r="502" s="2" customFormat="1">
      <c r="A502" s="38"/>
      <c r="B502" s="39"/>
      <c r="C502" s="38"/>
      <c r="D502" s="193" t="s">
        <v>140</v>
      </c>
      <c r="E502" s="38"/>
      <c r="F502" s="198" t="s">
        <v>616</v>
      </c>
      <c r="G502" s="38"/>
      <c r="H502" s="38"/>
      <c r="I502" s="195"/>
      <c r="J502" s="38"/>
      <c r="K502" s="38"/>
      <c r="L502" s="39"/>
      <c r="M502" s="196"/>
      <c r="N502" s="197"/>
      <c r="O502" s="77"/>
      <c r="P502" s="77"/>
      <c r="Q502" s="77"/>
      <c r="R502" s="77"/>
      <c r="S502" s="77"/>
      <c r="T502" s="7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9" t="s">
        <v>140</v>
      </c>
      <c r="AU502" s="19" t="s">
        <v>83</v>
      </c>
    </row>
    <row r="503" s="13" customFormat="1">
      <c r="A503" s="13"/>
      <c r="B503" s="199"/>
      <c r="C503" s="13"/>
      <c r="D503" s="193" t="s">
        <v>142</v>
      </c>
      <c r="E503" s="200" t="s">
        <v>1</v>
      </c>
      <c r="F503" s="201" t="s">
        <v>617</v>
      </c>
      <c r="G503" s="13"/>
      <c r="H503" s="202">
        <v>16</v>
      </c>
      <c r="I503" s="203"/>
      <c r="J503" s="13"/>
      <c r="K503" s="13"/>
      <c r="L503" s="199"/>
      <c r="M503" s="204"/>
      <c r="N503" s="205"/>
      <c r="O503" s="205"/>
      <c r="P503" s="205"/>
      <c r="Q503" s="205"/>
      <c r="R503" s="205"/>
      <c r="S503" s="205"/>
      <c r="T503" s="20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00" t="s">
        <v>142</v>
      </c>
      <c r="AU503" s="200" t="s">
        <v>83</v>
      </c>
      <c r="AV503" s="13" t="s">
        <v>83</v>
      </c>
      <c r="AW503" s="13" t="s">
        <v>32</v>
      </c>
      <c r="AX503" s="13" t="s">
        <v>75</v>
      </c>
      <c r="AY503" s="200" t="s">
        <v>130</v>
      </c>
    </row>
    <row r="504" s="13" customFormat="1">
      <c r="A504" s="13"/>
      <c r="B504" s="199"/>
      <c r="C504" s="13"/>
      <c r="D504" s="193" t="s">
        <v>142</v>
      </c>
      <c r="E504" s="200" t="s">
        <v>1</v>
      </c>
      <c r="F504" s="201" t="s">
        <v>618</v>
      </c>
      <c r="G504" s="13"/>
      <c r="H504" s="202">
        <v>8</v>
      </c>
      <c r="I504" s="203"/>
      <c r="J504" s="13"/>
      <c r="K504" s="13"/>
      <c r="L504" s="199"/>
      <c r="M504" s="204"/>
      <c r="N504" s="205"/>
      <c r="O504" s="205"/>
      <c r="P504" s="205"/>
      <c r="Q504" s="205"/>
      <c r="R504" s="205"/>
      <c r="S504" s="205"/>
      <c r="T504" s="20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00" t="s">
        <v>142</v>
      </c>
      <c r="AU504" s="200" t="s">
        <v>83</v>
      </c>
      <c r="AV504" s="13" t="s">
        <v>83</v>
      </c>
      <c r="AW504" s="13" t="s">
        <v>32</v>
      </c>
      <c r="AX504" s="13" t="s">
        <v>75</v>
      </c>
      <c r="AY504" s="200" t="s">
        <v>130</v>
      </c>
    </row>
    <row r="505" s="13" customFormat="1">
      <c r="A505" s="13"/>
      <c r="B505" s="199"/>
      <c r="C505" s="13"/>
      <c r="D505" s="193" t="s">
        <v>142</v>
      </c>
      <c r="E505" s="200" t="s">
        <v>1</v>
      </c>
      <c r="F505" s="201" t="s">
        <v>619</v>
      </c>
      <c r="G505" s="13"/>
      <c r="H505" s="202">
        <v>2</v>
      </c>
      <c r="I505" s="203"/>
      <c r="J505" s="13"/>
      <c r="K505" s="13"/>
      <c r="L505" s="199"/>
      <c r="M505" s="204"/>
      <c r="N505" s="205"/>
      <c r="O505" s="205"/>
      <c r="P505" s="205"/>
      <c r="Q505" s="205"/>
      <c r="R505" s="205"/>
      <c r="S505" s="205"/>
      <c r="T505" s="20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00" t="s">
        <v>142</v>
      </c>
      <c r="AU505" s="200" t="s">
        <v>83</v>
      </c>
      <c r="AV505" s="13" t="s">
        <v>83</v>
      </c>
      <c r="AW505" s="13" t="s">
        <v>32</v>
      </c>
      <c r="AX505" s="13" t="s">
        <v>75</v>
      </c>
      <c r="AY505" s="200" t="s">
        <v>130</v>
      </c>
    </row>
    <row r="506" s="13" customFormat="1">
      <c r="A506" s="13"/>
      <c r="B506" s="199"/>
      <c r="C506" s="13"/>
      <c r="D506" s="193" t="s">
        <v>142</v>
      </c>
      <c r="E506" s="200" t="s">
        <v>1</v>
      </c>
      <c r="F506" s="201" t="s">
        <v>620</v>
      </c>
      <c r="G506" s="13"/>
      <c r="H506" s="202">
        <v>5</v>
      </c>
      <c r="I506" s="203"/>
      <c r="J506" s="13"/>
      <c r="K506" s="13"/>
      <c r="L506" s="199"/>
      <c r="M506" s="204"/>
      <c r="N506" s="205"/>
      <c r="O506" s="205"/>
      <c r="P506" s="205"/>
      <c r="Q506" s="205"/>
      <c r="R506" s="205"/>
      <c r="S506" s="205"/>
      <c r="T506" s="20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00" t="s">
        <v>142</v>
      </c>
      <c r="AU506" s="200" t="s">
        <v>83</v>
      </c>
      <c r="AV506" s="13" t="s">
        <v>83</v>
      </c>
      <c r="AW506" s="13" t="s">
        <v>32</v>
      </c>
      <c r="AX506" s="13" t="s">
        <v>75</v>
      </c>
      <c r="AY506" s="200" t="s">
        <v>130</v>
      </c>
    </row>
    <row r="507" s="14" customFormat="1">
      <c r="A507" s="14"/>
      <c r="B507" s="207"/>
      <c r="C507" s="14"/>
      <c r="D507" s="193" t="s">
        <v>142</v>
      </c>
      <c r="E507" s="208" t="s">
        <v>1</v>
      </c>
      <c r="F507" s="209" t="s">
        <v>173</v>
      </c>
      <c r="G507" s="14"/>
      <c r="H507" s="210">
        <v>31</v>
      </c>
      <c r="I507" s="211"/>
      <c r="J507" s="14"/>
      <c r="K507" s="14"/>
      <c r="L507" s="207"/>
      <c r="M507" s="212"/>
      <c r="N507" s="213"/>
      <c r="O507" s="213"/>
      <c r="P507" s="213"/>
      <c r="Q507" s="213"/>
      <c r="R507" s="213"/>
      <c r="S507" s="213"/>
      <c r="T507" s="2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08" t="s">
        <v>142</v>
      </c>
      <c r="AU507" s="208" t="s">
        <v>83</v>
      </c>
      <c r="AV507" s="14" t="s">
        <v>136</v>
      </c>
      <c r="AW507" s="14" t="s">
        <v>32</v>
      </c>
      <c r="AX507" s="14" t="s">
        <v>81</v>
      </c>
      <c r="AY507" s="208" t="s">
        <v>130</v>
      </c>
    </row>
    <row r="508" s="2" customFormat="1" ht="24.15" customHeight="1">
      <c r="A508" s="38"/>
      <c r="B508" s="179"/>
      <c r="C508" s="230" t="s">
        <v>621</v>
      </c>
      <c r="D508" s="230" t="s">
        <v>379</v>
      </c>
      <c r="E508" s="231" t="s">
        <v>622</v>
      </c>
      <c r="F508" s="232" t="s">
        <v>623</v>
      </c>
      <c r="G508" s="233" t="s">
        <v>135</v>
      </c>
      <c r="H508" s="234">
        <v>2</v>
      </c>
      <c r="I508" s="235"/>
      <c r="J508" s="236">
        <f>ROUND(I508*H508,2)</f>
        <v>0</v>
      </c>
      <c r="K508" s="232" t="s">
        <v>158</v>
      </c>
      <c r="L508" s="237"/>
      <c r="M508" s="238" t="s">
        <v>1</v>
      </c>
      <c r="N508" s="239" t="s">
        <v>40</v>
      </c>
      <c r="O508" s="77"/>
      <c r="P508" s="189">
        <f>O508*H508</f>
        <v>0</v>
      </c>
      <c r="Q508" s="189">
        <v>0.028000000000000001</v>
      </c>
      <c r="R508" s="189">
        <f>Q508*H508</f>
        <v>0.056000000000000001</v>
      </c>
      <c r="S508" s="189">
        <v>0</v>
      </c>
      <c r="T508" s="190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91" t="s">
        <v>178</v>
      </c>
      <c r="AT508" s="191" t="s">
        <v>379</v>
      </c>
      <c r="AU508" s="191" t="s">
        <v>83</v>
      </c>
      <c r="AY508" s="19" t="s">
        <v>130</v>
      </c>
      <c r="BE508" s="192">
        <f>IF(N508="základní",J508,0)</f>
        <v>0</v>
      </c>
      <c r="BF508" s="192">
        <f>IF(N508="snížená",J508,0)</f>
        <v>0</v>
      </c>
      <c r="BG508" s="192">
        <f>IF(N508="zákl. přenesená",J508,0)</f>
        <v>0</v>
      </c>
      <c r="BH508" s="192">
        <f>IF(N508="sníž. přenesená",J508,0)</f>
        <v>0</v>
      </c>
      <c r="BI508" s="192">
        <f>IF(N508="nulová",J508,0)</f>
        <v>0</v>
      </c>
      <c r="BJ508" s="19" t="s">
        <v>81</v>
      </c>
      <c r="BK508" s="192">
        <f>ROUND(I508*H508,2)</f>
        <v>0</v>
      </c>
      <c r="BL508" s="19" t="s">
        <v>136</v>
      </c>
      <c r="BM508" s="191" t="s">
        <v>624</v>
      </c>
    </row>
    <row r="509" s="2" customFormat="1">
      <c r="A509" s="38"/>
      <c r="B509" s="39"/>
      <c r="C509" s="38"/>
      <c r="D509" s="193" t="s">
        <v>138</v>
      </c>
      <c r="E509" s="38"/>
      <c r="F509" s="194" t="s">
        <v>623</v>
      </c>
      <c r="G509" s="38"/>
      <c r="H509" s="38"/>
      <c r="I509" s="195"/>
      <c r="J509" s="38"/>
      <c r="K509" s="38"/>
      <c r="L509" s="39"/>
      <c r="M509" s="196"/>
      <c r="N509" s="197"/>
      <c r="O509" s="77"/>
      <c r="P509" s="77"/>
      <c r="Q509" s="77"/>
      <c r="R509" s="77"/>
      <c r="S509" s="77"/>
      <c r="T509" s="7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9" t="s">
        <v>138</v>
      </c>
      <c r="AU509" s="19" t="s">
        <v>83</v>
      </c>
    </row>
    <row r="510" s="13" customFormat="1">
      <c r="A510" s="13"/>
      <c r="B510" s="199"/>
      <c r="C510" s="13"/>
      <c r="D510" s="193" t="s">
        <v>142</v>
      </c>
      <c r="E510" s="200" t="s">
        <v>1</v>
      </c>
      <c r="F510" s="201" t="s">
        <v>625</v>
      </c>
      <c r="G510" s="13"/>
      <c r="H510" s="202">
        <v>1</v>
      </c>
      <c r="I510" s="203"/>
      <c r="J510" s="13"/>
      <c r="K510" s="13"/>
      <c r="L510" s="199"/>
      <c r="M510" s="204"/>
      <c r="N510" s="205"/>
      <c r="O510" s="205"/>
      <c r="P510" s="205"/>
      <c r="Q510" s="205"/>
      <c r="R510" s="205"/>
      <c r="S510" s="205"/>
      <c r="T510" s="20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00" t="s">
        <v>142</v>
      </c>
      <c r="AU510" s="200" t="s">
        <v>83</v>
      </c>
      <c r="AV510" s="13" t="s">
        <v>83</v>
      </c>
      <c r="AW510" s="13" t="s">
        <v>32</v>
      </c>
      <c r="AX510" s="13" t="s">
        <v>75</v>
      </c>
      <c r="AY510" s="200" t="s">
        <v>130</v>
      </c>
    </row>
    <row r="511" s="13" customFormat="1">
      <c r="A511" s="13"/>
      <c r="B511" s="199"/>
      <c r="C511" s="13"/>
      <c r="D511" s="193" t="s">
        <v>142</v>
      </c>
      <c r="E511" s="200" t="s">
        <v>1</v>
      </c>
      <c r="F511" s="201" t="s">
        <v>626</v>
      </c>
      <c r="G511" s="13"/>
      <c r="H511" s="202">
        <v>1</v>
      </c>
      <c r="I511" s="203"/>
      <c r="J511" s="13"/>
      <c r="K511" s="13"/>
      <c r="L511" s="199"/>
      <c r="M511" s="204"/>
      <c r="N511" s="205"/>
      <c r="O511" s="205"/>
      <c r="P511" s="205"/>
      <c r="Q511" s="205"/>
      <c r="R511" s="205"/>
      <c r="S511" s="205"/>
      <c r="T511" s="20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00" t="s">
        <v>142</v>
      </c>
      <c r="AU511" s="200" t="s">
        <v>83</v>
      </c>
      <c r="AV511" s="13" t="s">
        <v>83</v>
      </c>
      <c r="AW511" s="13" t="s">
        <v>32</v>
      </c>
      <c r="AX511" s="13" t="s">
        <v>75</v>
      </c>
      <c r="AY511" s="200" t="s">
        <v>130</v>
      </c>
    </row>
    <row r="512" s="14" customFormat="1">
      <c r="A512" s="14"/>
      <c r="B512" s="207"/>
      <c r="C512" s="14"/>
      <c r="D512" s="193" t="s">
        <v>142</v>
      </c>
      <c r="E512" s="208" t="s">
        <v>1</v>
      </c>
      <c r="F512" s="209" t="s">
        <v>173</v>
      </c>
      <c r="G512" s="14"/>
      <c r="H512" s="210">
        <v>2</v>
      </c>
      <c r="I512" s="211"/>
      <c r="J512" s="14"/>
      <c r="K512" s="14"/>
      <c r="L512" s="207"/>
      <c r="M512" s="212"/>
      <c r="N512" s="213"/>
      <c r="O512" s="213"/>
      <c r="P512" s="213"/>
      <c r="Q512" s="213"/>
      <c r="R512" s="213"/>
      <c r="S512" s="213"/>
      <c r="T512" s="2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08" t="s">
        <v>142</v>
      </c>
      <c r="AU512" s="208" t="s">
        <v>83</v>
      </c>
      <c r="AV512" s="14" t="s">
        <v>136</v>
      </c>
      <c r="AW512" s="14" t="s">
        <v>32</v>
      </c>
      <c r="AX512" s="14" t="s">
        <v>81</v>
      </c>
      <c r="AY512" s="208" t="s">
        <v>130</v>
      </c>
    </row>
    <row r="513" s="2" customFormat="1" ht="24.15" customHeight="1">
      <c r="A513" s="38"/>
      <c r="B513" s="179"/>
      <c r="C513" s="230" t="s">
        <v>627</v>
      </c>
      <c r="D513" s="230" t="s">
        <v>379</v>
      </c>
      <c r="E513" s="231" t="s">
        <v>628</v>
      </c>
      <c r="F513" s="232" t="s">
        <v>629</v>
      </c>
      <c r="G513" s="233" t="s">
        <v>135</v>
      </c>
      <c r="H513" s="234">
        <v>10</v>
      </c>
      <c r="I513" s="235"/>
      <c r="J513" s="236">
        <f>ROUND(I513*H513,2)</f>
        <v>0</v>
      </c>
      <c r="K513" s="232" t="s">
        <v>158</v>
      </c>
      <c r="L513" s="237"/>
      <c r="M513" s="238" t="s">
        <v>1</v>
      </c>
      <c r="N513" s="239" t="s">
        <v>40</v>
      </c>
      <c r="O513" s="77"/>
      <c r="P513" s="189">
        <f>O513*H513</f>
        <v>0</v>
      </c>
      <c r="Q513" s="189">
        <v>0.040000000000000001</v>
      </c>
      <c r="R513" s="189">
        <f>Q513*H513</f>
        <v>0.40000000000000002</v>
      </c>
      <c r="S513" s="189">
        <v>0</v>
      </c>
      <c r="T513" s="190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191" t="s">
        <v>178</v>
      </c>
      <c r="AT513" s="191" t="s">
        <v>379</v>
      </c>
      <c r="AU513" s="191" t="s">
        <v>83</v>
      </c>
      <c r="AY513" s="19" t="s">
        <v>130</v>
      </c>
      <c r="BE513" s="192">
        <f>IF(N513="základní",J513,0)</f>
        <v>0</v>
      </c>
      <c r="BF513" s="192">
        <f>IF(N513="snížená",J513,0)</f>
        <v>0</v>
      </c>
      <c r="BG513" s="192">
        <f>IF(N513="zákl. přenesená",J513,0)</f>
        <v>0</v>
      </c>
      <c r="BH513" s="192">
        <f>IF(N513="sníž. přenesená",J513,0)</f>
        <v>0</v>
      </c>
      <c r="BI513" s="192">
        <f>IF(N513="nulová",J513,0)</f>
        <v>0</v>
      </c>
      <c r="BJ513" s="19" t="s">
        <v>81</v>
      </c>
      <c r="BK513" s="192">
        <f>ROUND(I513*H513,2)</f>
        <v>0</v>
      </c>
      <c r="BL513" s="19" t="s">
        <v>136</v>
      </c>
      <c r="BM513" s="191" t="s">
        <v>630</v>
      </c>
    </row>
    <row r="514" s="2" customFormat="1">
      <c r="A514" s="38"/>
      <c r="B514" s="39"/>
      <c r="C514" s="38"/>
      <c r="D514" s="193" t="s">
        <v>138</v>
      </c>
      <c r="E514" s="38"/>
      <c r="F514" s="194" t="s">
        <v>629</v>
      </c>
      <c r="G514" s="38"/>
      <c r="H514" s="38"/>
      <c r="I514" s="195"/>
      <c r="J514" s="38"/>
      <c r="K514" s="38"/>
      <c r="L514" s="39"/>
      <c r="M514" s="196"/>
      <c r="N514" s="197"/>
      <c r="O514" s="77"/>
      <c r="P514" s="77"/>
      <c r="Q514" s="77"/>
      <c r="R514" s="77"/>
      <c r="S514" s="77"/>
      <c r="T514" s="7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9" t="s">
        <v>138</v>
      </c>
      <c r="AU514" s="19" t="s">
        <v>83</v>
      </c>
    </row>
    <row r="515" s="13" customFormat="1">
      <c r="A515" s="13"/>
      <c r="B515" s="199"/>
      <c r="C515" s="13"/>
      <c r="D515" s="193" t="s">
        <v>142</v>
      </c>
      <c r="E515" s="200" t="s">
        <v>1</v>
      </c>
      <c r="F515" s="201" t="s">
        <v>631</v>
      </c>
      <c r="G515" s="13"/>
      <c r="H515" s="202">
        <v>6</v>
      </c>
      <c r="I515" s="203"/>
      <c r="J515" s="13"/>
      <c r="K515" s="13"/>
      <c r="L515" s="199"/>
      <c r="M515" s="204"/>
      <c r="N515" s="205"/>
      <c r="O515" s="205"/>
      <c r="P515" s="205"/>
      <c r="Q515" s="205"/>
      <c r="R515" s="205"/>
      <c r="S515" s="205"/>
      <c r="T515" s="20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00" t="s">
        <v>142</v>
      </c>
      <c r="AU515" s="200" t="s">
        <v>83</v>
      </c>
      <c r="AV515" s="13" t="s">
        <v>83</v>
      </c>
      <c r="AW515" s="13" t="s">
        <v>32</v>
      </c>
      <c r="AX515" s="13" t="s">
        <v>75</v>
      </c>
      <c r="AY515" s="200" t="s">
        <v>130</v>
      </c>
    </row>
    <row r="516" s="13" customFormat="1">
      <c r="A516" s="13"/>
      <c r="B516" s="199"/>
      <c r="C516" s="13"/>
      <c r="D516" s="193" t="s">
        <v>142</v>
      </c>
      <c r="E516" s="200" t="s">
        <v>1</v>
      </c>
      <c r="F516" s="201" t="s">
        <v>626</v>
      </c>
      <c r="G516" s="13"/>
      <c r="H516" s="202">
        <v>1</v>
      </c>
      <c r="I516" s="203"/>
      <c r="J516" s="13"/>
      <c r="K516" s="13"/>
      <c r="L516" s="199"/>
      <c r="M516" s="204"/>
      <c r="N516" s="205"/>
      <c r="O516" s="205"/>
      <c r="P516" s="205"/>
      <c r="Q516" s="205"/>
      <c r="R516" s="205"/>
      <c r="S516" s="205"/>
      <c r="T516" s="20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00" t="s">
        <v>142</v>
      </c>
      <c r="AU516" s="200" t="s">
        <v>83</v>
      </c>
      <c r="AV516" s="13" t="s">
        <v>83</v>
      </c>
      <c r="AW516" s="13" t="s">
        <v>32</v>
      </c>
      <c r="AX516" s="13" t="s">
        <v>75</v>
      </c>
      <c r="AY516" s="200" t="s">
        <v>130</v>
      </c>
    </row>
    <row r="517" s="13" customFormat="1">
      <c r="A517" s="13"/>
      <c r="B517" s="199"/>
      <c r="C517" s="13"/>
      <c r="D517" s="193" t="s">
        <v>142</v>
      </c>
      <c r="E517" s="200" t="s">
        <v>1</v>
      </c>
      <c r="F517" s="201" t="s">
        <v>632</v>
      </c>
      <c r="G517" s="13"/>
      <c r="H517" s="202">
        <v>1</v>
      </c>
      <c r="I517" s="203"/>
      <c r="J517" s="13"/>
      <c r="K517" s="13"/>
      <c r="L517" s="199"/>
      <c r="M517" s="204"/>
      <c r="N517" s="205"/>
      <c r="O517" s="205"/>
      <c r="P517" s="205"/>
      <c r="Q517" s="205"/>
      <c r="R517" s="205"/>
      <c r="S517" s="205"/>
      <c r="T517" s="20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00" t="s">
        <v>142</v>
      </c>
      <c r="AU517" s="200" t="s">
        <v>83</v>
      </c>
      <c r="AV517" s="13" t="s">
        <v>83</v>
      </c>
      <c r="AW517" s="13" t="s">
        <v>32</v>
      </c>
      <c r="AX517" s="13" t="s">
        <v>75</v>
      </c>
      <c r="AY517" s="200" t="s">
        <v>130</v>
      </c>
    </row>
    <row r="518" s="13" customFormat="1">
      <c r="A518" s="13"/>
      <c r="B518" s="199"/>
      <c r="C518" s="13"/>
      <c r="D518" s="193" t="s">
        <v>142</v>
      </c>
      <c r="E518" s="200" t="s">
        <v>1</v>
      </c>
      <c r="F518" s="201" t="s">
        <v>633</v>
      </c>
      <c r="G518" s="13"/>
      <c r="H518" s="202">
        <v>2</v>
      </c>
      <c r="I518" s="203"/>
      <c r="J518" s="13"/>
      <c r="K518" s="13"/>
      <c r="L518" s="199"/>
      <c r="M518" s="204"/>
      <c r="N518" s="205"/>
      <c r="O518" s="205"/>
      <c r="P518" s="205"/>
      <c r="Q518" s="205"/>
      <c r="R518" s="205"/>
      <c r="S518" s="205"/>
      <c r="T518" s="20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00" t="s">
        <v>142</v>
      </c>
      <c r="AU518" s="200" t="s">
        <v>83</v>
      </c>
      <c r="AV518" s="13" t="s">
        <v>83</v>
      </c>
      <c r="AW518" s="13" t="s">
        <v>32</v>
      </c>
      <c r="AX518" s="13" t="s">
        <v>75</v>
      </c>
      <c r="AY518" s="200" t="s">
        <v>130</v>
      </c>
    </row>
    <row r="519" s="14" customFormat="1">
      <c r="A519" s="14"/>
      <c r="B519" s="207"/>
      <c r="C519" s="14"/>
      <c r="D519" s="193" t="s">
        <v>142</v>
      </c>
      <c r="E519" s="208" t="s">
        <v>1</v>
      </c>
      <c r="F519" s="209" t="s">
        <v>173</v>
      </c>
      <c r="G519" s="14"/>
      <c r="H519" s="210">
        <v>10</v>
      </c>
      <c r="I519" s="211"/>
      <c r="J519" s="14"/>
      <c r="K519" s="14"/>
      <c r="L519" s="207"/>
      <c r="M519" s="212"/>
      <c r="N519" s="213"/>
      <c r="O519" s="213"/>
      <c r="P519" s="213"/>
      <c r="Q519" s="213"/>
      <c r="R519" s="213"/>
      <c r="S519" s="213"/>
      <c r="T519" s="2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08" t="s">
        <v>142</v>
      </c>
      <c r="AU519" s="208" t="s">
        <v>83</v>
      </c>
      <c r="AV519" s="14" t="s">
        <v>136</v>
      </c>
      <c r="AW519" s="14" t="s">
        <v>32</v>
      </c>
      <c r="AX519" s="14" t="s">
        <v>81</v>
      </c>
      <c r="AY519" s="208" t="s">
        <v>130</v>
      </c>
    </row>
    <row r="520" s="2" customFormat="1" ht="24.15" customHeight="1">
      <c r="A520" s="38"/>
      <c r="B520" s="179"/>
      <c r="C520" s="230" t="s">
        <v>634</v>
      </c>
      <c r="D520" s="230" t="s">
        <v>379</v>
      </c>
      <c r="E520" s="231" t="s">
        <v>635</v>
      </c>
      <c r="F520" s="232" t="s">
        <v>636</v>
      </c>
      <c r="G520" s="233" t="s">
        <v>135</v>
      </c>
      <c r="H520" s="234">
        <v>5</v>
      </c>
      <c r="I520" s="235"/>
      <c r="J520" s="236">
        <f>ROUND(I520*H520,2)</f>
        <v>0</v>
      </c>
      <c r="K520" s="232" t="s">
        <v>158</v>
      </c>
      <c r="L520" s="237"/>
      <c r="M520" s="238" t="s">
        <v>1</v>
      </c>
      <c r="N520" s="239" t="s">
        <v>40</v>
      </c>
      <c r="O520" s="77"/>
      <c r="P520" s="189">
        <f>O520*H520</f>
        <v>0</v>
      </c>
      <c r="Q520" s="189">
        <v>0.050999999999999997</v>
      </c>
      <c r="R520" s="189">
        <f>Q520*H520</f>
        <v>0.255</v>
      </c>
      <c r="S520" s="189">
        <v>0</v>
      </c>
      <c r="T520" s="190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191" t="s">
        <v>178</v>
      </c>
      <c r="AT520" s="191" t="s">
        <v>379</v>
      </c>
      <c r="AU520" s="191" t="s">
        <v>83</v>
      </c>
      <c r="AY520" s="19" t="s">
        <v>130</v>
      </c>
      <c r="BE520" s="192">
        <f>IF(N520="základní",J520,0)</f>
        <v>0</v>
      </c>
      <c r="BF520" s="192">
        <f>IF(N520="snížená",J520,0)</f>
        <v>0</v>
      </c>
      <c r="BG520" s="192">
        <f>IF(N520="zákl. přenesená",J520,0)</f>
        <v>0</v>
      </c>
      <c r="BH520" s="192">
        <f>IF(N520="sníž. přenesená",J520,0)</f>
        <v>0</v>
      </c>
      <c r="BI520" s="192">
        <f>IF(N520="nulová",J520,0)</f>
        <v>0</v>
      </c>
      <c r="BJ520" s="19" t="s">
        <v>81</v>
      </c>
      <c r="BK520" s="192">
        <f>ROUND(I520*H520,2)</f>
        <v>0</v>
      </c>
      <c r="BL520" s="19" t="s">
        <v>136</v>
      </c>
      <c r="BM520" s="191" t="s">
        <v>637</v>
      </c>
    </row>
    <row r="521" s="2" customFormat="1">
      <c r="A521" s="38"/>
      <c r="B521" s="39"/>
      <c r="C521" s="38"/>
      <c r="D521" s="193" t="s">
        <v>138</v>
      </c>
      <c r="E521" s="38"/>
      <c r="F521" s="194" t="s">
        <v>636</v>
      </c>
      <c r="G521" s="38"/>
      <c r="H521" s="38"/>
      <c r="I521" s="195"/>
      <c r="J521" s="38"/>
      <c r="K521" s="38"/>
      <c r="L521" s="39"/>
      <c r="M521" s="196"/>
      <c r="N521" s="197"/>
      <c r="O521" s="77"/>
      <c r="P521" s="77"/>
      <c r="Q521" s="77"/>
      <c r="R521" s="77"/>
      <c r="S521" s="77"/>
      <c r="T521" s="7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9" t="s">
        <v>138</v>
      </c>
      <c r="AU521" s="19" t="s">
        <v>83</v>
      </c>
    </row>
    <row r="522" s="13" customFormat="1">
      <c r="A522" s="13"/>
      <c r="B522" s="199"/>
      <c r="C522" s="13"/>
      <c r="D522" s="193" t="s">
        <v>142</v>
      </c>
      <c r="E522" s="200" t="s">
        <v>1</v>
      </c>
      <c r="F522" s="201" t="s">
        <v>625</v>
      </c>
      <c r="G522" s="13"/>
      <c r="H522" s="202">
        <v>1</v>
      </c>
      <c r="I522" s="203"/>
      <c r="J522" s="13"/>
      <c r="K522" s="13"/>
      <c r="L522" s="199"/>
      <c r="M522" s="204"/>
      <c r="N522" s="205"/>
      <c r="O522" s="205"/>
      <c r="P522" s="205"/>
      <c r="Q522" s="205"/>
      <c r="R522" s="205"/>
      <c r="S522" s="205"/>
      <c r="T522" s="20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00" t="s">
        <v>142</v>
      </c>
      <c r="AU522" s="200" t="s">
        <v>83</v>
      </c>
      <c r="AV522" s="13" t="s">
        <v>83</v>
      </c>
      <c r="AW522" s="13" t="s">
        <v>32</v>
      </c>
      <c r="AX522" s="13" t="s">
        <v>75</v>
      </c>
      <c r="AY522" s="200" t="s">
        <v>130</v>
      </c>
    </row>
    <row r="523" s="13" customFormat="1">
      <c r="A523" s="13"/>
      <c r="B523" s="199"/>
      <c r="C523" s="13"/>
      <c r="D523" s="193" t="s">
        <v>142</v>
      </c>
      <c r="E523" s="200" t="s">
        <v>1</v>
      </c>
      <c r="F523" s="201" t="s">
        <v>638</v>
      </c>
      <c r="G523" s="13"/>
      <c r="H523" s="202">
        <v>4</v>
      </c>
      <c r="I523" s="203"/>
      <c r="J523" s="13"/>
      <c r="K523" s="13"/>
      <c r="L523" s="199"/>
      <c r="M523" s="204"/>
      <c r="N523" s="205"/>
      <c r="O523" s="205"/>
      <c r="P523" s="205"/>
      <c r="Q523" s="205"/>
      <c r="R523" s="205"/>
      <c r="S523" s="205"/>
      <c r="T523" s="20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00" t="s">
        <v>142</v>
      </c>
      <c r="AU523" s="200" t="s">
        <v>83</v>
      </c>
      <c r="AV523" s="13" t="s">
        <v>83</v>
      </c>
      <c r="AW523" s="13" t="s">
        <v>32</v>
      </c>
      <c r="AX523" s="13" t="s">
        <v>75</v>
      </c>
      <c r="AY523" s="200" t="s">
        <v>130</v>
      </c>
    </row>
    <row r="524" s="14" customFormat="1">
      <c r="A524" s="14"/>
      <c r="B524" s="207"/>
      <c r="C524" s="14"/>
      <c r="D524" s="193" t="s">
        <v>142</v>
      </c>
      <c r="E524" s="208" t="s">
        <v>1</v>
      </c>
      <c r="F524" s="209" t="s">
        <v>173</v>
      </c>
      <c r="G524" s="14"/>
      <c r="H524" s="210">
        <v>5</v>
      </c>
      <c r="I524" s="211"/>
      <c r="J524" s="14"/>
      <c r="K524" s="14"/>
      <c r="L524" s="207"/>
      <c r="M524" s="212"/>
      <c r="N524" s="213"/>
      <c r="O524" s="213"/>
      <c r="P524" s="213"/>
      <c r="Q524" s="213"/>
      <c r="R524" s="213"/>
      <c r="S524" s="213"/>
      <c r="T524" s="2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08" t="s">
        <v>142</v>
      </c>
      <c r="AU524" s="208" t="s">
        <v>83</v>
      </c>
      <c r="AV524" s="14" t="s">
        <v>136</v>
      </c>
      <c r="AW524" s="14" t="s">
        <v>32</v>
      </c>
      <c r="AX524" s="14" t="s">
        <v>81</v>
      </c>
      <c r="AY524" s="208" t="s">
        <v>130</v>
      </c>
    </row>
    <row r="525" s="2" customFormat="1" ht="24.15" customHeight="1">
      <c r="A525" s="38"/>
      <c r="B525" s="179"/>
      <c r="C525" s="230" t="s">
        <v>639</v>
      </c>
      <c r="D525" s="230" t="s">
        <v>379</v>
      </c>
      <c r="E525" s="231" t="s">
        <v>640</v>
      </c>
      <c r="F525" s="232" t="s">
        <v>641</v>
      </c>
      <c r="G525" s="233" t="s">
        <v>135</v>
      </c>
      <c r="H525" s="234">
        <v>14</v>
      </c>
      <c r="I525" s="235"/>
      <c r="J525" s="236">
        <f>ROUND(I525*H525,2)</f>
        <v>0</v>
      </c>
      <c r="K525" s="232" t="s">
        <v>158</v>
      </c>
      <c r="L525" s="237"/>
      <c r="M525" s="238" t="s">
        <v>1</v>
      </c>
      <c r="N525" s="239" t="s">
        <v>40</v>
      </c>
      <c r="O525" s="77"/>
      <c r="P525" s="189">
        <f>O525*H525</f>
        <v>0</v>
      </c>
      <c r="Q525" s="189">
        <v>0.068000000000000005</v>
      </c>
      <c r="R525" s="189">
        <f>Q525*H525</f>
        <v>0.95200000000000007</v>
      </c>
      <c r="S525" s="189">
        <v>0</v>
      </c>
      <c r="T525" s="190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191" t="s">
        <v>178</v>
      </c>
      <c r="AT525" s="191" t="s">
        <v>379</v>
      </c>
      <c r="AU525" s="191" t="s">
        <v>83</v>
      </c>
      <c r="AY525" s="19" t="s">
        <v>130</v>
      </c>
      <c r="BE525" s="192">
        <f>IF(N525="základní",J525,0)</f>
        <v>0</v>
      </c>
      <c r="BF525" s="192">
        <f>IF(N525="snížená",J525,0)</f>
        <v>0</v>
      </c>
      <c r="BG525" s="192">
        <f>IF(N525="zákl. přenesená",J525,0)</f>
        <v>0</v>
      </c>
      <c r="BH525" s="192">
        <f>IF(N525="sníž. přenesená",J525,0)</f>
        <v>0</v>
      </c>
      <c r="BI525" s="192">
        <f>IF(N525="nulová",J525,0)</f>
        <v>0</v>
      </c>
      <c r="BJ525" s="19" t="s">
        <v>81</v>
      </c>
      <c r="BK525" s="192">
        <f>ROUND(I525*H525,2)</f>
        <v>0</v>
      </c>
      <c r="BL525" s="19" t="s">
        <v>136</v>
      </c>
      <c r="BM525" s="191" t="s">
        <v>642</v>
      </c>
    </row>
    <row r="526" s="2" customFormat="1">
      <c r="A526" s="38"/>
      <c r="B526" s="39"/>
      <c r="C526" s="38"/>
      <c r="D526" s="193" t="s">
        <v>138</v>
      </c>
      <c r="E526" s="38"/>
      <c r="F526" s="194" t="s">
        <v>641</v>
      </c>
      <c r="G526" s="38"/>
      <c r="H526" s="38"/>
      <c r="I526" s="195"/>
      <c r="J526" s="38"/>
      <c r="K526" s="38"/>
      <c r="L526" s="39"/>
      <c r="M526" s="196"/>
      <c r="N526" s="197"/>
      <c r="O526" s="77"/>
      <c r="P526" s="77"/>
      <c r="Q526" s="77"/>
      <c r="R526" s="77"/>
      <c r="S526" s="77"/>
      <c r="T526" s="7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9" t="s">
        <v>138</v>
      </c>
      <c r="AU526" s="19" t="s">
        <v>83</v>
      </c>
    </row>
    <row r="527" s="13" customFormat="1">
      <c r="A527" s="13"/>
      <c r="B527" s="199"/>
      <c r="C527" s="13"/>
      <c r="D527" s="193" t="s">
        <v>142</v>
      </c>
      <c r="E527" s="200" t="s">
        <v>1</v>
      </c>
      <c r="F527" s="201" t="s">
        <v>643</v>
      </c>
      <c r="G527" s="13"/>
      <c r="H527" s="202">
        <v>8</v>
      </c>
      <c r="I527" s="203"/>
      <c r="J527" s="13"/>
      <c r="K527" s="13"/>
      <c r="L527" s="199"/>
      <c r="M527" s="204"/>
      <c r="N527" s="205"/>
      <c r="O527" s="205"/>
      <c r="P527" s="205"/>
      <c r="Q527" s="205"/>
      <c r="R527" s="205"/>
      <c r="S527" s="205"/>
      <c r="T527" s="20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00" t="s">
        <v>142</v>
      </c>
      <c r="AU527" s="200" t="s">
        <v>83</v>
      </c>
      <c r="AV527" s="13" t="s">
        <v>83</v>
      </c>
      <c r="AW527" s="13" t="s">
        <v>32</v>
      </c>
      <c r="AX527" s="13" t="s">
        <v>75</v>
      </c>
      <c r="AY527" s="200" t="s">
        <v>130</v>
      </c>
    </row>
    <row r="528" s="13" customFormat="1">
      <c r="A528" s="13"/>
      <c r="B528" s="199"/>
      <c r="C528" s="13"/>
      <c r="D528" s="193" t="s">
        <v>142</v>
      </c>
      <c r="E528" s="200" t="s">
        <v>1</v>
      </c>
      <c r="F528" s="201" t="s">
        <v>644</v>
      </c>
      <c r="G528" s="13"/>
      <c r="H528" s="202">
        <v>2</v>
      </c>
      <c r="I528" s="203"/>
      <c r="J528" s="13"/>
      <c r="K528" s="13"/>
      <c r="L528" s="199"/>
      <c r="M528" s="204"/>
      <c r="N528" s="205"/>
      <c r="O528" s="205"/>
      <c r="P528" s="205"/>
      <c r="Q528" s="205"/>
      <c r="R528" s="205"/>
      <c r="S528" s="205"/>
      <c r="T528" s="20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00" t="s">
        <v>142</v>
      </c>
      <c r="AU528" s="200" t="s">
        <v>83</v>
      </c>
      <c r="AV528" s="13" t="s">
        <v>83</v>
      </c>
      <c r="AW528" s="13" t="s">
        <v>32</v>
      </c>
      <c r="AX528" s="13" t="s">
        <v>75</v>
      </c>
      <c r="AY528" s="200" t="s">
        <v>130</v>
      </c>
    </row>
    <row r="529" s="13" customFormat="1">
      <c r="A529" s="13"/>
      <c r="B529" s="199"/>
      <c r="C529" s="13"/>
      <c r="D529" s="193" t="s">
        <v>142</v>
      </c>
      <c r="E529" s="200" t="s">
        <v>1</v>
      </c>
      <c r="F529" s="201" t="s">
        <v>632</v>
      </c>
      <c r="G529" s="13"/>
      <c r="H529" s="202">
        <v>1</v>
      </c>
      <c r="I529" s="203"/>
      <c r="J529" s="13"/>
      <c r="K529" s="13"/>
      <c r="L529" s="199"/>
      <c r="M529" s="204"/>
      <c r="N529" s="205"/>
      <c r="O529" s="205"/>
      <c r="P529" s="205"/>
      <c r="Q529" s="205"/>
      <c r="R529" s="205"/>
      <c r="S529" s="205"/>
      <c r="T529" s="20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00" t="s">
        <v>142</v>
      </c>
      <c r="AU529" s="200" t="s">
        <v>83</v>
      </c>
      <c r="AV529" s="13" t="s">
        <v>83</v>
      </c>
      <c r="AW529" s="13" t="s">
        <v>32</v>
      </c>
      <c r="AX529" s="13" t="s">
        <v>75</v>
      </c>
      <c r="AY529" s="200" t="s">
        <v>130</v>
      </c>
    </row>
    <row r="530" s="13" customFormat="1">
      <c r="A530" s="13"/>
      <c r="B530" s="199"/>
      <c r="C530" s="13"/>
      <c r="D530" s="193" t="s">
        <v>142</v>
      </c>
      <c r="E530" s="200" t="s">
        <v>1</v>
      </c>
      <c r="F530" s="201" t="s">
        <v>645</v>
      </c>
      <c r="G530" s="13"/>
      <c r="H530" s="202">
        <v>3</v>
      </c>
      <c r="I530" s="203"/>
      <c r="J530" s="13"/>
      <c r="K530" s="13"/>
      <c r="L530" s="199"/>
      <c r="M530" s="204"/>
      <c r="N530" s="205"/>
      <c r="O530" s="205"/>
      <c r="P530" s="205"/>
      <c r="Q530" s="205"/>
      <c r="R530" s="205"/>
      <c r="S530" s="205"/>
      <c r="T530" s="20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00" t="s">
        <v>142</v>
      </c>
      <c r="AU530" s="200" t="s">
        <v>83</v>
      </c>
      <c r="AV530" s="13" t="s">
        <v>83</v>
      </c>
      <c r="AW530" s="13" t="s">
        <v>32</v>
      </c>
      <c r="AX530" s="13" t="s">
        <v>75</v>
      </c>
      <c r="AY530" s="200" t="s">
        <v>130</v>
      </c>
    </row>
    <row r="531" s="14" customFormat="1">
      <c r="A531" s="14"/>
      <c r="B531" s="207"/>
      <c r="C531" s="14"/>
      <c r="D531" s="193" t="s">
        <v>142</v>
      </c>
      <c r="E531" s="208" t="s">
        <v>1</v>
      </c>
      <c r="F531" s="209" t="s">
        <v>173</v>
      </c>
      <c r="G531" s="14"/>
      <c r="H531" s="210">
        <v>14</v>
      </c>
      <c r="I531" s="211"/>
      <c r="J531" s="14"/>
      <c r="K531" s="14"/>
      <c r="L531" s="207"/>
      <c r="M531" s="212"/>
      <c r="N531" s="213"/>
      <c r="O531" s="213"/>
      <c r="P531" s="213"/>
      <c r="Q531" s="213"/>
      <c r="R531" s="213"/>
      <c r="S531" s="213"/>
      <c r="T531" s="2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08" t="s">
        <v>142</v>
      </c>
      <c r="AU531" s="208" t="s">
        <v>83</v>
      </c>
      <c r="AV531" s="14" t="s">
        <v>136</v>
      </c>
      <c r="AW531" s="14" t="s">
        <v>32</v>
      </c>
      <c r="AX531" s="14" t="s">
        <v>81</v>
      </c>
      <c r="AY531" s="208" t="s">
        <v>130</v>
      </c>
    </row>
    <row r="532" s="2" customFormat="1" ht="21.75" customHeight="1">
      <c r="A532" s="38"/>
      <c r="B532" s="179"/>
      <c r="C532" s="180" t="s">
        <v>646</v>
      </c>
      <c r="D532" s="180" t="s">
        <v>132</v>
      </c>
      <c r="E532" s="181" t="s">
        <v>647</v>
      </c>
      <c r="F532" s="182" t="s">
        <v>648</v>
      </c>
      <c r="G532" s="183" t="s">
        <v>135</v>
      </c>
      <c r="H532" s="184">
        <v>2</v>
      </c>
      <c r="I532" s="185"/>
      <c r="J532" s="186">
        <f>ROUND(I532*H532,2)</f>
        <v>0</v>
      </c>
      <c r="K532" s="182" t="s">
        <v>158</v>
      </c>
      <c r="L532" s="39"/>
      <c r="M532" s="187" t="s">
        <v>1</v>
      </c>
      <c r="N532" s="188" t="s">
        <v>40</v>
      </c>
      <c r="O532" s="77"/>
      <c r="P532" s="189">
        <f>O532*H532</f>
        <v>0</v>
      </c>
      <c r="Q532" s="189">
        <v>0.22394</v>
      </c>
      <c r="R532" s="189">
        <f>Q532*H532</f>
        <v>0.44788</v>
      </c>
      <c r="S532" s="189">
        <v>0</v>
      </c>
      <c r="T532" s="190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191" t="s">
        <v>136</v>
      </c>
      <c r="AT532" s="191" t="s">
        <v>132</v>
      </c>
      <c r="AU532" s="191" t="s">
        <v>83</v>
      </c>
      <c r="AY532" s="19" t="s">
        <v>130</v>
      </c>
      <c r="BE532" s="192">
        <f>IF(N532="základní",J532,0)</f>
        <v>0</v>
      </c>
      <c r="BF532" s="192">
        <f>IF(N532="snížená",J532,0)</f>
        <v>0</v>
      </c>
      <c r="BG532" s="192">
        <f>IF(N532="zákl. přenesená",J532,0)</f>
        <v>0</v>
      </c>
      <c r="BH532" s="192">
        <f>IF(N532="sníž. přenesená",J532,0)</f>
        <v>0</v>
      </c>
      <c r="BI532" s="192">
        <f>IF(N532="nulová",J532,0)</f>
        <v>0</v>
      </c>
      <c r="BJ532" s="19" t="s">
        <v>81</v>
      </c>
      <c r="BK532" s="192">
        <f>ROUND(I532*H532,2)</f>
        <v>0</v>
      </c>
      <c r="BL532" s="19" t="s">
        <v>136</v>
      </c>
      <c r="BM532" s="191" t="s">
        <v>649</v>
      </c>
    </row>
    <row r="533" s="2" customFormat="1">
      <c r="A533" s="38"/>
      <c r="B533" s="39"/>
      <c r="C533" s="38"/>
      <c r="D533" s="193" t="s">
        <v>138</v>
      </c>
      <c r="E533" s="38"/>
      <c r="F533" s="194" t="s">
        <v>650</v>
      </c>
      <c r="G533" s="38"/>
      <c r="H533" s="38"/>
      <c r="I533" s="195"/>
      <c r="J533" s="38"/>
      <c r="K533" s="38"/>
      <c r="L533" s="39"/>
      <c r="M533" s="196"/>
      <c r="N533" s="197"/>
      <c r="O533" s="77"/>
      <c r="P533" s="77"/>
      <c r="Q533" s="77"/>
      <c r="R533" s="77"/>
      <c r="S533" s="77"/>
      <c r="T533" s="7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9" t="s">
        <v>138</v>
      </c>
      <c r="AU533" s="19" t="s">
        <v>83</v>
      </c>
    </row>
    <row r="534" s="2" customFormat="1">
      <c r="A534" s="38"/>
      <c r="B534" s="39"/>
      <c r="C534" s="38"/>
      <c r="D534" s="193" t="s">
        <v>140</v>
      </c>
      <c r="E534" s="38"/>
      <c r="F534" s="198" t="s">
        <v>616</v>
      </c>
      <c r="G534" s="38"/>
      <c r="H534" s="38"/>
      <c r="I534" s="195"/>
      <c r="J534" s="38"/>
      <c r="K534" s="38"/>
      <c r="L534" s="39"/>
      <c r="M534" s="196"/>
      <c r="N534" s="197"/>
      <c r="O534" s="77"/>
      <c r="P534" s="77"/>
      <c r="Q534" s="77"/>
      <c r="R534" s="77"/>
      <c r="S534" s="77"/>
      <c r="T534" s="7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9" t="s">
        <v>140</v>
      </c>
      <c r="AU534" s="19" t="s">
        <v>83</v>
      </c>
    </row>
    <row r="535" s="13" customFormat="1">
      <c r="A535" s="13"/>
      <c r="B535" s="199"/>
      <c r="C535" s="13"/>
      <c r="D535" s="193" t="s">
        <v>142</v>
      </c>
      <c r="E535" s="200" t="s">
        <v>1</v>
      </c>
      <c r="F535" s="201" t="s">
        <v>625</v>
      </c>
      <c r="G535" s="13"/>
      <c r="H535" s="202">
        <v>1</v>
      </c>
      <c r="I535" s="203"/>
      <c r="J535" s="13"/>
      <c r="K535" s="13"/>
      <c r="L535" s="199"/>
      <c r="M535" s="204"/>
      <c r="N535" s="205"/>
      <c r="O535" s="205"/>
      <c r="P535" s="205"/>
      <c r="Q535" s="205"/>
      <c r="R535" s="205"/>
      <c r="S535" s="205"/>
      <c r="T535" s="20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00" t="s">
        <v>142</v>
      </c>
      <c r="AU535" s="200" t="s">
        <v>83</v>
      </c>
      <c r="AV535" s="13" t="s">
        <v>83</v>
      </c>
      <c r="AW535" s="13" t="s">
        <v>32</v>
      </c>
      <c r="AX535" s="13" t="s">
        <v>75</v>
      </c>
      <c r="AY535" s="200" t="s">
        <v>130</v>
      </c>
    </row>
    <row r="536" s="13" customFormat="1">
      <c r="A536" s="13"/>
      <c r="B536" s="199"/>
      <c r="C536" s="13"/>
      <c r="D536" s="193" t="s">
        <v>142</v>
      </c>
      <c r="E536" s="200" t="s">
        <v>1</v>
      </c>
      <c r="F536" s="201" t="s">
        <v>651</v>
      </c>
      <c r="G536" s="13"/>
      <c r="H536" s="202">
        <v>1</v>
      </c>
      <c r="I536" s="203"/>
      <c r="J536" s="13"/>
      <c r="K536" s="13"/>
      <c r="L536" s="199"/>
      <c r="M536" s="204"/>
      <c r="N536" s="205"/>
      <c r="O536" s="205"/>
      <c r="P536" s="205"/>
      <c r="Q536" s="205"/>
      <c r="R536" s="205"/>
      <c r="S536" s="205"/>
      <c r="T536" s="20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00" t="s">
        <v>142</v>
      </c>
      <c r="AU536" s="200" t="s">
        <v>83</v>
      </c>
      <c r="AV536" s="13" t="s">
        <v>83</v>
      </c>
      <c r="AW536" s="13" t="s">
        <v>32</v>
      </c>
      <c r="AX536" s="13" t="s">
        <v>75</v>
      </c>
      <c r="AY536" s="200" t="s">
        <v>130</v>
      </c>
    </row>
    <row r="537" s="14" customFormat="1">
      <c r="A537" s="14"/>
      <c r="B537" s="207"/>
      <c r="C537" s="14"/>
      <c r="D537" s="193" t="s">
        <v>142</v>
      </c>
      <c r="E537" s="208" t="s">
        <v>1</v>
      </c>
      <c r="F537" s="209" t="s">
        <v>173</v>
      </c>
      <c r="G537" s="14"/>
      <c r="H537" s="210">
        <v>2</v>
      </c>
      <c r="I537" s="211"/>
      <c r="J537" s="14"/>
      <c r="K537" s="14"/>
      <c r="L537" s="207"/>
      <c r="M537" s="212"/>
      <c r="N537" s="213"/>
      <c r="O537" s="213"/>
      <c r="P537" s="213"/>
      <c r="Q537" s="213"/>
      <c r="R537" s="213"/>
      <c r="S537" s="213"/>
      <c r="T537" s="2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08" t="s">
        <v>142</v>
      </c>
      <c r="AU537" s="208" t="s">
        <v>83</v>
      </c>
      <c r="AV537" s="14" t="s">
        <v>136</v>
      </c>
      <c r="AW537" s="14" t="s">
        <v>32</v>
      </c>
      <c r="AX537" s="14" t="s">
        <v>81</v>
      </c>
      <c r="AY537" s="208" t="s">
        <v>130</v>
      </c>
    </row>
    <row r="538" s="2" customFormat="1" ht="24.15" customHeight="1">
      <c r="A538" s="38"/>
      <c r="B538" s="179"/>
      <c r="C538" s="230" t="s">
        <v>652</v>
      </c>
      <c r="D538" s="230" t="s">
        <v>379</v>
      </c>
      <c r="E538" s="231" t="s">
        <v>653</v>
      </c>
      <c r="F538" s="232" t="s">
        <v>654</v>
      </c>
      <c r="G538" s="233" t="s">
        <v>135</v>
      </c>
      <c r="H538" s="234">
        <v>2</v>
      </c>
      <c r="I538" s="235"/>
      <c r="J538" s="236">
        <f>ROUND(I538*H538,2)</f>
        <v>0</v>
      </c>
      <c r="K538" s="232" t="s">
        <v>158</v>
      </c>
      <c r="L538" s="237"/>
      <c r="M538" s="238" t="s">
        <v>1</v>
      </c>
      <c r="N538" s="239" t="s">
        <v>40</v>
      </c>
      <c r="O538" s="77"/>
      <c r="P538" s="189">
        <f>O538*H538</f>
        <v>0</v>
      </c>
      <c r="Q538" s="189">
        <v>0.081000000000000003</v>
      </c>
      <c r="R538" s="189">
        <f>Q538*H538</f>
        <v>0.16200000000000001</v>
      </c>
      <c r="S538" s="189">
        <v>0</v>
      </c>
      <c r="T538" s="190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191" t="s">
        <v>178</v>
      </c>
      <c r="AT538" s="191" t="s">
        <v>379</v>
      </c>
      <c r="AU538" s="191" t="s">
        <v>83</v>
      </c>
      <c r="AY538" s="19" t="s">
        <v>130</v>
      </c>
      <c r="BE538" s="192">
        <f>IF(N538="základní",J538,0)</f>
        <v>0</v>
      </c>
      <c r="BF538" s="192">
        <f>IF(N538="snížená",J538,0)</f>
        <v>0</v>
      </c>
      <c r="BG538" s="192">
        <f>IF(N538="zákl. přenesená",J538,0)</f>
        <v>0</v>
      </c>
      <c r="BH538" s="192">
        <f>IF(N538="sníž. přenesená",J538,0)</f>
        <v>0</v>
      </c>
      <c r="BI538" s="192">
        <f>IF(N538="nulová",J538,0)</f>
        <v>0</v>
      </c>
      <c r="BJ538" s="19" t="s">
        <v>81</v>
      </c>
      <c r="BK538" s="192">
        <f>ROUND(I538*H538,2)</f>
        <v>0</v>
      </c>
      <c r="BL538" s="19" t="s">
        <v>136</v>
      </c>
      <c r="BM538" s="191" t="s">
        <v>655</v>
      </c>
    </row>
    <row r="539" s="2" customFormat="1">
      <c r="A539" s="38"/>
      <c r="B539" s="39"/>
      <c r="C539" s="38"/>
      <c r="D539" s="193" t="s">
        <v>138</v>
      </c>
      <c r="E539" s="38"/>
      <c r="F539" s="194" t="s">
        <v>654</v>
      </c>
      <c r="G539" s="38"/>
      <c r="H539" s="38"/>
      <c r="I539" s="195"/>
      <c r="J539" s="38"/>
      <c r="K539" s="38"/>
      <c r="L539" s="39"/>
      <c r="M539" s="196"/>
      <c r="N539" s="197"/>
      <c r="O539" s="77"/>
      <c r="P539" s="77"/>
      <c r="Q539" s="77"/>
      <c r="R539" s="77"/>
      <c r="S539" s="77"/>
      <c r="T539" s="7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9" t="s">
        <v>138</v>
      </c>
      <c r="AU539" s="19" t="s">
        <v>83</v>
      </c>
    </row>
    <row r="540" s="2" customFormat="1" ht="24.15" customHeight="1">
      <c r="A540" s="38"/>
      <c r="B540" s="179"/>
      <c r="C540" s="180" t="s">
        <v>656</v>
      </c>
      <c r="D540" s="180" t="s">
        <v>132</v>
      </c>
      <c r="E540" s="181" t="s">
        <v>657</v>
      </c>
      <c r="F540" s="182" t="s">
        <v>658</v>
      </c>
      <c r="G540" s="183" t="s">
        <v>289</v>
      </c>
      <c r="H540" s="184">
        <v>10.800000000000001</v>
      </c>
      <c r="I540" s="185"/>
      <c r="J540" s="186">
        <f>ROUND(I540*H540,2)</f>
        <v>0</v>
      </c>
      <c r="K540" s="182" t="s">
        <v>158</v>
      </c>
      <c r="L540" s="39"/>
      <c r="M540" s="187" t="s">
        <v>1</v>
      </c>
      <c r="N540" s="188" t="s">
        <v>40</v>
      </c>
      <c r="O540" s="77"/>
      <c r="P540" s="189">
        <f>O540*H540</f>
        <v>0</v>
      </c>
      <c r="Q540" s="189">
        <v>0</v>
      </c>
      <c r="R540" s="189">
        <f>Q540*H540</f>
        <v>0</v>
      </c>
      <c r="S540" s="189">
        <v>0</v>
      </c>
      <c r="T540" s="190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91" t="s">
        <v>136</v>
      </c>
      <c r="AT540" s="191" t="s">
        <v>132</v>
      </c>
      <c r="AU540" s="191" t="s">
        <v>83</v>
      </c>
      <c r="AY540" s="19" t="s">
        <v>130</v>
      </c>
      <c r="BE540" s="192">
        <f>IF(N540="základní",J540,0)</f>
        <v>0</v>
      </c>
      <c r="BF540" s="192">
        <f>IF(N540="snížená",J540,0)</f>
        <v>0</v>
      </c>
      <c r="BG540" s="192">
        <f>IF(N540="zákl. přenesená",J540,0)</f>
        <v>0</v>
      </c>
      <c r="BH540" s="192">
        <f>IF(N540="sníž. přenesená",J540,0)</f>
        <v>0</v>
      </c>
      <c r="BI540" s="192">
        <f>IF(N540="nulová",J540,0)</f>
        <v>0</v>
      </c>
      <c r="BJ540" s="19" t="s">
        <v>81</v>
      </c>
      <c r="BK540" s="192">
        <f>ROUND(I540*H540,2)</f>
        <v>0</v>
      </c>
      <c r="BL540" s="19" t="s">
        <v>136</v>
      </c>
      <c r="BM540" s="191" t="s">
        <v>659</v>
      </c>
    </row>
    <row r="541" s="2" customFormat="1">
      <c r="A541" s="38"/>
      <c r="B541" s="39"/>
      <c r="C541" s="38"/>
      <c r="D541" s="193" t="s">
        <v>138</v>
      </c>
      <c r="E541" s="38"/>
      <c r="F541" s="194" t="s">
        <v>660</v>
      </c>
      <c r="G541" s="38"/>
      <c r="H541" s="38"/>
      <c r="I541" s="195"/>
      <c r="J541" s="38"/>
      <c r="K541" s="38"/>
      <c r="L541" s="39"/>
      <c r="M541" s="196"/>
      <c r="N541" s="197"/>
      <c r="O541" s="77"/>
      <c r="P541" s="77"/>
      <c r="Q541" s="77"/>
      <c r="R541" s="77"/>
      <c r="S541" s="77"/>
      <c r="T541" s="7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9" t="s">
        <v>138</v>
      </c>
      <c r="AU541" s="19" t="s">
        <v>83</v>
      </c>
    </row>
    <row r="542" s="2" customFormat="1">
      <c r="A542" s="38"/>
      <c r="B542" s="39"/>
      <c r="C542" s="38"/>
      <c r="D542" s="193" t="s">
        <v>140</v>
      </c>
      <c r="E542" s="38"/>
      <c r="F542" s="198" t="s">
        <v>141</v>
      </c>
      <c r="G542" s="38"/>
      <c r="H542" s="38"/>
      <c r="I542" s="195"/>
      <c r="J542" s="38"/>
      <c r="K542" s="38"/>
      <c r="L542" s="39"/>
      <c r="M542" s="196"/>
      <c r="N542" s="197"/>
      <c r="O542" s="77"/>
      <c r="P542" s="77"/>
      <c r="Q542" s="77"/>
      <c r="R542" s="77"/>
      <c r="S542" s="77"/>
      <c r="T542" s="7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9" t="s">
        <v>140</v>
      </c>
      <c r="AU542" s="19" t="s">
        <v>83</v>
      </c>
    </row>
    <row r="543" s="15" customFormat="1">
      <c r="A543" s="15"/>
      <c r="B543" s="215"/>
      <c r="C543" s="15"/>
      <c r="D543" s="193" t="s">
        <v>142</v>
      </c>
      <c r="E543" s="216" t="s">
        <v>1</v>
      </c>
      <c r="F543" s="217" t="s">
        <v>609</v>
      </c>
      <c r="G543" s="15"/>
      <c r="H543" s="216" t="s">
        <v>1</v>
      </c>
      <c r="I543" s="218"/>
      <c r="J543" s="15"/>
      <c r="K543" s="15"/>
      <c r="L543" s="215"/>
      <c r="M543" s="219"/>
      <c r="N543" s="220"/>
      <c r="O543" s="220"/>
      <c r="P543" s="220"/>
      <c r="Q543" s="220"/>
      <c r="R543" s="220"/>
      <c r="S543" s="220"/>
      <c r="T543" s="221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16" t="s">
        <v>142</v>
      </c>
      <c r="AU543" s="216" t="s">
        <v>83</v>
      </c>
      <c r="AV543" s="15" t="s">
        <v>81</v>
      </c>
      <c r="AW543" s="15" t="s">
        <v>32</v>
      </c>
      <c r="AX543" s="15" t="s">
        <v>75</v>
      </c>
      <c r="AY543" s="216" t="s">
        <v>130</v>
      </c>
    </row>
    <row r="544" s="13" customFormat="1">
      <c r="A544" s="13"/>
      <c r="B544" s="199"/>
      <c r="C544" s="13"/>
      <c r="D544" s="193" t="s">
        <v>142</v>
      </c>
      <c r="E544" s="200" t="s">
        <v>1</v>
      </c>
      <c r="F544" s="201" t="s">
        <v>661</v>
      </c>
      <c r="G544" s="13"/>
      <c r="H544" s="202">
        <v>10.800000000000001</v>
      </c>
      <c r="I544" s="203"/>
      <c r="J544" s="13"/>
      <c r="K544" s="13"/>
      <c r="L544" s="199"/>
      <c r="M544" s="204"/>
      <c r="N544" s="205"/>
      <c r="O544" s="205"/>
      <c r="P544" s="205"/>
      <c r="Q544" s="205"/>
      <c r="R544" s="205"/>
      <c r="S544" s="205"/>
      <c r="T544" s="20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00" t="s">
        <v>142</v>
      </c>
      <c r="AU544" s="200" t="s">
        <v>83</v>
      </c>
      <c r="AV544" s="13" t="s">
        <v>83</v>
      </c>
      <c r="AW544" s="13" t="s">
        <v>32</v>
      </c>
      <c r="AX544" s="13" t="s">
        <v>81</v>
      </c>
      <c r="AY544" s="200" t="s">
        <v>130</v>
      </c>
    </row>
    <row r="545" s="12" customFormat="1" ht="22.8" customHeight="1">
      <c r="A545" s="12"/>
      <c r="B545" s="166"/>
      <c r="C545" s="12"/>
      <c r="D545" s="167" t="s">
        <v>74</v>
      </c>
      <c r="E545" s="177" t="s">
        <v>161</v>
      </c>
      <c r="F545" s="177" t="s">
        <v>662</v>
      </c>
      <c r="G545" s="12"/>
      <c r="H545" s="12"/>
      <c r="I545" s="169"/>
      <c r="J545" s="178">
        <f>BK545</f>
        <v>0</v>
      </c>
      <c r="K545" s="12"/>
      <c r="L545" s="166"/>
      <c r="M545" s="171"/>
      <c r="N545" s="172"/>
      <c r="O545" s="172"/>
      <c r="P545" s="173">
        <f>SUM(P546:P580)</f>
        <v>0</v>
      </c>
      <c r="Q545" s="172"/>
      <c r="R545" s="173">
        <f>SUM(R546:R580)</f>
        <v>0.49531800000000004</v>
      </c>
      <c r="S545" s="172"/>
      <c r="T545" s="174">
        <f>SUM(T546:T580)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167" t="s">
        <v>81</v>
      </c>
      <c r="AT545" s="175" t="s">
        <v>74</v>
      </c>
      <c r="AU545" s="175" t="s">
        <v>81</v>
      </c>
      <c r="AY545" s="167" t="s">
        <v>130</v>
      </c>
      <c r="BK545" s="176">
        <f>SUM(BK546:BK580)</f>
        <v>0</v>
      </c>
    </row>
    <row r="546" s="2" customFormat="1" ht="24.15" customHeight="1">
      <c r="A546" s="38"/>
      <c r="B546" s="179"/>
      <c r="C546" s="180" t="s">
        <v>663</v>
      </c>
      <c r="D546" s="180" t="s">
        <v>132</v>
      </c>
      <c r="E546" s="181" t="s">
        <v>664</v>
      </c>
      <c r="F546" s="182" t="s">
        <v>665</v>
      </c>
      <c r="G546" s="183" t="s">
        <v>157</v>
      </c>
      <c r="H546" s="184">
        <v>6.6699999999999999</v>
      </c>
      <c r="I546" s="185"/>
      <c r="J546" s="186">
        <f>ROUND(I546*H546,2)</f>
        <v>0</v>
      </c>
      <c r="K546" s="182" t="s">
        <v>158</v>
      </c>
      <c r="L546" s="39"/>
      <c r="M546" s="187" t="s">
        <v>1</v>
      </c>
      <c r="N546" s="188" t="s">
        <v>40</v>
      </c>
      <c r="O546" s="77"/>
      <c r="P546" s="189">
        <f>O546*H546</f>
        <v>0</v>
      </c>
      <c r="Q546" s="189">
        <v>0</v>
      </c>
      <c r="R546" s="189">
        <f>Q546*H546</f>
        <v>0</v>
      </c>
      <c r="S546" s="189">
        <v>0</v>
      </c>
      <c r="T546" s="190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191" t="s">
        <v>136</v>
      </c>
      <c r="AT546" s="191" t="s">
        <v>132</v>
      </c>
      <c r="AU546" s="191" t="s">
        <v>83</v>
      </c>
      <c r="AY546" s="19" t="s">
        <v>130</v>
      </c>
      <c r="BE546" s="192">
        <f>IF(N546="základní",J546,0)</f>
        <v>0</v>
      </c>
      <c r="BF546" s="192">
        <f>IF(N546="snížená",J546,0)</f>
        <v>0</v>
      </c>
      <c r="BG546" s="192">
        <f>IF(N546="zákl. přenesená",J546,0)</f>
        <v>0</v>
      </c>
      <c r="BH546" s="192">
        <f>IF(N546="sníž. přenesená",J546,0)</f>
        <v>0</v>
      </c>
      <c r="BI546" s="192">
        <f>IF(N546="nulová",J546,0)</f>
        <v>0</v>
      </c>
      <c r="BJ546" s="19" t="s">
        <v>81</v>
      </c>
      <c r="BK546" s="192">
        <f>ROUND(I546*H546,2)</f>
        <v>0</v>
      </c>
      <c r="BL546" s="19" t="s">
        <v>136</v>
      </c>
      <c r="BM546" s="191" t="s">
        <v>666</v>
      </c>
    </row>
    <row r="547" s="2" customFormat="1">
      <c r="A547" s="38"/>
      <c r="B547" s="39"/>
      <c r="C547" s="38"/>
      <c r="D547" s="193" t="s">
        <v>138</v>
      </c>
      <c r="E547" s="38"/>
      <c r="F547" s="194" t="s">
        <v>667</v>
      </c>
      <c r="G547" s="38"/>
      <c r="H547" s="38"/>
      <c r="I547" s="195"/>
      <c r="J547" s="38"/>
      <c r="K547" s="38"/>
      <c r="L547" s="39"/>
      <c r="M547" s="196"/>
      <c r="N547" s="197"/>
      <c r="O547" s="77"/>
      <c r="P547" s="77"/>
      <c r="Q547" s="77"/>
      <c r="R547" s="77"/>
      <c r="S547" s="77"/>
      <c r="T547" s="7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9" t="s">
        <v>138</v>
      </c>
      <c r="AU547" s="19" t="s">
        <v>83</v>
      </c>
    </row>
    <row r="548" s="2" customFormat="1">
      <c r="A548" s="38"/>
      <c r="B548" s="39"/>
      <c r="C548" s="38"/>
      <c r="D548" s="193" t="s">
        <v>140</v>
      </c>
      <c r="E548" s="38"/>
      <c r="F548" s="198" t="s">
        <v>141</v>
      </c>
      <c r="G548" s="38"/>
      <c r="H548" s="38"/>
      <c r="I548" s="195"/>
      <c r="J548" s="38"/>
      <c r="K548" s="38"/>
      <c r="L548" s="39"/>
      <c r="M548" s="196"/>
      <c r="N548" s="197"/>
      <c r="O548" s="77"/>
      <c r="P548" s="77"/>
      <c r="Q548" s="77"/>
      <c r="R548" s="77"/>
      <c r="S548" s="77"/>
      <c r="T548" s="7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9" t="s">
        <v>140</v>
      </c>
      <c r="AU548" s="19" t="s">
        <v>83</v>
      </c>
    </row>
    <row r="549" s="15" customFormat="1">
      <c r="A549" s="15"/>
      <c r="B549" s="215"/>
      <c r="C549" s="15"/>
      <c r="D549" s="193" t="s">
        <v>142</v>
      </c>
      <c r="E549" s="216" t="s">
        <v>1</v>
      </c>
      <c r="F549" s="217" t="s">
        <v>668</v>
      </c>
      <c r="G549" s="15"/>
      <c r="H549" s="216" t="s">
        <v>1</v>
      </c>
      <c r="I549" s="218"/>
      <c r="J549" s="15"/>
      <c r="K549" s="15"/>
      <c r="L549" s="215"/>
      <c r="M549" s="219"/>
      <c r="N549" s="220"/>
      <c r="O549" s="220"/>
      <c r="P549" s="220"/>
      <c r="Q549" s="220"/>
      <c r="R549" s="220"/>
      <c r="S549" s="220"/>
      <c r="T549" s="221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16" t="s">
        <v>142</v>
      </c>
      <c r="AU549" s="216" t="s">
        <v>83</v>
      </c>
      <c r="AV549" s="15" t="s">
        <v>81</v>
      </c>
      <c r="AW549" s="15" t="s">
        <v>32</v>
      </c>
      <c r="AX549" s="15" t="s">
        <v>75</v>
      </c>
      <c r="AY549" s="216" t="s">
        <v>130</v>
      </c>
    </row>
    <row r="550" s="13" customFormat="1">
      <c r="A550" s="13"/>
      <c r="B550" s="199"/>
      <c r="C550" s="13"/>
      <c r="D550" s="193" t="s">
        <v>142</v>
      </c>
      <c r="E550" s="200" t="s">
        <v>1</v>
      </c>
      <c r="F550" s="201" t="s">
        <v>669</v>
      </c>
      <c r="G550" s="13"/>
      <c r="H550" s="202">
        <v>6.6699999999999999</v>
      </c>
      <c r="I550" s="203"/>
      <c r="J550" s="13"/>
      <c r="K550" s="13"/>
      <c r="L550" s="199"/>
      <c r="M550" s="204"/>
      <c r="N550" s="205"/>
      <c r="O550" s="205"/>
      <c r="P550" s="205"/>
      <c r="Q550" s="205"/>
      <c r="R550" s="205"/>
      <c r="S550" s="205"/>
      <c r="T550" s="20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00" t="s">
        <v>142</v>
      </c>
      <c r="AU550" s="200" t="s">
        <v>83</v>
      </c>
      <c r="AV550" s="13" t="s">
        <v>83</v>
      </c>
      <c r="AW550" s="13" t="s">
        <v>32</v>
      </c>
      <c r="AX550" s="13" t="s">
        <v>81</v>
      </c>
      <c r="AY550" s="200" t="s">
        <v>130</v>
      </c>
    </row>
    <row r="551" s="2" customFormat="1" ht="24.15" customHeight="1">
      <c r="A551" s="38"/>
      <c r="B551" s="179"/>
      <c r="C551" s="180" t="s">
        <v>670</v>
      </c>
      <c r="D551" s="180" t="s">
        <v>132</v>
      </c>
      <c r="E551" s="181" t="s">
        <v>671</v>
      </c>
      <c r="F551" s="182" t="s">
        <v>672</v>
      </c>
      <c r="G551" s="183" t="s">
        <v>157</v>
      </c>
      <c r="H551" s="184">
        <v>697.22000000000003</v>
      </c>
      <c r="I551" s="185"/>
      <c r="J551" s="186">
        <f>ROUND(I551*H551,2)</f>
        <v>0</v>
      </c>
      <c r="K551" s="182" t="s">
        <v>158</v>
      </c>
      <c r="L551" s="39"/>
      <c r="M551" s="187" t="s">
        <v>1</v>
      </c>
      <c r="N551" s="188" t="s">
        <v>40</v>
      </c>
      <c r="O551" s="77"/>
      <c r="P551" s="189">
        <f>O551*H551</f>
        <v>0</v>
      </c>
      <c r="Q551" s="189">
        <v>0</v>
      </c>
      <c r="R551" s="189">
        <f>Q551*H551</f>
        <v>0</v>
      </c>
      <c r="S551" s="189">
        <v>0</v>
      </c>
      <c r="T551" s="190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191" t="s">
        <v>136</v>
      </c>
      <c r="AT551" s="191" t="s">
        <v>132</v>
      </c>
      <c r="AU551" s="191" t="s">
        <v>83</v>
      </c>
      <c r="AY551" s="19" t="s">
        <v>130</v>
      </c>
      <c r="BE551" s="192">
        <f>IF(N551="základní",J551,0)</f>
        <v>0</v>
      </c>
      <c r="BF551" s="192">
        <f>IF(N551="snížená",J551,0)</f>
        <v>0</v>
      </c>
      <c r="BG551" s="192">
        <f>IF(N551="zákl. přenesená",J551,0)</f>
        <v>0</v>
      </c>
      <c r="BH551" s="192">
        <f>IF(N551="sníž. přenesená",J551,0)</f>
        <v>0</v>
      </c>
      <c r="BI551" s="192">
        <f>IF(N551="nulová",J551,0)</f>
        <v>0</v>
      </c>
      <c r="BJ551" s="19" t="s">
        <v>81</v>
      </c>
      <c r="BK551" s="192">
        <f>ROUND(I551*H551,2)</f>
        <v>0</v>
      </c>
      <c r="BL551" s="19" t="s">
        <v>136</v>
      </c>
      <c r="BM551" s="191" t="s">
        <v>673</v>
      </c>
    </row>
    <row r="552" s="2" customFormat="1">
      <c r="A552" s="38"/>
      <c r="B552" s="39"/>
      <c r="C552" s="38"/>
      <c r="D552" s="193" t="s">
        <v>138</v>
      </c>
      <c r="E552" s="38"/>
      <c r="F552" s="194" t="s">
        <v>674</v>
      </c>
      <c r="G552" s="38"/>
      <c r="H552" s="38"/>
      <c r="I552" s="195"/>
      <c r="J552" s="38"/>
      <c r="K552" s="38"/>
      <c r="L552" s="39"/>
      <c r="M552" s="196"/>
      <c r="N552" s="197"/>
      <c r="O552" s="77"/>
      <c r="P552" s="77"/>
      <c r="Q552" s="77"/>
      <c r="R552" s="77"/>
      <c r="S552" s="77"/>
      <c r="T552" s="7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9" t="s">
        <v>138</v>
      </c>
      <c r="AU552" s="19" t="s">
        <v>83</v>
      </c>
    </row>
    <row r="553" s="2" customFormat="1" ht="24.15" customHeight="1">
      <c r="A553" s="38"/>
      <c r="B553" s="179"/>
      <c r="C553" s="180" t="s">
        <v>675</v>
      </c>
      <c r="D553" s="180" t="s">
        <v>132</v>
      </c>
      <c r="E553" s="181" t="s">
        <v>676</v>
      </c>
      <c r="F553" s="182" t="s">
        <v>677</v>
      </c>
      <c r="G553" s="183" t="s">
        <v>157</v>
      </c>
      <c r="H553" s="184">
        <v>697.22000000000003</v>
      </c>
      <c r="I553" s="185"/>
      <c r="J553" s="186">
        <f>ROUND(I553*H553,2)</f>
        <v>0</v>
      </c>
      <c r="K553" s="182" t="s">
        <v>1</v>
      </c>
      <c r="L553" s="39"/>
      <c r="M553" s="187" t="s">
        <v>1</v>
      </c>
      <c r="N553" s="188" t="s">
        <v>40</v>
      </c>
      <c r="O553" s="77"/>
      <c r="P553" s="189">
        <f>O553*H553</f>
        <v>0</v>
      </c>
      <c r="Q553" s="189">
        <v>0</v>
      </c>
      <c r="R553" s="189">
        <f>Q553*H553</f>
        <v>0</v>
      </c>
      <c r="S553" s="189">
        <v>0</v>
      </c>
      <c r="T553" s="190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191" t="s">
        <v>136</v>
      </c>
      <c r="AT553" s="191" t="s">
        <v>132</v>
      </c>
      <c r="AU553" s="191" t="s">
        <v>83</v>
      </c>
      <c r="AY553" s="19" t="s">
        <v>130</v>
      </c>
      <c r="BE553" s="192">
        <f>IF(N553="základní",J553,0)</f>
        <v>0</v>
      </c>
      <c r="BF553" s="192">
        <f>IF(N553="snížená",J553,0)</f>
        <v>0</v>
      </c>
      <c r="BG553" s="192">
        <f>IF(N553="zákl. přenesená",J553,0)</f>
        <v>0</v>
      </c>
      <c r="BH553" s="192">
        <f>IF(N553="sníž. přenesená",J553,0)</f>
        <v>0</v>
      </c>
      <c r="BI553" s="192">
        <f>IF(N553="nulová",J553,0)</f>
        <v>0</v>
      </c>
      <c r="BJ553" s="19" t="s">
        <v>81</v>
      </c>
      <c r="BK553" s="192">
        <f>ROUND(I553*H553,2)</f>
        <v>0</v>
      </c>
      <c r="BL553" s="19" t="s">
        <v>136</v>
      </c>
      <c r="BM553" s="191" t="s">
        <v>678</v>
      </c>
    </row>
    <row r="554" s="2" customFormat="1">
      <c r="A554" s="38"/>
      <c r="B554" s="39"/>
      <c r="C554" s="38"/>
      <c r="D554" s="193" t="s">
        <v>138</v>
      </c>
      <c r="E554" s="38"/>
      <c r="F554" s="194" t="s">
        <v>674</v>
      </c>
      <c r="G554" s="38"/>
      <c r="H554" s="38"/>
      <c r="I554" s="195"/>
      <c r="J554" s="38"/>
      <c r="K554" s="38"/>
      <c r="L554" s="39"/>
      <c r="M554" s="196"/>
      <c r="N554" s="197"/>
      <c r="O554" s="77"/>
      <c r="P554" s="77"/>
      <c r="Q554" s="77"/>
      <c r="R554" s="77"/>
      <c r="S554" s="77"/>
      <c r="T554" s="7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9" t="s">
        <v>138</v>
      </c>
      <c r="AU554" s="19" t="s">
        <v>83</v>
      </c>
    </row>
    <row r="555" s="2" customFormat="1" ht="24.15" customHeight="1">
      <c r="A555" s="38"/>
      <c r="B555" s="179"/>
      <c r="C555" s="180" t="s">
        <v>679</v>
      </c>
      <c r="D555" s="180" t="s">
        <v>132</v>
      </c>
      <c r="E555" s="181" t="s">
        <v>680</v>
      </c>
      <c r="F555" s="182" t="s">
        <v>681</v>
      </c>
      <c r="G555" s="183" t="s">
        <v>157</v>
      </c>
      <c r="H555" s="184">
        <v>697.22000000000003</v>
      </c>
      <c r="I555" s="185"/>
      <c r="J555" s="186">
        <f>ROUND(I555*H555,2)</f>
        <v>0</v>
      </c>
      <c r="K555" s="182" t="s">
        <v>158</v>
      </c>
      <c r="L555" s="39"/>
      <c r="M555" s="187" t="s">
        <v>1</v>
      </c>
      <c r="N555" s="188" t="s">
        <v>40</v>
      </c>
      <c r="O555" s="77"/>
      <c r="P555" s="189">
        <f>O555*H555</f>
        <v>0</v>
      </c>
      <c r="Q555" s="189">
        <v>0</v>
      </c>
      <c r="R555" s="189">
        <f>Q555*H555</f>
        <v>0</v>
      </c>
      <c r="S555" s="189">
        <v>0</v>
      </c>
      <c r="T555" s="190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91" t="s">
        <v>136</v>
      </c>
      <c r="AT555" s="191" t="s">
        <v>132</v>
      </c>
      <c r="AU555" s="191" t="s">
        <v>83</v>
      </c>
      <c r="AY555" s="19" t="s">
        <v>130</v>
      </c>
      <c r="BE555" s="192">
        <f>IF(N555="základní",J555,0)</f>
        <v>0</v>
      </c>
      <c r="BF555" s="192">
        <f>IF(N555="snížená",J555,0)</f>
        <v>0</v>
      </c>
      <c r="BG555" s="192">
        <f>IF(N555="zákl. přenesená",J555,0)</f>
        <v>0</v>
      </c>
      <c r="BH555" s="192">
        <f>IF(N555="sníž. přenesená",J555,0)</f>
        <v>0</v>
      </c>
      <c r="BI555" s="192">
        <f>IF(N555="nulová",J555,0)</f>
        <v>0</v>
      </c>
      <c r="BJ555" s="19" t="s">
        <v>81</v>
      </c>
      <c r="BK555" s="192">
        <f>ROUND(I555*H555,2)</f>
        <v>0</v>
      </c>
      <c r="BL555" s="19" t="s">
        <v>136</v>
      </c>
      <c r="BM555" s="191" t="s">
        <v>682</v>
      </c>
    </row>
    <row r="556" s="2" customFormat="1">
      <c r="A556" s="38"/>
      <c r="B556" s="39"/>
      <c r="C556" s="38"/>
      <c r="D556" s="193" t="s">
        <v>138</v>
      </c>
      <c r="E556" s="38"/>
      <c r="F556" s="194" t="s">
        <v>683</v>
      </c>
      <c r="G556" s="38"/>
      <c r="H556" s="38"/>
      <c r="I556" s="195"/>
      <c r="J556" s="38"/>
      <c r="K556" s="38"/>
      <c r="L556" s="39"/>
      <c r="M556" s="196"/>
      <c r="N556" s="197"/>
      <c r="O556" s="77"/>
      <c r="P556" s="77"/>
      <c r="Q556" s="77"/>
      <c r="R556" s="77"/>
      <c r="S556" s="77"/>
      <c r="T556" s="7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9" t="s">
        <v>138</v>
      </c>
      <c r="AU556" s="19" t="s">
        <v>83</v>
      </c>
    </row>
    <row r="557" s="2" customFormat="1" ht="33" customHeight="1">
      <c r="A557" s="38"/>
      <c r="B557" s="179"/>
      <c r="C557" s="180" t="s">
        <v>684</v>
      </c>
      <c r="D557" s="180" t="s">
        <v>132</v>
      </c>
      <c r="E557" s="181" t="s">
        <v>685</v>
      </c>
      <c r="F557" s="182" t="s">
        <v>686</v>
      </c>
      <c r="G557" s="183" t="s">
        <v>157</v>
      </c>
      <c r="H557" s="184">
        <v>697.22000000000003</v>
      </c>
      <c r="I557" s="185"/>
      <c r="J557" s="186">
        <f>ROUND(I557*H557,2)</f>
        <v>0</v>
      </c>
      <c r="K557" s="182" t="s">
        <v>158</v>
      </c>
      <c r="L557" s="39"/>
      <c r="M557" s="187" t="s">
        <v>1</v>
      </c>
      <c r="N557" s="188" t="s">
        <v>40</v>
      </c>
      <c r="O557" s="77"/>
      <c r="P557" s="189">
        <f>O557*H557</f>
        <v>0</v>
      </c>
      <c r="Q557" s="189">
        <v>0</v>
      </c>
      <c r="R557" s="189">
        <f>Q557*H557</f>
        <v>0</v>
      </c>
      <c r="S557" s="189">
        <v>0</v>
      </c>
      <c r="T557" s="190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191" t="s">
        <v>136</v>
      </c>
      <c r="AT557" s="191" t="s">
        <v>132</v>
      </c>
      <c r="AU557" s="191" t="s">
        <v>83</v>
      </c>
      <c r="AY557" s="19" t="s">
        <v>130</v>
      </c>
      <c r="BE557" s="192">
        <f>IF(N557="základní",J557,0)</f>
        <v>0</v>
      </c>
      <c r="BF557" s="192">
        <f>IF(N557="snížená",J557,0)</f>
        <v>0</v>
      </c>
      <c r="BG557" s="192">
        <f>IF(N557="zákl. přenesená",J557,0)</f>
        <v>0</v>
      </c>
      <c r="BH557" s="192">
        <f>IF(N557="sníž. přenesená",J557,0)</f>
        <v>0</v>
      </c>
      <c r="BI557" s="192">
        <f>IF(N557="nulová",J557,0)</f>
        <v>0</v>
      </c>
      <c r="BJ557" s="19" t="s">
        <v>81</v>
      </c>
      <c r="BK557" s="192">
        <f>ROUND(I557*H557,2)</f>
        <v>0</v>
      </c>
      <c r="BL557" s="19" t="s">
        <v>136</v>
      </c>
      <c r="BM557" s="191" t="s">
        <v>687</v>
      </c>
    </row>
    <row r="558" s="2" customFormat="1">
      <c r="A558" s="38"/>
      <c r="B558" s="39"/>
      <c r="C558" s="38"/>
      <c r="D558" s="193" t="s">
        <v>138</v>
      </c>
      <c r="E558" s="38"/>
      <c r="F558" s="194" t="s">
        <v>688</v>
      </c>
      <c r="G558" s="38"/>
      <c r="H558" s="38"/>
      <c r="I558" s="195"/>
      <c r="J558" s="38"/>
      <c r="K558" s="38"/>
      <c r="L558" s="39"/>
      <c r="M558" s="196"/>
      <c r="N558" s="197"/>
      <c r="O558" s="77"/>
      <c r="P558" s="77"/>
      <c r="Q558" s="77"/>
      <c r="R558" s="77"/>
      <c r="S558" s="77"/>
      <c r="T558" s="78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9" t="s">
        <v>138</v>
      </c>
      <c r="AU558" s="19" t="s">
        <v>83</v>
      </c>
    </row>
    <row r="559" s="2" customFormat="1" ht="24.15" customHeight="1">
      <c r="A559" s="38"/>
      <c r="B559" s="179"/>
      <c r="C559" s="180" t="s">
        <v>689</v>
      </c>
      <c r="D559" s="180" t="s">
        <v>132</v>
      </c>
      <c r="E559" s="181" t="s">
        <v>690</v>
      </c>
      <c r="F559" s="182" t="s">
        <v>691</v>
      </c>
      <c r="G559" s="183" t="s">
        <v>157</v>
      </c>
      <c r="H559" s="184">
        <v>697.22000000000003</v>
      </c>
      <c r="I559" s="185"/>
      <c r="J559" s="186">
        <f>ROUND(I559*H559,2)</f>
        <v>0</v>
      </c>
      <c r="K559" s="182" t="s">
        <v>158</v>
      </c>
      <c r="L559" s="39"/>
      <c r="M559" s="187" t="s">
        <v>1</v>
      </c>
      <c r="N559" s="188" t="s">
        <v>40</v>
      </c>
      <c r="O559" s="77"/>
      <c r="P559" s="189">
        <f>O559*H559</f>
        <v>0</v>
      </c>
      <c r="Q559" s="189">
        <v>0</v>
      </c>
      <c r="R559" s="189">
        <f>Q559*H559</f>
        <v>0</v>
      </c>
      <c r="S559" s="189">
        <v>0</v>
      </c>
      <c r="T559" s="190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91" t="s">
        <v>136</v>
      </c>
      <c r="AT559" s="191" t="s">
        <v>132</v>
      </c>
      <c r="AU559" s="191" t="s">
        <v>83</v>
      </c>
      <c r="AY559" s="19" t="s">
        <v>130</v>
      </c>
      <c r="BE559" s="192">
        <f>IF(N559="základní",J559,0)</f>
        <v>0</v>
      </c>
      <c r="BF559" s="192">
        <f>IF(N559="snížená",J559,0)</f>
        <v>0</v>
      </c>
      <c r="BG559" s="192">
        <f>IF(N559="zákl. přenesená",J559,0)</f>
        <v>0</v>
      </c>
      <c r="BH559" s="192">
        <f>IF(N559="sníž. přenesená",J559,0)</f>
        <v>0</v>
      </c>
      <c r="BI559" s="192">
        <f>IF(N559="nulová",J559,0)</f>
        <v>0</v>
      </c>
      <c r="BJ559" s="19" t="s">
        <v>81</v>
      </c>
      <c r="BK559" s="192">
        <f>ROUND(I559*H559,2)</f>
        <v>0</v>
      </c>
      <c r="BL559" s="19" t="s">
        <v>136</v>
      </c>
      <c r="BM559" s="191" t="s">
        <v>692</v>
      </c>
    </row>
    <row r="560" s="2" customFormat="1">
      <c r="A560" s="38"/>
      <c r="B560" s="39"/>
      <c r="C560" s="38"/>
      <c r="D560" s="193" t="s">
        <v>138</v>
      </c>
      <c r="E560" s="38"/>
      <c r="F560" s="194" t="s">
        <v>693</v>
      </c>
      <c r="G560" s="38"/>
      <c r="H560" s="38"/>
      <c r="I560" s="195"/>
      <c r="J560" s="38"/>
      <c r="K560" s="38"/>
      <c r="L560" s="39"/>
      <c r="M560" s="196"/>
      <c r="N560" s="197"/>
      <c r="O560" s="77"/>
      <c r="P560" s="77"/>
      <c r="Q560" s="77"/>
      <c r="R560" s="77"/>
      <c r="S560" s="77"/>
      <c r="T560" s="7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9" t="s">
        <v>138</v>
      </c>
      <c r="AU560" s="19" t="s">
        <v>83</v>
      </c>
    </row>
    <row r="561" s="2" customFormat="1" ht="37.8" customHeight="1">
      <c r="A561" s="38"/>
      <c r="B561" s="179"/>
      <c r="C561" s="180" t="s">
        <v>694</v>
      </c>
      <c r="D561" s="180" t="s">
        <v>132</v>
      </c>
      <c r="E561" s="181" t="s">
        <v>695</v>
      </c>
      <c r="F561" s="182" t="s">
        <v>696</v>
      </c>
      <c r="G561" s="183" t="s">
        <v>157</v>
      </c>
      <c r="H561" s="184">
        <v>697.22000000000003</v>
      </c>
      <c r="I561" s="185"/>
      <c r="J561" s="186">
        <f>ROUND(I561*H561,2)</f>
        <v>0</v>
      </c>
      <c r="K561" s="182" t="s">
        <v>158</v>
      </c>
      <c r="L561" s="39"/>
      <c r="M561" s="187" t="s">
        <v>1</v>
      </c>
      <c r="N561" s="188" t="s">
        <v>40</v>
      </c>
      <c r="O561" s="77"/>
      <c r="P561" s="189">
        <f>O561*H561</f>
        <v>0</v>
      </c>
      <c r="Q561" s="189">
        <v>0</v>
      </c>
      <c r="R561" s="189">
        <f>Q561*H561</f>
        <v>0</v>
      </c>
      <c r="S561" s="189">
        <v>0</v>
      </c>
      <c r="T561" s="190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91" t="s">
        <v>136</v>
      </c>
      <c r="AT561" s="191" t="s">
        <v>132</v>
      </c>
      <c r="AU561" s="191" t="s">
        <v>83</v>
      </c>
      <c r="AY561" s="19" t="s">
        <v>130</v>
      </c>
      <c r="BE561" s="192">
        <f>IF(N561="základní",J561,0)</f>
        <v>0</v>
      </c>
      <c r="BF561" s="192">
        <f>IF(N561="snížená",J561,0)</f>
        <v>0</v>
      </c>
      <c r="BG561" s="192">
        <f>IF(N561="zákl. přenesená",J561,0)</f>
        <v>0</v>
      </c>
      <c r="BH561" s="192">
        <f>IF(N561="sníž. přenesená",J561,0)</f>
        <v>0</v>
      </c>
      <c r="BI561" s="192">
        <f>IF(N561="nulová",J561,0)</f>
        <v>0</v>
      </c>
      <c r="BJ561" s="19" t="s">
        <v>81</v>
      </c>
      <c r="BK561" s="192">
        <f>ROUND(I561*H561,2)</f>
        <v>0</v>
      </c>
      <c r="BL561" s="19" t="s">
        <v>136</v>
      </c>
      <c r="BM561" s="191" t="s">
        <v>697</v>
      </c>
    </row>
    <row r="562" s="2" customFormat="1">
      <c r="A562" s="38"/>
      <c r="B562" s="39"/>
      <c r="C562" s="38"/>
      <c r="D562" s="193" t="s">
        <v>138</v>
      </c>
      <c r="E562" s="38"/>
      <c r="F562" s="194" t="s">
        <v>698</v>
      </c>
      <c r="G562" s="38"/>
      <c r="H562" s="38"/>
      <c r="I562" s="195"/>
      <c r="J562" s="38"/>
      <c r="K562" s="38"/>
      <c r="L562" s="39"/>
      <c r="M562" s="196"/>
      <c r="N562" s="197"/>
      <c r="O562" s="77"/>
      <c r="P562" s="77"/>
      <c r="Q562" s="77"/>
      <c r="R562" s="77"/>
      <c r="S562" s="77"/>
      <c r="T562" s="78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9" t="s">
        <v>138</v>
      </c>
      <c r="AU562" s="19" t="s">
        <v>83</v>
      </c>
    </row>
    <row r="563" s="2" customFormat="1">
      <c r="A563" s="38"/>
      <c r="B563" s="39"/>
      <c r="C563" s="38"/>
      <c r="D563" s="193" t="s">
        <v>140</v>
      </c>
      <c r="E563" s="38"/>
      <c r="F563" s="198" t="s">
        <v>141</v>
      </c>
      <c r="G563" s="38"/>
      <c r="H563" s="38"/>
      <c r="I563" s="195"/>
      <c r="J563" s="38"/>
      <c r="K563" s="38"/>
      <c r="L563" s="39"/>
      <c r="M563" s="196"/>
      <c r="N563" s="197"/>
      <c r="O563" s="77"/>
      <c r="P563" s="77"/>
      <c r="Q563" s="77"/>
      <c r="R563" s="77"/>
      <c r="S563" s="77"/>
      <c r="T563" s="7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9" t="s">
        <v>140</v>
      </c>
      <c r="AU563" s="19" t="s">
        <v>83</v>
      </c>
    </row>
    <row r="564" s="15" customFormat="1">
      <c r="A564" s="15"/>
      <c r="B564" s="215"/>
      <c r="C564" s="15"/>
      <c r="D564" s="193" t="s">
        <v>142</v>
      </c>
      <c r="E564" s="216" t="s">
        <v>1</v>
      </c>
      <c r="F564" s="217" t="s">
        <v>699</v>
      </c>
      <c r="G564" s="15"/>
      <c r="H564" s="216" t="s">
        <v>1</v>
      </c>
      <c r="I564" s="218"/>
      <c r="J564" s="15"/>
      <c r="K564" s="15"/>
      <c r="L564" s="215"/>
      <c r="M564" s="219"/>
      <c r="N564" s="220"/>
      <c r="O564" s="220"/>
      <c r="P564" s="220"/>
      <c r="Q564" s="220"/>
      <c r="R564" s="220"/>
      <c r="S564" s="220"/>
      <c r="T564" s="221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16" t="s">
        <v>142</v>
      </c>
      <c r="AU564" s="216" t="s">
        <v>83</v>
      </c>
      <c r="AV564" s="15" t="s">
        <v>81</v>
      </c>
      <c r="AW564" s="15" t="s">
        <v>32</v>
      </c>
      <c r="AX564" s="15" t="s">
        <v>75</v>
      </c>
      <c r="AY564" s="216" t="s">
        <v>130</v>
      </c>
    </row>
    <row r="565" s="13" customFormat="1">
      <c r="A565" s="13"/>
      <c r="B565" s="199"/>
      <c r="C565" s="13"/>
      <c r="D565" s="193" t="s">
        <v>142</v>
      </c>
      <c r="E565" s="200" t="s">
        <v>1</v>
      </c>
      <c r="F565" s="201" t="s">
        <v>700</v>
      </c>
      <c r="G565" s="13"/>
      <c r="H565" s="202">
        <v>697.22000000000003</v>
      </c>
      <c r="I565" s="203"/>
      <c r="J565" s="13"/>
      <c r="K565" s="13"/>
      <c r="L565" s="199"/>
      <c r="M565" s="204"/>
      <c r="N565" s="205"/>
      <c r="O565" s="205"/>
      <c r="P565" s="205"/>
      <c r="Q565" s="205"/>
      <c r="R565" s="205"/>
      <c r="S565" s="205"/>
      <c r="T565" s="20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00" t="s">
        <v>142</v>
      </c>
      <c r="AU565" s="200" t="s">
        <v>83</v>
      </c>
      <c r="AV565" s="13" t="s">
        <v>83</v>
      </c>
      <c r="AW565" s="13" t="s">
        <v>32</v>
      </c>
      <c r="AX565" s="13" t="s">
        <v>81</v>
      </c>
      <c r="AY565" s="200" t="s">
        <v>130</v>
      </c>
    </row>
    <row r="566" s="2" customFormat="1" ht="24.15" customHeight="1">
      <c r="A566" s="38"/>
      <c r="B566" s="179"/>
      <c r="C566" s="180" t="s">
        <v>701</v>
      </c>
      <c r="D566" s="180" t="s">
        <v>132</v>
      </c>
      <c r="E566" s="181" t="s">
        <v>702</v>
      </c>
      <c r="F566" s="182" t="s">
        <v>703</v>
      </c>
      <c r="G566" s="183" t="s">
        <v>157</v>
      </c>
      <c r="H566" s="184">
        <v>62.359999999999999</v>
      </c>
      <c r="I566" s="185"/>
      <c r="J566" s="186">
        <f>ROUND(I566*H566,2)</f>
        <v>0</v>
      </c>
      <c r="K566" s="182" t="s">
        <v>158</v>
      </c>
      <c r="L566" s="39"/>
      <c r="M566" s="187" t="s">
        <v>1</v>
      </c>
      <c r="N566" s="188" t="s">
        <v>40</v>
      </c>
      <c r="O566" s="77"/>
      <c r="P566" s="189">
        <f>O566*H566</f>
        <v>0</v>
      </c>
      <c r="Q566" s="189">
        <v>0</v>
      </c>
      <c r="R566" s="189">
        <f>Q566*H566</f>
        <v>0</v>
      </c>
      <c r="S566" s="189">
        <v>0</v>
      </c>
      <c r="T566" s="190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91" t="s">
        <v>136</v>
      </c>
      <c r="AT566" s="191" t="s">
        <v>132</v>
      </c>
      <c r="AU566" s="191" t="s">
        <v>83</v>
      </c>
      <c r="AY566" s="19" t="s">
        <v>130</v>
      </c>
      <c r="BE566" s="192">
        <f>IF(N566="základní",J566,0)</f>
        <v>0</v>
      </c>
      <c r="BF566" s="192">
        <f>IF(N566="snížená",J566,0)</f>
        <v>0</v>
      </c>
      <c r="BG566" s="192">
        <f>IF(N566="zákl. přenesená",J566,0)</f>
        <v>0</v>
      </c>
      <c r="BH566" s="192">
        <f>IF(N566="sníž. přenesená",J566,0)</f>
        <v>0</v>
      </c>
      <c r="BI566" s="192">
        <f>IF(N566="nulová",J566,0)</f>
        <v>0</v>
      </c>
      <c r="BJ566" s="19" t="s">
        <v>81</v>
      </c>
      <c r="BK566" s="192">
        <f>ROUND(I566*H566,2)</f>
        <v>0</v>
      </c>
      <c r="BL566" s="19" t="s">
        <v>136</v>
      </c>
      <c r="BM566" s="191" t="s">
        <v>704</v>
      </c>
    </row>
    <row r="567" s="2" customFormat="1">
      <c r="A567" s="38"/>
      <c r="B567" s="39"/>
      <c r="C567" s="38"/>
      <c r="D567" s="193" t="s">
        <v>138</v>
      </c>
      <c r="E567" s="38"/>
      <c r="F567" s="194" t="s">
        <v>705</v>
      </c>
      <c r="G567" s="38"/>
      <c r="H567" s="38"/>
      <c r="I567" s="195"/>
      <c r="J567" s="38"/>
      <c r="K567" s="38"/>
      <c r="L567" s="39"/>
      <c r="M567" s="196"/>
      <c r="N567" s="197"/>
      <c r="O567" s="77"/>
      <c r="P567" s="77"/>
      <c r="Q567" s="77"/>
      <c r="R567" s="77"/>
      <c r="S567" s="77"/>
      <c r="T567" s="7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9" t="s">
        <v>138</v>
      </c>
      <c r="AU567" s="19" t="s">
        <v>83</v>
      </c>
    </row>
    <row r="568" s="2" customFormat="1">
      <c r="A568" s="38"/>
      <c r="B568" s="39"/>
      <c r="C568" s="38"/>
      <c r="D568" s="193" t="s">
        <v>140</v>
      </c>
      <c r="E568" s="38"/>
      <c r="F568" s="198" t="s">
        <v>141</v>
      </c>
      <c r="G568" s="38"/>
      <c r="H568" s="38"/>
      <c r="I568" s="195"/>
      <c r="J568" s="38"/>
      <c r="K568" s="38"/>
      <c r="L568" s="39"/>
      <c r="M568" s="196"/>
      <c r="N568" s="197"/>
      <c r="O568" s="77"/>
      <c r="P568" s="77"/>
      <c r="Q568" s="77"/>
      <c r="R568" s="77"/>
      <c r="S568" s="77"/>
      <c r="T568" s="7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9" t="s">
        <v>140</v>
      </c>
      <c r="AU568" s="19" t="s">
        <v>83</v>
      </c>
    </row>
    <row r="569" s="15" customFormat="1">
      <c r="A569" s="15"/>
      <c r="B569" s="215"/>
      <c r="C569" s="15"/>
      <c r="D569" s="193" t="s">
        <v>142</v>
      </c>
      <c r="E569" s="216" t="s">
        <v>1</v>
      </c>
      <c r="F569" s="217" t="s">
        <v>706</v>
      </c>
      <c r="G569" s="15"/>
      <c r="H569" s="216" t="s">
        <v>1</v>
      </c>
      <c r="I569" s="218"/>
      <c r="J569" s="15"/>
      <c r="K569" s="15"/>
      <c r="L569" s="215"/>
      <c r="M569" s="219"/>
      <c r="N569" s="220"/>
      <c r="O569" s="220"/>
      <c r="P569" s="220"/>
      <c r="Q569" s="220"/>
      <c r="R569" s="220"/>
      <c r="S569" s="220"/>
      <c r="T569" s="221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16" t="s">
        <v>142</v>
      </c>
      <c r="AU569" s="216" t="s">
        <v>83</v>
      </c>
      <c r="AV569" s="15" t="s">
        <v>81</v>
      </c>
      <c r="AW569" s="15" t="s">
        <v>32</v>
      </c>
      <c r="AX569" s="15" t="s">
        <v>75</v>
      </c>
      <c r="AY569" s="216" t="s">
        <v>130</v>
      </c>
    </row>
    <row r="570" s="13" customFormat="1">
      <c r="A570" s="13"/>
      <c r="B570" s="199"/>
      <c r="C570" s="13"/>
      <c r="D570" s="193" t="s">
        <v>142</v>
      </c>
      <c r="E570" s="200" t="s">
        <v>1</v>
      </c>
      <c r="F570" s="201" t="s">
        <v>707</v>
      </c>
      <c r="G570" s="13"/>
      <c r="H570" s="202">
        <v>62.359999999999999</v>
      </c>
      <c r="I570" s="203"/>
      <c r="J570" s="13"/>
      <c r="K570" s="13"/>
      <c r="L570" s="199"/>
      <c r="M570" s="204"/>
      <c r="N570" s="205"/>
      <c r="O570" s="205"/>
      <c r="P570" s="205"/>
      <c r="Q570" s="205"/>
      <c r="R570" s="205"/>
      <c r="S570" s="205"/>
      <c r="T570" s="20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00" t="s">
        <v>142</v>
      </c>
      <c r="AU570" s="200" t="s">
        <v>83</v>
      </c>
      <c r="AV570" s="13" t="s">
        <v>83</v>
      </c>
      <c r="AW570" s="13" t="s">
        <v>32</v>
      </c>
      <c r="AX570" s="13" t="s">
        <v>81</v>
      </c>
      <c r="AY570" s="200" t="s">
        <v>130</v>
      </c>
    </row>
    <row r="571" s="2" customFormat="1" ht="24.15" customHeight="1">
      <c r="A571" s="38"/>
      <c r="B571" s="179"/>
      <c r="C571" s="180" t="s">
        <v>708</v>
      </c>
      <c r="D571" s="180" t="s">
        <v>132</v>
      </c>
      <c r="E571" s="181" t="s">
        <v>709</v>
      </c>
      <c r="F571" s="182" t="s">
        <v>710</v>
      </c>
      <c r="G571" s="183" t="s">
        <v>157</v>
      </c>
      <c r="H571" s="184">
        <v>2.3100000000000001</v>
      </c>
      <c r="I571" s="185"/>
      <c r="J571" s="186">
        <f>ROUND(I571*H571,2)</f>
        <v>0</v>
      </c>
      <c r="K571" s="182" t="s">
        <v>158</v>
      </c>
      <c r="L571" s="39"/>
      <c r="M571" s="187" t="s">
        <v>1</v>
      </c>
      <c r="N571" s="188" t="s">
        <v>40</v>
      </c>
      <c r="O571" s="77"/>
      <c r="P571" s="189">
        <f>O571*H571</f>
        <v>0</v>
      </c>
      <c r="Q571" s="189">
        <v>0</v>
      </c>
      <c r="R571" s="189">
        <f>Q571*H571</f>
        <v>0</v>
      </c>
      <c r="S571" s="189">
        <v>0</v>
      </c>
      <c r="T571" s="190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91" t="s">
        <v>136</v>
      </c>
      <c r="AT571" s="191" t="s">
        <v>132</v>
      </c>
      <c r="AU571" s="191" t="s">
        <v>83</v>
      </c>
      <c r="AY571" s="19" t="s">
        <v>130</v>
      </c>
      <c r="BE571" s="192">
        <f>IF(N571="základní",J571,0)</f>
        <v>0</v>
      </c>
      <c r="BF571" s="192">
        <f>IF(N571="snížená",J571,0)</f>
        <v>0</v>
      </c>
      <c r="BG571" s="192">
        <f>IF(N571="zákl. přenesená",J571,0)</f>
        <v>0</v>
      </c>
      <c r="BH571" s="192">
        <f>IF(N571="sníž. přenesená",J571,0)</f>
        <v>0</v>
      </c>
      <c r="BI571" s="192">
        <f>IF(N571="nulová",J571,0)</f>
        <v>0</v>
      </c>
      <c r="BJ571" s="19" t="s">
        <v>81</v>
      </c>
      <c r="BK571" s="192">
        <f>ROUND(I571*H571,2)</f>
        <v>0</v>
      </c>
      <c r="BL571" s="19" t="s">
        <v>136</v>
      </c>
      <c r="BM571" s="191" t="s">
        <v>711</v>
      </c>
    </row>
    <row r="572" s="2" customFormat="1">
      <c r="A572" s="38"/>
      <c r="B572" s="39"/>
      <c r="C572" s="38"/>
      <c r="D572" s="193" t="s">
        <v>138</v>
      </c>
      <c r="E572" s="38"/>
      <c r="F572" s="194" t="s">
        <v>712</v>
      </c>
      <c r="G572" s="38"/>
      <c r="H572" s="38"/>
      <c r="I572" s="195"/>
      <c r="J572" s="38"/>
      <c r="K572" s="38"/>
      <c r="L572" s="39"/>
      <c r="M572" s="196"/>
      <c r="N572" s="197"/>
      <c r="O572" s="77"/>
      <c r="P572" s="77"/>
      <c r="Q572" s="77"/>
      <c r="R572" s="77"/>
      <c r="S572" s="77"/>
      <c r="T572" s="78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9" t="s">
        <v>138</v>
      </c>
      <c r="AU572" s="19" t="s">
        <v>83</v>
      </c>
    </row>
    <row r="573" s="2" customFormat="1" ht="33" customHeight="1">
      <c r="A573" s="38"/>
      <c r="B573" s="179"/>
      <c r="C573" s="180" t="s">
        <v>713</v>
      </c>
      <c r="D573" s="180" t="s">
        <v>132</v>
      </c>
      <c r="E573" s="181" t="s">
        <v>714</v>
      </c>
      <c r="F573" s="182" t="s">
        <v>715</v>
      </c>
      <c r="G573" s="183" t="s">
        <v>157</v>
      </c>
      <c r="H573" s="184">
        <v>2.3100000000000001</v>
      </c>
      <c r="I573" s="185"/>
      <c r="J573" s="186">
        <f>ROUND(I573*H573,2)</f>
        <v>0</v>
      </c>
      <c r="K573" s="182" t="s">
        <v>158</v>
      </c>
      <c r="L573" s="39"/>
      <c r="M573" s="187" t="s">
        <v>1</v>
      </c>
      <c r="N573" s="188" t="s">
        <v>40</v>
      </c>
      <c r="O573" s="77"/>
      <c r="P573" s="189">
        <f>O573*H573</f>
        <v>0</v>
      </c>
      <c r="Q573" s="189">
        <v>0.10100000000000001</v>
      </c>
      <c r="R573" s="189">
        <f>Q573*H573</f>
        <v>0.23331000000000002</v>
      </c>
      <c r="S573" s="189">
        <v>0</v>
      </c>
      <c r="T573" s="190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191" t="s">
        <v>136</v>
      </c>
      <c r="AT573" s="191" t="s">
        <v>132</v>
      </c>
      <c r="AU573" s="191" t="s">
        <v>83</v>
      </c>
      <c r="AY573" s="19" t="s">
        <v>130</v>
      </c>
      <c r="BE573" s="192">
        <f>IF(N573="základní",J573,0)</f>
        <v>0</v>
      </c>
      <c r="BF573" s="192">
        <f>IF(N573="snížená",J573,0)</f>
        <v>0</v>
      </c>
      <c r="BG573" s="192">
        <f>IF(N573="zákl. přenesená",J573,0)</f>
        <v>0</v>
      </c>
      <c r="BH573" s="192">
        <f>IF(N573="sníž. přenesená",J573,0)</f>
        <v>0</v>
      </c>
      <c r="BI573" s="192">
        <f>IF(N573="nulová",J573,0)</f>
        <v>0</v>
      </c>
      <c r="BJ573" s="19" t="s">
        <v>81</v>
      </c>
      <c r="BK573" s="192">
        <f>ROUND(I573*H573,2)</f>
        <v>0</v>
      </c>
      <c r="BL573" s="19" t="s">
        <v>136</v>
      </c>
      <c r="BM573" s="191" t="s">
        <v>716</v>
      </c>
    </row>
    <row r="574" s="2" customFormat="1">
      <c r="A574" s="38"/>
      <c r="B574" s="39"/>
      <c r="C574" s="38"/>
      <c r="D574" s="193" t="s">
        <v>138</v>
      </c>
      <c r="E574" s="38"/>
      <c r="F574" s="194" t="s">
        <v>717</v>
      </c>
      <c r="G574" s="38"/>
      <c r="H574" s="38"/>
      <c r="I574" s="195"/>
      <c r="J574" s="38"/>
      <c r="K574" s="38"/>
      <c r="L574" s="39"/>
      <c r="M574" s="196"/>
      <c r="N574" s="197"/>
      <c r="O574" s="77"/>
      <c r="P574" s="77"/>
      <c r="Q574" s="77"/>
      <c r="R574" s="77"/>
      <c r="S574" s="77"/>
      <c r="T574" s="7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9" t="s">
        <v>138</v>
      </c>
      <c r="AU574" s="19" t="s">
        <v>83</v>
      </c>
    </row>
    <row r="575" s="2" customFormat="1">
      <c r="A575" s="38"/>
      <c r="B575" s="39"/>
      <c r="C575" s="38"/>
      <c r="D575" s="193" t="s">
        <v>140</v>
      </c>
      <c r="E575" s="38"/>
      <c r="F575" s="198" t="s">
        <v>141</v>
      </c>
      <c r="G575" s="38"/>
      <c r="H575" s="38"/>
      <c r="I575" s="195"/>
      <c r="J575" s="38"/>
      <c r="K575" s="38"/>
      <c r="L575" s="39"/>
      <c r="M575" s="196"/>
      <c r="N575" s="197"/>
      <c r="O575" s="77"/>
      <c r="P575" s="77"/>
      <c r="Q575" s="77"/>
      <c r="R575" s="77"/>
      <c r="S575" s="77"/>
      <c r="T575" s="7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9" t="s">
        <v>140</v>
      </c>
      <c r="AU575" s="19" t="s">
        <v>83</v>
      </c>
    </row>
    <row r="576" s="15" customFormat="1">
      <c r="A576" s="15"/>
      <c r="B576" s="215"/>
      <c r="C576" s="15"/>
      <c r="D576" s="193" t="s">
        <v>142</v>
      </c>
      <c r="E576" s="216" t="s">
        <v>1</v>
      </c>
      <c r="F576" s="217" t="s">
        <v>718</v>
      </c>
      <c r="G576" s="15"/>
      <c r="H576" s="216" t="s">
        <v>1</v>
      </c>
      <c r="I576" s="218"/>
      <c r="J576" s="15"/>
      <c r="K576" s="15"/>
      <c r="L576" s="215"/>
      <c r="M576" s="219"/>
      <c r="N576" s="220"/>
      <c r="O576" s="220"/>
      <c r="P576" s="220"/>
      <c r="Q576" s="220"/>
      <c r="R576" s="220"/>
      <c r="S576" s="220"/>
      <c r="T576" s="221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16" t="s">
        <v>142</v>
      </c>
      <c r="AU576" s="216" t="s">
        <v>83</v>
      </c>
      <c r="AV576" s="15" t="s">
        <v>81</v>
      </c>
      <c r="AW576" s="15" t="s">
        <v>32</v>
      </c>
      <c r="AX576" s="15" t="s">
        <v>75</v>
      </c>
      <c r="AY576" s="216" t="s">
        <v>130</v>
      </c>
    </row>
    <row r="577" s="13" customFormat="1">
      <c r="A577" s="13"/>
      <c r="B577" s="199"/>
      <c r="C577" s="13"/>
      <c r="D577" s="193" t="s">
        <v>142</v>
      </c>
      <c r="E577" s="200" t="s">
        <v>1</v>
      </c>
      <c r="F577" s="201" t="s">
        <v>719</v>
      </c>
      <c r="G577" s="13"/>
      <c r="H577" s="202">
        <v>2.3100000000000001</v>
      </c>
      <c r="I577" s="203"/>
      <c r="J577" s="13"/>
      <c r="K577" s="13"/>
      <c r="L577" s="199"/>
      <c r="M577" s="204"/>
      <c r="N577" s="205"/>
      <c r="O577" s="205"/>
      <c r="P577" s="205"/>
      <c r="Q577" s="205"/>
      <c r="R577" s="205"/>
      <c r="S577" s="205"/>
      <c r="T577" s="20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00" t="s">
        <v>142</v>
      </c>
      <c r="AU577" s="200" t="s">
        <v>83</v>
      </c>
      <c r="AV577" s="13" t="s">
        <v>83</v>
      </c>
      <c r="AW577" s="13" t="s">
        <v>32</v>
      </c>
      <c r="AX577" s="13" t="s">
        <v>81</v>
      </c>
      <c r="AY577" s="200" t="s">
        <v>130</v>
      </c>
    </row>
    <row r="578" s="2" customFormat="1" ht="24.15" customHeight="1">
      <c r="A578" s="38"/>
      <c r="B578" s="179"/>
      <c r="C578" s="230" t="s">
        <v>720</v>
      </c>
      <c r="D578" s="230" t="s">
        <v>379</v>
      </c>
      <c r="E578" s="231" t="s">
        <v>721</v>
      </c>
      <c r="F578" s="232" t="s">
        <v>722</v>
      </c>
      <c r="G578" s="233" t="s">
        <v>157</v>
      </c>
      <c r="H578" s="234">
        <v>2.4260000000000002</v>
      </c>
      <c r="I578" s="235"/>
      <c r="J578" s="236">
        <f>ROUND(I578*H578,2)</f>
        <v>0</v>
      </c>
      <c r="K578" s="232" t="s">
        <v>158</v>
      </c>
      <c r="L578" s="237"/>
      <c r="M578" s="238" t="s">
        <v>1</v>
      </c>
      <c r="N578" s="239" t="s">
        <v>40</v>
      </c>
      <c r="O578" s="77"/>
      <c r="P578" s="189">
        <f>O578*H578</f>
        <v>0</v>
      </c>
      <c r="Q578" s="189">
        <v>0.108</v>
      </c>
      <c r="R578" s="189">
        <f>Q578*H578</f>
        <v>0.26200800000000002</v>
      </c>
      <c r="S578" s="189">
        <v>0</v>
      </c>
      <c r="T578" s="190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191" t="s">
        <v>178</v>
      </c>
      <c r="AT578" s="191" t="s">
        <v>379</v>
      </c>
      <c r="AU578" s="191" t="s">
        <v>83</v>
      </c>
      <c r="AY578" s="19" t="s">
        <v>130</v>
      </c>
      <c r="BE578" s="192">
        <f>IF(N578="základní",J578,0)</f>
        <v>0</v>
      </c>
      <c r="BF578" s="192">
        <f>IF(N578="snížená",J578,0)</f>
        <v>0</v>
      </c>
      <c r="BG578" s="192">
        <f>IF(N578="zákl. přenesená",J578,0)</f>
        <v>0</v>
      </c>
      <c r="BH578" s="192">
        <f>IF(N578="sníž. přenesená",J578,0)</f>
        <v>0</v>
      </c>
      <c r="BI578" s="192">
        <f>IF(N578="nulová",J578,0)</f>
        <v>0</v>
      </c>
      <c r="BJ578" s="19" t="s">
        <v>81</v>
      </c>
      <c r="BK578" s="192">
        <f>ROUND(I578*H578,2)</f>
        <v>0</v>
      </c>
      <c r="BL578" s="19" t="s">
        <v>136</v>
      </c>
      <c r="BM578" s="191" t="s">
        <v>723</v>
      </c>
    </row>
    <row r="579" s="2" customFormat="1">
      <c r="A579" s="38"/>
      <c r="B579" s="39"/>
      <c r="C579" s="38"/>
      <c r="D579" s="193" t="s">
        <v>138</v>
      </c>
      <c r="E579" s="38"/>
      <c r="F579" s="194" t="s">
        <v>724</v>
      </c>
      <c r="G579" s="38"/>
      <c r="H579" s="38"/>
      <c r="I579" s="195"/>
      <c r="J579" s="38"/>
      <c r="K579" s="38"/>
      <c r="L579" s="39"/>
      <c r="M579" s="196"/>
      <c r="N579" s="197"/>
      <c r="O579" s="77"/>
      <c r="P579" s="77"/>
      <c r="Q579" s="77"/>
      <c r="R579" s="77"/>
      <c r="S579" s="77"/>
      <c r="T579" s="7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9" t="s">
        <v>138</v>
      </c>
      <c r="AU579" s="19" t="s">
        <v>83</v>
      </c>
    </row>
    <row r="580" s="13" customFormat="1">
      <c r="A580" s="13"/>
      <c r="B580" s="199"/>
      <c r="C580" s="13"/>
      <c r="D580" s="193" t="s">
        <v>142</v>
      </c>
      <c r="E580" s="13"/>
      <c r="F580" s="201" t="s">
        <v>725</v>
      </c>
      <c r="G580" s="13"/>
      <c r="H580" s="202">
        <v>2.4260000000000002</v>
      </c>
      <c r="I580" s="203"/>
      <c r="J580" s="13"/>
      <c r="K580" s="13"/>
      <c r="L580" s="199"/>
      <c r="M580" s="204"/>
      <c r="N580" s="205"/>
      <c r="O580" s="205"/>
      <c r="P580" s="205"/>
      <c r="Q580" s="205"/>
      <c r="R580" s="205"/>
      <c r="S580" s="205"/>
      <c r="T580" s="20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00" t="s">
        <v>142</v>
      </c>
      <c r="AU580" s="200" t="s">
        <v>83</v>
      </c>
      <c r="AV580" s="13" t="s">
        <v>83</v>
      </c>
      <c r="AW580" s="13" t="s">
        <v>3</v>
      </c>
      <c r="AX580" s="13" t="s">
        <v>81</v>
      </c>
      <c r="AY580" s="200" t="s">
        <v>130</v>
      </c>
    </row>
    <row r="581" s="12" customFormat="1" ht="22.8" customHeight="1">
      <c r="A581" s="12"/>
      <c r="B581" s="166"/>
      <c r="C581" s="12"/>
      <c r="D581" s="167" t="s">
        <v>74</v>
      </c>
      <c r="E581" s="177" t="s">
        <v>143</v>
      </c>
      <c r="F581" s="177" t="s">
        <v>726</v>
      </c>
      <c r="G581" s="12"/>
      <c r="H581" s="12"/>
      <c r="I581" s="169"/>
      <c r="J581" s="178">
        <f>BK581</f>
        <v>0</v>
      </c>
      <c r="K581" s="12"/>
      <c r="L581" s="166"/>
      <c r="M581" s="171"/>
      <c r="N581" s="172"/>
      <c r="O581" s="172"/>
      <c r="P581" s="173">
        <f>SUM(P582:P590)</f>
        <v>0</v>
      </c>
      <c r="Q581" s="172"/>
      <c r="R581" s="173">
        <f>SUM(R582:R590)</f>
        <v>0.48690095999999999</v>
      </c>
      <c r="S581" s="172"/>
      <c r="T581" s="174">
        <f>SUM(T582:T590)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167" t="s">
        <v>81</v>
      </c>
      <c r="AT581" s="175" t="s">
        <v>74</v>
      </c>
      <c r="AU581" s="175" t="s">
        <v>81</v>
      </c>
      <c r="AY581" s="167" t="s">
        <v>130</v>
      </c>
      <c r="BK581" s="176">
        <f>SUM(BK582:BK590)</f>
        <v>0</v>
      </c>
    </row>
    <row r="582" s="2" customFormat="1" ht="37.8" customHeight="1">
      <c r="A582" s="38"/>
      <c r="B582" s="179"/>
      <c r="C582" s="180" t="s">
        <v>727</v>
      </c>
      <c r="D582" s="180" t="s">
        <v>132</v>
      </c>
      <c r="E582" s="181" t="s">
        <v>728</v>
      </c>
      <c r="F582" s="182" t="s">
        <v>729</v>
      </c>
      <c r="G582" s="183" t="s">
        <v>157</v>
      </c>
      <c r="H582" s="184">
        <v>16.327999999999999</v>
      </c>
      <c r="I582" s="185"/>
      <c r="J582" s="186">
        <f>ROUND(I582*H582,2)</f>
        <v>0</v>
      </c>
      <c r="K582" s="182" t="s">
        <v>1</v>
      </c>
      <c r="L582" s="39"/>
      <c r="M582" s="187" t="s">
        <v>1</v>
      </c>
      <c r="N582" s="188" t="s">
        <v>40</v>
      </c>
      <c r="O582" s="77"/>
      <c r="P582" s="189">
        <f>O582*H582</f>
        <v>0</v>
      </c>
      <c r="Q582" s="189">
        <v>0.029819999999999999</v>
      </c>
      <c r="R582" s="189">
        <f>Q582*H582</f>
        <v>0.48690095999999999</v>
      </c>
      <c r="S582" s="189">
        <v>0</v>
      </c>
      <c r="T582" s="190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91" t="s">
        <v>136</v>
      </c>
      <c r="AT582" s="191" t="s">
        <v>132</v>
      </c>
      <c r="AU582" s="191" t="s">
        <v>83</v>
      </c>
      <c r="AY582" s="19" t="s">
        <v>130</v>
      </c>
      <c r="BE582" s="192">
        <f>IF(N582="základní",J582,0)</f>
        <v>0</v>
      </c>
      <c r="BF582" s="192">
        <f>IF(N582="snížená",J582,0)</f>
        <v>0</v>
      </c>
      <c r="BG582" s="192">
        <f>IF(N582="zákl. přenesená",J582,0)</f>
        <v>0</v>
      </c>
      <c r="BH582" s="192">
        <f>IF(N582="sníž. přenesená",J582,0)</f>
        <v>0</v>
      </c>
      <c r="BI582" s="192">
        <f>IF(N582="nulová",J582,0)</f>
        <v>0</v>
      </c>
      <c r="BJ582" s="19" t="s">
        <v>81</v>
      </c>
      <c r="BK582" s="192">
        <f>ROUND(I582*H582,2)</f>
        <v>0</v>
      </c>
      <c r="BL582" s="19" t="s">
        <v>136</v>
      </c>
      <c r="BM582" s="191" t="s">
        <v>730</v>
      </c>
    </row>
    <row r="583" s="2" customFormat="1">
      <c r="A583" s="38"/>
      <c r="B583" s="39"/>
      <c r="C583" s="38"/>
      <c r="D583" s="193" t="s">
        <v>138</v>
      </c>
      <c r="E583" s="38"/>
      <c r="F583" s="194" t="s">
        <v>729</v>
      </c>
      <c r="G583" s="38"/>
      <c r="H583" s="38"/>
      <c r="I583" s="195"/>
      <c r="J583" s="38"/>
      <c r="K583" s="38"/>
      <c r="L583" s="39"/>
      <c r="M583" s="196"/>
      <c r="N583" s="197"/>
      <c r="O583" s="77"/>
      <c r="P583" s="77"/>
      <c r="Q583" s="77"/>
      <c r="R583" s="77"/>
      <c r="S583" s="77"/>
      <c r="T583" s="78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9" t="s">
        <v>138</v>
      </c>
      <c r="AU583" s="19" t="s">
        <v>83</v>
      </c>
    </row>
    <row r="584" s="2" customFormat="1">
      <c r="A584" s="38"/>
      <c r="B584" s="39"/>
      <c r="C584" s="38"/>
      <c r="D584" s="193" t="s">
        <v>140</v>
      </c>
      <c r="E584" s="38"/>
      <c r="F584" s="198" t="s">
        <v>141</v>
      </c>
      <c r="G584" s="38"/>
      <c r="H584" s="38"/>
      <c r="I584" s="195"/>
      <c r="J584" s="38"/>
      <c r="K584" s="38"/>
      <c r="L584" s="39"/>
      <c r="M584" s="196"/>
      <c r="N584" s="197"/>
      <c r="O584" s="77"/>
      <c r="P584" s="77"/>
      <c r="Q584" s="77"/>
      <c r="R584" s="77"/>
      <c r="S584" s="77"/>
      <c r="T584" s="78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9" t="s">
        <v>140</v>
      </c>
      <c r="AU584" s="19" t="s">
        <v>83</v>
      </c>
    </row>
    <row r="585" s="15" customFormat="1">
      <c r="A585" s="15"/>
      <c r="B585" s="215"/>
      <c r="C585" s="15"/>
      <c r="D585" s="193" t="s">
        <v>142</v>
      </c>
      <c r="E585" s="216" t="s">
        <v>1</v>
      </c>
      <c r="F585" s="217" t="s">
        <v>731</v>
      </c>
      <c r="G585" s="15"/>
      <c r="H585" s="216" t="s">
        <v>1</v>
      </c>
      <c r="I585" s="218"/>
      <c r="J585" s="15"/>
      <c r="K585" s="15"/>
      <c r="L585" s="215"/>
      <c r="M585" s="219"/>
      <c r="N585" s="220"/>
      <c r="O585" s="220"/>
      <c r="P585" s="220"/>
      <c r="Q585" s="220"/>
      <c r="R585" s="220"/>
      <c r="S585" s="220"/>
      <c r="T585" s="221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16" t="s">
        <v>142</v>
      </c>
      <c r="AU585" s="216" t="s">
        <v>83</v>
      </c>
      <c r="AV585" s="15" t="s">
        <v>81</v>
      </c>
      <c r="AW585" s="15" t="s">
        <v>32</v>
      </c>
      <c r="AX585" s="15" t="s">
        <v>75</v>
      </c>
      <c r="AY585" s="216" t="s">
        <v>130</v>
      </c>
    </row>
    <row r="586" s="13" customFormat="1">
      <c r="A586" s="13"/>
      <c r="B586" s="199"/>
      <c r="C586" s="13"/>
      <c r="D586" s="193" t="s">
        <v>142</v>
      </c>
      <c r="E586" s="200" t="s">
        <v>1</v>
      </c>
      <c r="F586" s="201" t="s">
        <v>732</v>
      </c>
      <c r="G586" s="13"/>
      <c r="H586" s="202">
        <v>16.327999999999999</v>
      </c>
      <c r="I586" s="203"/>
      <c r="J586" s="13"/>
      <c r="K586" s="13"/>
      <c r="L586" s="199"/>
      <c r="M586" s="204"/>
      <c r="N586" s="205"/>
      <c r="O586" s="205"/>
      <c r="P586" s="205"/>
      <c r="Q586" s="205"/>
      <c r="R586" s="205"/>
      <c r="S586" s="205"/>
      <c r="T586" s="20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00" t="s">
        <v>142</v>
      </c>
      <c r="AU586" s="200" t="s">
        <v>83</v>
      </c>
      <c r="AV586" s="13" t="s">
        <v>83</v>
      </c>
      <c r="AW586" s="13" t="s">
        <v>32</v>
      </c>
      <c r="AX586" s="13" t="s">
        <v>81</v>
      </c>
      <c r="AY586" s="200" t="s">
        <v>130</v>
      </c>
    </row>
    <row r="587" s="2" customFormat="1" ht="24.15" customHeight="1">
      <c r="A587" s="38"/>
      <c r="B587" s="179"/>
      <c r="C587" s="180" t="s">
        <v>733</v>
      </c>
      <c r="D587" s="180" t="s">
        <v>132</v>
      </c>
      <c r="E587" s="181" t="s">
        <v>734</v>
      </c>
      <c r="F587" s="182" t="s">
        <v>735</v>
      </c>
      <c r="G587" s="183" t="s">
        <v>157</v>
      </c>
      <c r="H587" s="184">
        <v>16.327999999999999</v>
      </c>
      <c r="I587" s="185"/>
      <c r="J587" s="186">
        <f>ROUND(I587*H587,2)</f>
        <v>0</v>
      </c>
      <c r="K587" s="182" t="s">
        <v>158</v>
      </c>
      <c r="L587" s="39"/>
      <c r="M587" s="187" t="s">
        <v>1</v>
      </c>
      <c r="N587" s="188" t="s">
        <v>40</v>
      </c>
      <c r="O587" s="77"/>
      <c r="P587" s="189">
        <f>O587*H587</f>
        <v>0</v>
      </c>
      <c r="Q587" s="189">
        <v>0</v>
      </c>
      <c r="R587" s="189">
        <f>Q587*H587</f>
        <v>0</v>
      </c>
      <c r="S587" s="189">
        <v>0</v>
      </c>
      <c r="T587" s="190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191" t="s">
        <v>136</v>
      </c>
      <c r="AT587" s="191" t="s">
        <v>132</v>
      </c>
      <c r="AU587" s="191" t="s">
        <v>83</v>
      </c>
      <c r="AY587" s="19" t="s">
        <v>130</v>
      </c>
      <c r="BE587" s="192">
        <f>IF(N587="základní",J587,0)</f>
        <v>0</v>
      </c>
      <c r="BF587" s="192">
        <f>IF(N587="snížená",J587,0)</f>
        <v>0</v>
      </c>
      <c r="BG587" s="192">
        <f>IF(N587="zákl. přenesená",J587,0)</f>
        <v>0</v>
      </c>
      <c r="BH587" s="192">
        <f>IF(N587="sníž. přenesená",J587,0)</f>
        <v>0</v>
      </c>
      <c r="BI587" s="192">
        <f>IF(N587="nulová",J587,0)</f>
        <v>0</v>
      </c>
      <c r="BJ587" s="19" t="s">
        <v>81</v>
      </c>
      <c r="BK587" s="192">
        <f>ROUND(I587*H587,2)</f>
        <v>0</v>
      </c>
      <c r="BL587" s="19" t="s">
        <v>136</v>
      </c>
      <c r="BM587" s="191" t="s">
        <v>736</v>
      </c>
    </row>
    <row r="588" s="2" customFormat="1">
      <c r="A588" s="38"/>
      <c r="B588" s="39"/>
      <c r="C588" s="38"/>
      <c r="D588" s="193" t="s">
        <v>138</v>
      </c>
      <c r="E588" s="38"/>
      <c r="F588" s="194" t="s">
        <v>735</v>
      </c>
      <c r="G588" s="38"/>
      <c r="H588" s="38"/>
      <c r="I588" s="195"/>
      <c r="J588" s="38"/>
      <c r="K588" s="38"/>
      <c r="L588" s="39"/>
      <c r="M588" s="196"/>
      <c r="N588" s="197"/>
      <c r="O588" s="77"/>
      <c r="P588" s="77"/>
      <c r="Q588" s="77"/>
      <c r="R588" s="77"/>
      <c r="S588" s="77"/>
      <c r="T588" s="7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9" t="s">
        <v>138</v>
      </c>
      <c r="AU588" s="19" t="s">
        <v>83</v>
      </c>
    </row>
    <row r="589" s="2" customFormat="1" ht="21.75" customHeight="1">
      <c r="A589" s="38"/>
      <c r="B589" s="179"/>
      <c r="C589" s="180" t="s">
        <v>737</v>
      </c>
      <c r="D589" s="180" t="s">
        <v>132</v>
      </c>
      <c r="E589" s="181" t="s">
        <v>738</v>
      </c>
      <c r="F589" s="182" t="s">
        <v>739</v>
      </c>
      <c r="G589" s="183" t="s">
        <v>157</v>
      </c>
      <c r="H589" s="184">
        <v>16.327999999999999</v>
      </c>
      <c r="I589" s="185"/>
      <c r="J589" s="186">
        <f>ROUND(I589*H589,2)</f>
        <v>0</v>
      </c>
      <c r="K589" s="182" t="s">
        <v>1</v>
      </c>
      <c r="L589" s="39"/>
      <c r="M589" s="187" t="s">
        <v>1</v>
      </c>
      <c r="N589" s="188" t="s">
        <v>40</v>
      </c>
      <c r="O589" s="77"/>
      <c r="P589" s="189">
        <f>O589*H589</f>
        <v>0</v>
      </c>
      <c r="Q589" s="189">
        <v>0</v>
      </c>
      <c r="R589" s="189">
        <f>Q589*H589</f>
        <v>0</v>
      </c>
      <c r="S589" s="189">
        <v>0</v>
      </c>
      <c r="T589" s="190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191" t="s">
        <v>136</v>
      </c>
      <c r="AT589" s="191" t="s">
        <v>132</v>
      </c>
      <c r="AU589" s="191" t="s">
        <v>83</v>
      </c>
      <c r="AY589" s="19" t="s">
        <v>130</v>
      </c>
      <c r="BE589" s="192">
        <f>IF(N589="základní",J589,0)</f>
        <v>0</v>
      </c>
      <c r="BF589" s="192">
        <f>IF(N589="snížená",J589,0)</f>
        <v>0</v>
      </c>
      <c r="BG589" s="192">
        <f>IF(N589="zákl. přenesená",J589,0)</f>
        <v>0</v>
      </c>
      <c r="BH589" s="192">
        <f>IF(N589="sníž. přenesená",J589,0)</f>
        <v>0</v>
      </c>
      <c r="BI589" s="192">
        <f>IF(N589="nulová",J589,0)</f>
        <v>0</v>
      </c>
      <c r="BJ589" s="19" t="s">
        <v>81</v>
      </c>
      <c r="BK589" s="192">
        <f>ROUND(I589*H589,2)</f>
        <v>0</v>
      </c>
      <c r="BL589" s="19" t="s">
        <v>136</v>
      </c>
      <c r="BM589" s="191" t="s">
        <v>740</v>
      </c>
    </row>
    <row r="590" s="2" customFormat="1">
      <c r="A590" s="38"/>
      <c r="B590" s="39"/>
      <c r="C590" s="38"/>
      <c r="D590" s="193" t="s">
        <v>138</v>
      </c>
      <c r="E590" s="38"/>
      <c r="F590" s="194" t="s">
        <v>739</v>
      </c>
      <c r="G590" s="38"/>
      <c r="H590" s="38"/>
      <c r="I590" s="195"/>
      <c r="J590" s="38"/>
      <c r="K590" s="38"/>
      <c r="L590" s="39"/>
      <c r="M590" s="196"/>
      <c r="N590" s="197"/>
      <c r="O590" s="77"/>
      <c r="P590" s="77"/>
      <c r="Q590" s="77"/>
      <c r="R590" s="77"/>
      <c r="S590" s="77"/>
      <c r="T590" s="78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9" t="s">
        <v>138</v>
      </c>
      <c r="AU590" s="19" t="s">
        <v>83</v>
      </c>
    </row>
    <row r="591" s="12" customFormat="1" ht="22.8" customHeight="1">
      <c r="A591" s="12"/>
      <c r="B591" s="166"/>
      <c r="C591" s="12"/>
      <c r="D591" s="167" t="s">
        <v>74</v>
      </c>
      <c r="E591" s="177" t="s">
        <v>178</v>
      </c>
      <c r="F591" s="177" t="s">
        <v>741</v>
      </c>
      <c r="G591" s="12"/>
      <c r="H591" s="12"/>
      <c r="I591" s="169"/>
      <c r="J591" s="178">
        <f>BK591</f>
        <v>0</v>
      </c>
      <c r="K591" s="12"/>
      <c r="L591" s="166"/>
      <c r="M591" s="171"/>
      <c r="N591" s="172"/>
      <c r="O591" s="172"/>
      <c r="P591" s="173">
        <f>SUM(P592:P745)</f>
        <v>0</v>
      </c>
      <c r="Q591" s="172"/>
      <c r="R591" s="173">
        <f>SUM(R592:R745)</f>
        <v>85.954375999999996</v>
      </c>
      <c r="S591" s="172"/>
      <c r="T591" s="174">
        <f>SUM(T592:T745)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167" t="s">
        <v>81</v>
      </c>
      <c r="AT591" s="175" t="s">
        <v>74</v>
      </c>
      <c r="AU591" s="175" t="s">
        <v>81</v>
      </c>
      <c r="AY591" s="167" t="s">
        <v>130</v>
      </c>
      <c r="BK591" s="176">
        <f>SUM(BK592:BK745)</f>
        <v>0</v>
      </c>
    </row>
    <row r="592" s="2" customFormat="1" ht="24.15" customHeight="1">
      <c r="A592" s="38"/>
      <c r="B592" s="179"/>
      <c r="C592" s="180" t="s">
        <v>742</v>
      </c>
      <c r="D592" s="180" t="s">
        <v>132</v>
      </c>
      <c r="E592" s="181" t="s">
        <v>743</v>
      </c>
      <c r="F592" s="182" t="s">
        <v>744</v>
      </c>
      <c r="G592" s="183" t="s">
        <v>222</v>
      </c>
      <c r="H592" s="184">
        <v>204</v>
      </c>
      <c r="I592" s="185"/>
      <c r="J592" s="186">
        <f>ROUND(I592*H592,2)</f>
        <v>0</v>
      </c>
      <c r="K592" s="182" t="s">
        <v>158</v>
      </c>
      <c r="L592" s="39"/>
      <c r="M592" s="187" t="s">
        <v>1</v>
      </c>
      <c r="N592" s="188" t="s">
        <v>40</v>
      </c>
      <c r="O592" s="77"/>
      <c r="P592" s="189">
        <f>O592*H592</f>
        <v>0</v>
      </c>
      <c r="Q592" s="189">
        <v>1.0000000000000001E-05</v>
      </c>
      <c r="R592" s="189">
        <f>Q592*H592</f>
        <v>0.0020400000000000001</v>
      </c>
      <c r="S592" s="189">
        <v>0</v>
      </c>
      <c r="T592" s="190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191" t="s">
        <v>136</v>
      </c>
      <c r="AT592" s="191" t="s">
        <v>132</v>
      </c>
      <c r="AU592" s="191" t="s">
        <v>83</v>
      </c>
      <c r="AY592" s="19" t="s">
        <v>130</v>
      </c>
      <c r="BE592" s="192">
        <f>IF(N592="základní",J592,0)</f>
        <v>0</v>
      </c>
      <c r="BF592" s="192">
        <f>IF(N592="snížená",J592,0)</f>
        <v>0</v>
      </c>
      <c r="BG592" s="192">
        <f>IF(N592="zákl. přenesená",J592,0)</f>
        <v>0</v>
      </c>
      <c r="BH592" s="192">
        <f>IF(N592="sníž. přenesená",J592,0)</f>
        <v>0</v>
      </c>
      <c r="BI592" s="192">
        <f>IF(N592="nulová",J592,0)</f>
        <v>0</v>
      </c>
      <c r="BJ592" s="19" t="s">
        <v>81</v>
      </c>
      <c r="BK592" s="192">
        <f>ROUND(I592*H592,2)</f>
        <v>0</v>
      </c>
      <c r="BL592" s="19" t="s">
        <v>136</v>
      </c>
      <c r="BM592" s="191" t="s">
        <v>745</v>
      </c>
    </row>
    <row r="593" s="2" customFormat="1">
      <c r="A593" s="38"/>
      <c r="B593" s="39"/>
      <c r="C593" s="38"/>
      <c r="D593" s="193" t="s">
        <v>138</v>
      </c>
      <c r="E593" s="38"/>
      <c r="F593" s="194" t="s">
        <v>746</v>
      </c>
      <c r="G593" s="38"/>
      <c r="H593" s="38"/>
      <c r="I593" s="195"/>
      <c r="J593" s="38"/>
      <c r="K593" s="38"/>
      <c r="L593" s="39"/>
      <c r="M593" s="196"/>
      <c r="N593" s="197"/>
      <c r="O593" s="77"/>
      <c r="P593" s="77"/>
      <c r="Q593" s="77"/>
      <c r="R593" s="77"/>
      <c r="S593" s="77"/>
      <c r="T593" s="78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9" t="s">
        <v>138</v>
      </c>
      <c r="AU593" s="19" t="s">
        <v>83</v>
      </c>
    </row>
    <row r="594" s="2" customFormat="1">
      <c r="A594" s="38"/>
      <c r="B594" s="39"/>
      <c r="C594" s="38"/>
      <c r="D594" s="193" t="s">
        <v>140</v>
      </c>
      <c r="E594" s="38"/>
      <c r="F594" s="198" t="s">
        <v>141</v>
      </c>
      <c r="G594" s="38"/>
      <c r="H594" s="38"/>
      <c r="I594" s="195"/>
      <c r="J594" s="38"/>
      <c r="K594" s="38"/>
      <c r="L594" s="39"/>
      <c r="M594" s="196"/>
      <c r="N594" s="197"/>
      <c r="O594" s="77"/>
      <c r="P594" s="77"/>
      <c r="Q594" s="77"/>
      <c r="R594" s="77"/>
      <c r="S594" s="77"/>
      <c r="T594" s="78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9" t="s">
        <v>140</v>
      </c>
      <c r="AU594" s="19" t="s">
        <v>83</v>
      </c>
    </row>
    <row r="595" s="13" customFormat="1">
      <c r="A595" s="13"/>
      <c r="B595" s="199"/>
      <c r="C595" s="13"/>
      <c r="D595" s="193" t="s">
        <v>142</v>
      </c>
      <c r="E595" s="200" t="s">
        <v>1</v>
      </c>
      <c r="F595" s="201" t="s">
        <v>592</v>
      </c>
      <c r="G595" s="13"/>
      <c r="H595" s="202">
        <v>204</v>
      </c>
      <c r="I595" s="203"/>
      <c r="J595" s="13"/>
      <c r="K595" s="13"/>
      <c r="L595" s="199"/>
      <c r="M595" s="204"/>
      <c r="N595" s="205"/>
      <c r="O595" s="205"/>
      <c r="P595" s="205"/>
      <c r="Q595" s="205"/>
      <c r="R595" s="205"/>
      <c r="S595" s="205"/>
      <c r="T595" s="20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00" t="s">
        <v>142</v>
      </c>
      <c r="AU595" s="200" t="s">
        <v>83</v>
      </c>
      <c r="AV595" s="13" t="s">
        <v>83</v>
      </c>
      <c r="AW595" s="13" t="s">
        <v>32</v>
      </c>
      <c r="AX595" s="13" t="s">
        <v>81</v>
      </c>
      <c r="AY595" s="200" t="s">
        <v>130</v>
      </c>
    </row>
    <row r="596" s="2" customFormat="1" ht="24.15" customHeight="1">
      <c r="A596" s="38"/>
      <c r="B596" s="179"/>
      <c r="C596" s="230" t="s">
        <v>747</v>
      </c>
      <c r="D596" s="230" t="s">
        <v>379</v>
      </c>
      <c r="E596" s="231" t="s">
        <v>748</v>
      </c>
      <c r="F596" s="232" t="s">
        <v>749</v>
      </c>
      <c r="G596" s="233" t="s">
        <v>222</v>
      </c>
      <c r="H596" s="234">
        <v>224.40000000000001</v>
      </c>
      <c r="I596" s="235"/>
      <c r="J596" s="236">
        <f>ROUND(I596*H596,2)</f>
        <v>0</v>
      </c>
      <c r="K596" s="232" t="s">
        <v>158</v>
      </c>
      <c r="L596" s="237"/>
      <c r="M596" s="238" t="s">
        <v>1</v>
      </c>
      <c r="N596" s="239" t="s">
        <v>40</v>
      </c>
      <c r="O596" s="77"/>
      <c r="P596" s="189">
        <f>O596*H596</f>
        <v>0</v>
      </c>
      <c r="Q596" s="189">
        <v>0.00365</v>
      </c>
      <c r="R596" s="189">
        <f>Q596*H596</f>
        <v>0.81906000000000001</v>
      </c>
      <c r="S596" s="189">
        <v>0</v>
      </c>
      <c r="T596" s="190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191" t="s">
        <v>178</v>
      </c>
      <c r="AT596" s="191" t="s">
        <v>379</v>
      </c>
      <c r="AU596" s="191" t="s">
        <v>83</v>
      </c>
      <c r="AY596" s="19" t="s">
        <v>130</v>
      </c>
      <c r="BE596" s="192">
        <f>IF(N596="základní",J596,0)</f>
        <v>0</v>
      </c>
      <c r="BF596" s="192">
        <f>IF(N596="snížená",J596,0)</f>
        <v>0</v>
      </c>
      <c r="BG596" s="192">
        <f>IF(N596="zákl. přenesená",J596,0)</f>
        <v>0</v>
      </c>
      <c r="BH596" s="192">
        <f>IF(N596="sníž. přenesená",J596,0)</f>
        <v>0</v>
      </c>
      <c r="BI596" s="192">
        <f>IF(N596="nulová",J596,0)</f>
        <v>0</v>
      </c>
      <c r="BJ596" s="19" t="s">
        <v>81</v>
      </c>
      <c r="BK596" s="192">
        <f>ROUND(I596*H596,2)</f>
        <v>0</v>
      </c>
      <c r="BL596" s="19" t="s">
        <v>136</v>
      </c>
      <c r="BM596" s="191" t="s">
        <v>750</v>
      </c>
    </row>
    <row r="597" s="2" customFormat="1">
      <c r="A597" s="38"/>
      <c r="B597" s="39"/>
      <c r="C597" s="38"/>
      <c r="D597" s="193" t="s">
        <v>138</v>
      </c>
      <c r="E597" s="38"/>
      <c r="F597" s="194" t="s">
        <v>749</v>
      </c>
      <c r="G597" s="38"/>
      <c r="H597" s="38"/>
      <c r="I597" s="195"/>
      <c r="J597" s="38"/>
      <c r="K597" s="38"/>
      <c r="L597" s="39"/>
      <c r="M597" s="196"/>
      <c r="N597" s="197"/>
      <c r="O597" s="77"/>
      <c r="P597" s="77"/>
      <c r="Q597" s="77"/>
      <c r="R597" s="77"/>
      <c r="S597" s="77"/>
      <c r="T597" s="7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9" t="s">
        <v>138</v>
      </c>
      <c r="AU597" s="19" t="s">
        <v>83</v>
      </c>
    </row>
    <row r="598" s="13" customFormat="1">
      <c r="A598" s="13"/>
      <c r="B598" s="199"/>
      <c r="C598" s="13"/>
      <c r="D598" s="193" t="s">
        <v>142</v>
      </c>
      <c r="E598" s="13"/>
      <c r="F598" s="201" t="s">
        <v>751</v>
      </c>
      <c r="G598" s="13"/>
      <c r="H598" s="202">
        <v>224.40000000000001</v>
      </c>
      <c r="I598" s="203"/>
      <c r="J598" s="13"/>
      <c r="K598" s="13"/>
      <c r="L598" s="199"/>
      <c r="M598" s="204"/>
      <c r="N598" s="205"/>
      <c r="O598" s="205"/>
      <c r="P598" s="205"/>
      <c r="Q598" s="205"/>
      <c r="R598" s="205"/>
      <c r="S598" s="205"/>
      <c r="T598" s="20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00" t="s">
        <v>142</v>
      </c>
      <c r="AU598" s="200" t="s">
        <v>83</v>
      </c>
      <c r="AV598" s="13" t="s">
        <v>83</v>
      </c>
      <c r="AW598" s="13" t="s">
        <v>3</v>
      </c>
      <c r="AX598" s="13" t="s">
        <v>81</v>
      </c>
      <c r="AY598" s="200" t="s">
        <v>130</v>
      </c>
    </row>
    <row r="599" s="2" customFormat="1" ht="24.15" customHeight="1">
      <c r="A599" s="38"/>
      <c r="B599" s="179"/>
      <c r="C599" s="180" t="s">
        <v>752</v>
      </c>
      <c r="D599" s="180" t="s">
        <v>132</v>
      </c>
      <c r="E599" s="181" t="s">
        <v>753</v>
      </c>
      <c r="F599" s="182" t="s">
        <v>754</v>
      </c>
      <c r="G599" s="183" t="s">
        <v>222</v>
      </c>
      <c r="H599" s="184">
        <v>674</v>
      </c>
      <c r="I599" s="185"/>
      <c r="J599" s="186">
        <f>ROUND(I599*H599,2)</f>
        <v>0</v>
      </c>
      <c r="K599" s="182" t="s">
        <v>158</v>
      </c>
      <c r="L599" s="39"/>
      <c r="M599" s="187" t="s">
        <v>1</v>
      </c>
      <c r="N599" s="188" t="s">
        <v>40</v>
      </c>
      <c r="O599" s="77"/>
      <c r="P599" s="189">
        <f>O599*H599</f>
        <v>0</v>
      </c>
      <c r="Q599" s="189">
        <v>2.0000000000000002E-05</v>
      </c>
      <c r="R599" s="189">
        <f>Q599*H599</f>
        <v>0.013480000000000001</v>
      </c>
      <c r="S599" s="189">
        <v>0</v>
      </c>
      <c r="T599" s="190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191" t="s">
        <v>136</v>
      </c>
      <c r="AT599" s="191" t="s">
        <v>132</v>
      </c>
      <c r="AU599" s="191" t="s">
        <v>83</v>
      </c>
      <c r="AY599" s="19" t="s">
        <v>130</v>
      </c>
      <c r="BE599" s="192">
        <f>IF(N599="základní",J599,0)</f>
        <v>0</v>
      </c>
      <c r="BF599" s="192">
        <f>IF(N599="snížená",J599,0)</f>
        <v>0</v>
      </c>
      <c r="BG599" s="192">
        <f>IF(N599="zákl. přenesená",J599,0)</f>
        <v>0</v>
      </c>
      <c r="BH599" s="192">
        <f>IF(N599="sníž. přenesená",J599,0)</f>
        <v>0</v>
      </c>
      <c r="BI599" s="192">
        <f>IF(N599="nulová",J599,0)</f>
        <v>0</v>
      </c>
      <c r="BJ599" s="19" t="s">
        <v>81</v>
      </c>
      <c r="BK599" s="192">
        <f>ROUND(I599*H599,2)</f>
        <v>0</v>
      </c>
      <c r="BL599" s="19" t="s">
        <v>136</v>
      </c>
      <c r="BM599" s="191" t="s">
        <v>755</v>
      </c>
    </row>
    <row r="600" s="2" customFormat="1">
      <c r="A600" s="38"/>
      <c r="B600" s="39"/>
      <c r="C600" s="38"/>
      <c r="D600" s="193" t="s">
        <v>138</v>
      </c>
      <c r="E600" s="38"/>
      <c r="F600" s="194" t="s">
        <v>756</v>
      </c>
      <c r="G600" s="38"/>
      <c r="H600" s="38"/>
      <c r="I600" s="195"/>
      <c r="J600" s="38"/>
      <c r="K600" s="38"/>
      <c r="L600" s="39"/>
      <c r="M600" s="196"/>
      <c r="N600" s="197"/>
      <c r="O600" s="77"/>
      <c r="P600" s="77"/>
      <c r="Q600" s="77"/>
      <c r="R600" s="77"/>
      <c r="S600" s="77"/>
      <c r="T600" s="78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9" t="s">
        <v>138</v>
      </c>
      <c r="AU600" s="19" t="s">
        <v>83</v>
      </c>
    </row>
    <row r="601" s="2" customFormat="1">
      <c r="A601" s="38"/>
      <c r="B601" s="39"/>
      <c r="C601" s="38"/>
      <c r="D601" s="193" t="s">
        <v>140</v>
      </c>
      <c r="E601" s="38"/>
      <c r="F601" s="198" t="s">
        <v>141</v>
      </c>
      <c r="G601" s="38"/>
      <c r="H601" s="38"/>
      <c r="I601" s="195"/>
      <c r="J601" s="38"/>
      <c r="K601" s="38"/>
      <c r="L601" s="39"/>
      <c r="M601" s="196"/>
      <c r="N601" s="197"/>
      <c r="O601" s="77"/>
      <c r="P601" s="77"/>
      <c r="Q601" s="77"/>
      <c r="R601" s="77"/>
      <c r="S601" s="77"/>
      <c r="T601" s="7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9" t="s">
        <v>140</v>
      </c>
      <c r="AU601" s="19" t="s">
        <v>83</v>
      </c>
    </row>
    <row r="602" s="13" customFormat="1">
      <c r="A602" s="13"/>
      <c r="B602" s="199"/>
      <c r="C602" s="13"/>
      <c r="D602" s="193" t="s">
        <v>142</v>
      </c>
      <c r="E602" s="200" t="s">
        <v>1</v>
      </c>
      <c r="F602" s="201" t="s">
        <v>587</v>
      </c>
      <c r="G602" s="13"/>
      <c r="H602" s="202">
        <v>388</v>
      </c>
      <c r="I602" s="203"/>
      <c r="J602" s="13"/>
      <c r="K602" s="13"/>
      <c r="L602" s="199"/>
      <c r="M602" s="204"/>
      <c r="N602" s="205"/>
      <c r="O602" s="205"/>
      <c r="P602" s="205"/>
      <c r="Q602" s="205"/>
      <c r="R602" s="205"/>
      <c r="S602" s="205"/>
      <c r="T602" s="20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00" t="s">
        <v>142</v>
      </c>
      <c r="AU602" s="200" t="s">
        <v>83</v>
      </c>
      <c r="AV602" s="13" t="s">
        <v>83</v>
      </c>
      <c r="AW602" s="13" t="s">
        <v>32</v>
      </c>
      <c r="AX602" s="13" t="s">
        <v>75</v>
      </c>
      <c r="AY602" s="200" t="s">
        <v>130</v>
      </c>
    </row>
    <row r="603" s="13" customFormat="1">
      <c r="A603" s="13"/>
      <c r="B603" s="199"/>
      <c r="C603" s="13"/>
      <c r="D603" s="193" t="s">
        <v>142</v>
      </c>
      <c r="E603" s="200" t="s">
        <v>1</v>
      </c>
      <c r="F603" s="201" t="s">
        <v>589</v>
      </c>
      <c r="G603" s="13"/>
      <c r="H603" s="202">
        <v>165</v>
      </c>
      <c r="I603" s="203"/>
      <c r="J603" s="13"/>
      <c r="K603" s="13"/>
      <c r="L603" s="199"/>
      <c r="M603" s="204"/>
      <c r="N603" s="205"/>
      <c r="O603" s="205"/>
      <c r="P603" s="205"/>
      <c r="Q603" s="205"/>
      <c r="R603" s="205"/>
      <c r="S603" s="205"/>
      <c r="T603" s="20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00" t="s">
        <v>142</v>
      </c>
      <c r="AU603" s="200" t="s">
        <v>83</v>
      </c>
      <c r="AV603" s="13" t="s">
        <v>83</v>
      </c>
      <c r="AW603" s="13" t="s">
        <v>32</v>
      </c>
      <c r="AX603" s="13" t="s">
        <v>75</v>
      </c>
      <c r="AY603" s="200" t="s">
        <v>130</v>
      </c>
    </row>
    <row r="604" s="13" customFormat="1">
      <c r="A604" s="13"/>
      <c r="B604" s="199"/>
      <c r="C604" s="13"/>
      <c r="D604" s="193" t="s">
        <v>142</v>
      </c>
      <c r="E604" s="200" t="s">
        <v>1</v>
      </c>
      <c r="F604" s="201" t="s">
        <v>590</v>
      </c>
      <c r="G604" s="13"/>
      <c r="H604" s="202">
        <v>46</v>
      </c>
      <c r="I604" s="203"/>
      <c r="J604" s="13"/>
      <c r="K604" s="13"/>
      <c r="L604" s="199"/>
      <c r="M604" s="204"/>
      <c r="N604" s="205"/>
      <c r="O604" s="205"/>
      <c r="P604" s="205"/>
      <c r="Q604" s="205"/>
      <c r="R604" s="205"/>
      <c r="S604" s="205"/>
      <c r="T604" s="20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00" t="s">
        <v>142</v>
      </c>
      <c r="AU604" s="200" t="s">
        <v>83</v>
      </c>
      <c r="AV604" s="13" t="s">
        <v>83</v>
      </c>
      <c r="AW604" s="13" t="s">
        <v>32</v>
      </c>
      <c r="AX604" s="13" t="s">
        <v>75</v>
      </c>
      <c r="AY604" s="200" t="s">
        <v>130</v>
      </c>
    </row>
    <row r="605" s="13" customFormat="1">
      <c r="A605" s="13"/>
      <c r="B605" s="199"/>
      <c r="C605" s="13"/>
      <c r="D605" s="193" t="s">
        <v>142</v>
      </c>
      <c r="E605" s="200" t="s">
        <v>1</v>
      </c>
      <c r="F605" s="201" t="s">
        <v>591</v>
      </c>
      <c r="G605" s="13"/>
      <c r="H605" s="202">
        <v>75</v>
      </c>
      <c r="I605" s="203"/>
      <c r="J605" s="13"/>
      <c r="K605" s="13"/>
      <c r="L605" s="199"/>
      <c r="M605" s="204"/>
      <c r="N605" s="205"/>
      <c r="O605" s="205"/>
      <c r="P605" s="205"/>
      <c r="Q605" s="205"/>
      <c r="R605" s="205"/>
      <c r="S605" s="205"/>
      <c r="T605" s="20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00" t="s">
        <v>142</v>
      </c>
      <c r="AU605" s="200" t="s">
        <v>83</v>
      </c>
      <c r="AV605" s="13" t="s">
        <v>83</v>
      </c>
      <c r="AW605" s="13" t="s">
        <v>32</v>
      </c>
      <c r="AX605" s="13" t="s">
        <v>75</v>
      </c>
      <c r="AY605" s="200" t="s">
        <v>130</v>
      </c>
    </row>
    <row r="606" s="14" customFormat="1">
      <c r="A606" s="14"/>
      <c r="B606" s="207"/>
      <c r="C606" s="14"/>
      <c r="D606" s="193" t="s">
        <v>142</v>
      </c>
      <c r="E606" s="208" t="s">
        <v>1</v>
      </c>
      <c r="F606" s="209" t="s">
        <v>173</v>
      </c>
      <c r="G606" s="14"/>
      <c r="H606" s="210">
        <v>674</v>
      </c>
      <c r="I606" s="211"/>
      <c r="J606" s="14"/>
      <c r="K606" s="14"/>
      <c r="L606" s="207"/>
      <c r="M606" s="212"/>
      <c r="N606" s="213"/>
      <c r="O606" s="213"/>
      <c r="P606" s="213"/>
      <c r="Q606" s="213"/>
      <c r="R606" s="213"/>
      <c r="S606" s="213"/>
      <c r="T606" s="21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08" t="s">
        <v>142</v>
      </c>
      <c r="AU606" s="208" t="s">
        <v>83</v>
      </c>
      <c r="AV606" s="14" t="s">
        <v>136</v>
      </c>
      <c r="AW606" s="14" t="s">
        <v>32</v>
      </c>
      <c r="AX606" s="14" t="s">
        <v>81</v>
      </c>
      <c r="AY606" s="208" t="s">
        <v>130</v>
      </c>
    </row>
    <row r="607" s="2" customFormat="1" ht="24.15" customHeight="1">
      <c r="A607" s="38"/>
      <c r="B607" s="179"/>
      <c r="C607" s="230" t="s">
        <v>757</v>
      </c>
      <c r="D607" s="230" t="s">
        <v>379</v>
      </c>
      <c r="E607" s="231" t="s">
        <v>758</v>
      </c>
      <c r="F607" s="232" t="s">
        <v>759</v>
      </c>
      <c r="G607" s="233" t="s">
        <v>222</v>
      </c>
      <c r="H607" s="234">
        <v>741.39999999999998</v>
      </c>
      <c r="I607" s="235"/>
      <c r="J607" s="236">
        <f>ROUND(I607*H607,2)</f>
        <v>0</v>
      </c>
      <c r="K607" s="232" t="s">
        <v>158</v>
      </c>
      <c r="L607" s="237"/>
      <c r="M607" s="238" t="s">
        <v>1</v>
      </c>
      <c r="N607" s="239" t="s">
        <v>40</v>
      </c>
      <c r="O607" s="77"/>
      <c r="P607" s="189">
        <f>O607*H607</f>
        <v>0</v>
      </c>
      <c r="Q607" s="189">
        <v>0.0080400000000000003</v>
      </c>
      <c r="R607" s="189">
        <f>Q607*H607</f>
        <v>5.9608559999999997</v>
      </c>
      <c r="S607" s="189">
        <v>0</v>
      </c>
      <c r="T607" s="190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191" t="s">
        <v>178</v>
      </c>
      <c r="AT607" s="191" t="s">
        <v>379</v>
      </c>
      <c r="AU607" s="191" t="s">
        <v>83</v>
      </c>
      <c r="AY607" s="19" t="s">
        <v>130</v>
      </c>
      <c r="BE607" s="192">
        <f>IF(N607="základní",J607,0)</f>
        <v>0</v>
      </c>
      <c r="BF607" s="192">
        <f>IF(N607="snížená",J607,0)</f>
        <v>0</v>
      </c>
      <c r="BG607" s="192">
        <f>IF(N607="zákl. přenesená",J607,0)</f>
        <v>0</v>
      </c>
      <c r="BH607" s="192">
        <f>IF(N607="sníž. přenesená",J607,0)</f>
        <v>0</v>
      </c>
      <c r="BI607" s="192">
        <f>IF(N607="nulová",J607,0)</f>
        <v>0</v>
      </c>
      <c r="BJ607" s="19" t="s">
        <v>81</v>
      </c>
      <c r="BK607" s="192">
        <f>ROUND(I607*H607,2)</f>
        <v>0</v>
      </c>
      <c r="BL607" s="19" t="s">
        <v>136</v>
      </c>
      <c r="BM607" s="191" t="s">
        <v>760</v>
      </c>
    </row>
    <row r="608" s="2" customFormat="1">
      <c r="A608" s="38"/>
      <c r="B608" s="39"/>
      <c r="C608" s="38"/>
      <c r="D608" s="193" t="s">
        <v>138</v>
      </c>
      <c r="E608" s="38"/>
      <c r="F608" s="194" t="s">
        <v>759</v>
      </c>
      <c r="G608" s="38"/>
      <c r="H608" s="38"/>
      <c r="I608" s="195"/>
      <c r="J608" s="38"/>
      <c r="K608" s="38"/>
      <c r="L608" s="39"/>
      <c r="M608" s="196"/>
      <c r="N608" s="197"/>
      <c r="O608" s="77"/>
      <c r="P608" s="77"/>
      <c r="Q608" s="77"/>
      <c r="R608" s="77"/>
      <c r="S608" s="77"/>
      <c r="T608" s="78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9" t="s">
        <v>138</v>
      </c>
      <c r="AU608" s="19" t="s">
        <v>83</v>
      </c>
    </row>
    <row r="609" s="13" customFormat="1">
      <c r="A609" s="13"/>
      <c r="B609" s="199"/>
      <c r="C609" s="13"/>
      <c r="D609" s="193" t="s">
        <v>142</v>
      </c>
      <c r="E609" s="13"/>
      <c r="F609" s="201" t="s">
        <v>761</v>
      </c>
      <c r="G609" s="13"/>
      <c r="H609" s="202">
        <v>741.39999999999998</v>
      </c>
      <c r="I609" s="203"/>
      <c r="J609" s="13"/>
      <c r="K609" s="13"/>
      <c r="L609" s="199"/>
      <c r="M609" s="204"/>
      <c r="N609" s="205"/>
      <c r="O609" s="205"/>
      <c r="P609" s="205"/>
      <c r="Q609" s="205"/>
      <c r="R609" s="205"/>
      <c r="S609" s="205"/>
      <c r="T609" s="20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00" t="s">
        <v>142</v>
      </c>
      <c r="AU609" s="200" t="s">
        <v>83</v>
      </c>
      <c r="AV609" s="13" t="s">
        <v>83</v>
      </c>
      <c r="AW609" s="13" t="s">
        <v>3</v>
      </c>
      <c r="AX609" s="13" t="s">
        <v>81</v>
      </c>
      <c r="AY609" s="200" t="s">
        <v>130</v>
      </c>
    </row>
    <row r="610" s="2" customFormat="1" ht="24.15" customHeight="1">
      <c r="A610" s="38"/>
      <c r="B610" s="179"/>
      <c r="C610" s="180" t="s">
        <v>762</v>
      </c>
      <c r="D610" s="180" t="s">
        <v>132</v>
      </c>
      <c r="E610" s="181" t="s">
        <v>763</v>
      </c>
      <c r="F610" s="182" t="s">
        <v>764</v>
      </c>
      <c r="G610" s="183" t="s">
        <v>135</v>
      </c>
      <c r="H610" s="184">
        <v>29</v>
      </c>
      <c r="I610" s="185"/>
      <c r="J610" s="186">
        <f>ROUND(I610*H610,2)</f>
        <v>0</v>
      </c>
      <c r="K610" s="182" t="s">
        <v>158</v>
      </c>
      <c r="L610" s="39"/>
      <c r="M610" s="187" t="s">
        <v>1</v>
      </c>
      <c r="N610" s="188" t="s">
        <v>40</v>
      </c>
      <c r="O610" s="77"/>
      <c r="P610" s="189">
        <f>O610*H610</f>
        <v>0</v>
      </c>
      <c r="Q610" s="189">
        <v>0</v>
      </c>
      <c r="R610" s="189">
        <f>Q610*H610</f>
        <v>0</v>
      </c>
      <c r="S610" s="189">
        <v>0</v>
      </c>
      <c r="T610" s="190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191" t="s">
        <v>136</v>
      </c>
      <c r="AT610" s="191" t="s">
        <v>132</v>
      </c>
      <c r="AU610" s="191" t="s">
        <v>83</v>
      </c>
      <c r="AY610" s="19" t="s">
        <v>130</v>
      </c>
      <c r="BE610" s="192">
        <f>IF(N610="základní",J610,0)</f>
        <v>0</v>
      </c>
      <c r="BF610" s="192">
        <f>IF(N610="snížená",J610,0)</f>
        <v>0</v>
      </c>
      <c r="BG610" s="192">
        <f>IF(N610="zákl. přenesená",J610,0)</f>
        <v>0</v>
      </c>
      <c r="BH610" s="192">
        <f>IF(N610="sníž. přenesená",J610,0)</f>
        <v>0</v>
      </c>
      <c r="BI610" s="192">
        <f>IF(N610="nulová",J610,0)</f>
        <v>0</v>
      </c>
      <c r="BJ610" s="19" t="s">
        <v>81</v>
      </c>
      <c r="BK610" s="192">
        <f>ROUND(I610*H610,2)</f>
        <v>0</v>
      </c>
      <c r="BL610" s="19" t="s">
        <v>136</v>
      </c>
      <c r="BM610" s="191" t="s">
        <v>765</v>
      </c>
    </row>
    <row r="611" s="2" customFormat="1">
      <c r="A611" s="38"/>
      <c r="B611" s="39"/>
      <c r="C611" s="38"/>
      <c r="D611" s="193" t="s">
        <v>138</v>
      </c>
      <c r="E611" s="38"/>
      <c r="F611" s="194" t="s">
        <v>766</v>
      </c>
      <c r="G611" s="38"/>
      <c r="H611" s="38"/>
      <c r="I611" s="195"/>
      <c r="J611" s="38"/>
      <c r="K611" s="38"/>
      <c r="L611" s="39"/>
      <c r="M611" s="196"/>
      <c r="N611" s="197"/>
      <c r="O611" s="77"/>
      <c r="P611" s="77"/>
      <c r="Q611" s="77"/>
      <c r="R611" s="77"/>
      <c r="S611" s="77"/>
      <c r="T611" s="78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T611" s="19" t="s">
        <v>138</v>
      </c>
      <c r="AU611" s="19" t="s">
        <v>83</v>
      </c>
    </row>
    <row r="612" s="2" customFormat="1">
      <c r="A612" s="38"/>
      <c r="B612" s="39"/>
      <c r="C612" s="38"/>
      <c r="D612" s="193" t="s">
        <v>140</v>
      </c>
      <c r="E612" s="38"/>
      <c r="F612" s="198" t="s">
        <v>141</v>
      </c>
      <c r="G612" s="38"/>
      <c r="H612" s="38"/>
      <c r="I612" s="195"/>
      <c r="J612" s="38"/>
      <c r="K612" s="38"/>
      <c r="L612" s="39"/>
      <c r="M612" s="196"/>
      <c r="N612" s="197"/>
      <c r="O612" s="77"/>
      <c r="P612" s="77"/>
      <c r="Q612" s="77"/>
      <c r="R612" s="77"/>
      <c r="S612" s="77"/>
      <c r="T612" s="78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9" t="s">
        <v>140</v>
      </c>
      <c r="AU612" s="19" t="s">
        <v>83</v>
      </c>
    </row>
    <row r="613" s="15" customFormat="1">
      <c r="A613" s="15"/>
      <c r="B613" s="215"/>
      <c r="C613" s="15"/>
      <c r="D613" s="193" t="s">
        <v>142</v>
      </c>
      <c r="E613" s="216" t="s">
        <v>1</v>
      </c>
      <c r="F613" s="217" t="s">
        <v>767</v>
      </c>
      <c r="G613" s="15"/>
      <c r="H613" s="216" t="s">
        <v>1</v>
      </c>
      <c r="I613" s="218"/>
      <c r="J613" s="15"/>
      <c r="K613" s="15"/>
      <c r="L613" s="215"/>
      <c r="M613" s="219"/>
      <c r="N613" s="220"/>
      <c r="O613" s="220"/>
      <c r="P613" s="220"/>
      <c r="Q613" s="220"/>
      <c r="R613" s="220"/>
      <c r="S613" s="220"/>
      <c r="T613" s="221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16" t="s">
        <v>142</v>
      </c>
      <c r="AU613" s="216" t="s">
        <v>83</v>
      </c>
      <c r="AV613" s="15" t="s">
        <v>81</v>
      </c>
      <c r="AW613" s="15" t="s">
        <v>32</v>
      </c>
      <c r="AX613" s="15" t="s">
        <v>75</v>
      </c>
      <c r="AY613" s="216" t="s">
        <v>130</v>
      </c>
    </row>
    <row r="614" s="13" customFormat="1">
      <c r="A614" s="13"/>
      <c r="B614" s="199"/>
      <c r="C614" s="13"/>
      <c r="D614" s="193" t="s">
        <v>142</v>
      </c>
      <c r="E614" s="200" t="s">
        <v>1</v>
      </c>
      <c r="F614" s="201" t="s">
        <v>768</v>
      </c>
      <c r="G614" s="13"/>
      <c r="H614" s="202">
        <v>23</v>
      </c>
      <c r="I614" s="203"/>
      <c r="J614" s="13"/>
      <c r="K614" s="13"/>
      <c r="L614" s="199"/>
      <c r="M614" s="204"/>
      <c r="N614" s="205"/>
      <c r="O614" s="205"/>
      <c r="P614" s="205"/>
      <c r="Q614" s="205"/>
      <c r="R614" s="205"/>
      <c r="S614" s="205"/>
      <c r="T614" s="20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00" t="s">
        <v>142</v>
      </c>
      <c r="AU614" s="200" t="s">
        <v>83</v>
      </c>
      <c r="AV614" s="13" t="s">
        <v>83</v>
      </c>
      <c r="AW614" s="13" t="s">
        <v>32</v>
      </c>
      <c r="AX614" s="13" t="s">
        <v>75</v>
      </c>
      <c r="AY614" s="200" t="s">
        <v>130</v>
      </c>
    </row>
    <row r="615" s="15" customFormat="1">
      <c r="A615" s="15"/>
      <c r="B615" s="215"/>
      <c r="C615" s="15"/>
      <c r="D615" s="193" t="s">
        <v>142</v>
      </c>
      <c r="E615" s="216" t="s">
        <v>1</v>
      </c>
      <c r="F615" s="217" t="s">
        <v>769</v>
      </c>
      <c r="G615" s="15"/>
      <c r="H615" s="216" t="s">
        <v>1</v>
      </c>
      <c r="I615" s="218"/>
      <c r="J615" s="15"/>
      <c r="K615" s="15"/>
      <c r="L615" s="215"/>
      <c r="M615" s="219"/>
      <c r="N615" s="220"/>
      <c r="O615" s="220"/>
      <c r="P615" s="220"/>
      <c r="Q615" s="220"/>
      <c r="R615" s="220"/>
      <c r="S615" s="220"/>
      <c r="T615" s="221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16" t="s">
        <v>142</v>
      </c>
      <c r="AU615" s="216" t="s">
        <v>83</v>
      </c>
      <c r="AV615" s="15" t="s">
        <v>81</v>
      </c>
      <c r="AW615" s="15" t="s">
        <v>32</v>
      </c>
      <c r="AX615" s="15" t="s">
        <v>75</v>
      </c>
      <c r="AY615" s="216" t="s">
        <v>130</v>
      </c>
    </row>
    <row r="616" s="13" customFormat="1">
      <c r="A616" s="13"/>
      <c r="B616" s="199"/>
      <c r="C616" s="13"/>
      <c r="D616" s="193" t="s">
        <v>142</v>
      </c>
      <c r="E616" s="200" t="s">
        <v>1</v>
      </c>
      <c r="F616" s="201" t="s">
        <v>770</v>
      </c>
      <c r="G616" s="13"/>
      <c r="H616" s="202">
        <v>6</v>
      </c>
      <c r="I616" s="203"/>
      <c r="J616" s="13"/>
      <c r="K616" s="13"/>
      <c r="L616" s="199"/>
      <c r="M616" s="204"/>
      <c r="N616" s="205"/>
      <c r="O616" s="205"/>
      <c r="P616" s="205"/>
      <c r="Q616" s="205"/>
      <c r="R616" s="205"/>
      <c r="S616" s="205"/>
      <c r="T616" s="20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00" t="s">
        <v>142</v>
      </c>
      <c r="AU616" s="200" t="s">
        <v>83</v>
      </c>
      <c r="AV616" s="13" t="s">
        <v>83</v>
      </c>
      <c r="AW616" s="13" t="s">
        <v>32</v>
      </c>
      <c r="AX616" s="13" t="s">
        <v>75</v>
      </c>
      <c r="AY616" s="200" t="s">
        <v>130</v>
      </c>
    </row>
    <row r="617" s="14" customFormat="1">
      <c r="A617" s="14"/>
      <c r="B617" s="207"/>
      <c r="C617" s="14"/>
      <c r="D617" s="193" t="s">
        <v>142</v>
      </c>
      <c r="E617" s="208" t="s">
        <v>1</v>
      </c>
      <c r="F617" s="209" t="s">
        <v>173</v>
      </c>
      <c r="G617" s="14"/>
      <c r="H617" s="210">
        <v>29</v>
      </c>
      <c r="I617" s="211"/>
      <c r="J617" s="14"/>
      <c r="K617" s="14"/>
      <c r="L617" s="207"/>
      <c r="M617" s="212"/>
      <c r="N617" s="213"/>
      <c r="O617" s="213"/>
      <c r="P617" s="213"/>
      <c r="Q617" s="213"/>
      <c r="R617" s="213"/>
      <c r="S617" s="213"/>
      <c r="T617" s="21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08" t="s">
        <v>142</v>
      </c>
      <c r="AU617" s="208" t="s">
        <v>83</v>
      </c>
      <c r="AV617" s="14" t="s">
        <v>136</v>
      </c>
      <c r="AW617" s="14" t="s">
        <v>32</v>
      </c>
      <c r="AX617" s="14" t="s">
        <v>81</v>
      </c>
      <c r="AY617" s="208" t="s">
        <v>130</v>
      </c>
    </row>
    <row r="618" s="2" customFormat="1" ht="21.75" customHeight="1">
      <c r="A618" s="38"/>
      <c r="B618" s="179"/>
      <c r="C618" s="230" t="s">
        <v>771</v>
      </c>
      <c r="D618" s="230" t="s">
        <v>379</v>
      </c>
      <c r="E618" s="231" t="s">
        <v>772</v>
      </c>
      <c r="F618" s="232" t="s">
        <v>773</v>
      </c>
      <c r="G618" s="233" t="s">
        <v>135</v>
      </c>
      <c r="H618" s="234">
        <v>29</v>
      </c>
      <c r="I618" s="235"/>
      <c r="J618" s="236">
        <f>ROUND(I618*H618,2)</f>
        <v>0</v>
      </c>
      <c r="K618" s="232" t="s">
        <v>158</v>
      </c>
      <c r="L618" s="237"/>
      <c r="M618" s="238" t="s">
        <v>1</v>
      </c>
      <c r="N618" s="239" t="s">
        <v>40</v>
      </c>
      <c r="O618" s="77"/>
      <c r="P618" s="189">
        <f>O618*H618</f>
        <v>0</v>
      </c>
      <c r="Q618" s="189">
        <v>0.00069999999999999999</v>
      </c>
      <c r="R618" s="189">
        <f>Q618*H618</f>
        <v>0.020299999999999999</v>
      </c>
      <c r="S618" s="189">
        <v>0</v>
      </c>
      <c r="T618" s="190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191" t="s">
        <v>178</v>
      </c>
      <c r="AT618" s="191" t="s">
        <v>379</v>
      </c>
      <c r="AU618" s="191" t="s">
        <v>83</v>
      </c>
      <c r="AY618" s="19" t="s">
        <v>130</v>
      </c>
      <c r="BE618" s="192">
        <f>IF(N618="základní",J618,0)</f>
        <v>0</v>
      </c>
      <c r="BF618" s="192">
        <f>IF(N618="snížená",J618,0)</f>
        <v>0</v>
      </c>
      <c r="BG618" s="192">
        <f>IF(N618="zákl. přenesená",J618,0)</f>
        <v>0</v>
      </c>
      <c r="BH618" s="192">
        <f>IF(N618="sníž. přenesená",J618,0)</f>
        <v>0</v>
      </c>
      <c r="BI618" s="192">
        <f>IF(N618="nulová",J618,0)</f>
        <v>0</v>
      </c>
      <c r="BJ618" s="19" t="s">
        <v>81</v>
      </c>
      <c r="BK618" s="192">
        <f>ROUND(I618*H618,2)</f>
        <v>0</v>
      </c>
      <c r="BL618" s="19" t="s">
        <v>136</v>
      </c>
      <c r="BM618" s="191" t="s">
        <v>774</v>
      </c>
    </row>
    <row r="619" s="2" customFormat="1">
      <c r="A619" s="38"/>
      <c r="B619" s="39"/>
      <c r="C619" s="38"/>
      <c r="D619" s="193" t="s">
        <v>138</v>
      </c>
      <c r="E619" s="38"/>
      <c r="F619" s="194" t="s">
        <v>773</v>
      </c>
      <c r="G619" s="38"/>
      <c r="H619" s="38"/>
      <c r="I619" s="195"/>
      <c r="J619" s="38"/>
      <c r="K619" s="38"/>
      <c r="L619" s="39"/>
      <c r="M619" s="196"/>
      <c r="N619" s="197"/>
      <c r="O619" s="77"/>
      <c r="P619" s="77"/>
      <c r="Q619" s="77"/>
      <c r="R619" s="77"/>
      <c r="S619" s="77"/>
      <c r="T619" s="7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9" t="s">
        <v>138</v>
      </c>
      <c r="AU619" s="19" t="s">
        <v>83</v>
      </c>
    </row>
    <row r="620" s="2" customFormat="1" ht="24.15" customHeight="1">
      <c r="A620" s="38"/>
      <c r="B620" s="179"/>
      <c r="C620" s="180" t="s">
        <v>775</v>
      </c>
      <c r="D620" s="180" t="s">
        <v>132</v>
      </c>
      <c r="E620" s="181" t="s">
        <v>776</v>
      </c>
      <c r="F620" s="182" t="s">
        <v>777</v>
      </c>
      <c r="G620" s="183" t="s">
        <v>135</v>
      </c>
      <c r="H620" s="184">
        <v>23</v>
      </c>
      <c r="I620" s="185"/>
      <c r="J620" s="186">
        <f>ROUND(I620*H620,2)</f>
        <v>0</v>
      </c>
      <c r="K620" s="182" t="s">
        <v>158</v>
      </c>
      <c r="L620" s="39"/>
      <c r="M620" s="187" t="s">
        <v>1</v>
      </c>
      <c r="N620" s="188" t="s">
        <v>40</v>
      </c>
      <c r="O620" s="77"/>
      <c r="P620" s="189">
        <f>O620*H620</f>
        <v>0</v>
      </c>
      <c r="Q620" s="189">
        <v>0</v>
      </c>
      <c r="R620" s="189">
        <f>Q620*H620</f>
        <v>0</v>
      </c>
      <c r="S620" s="189">
        <v>0</v>
      </c>
      <c r="T620" s="190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191" t="s">
        <v>136</v>
      </c>
      <c r="AT620" s="191" t="s">
        <v>132</v>
      </c>
      <c r="AU620" s="191" t="s">
        <v>83</v>
      </c>
      <c r="AY620" s="19" t="s">
        <v>130</v>
      </c>
      <c r="BE620" s="192">
        <f>IF(N620="základní",J620,0)</f>
        <v>0</v>
      </c>
      <c r="BF620" s="192">
        <f>IF(N620="snížená",J620,0)</f>
        <v>0</v>
      </c>
      <c r="BG620" s="192">
        <f>IF(N620="zákl. přenesená",J620,0)</f>
        <v>0</v>
      </c>
      <c r="BH620" s="192">
        <f>IF(N620="sníž. přenesená",J620,0)</f>
        <v>0</v>
      </c>
      <c r="BI620" s="192">
        <f>IF(N620="nulová",J620,0)</f>
        <v>0</v>
      </c>
      <c r="BJ620" s="19" t="s">
        <v>81</v>
      </c>
      <c r="BK620" s="192">
        <f>ROUND(I620*H620,2)</f>
        <v>0</v>
      </c>
      <c r="BL620" s="19" t="s">
        <v>136</v>
      </c>
      <c r="BM620" s="191" t="s">
        <v>778</v>
      </c>
    </row>
    <row r="621" s="2" customFormat="1">
      <c r="A621" s="38"/>
      <c r="B621" s="39"/>
      <c r="C621" s="38"/>
      <c r="D621" s="193" t="s">
        <v>138</v>
      </c>
      <c r="E621" s="38"/>
      <c r="F621" s="194" t="s">
        <v>779</v>
      </c>
      <c r="G621" s="38"/>
      <c r="H621" s="38"/>
      <c r="I621" s="195"/>
      <c r="J621" s="38"/>
      <c r="K621" s="38"/>
      <c r="L621" s="39"/>
      <c r="M621" s="196"/>
      <c r="N621" s="197"/>
      <c r="O621" s="77"/>
      <c r="P621" s="77"/>
      <c r="Q621" s="77"/>
      <c r="R621" s="77"/>
      <c r="S621" s="77"/>
      <c r="T621" s="7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9" t="s">
        <v>138</v>
      </c>
      <c r="AU621" s="19" t="s">
        <v>83</v>
      </c>
    </row>
    <row r="622" s="2" customFormat="1">
      <c r="A622" s="38"/>
      <c r="B622" s="39"/>
      <c r="C622" s="38"/>
      <c r="D622" s="193" t="s">
        <v>140</v>
      </c>
      <c r="E622" s="38"/>
      <c r="F622" s="198" t="s">
        <v>141</v>
      </c>
      <c r="G622" s="38"/>
      <c r="H622" s="38"/>
      <c r="I622" s="195"/>
      <c r="J622" s="38"/>
      <c r="K622" s="38"/>
      <c r="L622" s="39"/>
      <c r="M622" s="196"/>
      <c r="N622" s="197"/>
      <c r="O622" s="77"/>
      <c r="P622" s="77"/>
      <c r="Q622" s="77"/>
      <c r="R622" s="77"/>
      <c r="S622" s="77"/>
      <c r="T622" s="78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9" t="s">
        <v>140</v>
      </c>
      <c r="AU622" s="19" t="s">
        <v>83</v>
      </c>
    </row>
    <row r="623" s="15" customFormat="1">
      <c r="A623" s="15"/>
      <c r="B623" s="215"/>
      <c r="C623" s="15"/>
      <c r="D623" s="193" t="s">
        <v>142</v>
      </c>
      <c r="E623" s="216" t="s">
        <v>1</v>
      </c>
      <c r="F623" s="217" t="s">
        <v>767</v>
      </c>
      <c r="G623" s="15"/>
      <c r="H623" s="216" t="s">
        <v>1</v>
      </c>
      <c r="I623" s="218"/>
      <c r="J623" s="15"/>
      <c r="K623" s="15"/>
      <c r="L623" s="215"/>
      <c r="M623" s="219"/>
      <c r="N623" s="220"/>
      <c r="O623" s="220"/>
      <c r="P623" s="220"/>
      <c r="Q623" s="220"/>
      <c r="R623" s="220"/>
      <c r="S623" s="220"/>
      <c r="T623" s="221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16" t="s">
        <v>142</v>
      </c>
      <c r="AU623" s="216" t="s">
        <v>83</v>
      </c>
      <c r="AV623" s="15" t="s">
        <v>81</v>
      </c>
      <c r="AW623" s="15" t="s">
        <v>32</v>
      </c>
      <c r="AX623" s="15" t="s">
        <v>75</v>
      </c>
      <c r="AY623" s="216" t="s">
        <v>130</v>
      </c>
    </row>
    <row r="624" s="13" customFormat="1">
      <c r="A624" s="13"/>
      <c r="B624" s="199"/>
      <c r="C624" s="13"/>
      <c r="D624" s="193" t="s">
        <v>142</v>
      </c>
      <c r="E624" s="200" t="s">
        <v>1</v>
      </c>
      <c r="F624" s="201" t="s">
        <v>768</v>
      </c>
      <c r="G624" s="13"/>
      <c r="H624" s="202">
        <v>23</v>
      </c>
      <c r="I624" s="203"/>
      <c r="J624" s="13"/>
      <c r="K624" s="13"/>
      <c r="L624" s="199"/>
      <c r="M624" s="204"/>
      <c r="N624" s="205"/>
      <c r="O624" s="205"/>
      <c r="P624" s="205"/>
      <c r="Q624" s="205"/>
      <c r="R624" s="205"/>
      <c r="S624" s="205"/>
      <c r="T624" s="20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00" t="s">
        <v>142</v>
      </c>
      <c r="AU624" s="200" t="s">
        <v>83</v>
      </c>
      <c r="AV624" s="13" t="s">
        <v>83</v>
      </c>
      <c r="AW624" s="13" t="s">
        <v>32</v>
      </c>
      <c r="AX624" s="13" t="s">
        <v>81</v>
      </c>
      <c r="AY624" s="200" t="s">
        <v>130</v>
      </c>
    </row>
    <row r="625" s="2" customFormat="1" ht="21.75" customHeight="1">
      <c r="A625" s="38"/>
      <c r="B625" s="179"/>
      <c r="C625" s="230" t="s">
        <v>780</v>
      </c>
      <c r="D625" s="230" t="s">
        <v>379</v>
      </c>
      <c r="E625" s="231" t="s">
        <v>781</v>
      </c>
      <c r="F625" s="232" t="s">
        <v>782</v>
      </c>
      <c r="G625" s="233" t="s">
        <v>135</v>
      </c>
      <c r="H625" s="234">
        <v>23</v>
      </c>
      <c r="I625" s="235"/>
      <c r="J625" s="236">
        <f>ROUND(I625*H625,2)</f>
        <v>0</v>
      </c>
      <c r="K625" s="232" t="s">
        <v>1</v>
      </c>
      <c r="L625" s="237"/>
      <c r="M625" s="238" t="s">
        <v>1</v>
      </c>
      <c r="N625" s="239" t="s">
        <v>40</v>
      </c>
      <c r="O625" s="77"/>
      <c r="P625" s="189">
        <f>O625*H625</f>
        <v>0</v>
      </c>
      <c r="Q625" s="189">
        <v>0.00080000000000000004</v>
      </c>
      <c r="R625" s="189">
        <f>Q625*H625</f>
        <v>0.0184</v>
      </c>
      <c r="S625" s="189">
        <v>0</v>
      </c>
      <c r="T625" s="190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191" t="s">
        <v>178</v>
      </c>
      <c r="AT625" s="191" t="s">
        <v>379</v>
      </c>
      <c r="AU625" s="191" t="s">
        <v>83</v>
      </c>
      <c r="AY625" s="19" t="s">
        <v>130</v>
      </c>
      <c r="BE625" s="192">
        <f>IF(N625="základní",J625,0)</f>
        <v>0</v>
      </c>
      <c r="BF625" s="192">
        <f>IF(N625="snížená",J625,0)</f>
        <v>0</v>
      </c>
      <c r="BG625" s="192">
        <f>IF(N625="zákl. přenesená",J625,0)</f>
        <v>0</v>
      </c>
      <c r="BH625" s="192">
        <f>IF(N625="sníž. přenesená",J625,0)</f>
        <v>0</v>
      </c>
      <c r="BI625" s="192">
        <f>IF(N625="nulová",J625,0)</f>
        <v>0</v>
      </c>
      <c r="BJ625" s="19" t="s">
        <v>81</v>
      </c>
      <c r="BK625" s="192">
        <f>ROUND(I625*H625,2)</f>
        <v>0</v>
      </c>
      <c r="BL625" s="19" t="s">
        <v>136</v>
      </c>
      <c r="BM625" s="191" t="s">
        <v>783</v>
      </c>
    </row>
    <row r="626" s="2" customFormat="1">
      <c r="A626" s="38"/>
      <c r="B626" s="39"/>
      <c r="C626" s="38"/>
      <c r="D626" s="193" t="s">
        <v>138</v>
      </c>
      <c r="E626" s="38"/>
      <c r="F626" s="194" t="s">
        <v>782</v>
      </c>
      <c r="G626" s="38"/>
      <c r="H626" s="38"/>
      <c r="I626" s="195"/>
      <c r="J626" s="38"/>
      <c r="K626" s="38"/>
      <c r="L626" s="39"/>
      <c r="M626" s="196"/>
      <c r="N626" s="197"/>
      <c r="O626" s="77"/>
      <c r="P626" s="77"/>
      <c r="Q626" s="77"/>
      <c r="R626" s="77"/>
      <c r="S626" s="77"/>
      <c r="T626" s="78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T626" s="19" t="s">
        <v>138</v>
      </c>
      <c r="AU626" s="19" t="s">
        <v>83</v>
      </c>
    </row>
    <row r="627" s="2" customFormat="1" ht="24.15" customHeight="1">
      <c r="A627" s="38"/>
      <c r="B627" s="179"/>
      <c r="C627" s="180" t="s">
        <v>784</v>
      </c>
      <c r="D627" s="180" t="s">
        <v>132</v>
      </c>
      <c r="E627" s="181" t="s">
        <v>785</v>
      </c>
      <c r="F627" s="182" t="s">
        <v>786</v>
      </c>
      <c r="G627" s="183" t="s">
        <v>135</v>
      </c>
      <c r="H627" s="184">
        <v>23</v>
      </c>
      <c r="I627" s="185"/>
      <c r="J627" s="186">
        <f>ROUND(I627*H627,2)</f>
        <v>0</v>
      </c>
      <c r="K627" s="182" t="s">
        <v>158</v>
      </c>
      <c r="L627" s="39"/>
      <c r="M627" s="187" t="s">
        <v>1</v>
      </c>
      <c r="N627" s="188" t="s">
        <v>40</v>
      </c>
      <c r="O627" s="77"/>
      <c r="P627" s="189">
        <f>O627*H627</f>
        <v>0</v>
      </c>
      <c r="Q627" s="189">
        <v>0</v>
      </c>
      <c r="R627" s="189">
        <f>Q627*H627</f>
        <v>0</v>
      </c>
      <c r="S627" s="189">
        <v>0</v>
      </c>
      <c r="T627" s="190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191" t="s">
        <v>136</v>
      </c>
      <c r="AT627" s="191" t="s">
        <v>132</v>
      </c>
      <c r="AU627" s="191" t="s">
        <v>83</v>
      </c>
      <c r="AY627" s="19" t="s">
        <v>130</v>
      </c>
      <c r="BE627" s="192">
        <f>IF(N627="základní",J627,0)</f>
        <v>0</v>
      </c>
      <c r="BF627" s="192">
        <f>IF(N627="snížená",J627,0)</f>
        <v>0</v>
      </c>
      <c r="BG627" s="192">
        <f>IF(N627="zákl. přenesená",J627,0)</f>
        <v>0</v>
      </c>
      <c r="BH627" s="192">
        <f>IF(N627="sníž. přenesená",J627,0)</f>
        <v>0</v>
      </c>
      <c r="BI627" s="192">
        <f>IF(N627="nulová",J627,0)</f>
        <v>0</v>
      </c>
      <c r="BJ627" s="19" t="s">
        <v>81</v>
      </c>
      <c r="BK627" s="192">
        <f>ROUND(I627*H627,2)</f>
        <v>0</v>
      </c>
      <c r="BL627" s="19" t="s">
        <v>136</v>
      </c>
      <c r="BM627" s="191" t="s">
        <v>787</v>
      </c>
    </row>
    <row r="628" s="2" customFormat="1">
      <c r="A628" s="38"/>
      <c r="B628" s="39"/>
      <c r="C628" s="38"/>
      <c r="D628" s="193" t="s">
        <v>138</v>
      </c>
      <c r="E628" s="38"/>
      <c r="F628" s="194" t="s">
        <v>788</v>
      </c>
      <c r="G628" s="38"/>
      <c r="H628" s="38"/>
      <c r="I628" s="195"/>
      <c r="J628" s="38"/>
      <c r="K628" s="38"/>
      <c r="L628" s="39"/>
      <c r="M628" s="196"/>
      <c r="N628" s="197"/>
      <c r="O628" s="77"/>
      <c r="P628" s="77"/>
      <c r="Q628" s="77"/>
      <c r="R628" s="77"/>
      <c r="S628" s="77"/>
      <c r="T628" s="78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9" t="s">
        <v>138</v>
      </c>
      <c r="AU628" s="19" t="s">
        <v>83</v>
      </c>
    </row>
    <row r="629" s="2" customFormat="1">
      <c r="A629" s="38"/>
      <c r="B629" s="39"/>
      <c r="C629" s="38"/>
      <c r="D629" s="193" t="s">
        <v>140</v>
      </c>
      <c r="E629" s="38"/>
      <c r="F629" s="198" t="s">
        <v>141</v>
      </c>
      <c r="G629" s="38"/>
      <c r="H629" s="38"/>
      <c r="I629" s="195"/>
      <c r="J629" s="38"/>
      <c r="K629" s="38"/>
      <c r="L629" s="39"/>
      <c r="M629" s="196"/>
      <c r="N629" s="197"/>
      <c r="O629" s="77"/>
      <c r="P629" s="77"/>
      <c r="Q629" s="77"/>
      <c r="R629" s="77"/>
      <c r="S629" s="77"/>
      <c r="T629" s="78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9" t="s">
        <v>140</v>
      </c>
      <c r="AU629" s="19" t="s">
        <v>83</v>
      </c>
    </row>
    <row r="630" s="15" customFormat="1">
      <c r="A630" s="15"/>
      <c r="B630" s="215"/>
      <c r="C630" s="15"/>
      <c r="D630" s="193" t="s">
        <v>142</v>
      </c>
      <c r="E630" s="216" t="s">
        <v>1</v>
      </c>
      <c r="F630" s="217" t="s">
        <v>789</v>
      </c>
      <c r="G630" s="15"/>
      <c r="H630" s="216" t="s">
        <v>1</v>
      </c>
      <c r="I630" s="218"/>
      <c r="J630" s="15"/>
      <c r="K630" s="15"/>
      <c r="L630" s="215"/>
      <c r="M630" s="219"/>
      <c r="N630" s="220"/>
      <c r="O630" s="220"/>
      <c r="P630" s="220"/>
      <c r="Q630" s="220"/>
      <c r="R630" s="220"/>
      <c r="S630" s="220"/>
      <c r="T630" s="221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16" t="s">
        <v>142</v>
      </c>
      <c r="AU630" s="216" t="s">
        <v>83</v>
      </c>
      <c r="AV630" s="15" t="s">
        <v>81</v>
      </c>
      <c r="AW630" s="15" t="s">
        <v>32</v>
      </c>
      <c r="AX630" s="15" t="s">
        <v>75</v>
      </c>
      <c r="AY630" s="216" t="s">
        <v>130</v>
      </c>
    </row>
    <row r="631" s="13" customFormat="1">
      <c r="A631" s="13"/>
      <c r="B631" s="199"/>
      <c r="C631" s="13"/>
      <c r="D631" s="193" t="s">
        <v>142</v>
      </c>
      <c r="E631" s="200" t="s">
        <v>1</v>
      </c>
      <c r="F631" s="201" t="s">
        <v>286</v>
      </c>
      <c r="G631" s="13"/>
      <c r="H631" s="202">
        <v>23</v>
      </c>
      <c r="I631" s="203"/>
      <c r="J631" s="13"/>
      <c r="K631" s="13"/>
      <c r="L631" s="199"/>
      <c r="M631" s="204"/>
      <c r="N631" s="205"/>
      <c r="O631" s="205"/>
      <c r="P631" s="205"/>
      <c r="Q631" s="205"/>
      <c r="R631" s="205"/>
      <c r="S631" s="205"/>
      <c r="T631" s="20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00" t="s">
        <v>142</v>
      </c>
      <c r="AU631" s="200" t="s">
        <v>83</v>
      </c>
      <c r="AV631" s="13" t="s">
        <v>83</v>
      </c>
      <c r="AW631" s="13" t="s">
        <v>32</v>
      </c>
      <c r="AX631" s="13" t="s">
        <v>81</v>
      </c>
      <c r="AY631" s="200" t="s">
        <v>130</v>
      </c>
    </row>
    <row r="632" s="2" customFormat="1" ht="16.5" customHeight="1">
      <c r="A632" s="38"/>
      <c r="B632" s="179"/>
      <c r="C632" s="230" t="s">
        <v>790</v>
      </c>
      <c r="D632" s="230" t="s">
        <v>379</v>
      </c>
      <c r="E632" s="231" t="s">
        <v>791</v>
      </c>
      <c r="F632" s="232" t="s">
        <v>792</v>
      </c>
      <c r="G632" s="233" t="s">
        <v>135</v>
      </c>
      <c r="H632" s="234">
        <v>23</v>
      </c>
      <c r="I632" s="235"/>
      <c r="J632" s="236">
        <f>ROUND(I632*H632,2)</f>
        <v>0</v>
      </c>
      <c r="K632" s="232" t="s">
        <v>158</v>
      </c>
      <c r="L632" s="237"/>
      <c r="M632" s="238" t="s">
        <v>1</v>
      </c>
      <c r="N632" s="239" t="s">
        <v>40</v>
      </c>
      <c r="O632" s="77"/>
      <c r="P632" s="189">
        <f>O632*H632</f>
        <v>0</v>
      </c>
      <c r="Q632" s="189">
        <v>0.0050000000000000001</v>
      </c>
      <c r="R632" s="189">
        <f>Q632*H632</f>
        <v>0.11500000000000001</v>
      </c>
      <c r="S632" s="189">
        <v>0</v>
      </c>
      <c r="T632" s="190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191" t="s">
        <v>178</v>
      </c>
      <c r="AT632" s="191" t="s">
        <v>379</v>
      </c>
      <c r="AU632" s="191" t="s">
        <v>83</v>
      </c>
      <c r="AY632" s="19" t="s">
        <v>130</v>
      </c>
      <c r="BE632" s="192">
        <f>IF(N632="základní",J632,0)</f>
        <v>0</v>
      </c>
      <c r="BF632" s="192">
        <f>IF(N632="snížená",J632,0)</f>
        <v>0</v>
      </c>
      <c r="BG632" s="192">
        <f>IF(N632="zákl. přenesená",J632,0)</f>
        <v>0</v>
      </c>
      <c r="BH632" s="192">
        <f>IF(N632="sníž. přenesená",J632,0)</f>
        <v>0</v>
      </c>
      <c r="BI632" s="192">
        <f>IF(N632="nulová",J632,0)</f>
        <v>0</v>
      </c>
      <c r="BJ632" s="19" t="s">
        <v>81</v>
      </c>
      <c r="BK632" s="192">
        <f>ROUND(I632*H632,2)</f>
        <v>0</v>
      </c>
      <c r="BL632" s="19" t="s">
        <v>136</v>
      </c>
      <c r="BM632" s="191" t="s">
        <v>793</v>
      </c>
    </row>
    <row r="633" s="2" customFormat="1">
      <c r="A633" s="38"/>
      <c r="B633" s="39"/>
      <c r="C633" s="38"/>
      <c r="D633" s="193" t="s">
        <v>138</v>
      </c>
      <c r="E633" s="38"/>
      <c r="F633" s="194" t="s">
        <v>792</v>
      </c>
      <c r="G633" s="38"/>
      <c r="H633" s="38"/>
      <c r="I633" s="195"/>
      <c r="J633" s="38"/>
      <c r="K633" s="38"/>
      <c r="L633" s="39"/>
      <c r="M633" s="196"/>
      <c r="N633" s="197"/>
      <c r="O633" s="77"/>
      <c r="P633" s="77"/>
      <c r="Q633" s="77"/>
      <c r="R633" s="77"/>
      <c r="S633" s="77"/>
      <c r="T633" s="78"/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T633" s="19" t="s">
        <v>138</v>
      </c>
      <c r="AU633" s="19" t="s">
        <v>83</v>
      </c>
    </row>
    <row r="634" s="2" customFormat="1" ht="24.15" customHeight="1">
      <c r="A634" s="38"/>
      <c r="B634" s="179"/>
      <c r="C634" s="180" t="s">
        <v>794</v>
      </c>
      <c r="D634" s="180" t="s">
        <v>132</v>
      </c>
      <c r="E634" s="181" t="s">
        <v>795</v>
      </c>
      <c r="F634" s="182" t="s">
        <v>796</v>
      </c>
      <c r="G634" s="183" t="s">
        <v>222</v>
      </c>
      <c r="H634" s="184">
        <v>878</v>
      </c>
      <c r="I634" s="185"/>
      <c r="J634" s="186">
        <f>ROUND(I634*H634,2)</f>
        <v>0</v>
      </c>
      <c r="K634" s="182" t="s">
        <v>1</v>
      </c>
      <c r="L634" s="39"/>
      <c r="M634" s="187" t="s">
        <v>1</v>
      </c>
      <c r="N634" s="188" t="s">
        <v>40</v>
      </c>
      <c r="O634" s="77"/>
      <c r="P634" s="189">
        <f>O634*H634</f>
        <v>0</v>
      </c>
      <c r="Q634" s="189">
        <v>0</v>
      </c>
      <c r="R634" s="189">
        <f>Q634*H634</f>
        <v>0</v>
      </c>
      <c r="S634" s="189">
        <v>0</v>
      </c>
      <c r="T634" s="190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191" t="s">
        <v>136</v>
      </c>
      <c r="AT634" s="191" t="s">
        <v>132</v>
      </c>
      <c r="AU634" s="191" t="s">
        <v>83</v>
      </c>
      <c r="AY634" s="19" t="s">
        <v>130</v>
      </c>
      <c r="BE634" s="192">
        <f>IF(N634="základní",J634,0)</f>
        <v>0</v>
      </c>
      <c r="BF634" s="192">
        <f>IF(N634="snížená",J634,0)</f>
        <v>0</v>
      </c>
      <c r="BG634" s="192">
        <f>IF(N634="zákl. přenesená",J634,0)</f>
        <v>0</v>
      </c>
      <c r="BH634" s="192">
        <f>IF(N634="sníž. přenesená",J634,0)</f>
        <v>0</v>
      </c>
      <c r="BI634" s="192">
        <f>IF(N634="nulová",J634,0)</f>
        <v>0</v>
      </c>
      <c r="BJ634" s="19" t="s">
        <v>81</v>
      </c>
      <c r="BK634" s="192">
        <f>ROUND(I634*H634,2)</f>
        <v>0</v>
      </c>
      <c r="BL634" s="19" t="s">
        <v>136</v>
      </c>
      <c r="BM634" s="191" t="s">
        <v>797</v>
      </c>
    </row>
    <row r="635" s="2" customFormat="1">
      <c r="A635" s="38"/>
      <c r="B635" s="39"/>
      <c r="C635" s="38"/>
      <c r="D635" s="193" t="s">
        <v>138</v>
      </c>
      <c r="E635" s="38"/>
      <c r="F635" s="194" t="s">
        <v>796</v>
      </c>
      <c r="G635" s="38"/>
      <c r="H635" s="38"/>
      <c r="I635" s="195"/>
      <c r="J635" s="38"/>
      <c r="K635" s="38"/>
      <c r="L635" s="39"/>
      <c r="M635" s="196"/>
      <c r="N635" s="197"/>
      <c r="O635" s="77"/>
      <c r="P635" s="77"/>
      <c r="Q635" s="77"/>
      <c r="R635" s="77"/>
      <c r="S635" s="77"/>
      <c r="T635" s="78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9" t="s">
        <v>138</v>
      </c>
      <c r="AU635" s="19" t="s">
        <v>83</v>
      </c>
    </row>
    <row r="636" s="13" customFormat="1">
      <c r="A636" s="13"/>
      <c r="B636" s="199"/>
      <c r="C636" s="13"/>
      <c r="D636" s="193" t="s">
        <v>142</v>
      </c>
      <c r="E636" s="200" t="s">
        <v>1</v>
      </c>
      <c r="F636" s="201" t="s">
        <v>798</v>
      </c>
      <c r="G636" s="13"/>
      <c r="H636" s="202">
        <v>878</v>
      </c>
      <c r="I636" s="203"/>
      <c r="J636" s="13"/>
      <c r="K636" s="13"/>
      <c r="L636" s="199"/>
      <c r="M636" s="204"/>
      <c r="N636" s="205"/>
      <c r="O636" s="205"/>
      <c r="P636" s="205"/>
      <c r="Q636" s="205"/>
      <c r="R636" s="205"/>
      <c r="S636" s="205"/>
      <c r="T636" s="20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00" t="s">
        <v>142</v>
      </c>
      <c r="AU636" s="200" t="s">
        <v>83</v>
      </c>
      <c r="AV636" s="13" t="s">
        <v>83</v>
      </c>
      <c r="AW636" s="13" t="s">
        <v>32</v>
      </c>
      <c r="AX636" s="13" t="s">
        <v>81</v>
      </c>
      <c r="AY636" s="200" t="s">
        <v>130</v>
      </c>
    </row>
    <row r="637" s="2" customFormat="1" ht="24.15" customHeight="1">
      <c r="A637" s="38"/>
      <c r="B637" s="179"/>
      <c r="C637" s="180" t="s">
        <v>799</v>
      </c>
      <c r="D637" s="180" t="s">
        <v>132</v>
      </c>
      <c r="E637" s="181" t="s">
        <v>800</v>
      </c>
      <c r="F637" s="182" t="s">
        <v>801</v>
      </c>
      <c r="G637" s="183" t="s">
        <v>802</v>
      </c>
      <c r="H637" s="184">
        <v>26</v>
      </c>
      <c r="I637" s="185"/>
      <c r="J637" s="186">
        <f>ROUND(I637*H637,2)</f>
        <v>0</v>
      </c>
      <c r="K637" s="182" t="s">
        <v>158</v>
      </c>
      <c r="L637" s="39"/>
      <c r="M637" s="187" t="s">
        <v>1</v>
      </c>
      <c r="N637" s="188" t="s">
        <v>40</v>
      </c>
      <c r="O637" s="77"/>
      <c r="P637" s="189">
        <f>O637*H637</f>
        <v>0</v>
      </c>
      <c r="Q637" s="189">
        <v>0.00010000000000000001</v>
      </c>
      <c r="R637" s="189">
        <f>Q637*H637</f>
        <v>0.0026000000000000003</v>
      </c>
      <c r="S637" s="189">
        <v>0</v>
      </c>
      <c r="T637" s="190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191" t="s">
        <v>136</v>
      </c>
      <c r="AT637" s="191" t="s">
        <v>132</v>
      </c>
      <c r="AU637" s="191" t="s">
        <v>83</v>
      </c>
      <c r="AY637" s="19" t="s">
        <v>130</v>
      </c>
      <c r="BE637" s="192">
        <f>IF(N637="základní",J637,0)</f>
        <v>0</v>
      </c>
      <c r="BF637" s="192">
        <f>IF(N637="snížená",J637,0)</f>
        <v>0</v>
      </c>
      <c r="BG637" s="192">
        <f>IF(N637="zákl. přenesená",J637,0)</f>
        <v>0</v>
      </c>
      <c r="BH637" s="192">
        <f>IF(N637="sníž. přenesená",J637,0)</f>
        <v>0</v>
      </c>
      <c r="BI637" s="192">
        <f>IF(N637="nulová",J637,0)</f>
        <v>0</v>
      </c>
      <c r="BJ637" s="19" t="s">
        <v>81</v>
      </c>
      <c r="BK637" s="192">
        <f>ROUND(I637*H637,2)</f>
        <v>0</v>
      </c>
      <c r="BL637" s="19" t="s">
        <v>136</v>
      </c>
      <c r="BM637" s="191" t="s">
        <v>803</v>
      </c>
    </row>
    <row r="638" s="2" customFormat="1">
      <c r="A638" s="38"/>
      <c r="B638" s="39"/>
      <c r="C638" s="38"/>
      <c r="D638" s="193" t="s">
        <v>138</v>
      </c>
      <c r="E638" s="38"/>
      <c r="F638" s="194" t="s">
        <v>804</v>
      </c>
      <c r="G638" s="38"/>
      <c r="H638" s="38"/>
      <c r="I638" s="195"/>
      <c r="J638" s="38"/>
      <c r="K638" s="38"/>
      <c r="L638" s="39"/>
      <c r="M638" s="196"/>
      <c r="N638" s="197"/>
      <c r="O638" s="77"/>
      <c r="P638" s="77"/>
      <c r="Q638" s="77"/>
      <c r="R638" s="77"/>
      <c r="S638" s="77"/>
      <c r="T638" s="78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9" t="s">
        <v>138</v>
      </c>
      <c r="AU638" s="19" t="s">
        <v>83</v>
      </c>
    </row>
    <row r="639" s="13" customFormat="1">
      <c r="A639" s="13"/>
      <c r="B639" s="199"/>
      <c r="C639" s="13"/>
      <c r="D639" s="193" t="s">
        <v>142</v>
      </c>
      <c r="E639" s="200" t="s">
        <v>1</v>
      </c>
      <c r="F639" s="201" t="s">
        <v>805</v>
      </c>
      <c r="G639" s="13"/>
      <c r="H639" s="202">
        <v>26</v>
      </c>
      <c r="I639" s="203"/>
      <c r="J639" s="13"/>
      <c r="K639" s="13"/>
      <c r="L639" s="199"/>
      <c r="M639" s="204"/>
      <c r="N639" s="205"/>
      <c r="O639" s="205"/>
      <c r="P639" s="205"/>
      <c r="Q639" s="205"/>
      <c r="R639" s="205"/>
      <c r="S639" s="205"/>
      <c r="T639" s="20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00" t="s">
        <v>142</v>
      </c>
      <c r="AU639" s="200" t="s">
        <v>83</v>
      </c>
      <c r="AV639" s="13" t="s">
        <v>83</v>
      </c>
      <c r="AW639" s="13" t="s">
        <v>32</v>
      </c>
      <c r="AX639" s="13" t="s">
        <v>81</v>
      </c>
      <c r="AY639" s="200" t="s">
        <v>130</v>
      </c>
    </row>
    <row r="640" s="2" customFormat="1" ht="16.5" customHeight="1">
      <c r="A640" s="38"/>
      <c r="B640" s="179"/>
      <c r="C640" s="180" t="s">
        <v>806</v>
      </c>
      <c r="D640" s="180" t="s">
        <v>132</v>
      </c>
      <c r="E640" s="181" t="s">
        <v>807</v>
      </c>
      <c r="F640" s="182" t="s">
        <v>808</v>
      </c>
      <c r="G640" s="183" t="s">
        <v>222</v>
      </c>
      <c r="H640" s="184">
        <v>204</v>
      </c>
      <c r="I640" s="185"/>
      <c r="J640" s="186">
        <f>ROUND(I640*H640,2)</f>
        <v>0</v>
      </c>
      <c r="K640" s="182" t="s">
        <v>158</v>
      </c>
      <c r="L640" s="39"/>
      <c r="M640" s="187" t="s">
        <v>1</v>
      </c>
      <c r="N640" s="188" t="s">
        <v>40</v>
      </c>
      <c r="O640" s="77"/>
      <c r="P640" s="189">
        <f>O640*H640</f>
        <v>0</v>
      </c>
      <c r="Q640" s="189">
        <v>0</v>
      </c>
      <c r="R640" s="189">
        <f>Q640*H640</f>
        <v>0</v>
      </c>
      <c r="S640" s="189">
        <v>0</v>
      </c>
      <c r="T640" s="190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191" t="s">
        <v>136</v>
      </c>
      <c r="AT640" s="191" t="s">
        <v>132</v>
      </c>
      <c r="AU640" s="191" t="s">
        <v>83</v>
      </c>
      <c r="AY640" s="19" t="s">
        <v>130</v>
      </c>
      <c r="BE640" s="192">
        <f>IF(N640="základní",J640,0)</f>
        <v>0</v>
      </c>
      <c r="BF640" s="192">
        <f>IF(N640="snížená",J640,0)</f>
        <v>0</v>
      </c>
      <c r="BG640" s="192">
        <f>IF(N640="zákl. přenesená",J640,0)</f>
        <v>0</v>
      </c>
      <c r="BH640" s="192">
        <f>IF(N640="sníž. přenesená",J640,0)</f>
        <v>0</v>
      </c>
      <c r="BI640" s="192">
        <f>IF(N640="nulová",J640,0)</f>
        <v>0</v>
      </c>
      <c r="BJ640" s="19" t="s">
        <v>81</v>
      </c>
      <c r="BK640" s="192">
        <f>ROUND(I640*H640,2)</f>
        <v>0</v>
      </c>
      <c r="BL640" s="19" t="s">
        <v>136</v>
      </c>
      <c r="BM640" s="191" t="s">
        <v>809</v>
      </c>
    </row>
    <row r="641" s="2" customFormat="1">
      <c r="A641" s="38"/>
      <c r="B641" s="39"/>
      <c r="C641" s="38"/>
      <c r="D641" s="193" t="s">
        <v>138</v>
      </c>
      <c r="E641" s="38"/>
      <c r="F641" s="194" t="s">
        <v>810</v>
      </c>
      <c r="G641" s="38"/>
      <c r="H641" s="38"/>
      <c r="I641" s="195"/>
      <c r="J641" s="38"/>
      <c r="K641" s="38"/>
      <c r="L641" s="39"/>
      <c r="M641" s="196"/>
      <c r="N641" s="197"/>
      <c r="O641" s="77"/>
      <c r="P641" s="77"/>
      <c r="Q641" s="77"/>
      <c r="R641" s="77"/>
      <c r="S641" s="77"/>
      <c r="T641" s="78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9" t="s">
        <v>138</v>
      </c>
      <c r="AU641" s="19" t="s">
        <v>83</v>
      </c>
    </row>
    <row r="642" s="2" customFormat="1" ht="24.15" customHeight="1">
      <c r="A642" s="38"/>
      <c r="B642" s="179"/>
      <c r="C642" s="180" t="s">
        <v>811</v>
      </c>
      <c r="D642" s="180" t="s">
        <v>132</v>
      </c>
      <c r="E642" s="181" t="s">
        <v>812</v>
      </c>
      <c r="F642" s="182" t="s">
        <v>813</v>
      </c>
      <c r="G642" s="183" t="s">
        <v>802</v>
      </c>
      <c r="H642" s="184">
        <v>18</v>
      </c>
      <c r="I642" s="185"/>
      <c r="J642" s="186">
        <f>ROUND(I642*H642,2)</f>
        <v>0</v>
      </c>
      <c r="K642" s="182" t="s">
        <v>158</v>
      </c>
      <c r="L642" s="39"/>
      <c r="M642" s="187" t="s">
        <v>1</v>
      </c>
      <c r="N642" s="188" t="s">
        <v>40</v>
      </c>
      <c r="O642" s="77"/>
      <c r="P642" s="189">
        <f>O642*H642</f>
        <v>0</v>
      </c>
      <c r="Q642" s="189">
        <v>0.00031</v>
      </c>
      <c r="R642" s="189">
        <f>Q642*H642</f>
        <v>0.0055799999999999999</v>
      </c>
      <c r="S642" s="189">
        <v>0</v>
      </c>
      <c r="T642" s="190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191" t="s">
        <v>136</v>
      </c>
      <c r="AT642" s="191" t="s">
        <v>132</v>
      </c>
      <c r="AU642" s="191" t="s">
        <v>83</v>
      </c>
      <c r="AY642" s="19" t="s">
        <v>130</v>
      </c>
      <c r="BE642" s="192">
        <f>IF(N642="základní",J642,0)</f>
        <v>0</v>
      </c>
      <c r="BF642" s="192">
        <f>IF(N642="snížená",J642,0)</f>
        <v>0</v>
      </c>
      <c r="BG642" s="192">
        <f>IF(N642="zákl. přenesená",J642,0)</f>
        <v>0</v>
      </c>
      <c r="BH642" s="192">
        <f>IF(N642="sníž. přenesená",J642,0)</f>
        <v>0</v>
      </c>
      <c r="BI642" s="192">
        <f>IF(N642="nulová",J642,0)</f>
        <v>0</v>
      </c>
      <c r="BJ642" s="19" t="s">
        <v>81</v>
      </c>
      <c r="BK642" s="192">
        <f>ROUND(I642*H642,2)</f>
        <v>0</v>
      </c>
      <c r="BL642" s="19" t="s">
        <v>136</v>
      </c>
      <c r="BM642" s="191" t="s">
        <v>814</v>
      </c>
    </row>
    <row r="643" s="2" customFormat="1">
      <c r="A643" s="38"/>
      <c r="B643" s="39"/>
      <c r="C643" s="38"/>
      <c r="D643" s="193" t="s">
        <v>138</v>
      </c>
      <c r="E643" s="38"/>
      <c r="F643" s="194" t="s">
        <v>815</v>
      </c>
      <c r="G643" s="38"/>
      <c r="H643" s="38"/>
      <c r="I643" s="195"/>
      <c r="J643" s="38"/>
      <c r="K643" s="38"/>
      <c r="L643" s="39"/>
      <c r="M643" s="196"/>
      <c r="N643" s="197"/>
      <c r="O643" s="77"/>
      <c r="P643" s="77"/>
      <c r="Q643" s="77"/>
      <c r="R643" s="77"/>
      <c r="S643" s="77"/>
      <c r="T643" s="78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9" t="s">
        <v>138</v>
      </c>
      <c r="AU643" s="19" t="s">
        <v>83</v>
      </c>
    </row>
    <row r="644" s="15" customFormat="1">
      <c r="A644" s="15"/>
      <c r="B644" s="215"/>
      <c r="C644" s="15"/>
      <c r="D644" s="193" t="s">
        <v>142</v>
      </c>
      <c r="E644" s="216" t="s">
        <v>1</v>
      </c>
      <c r="F644" s="217" t="s">
        <v>816</v>
      </c>
      <c r="G644" s="15"/>
      <c r="H644" s="216" t="s">
        <v>1</v>
      </c>
      <c r="I644" s="218"/>
      <c r="J644" s="15"/>
      <c r="K644" s="15"/>
      <c r="L644" s="215"/>
      <c r="M644" s="219"/>
      <c r="N644" s="220"/>
      <c r="O644" s="220"/>
      <c r="P644" s="220"/>
      <c r="Q644" s="220"/>
      <c r="R644" s="220"/>
      <c r="S644" s="220"/>
      <c r="T644" s="221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16" t="s">
        <v>142</v>
      </c>
      <c r="AU644" s="216" t="s">
        <v>83</v>
      </c>
      <c r="AV644" s="15" t="s">
        <v>81</v>
      </c>
      <c r="AW644" s="15" t="s">
        <v>32</v>
      </c>
      <c r="AX644" s="15" t="s">
        <v>75</v>
      </c>
      <c r="AY644" s="216" t="s">
        <v>130</v>
      </c>
    </row>
    <row r="645" s="13" customFormat="1">
      <c r="A645" s="13"/>
      <c r="B645" s="199"/>
      <c r="C645" s="13"/>
      <c r="D645" s="193" t="s">
        <v>142</v>
      </c>
      <c r="E645" s="200" t="s">
        <v>1</v>
      </c>
      <c r="F645" s="201" t="s">
        <v>817</v>
      </c>
      <c r="G645" s="13"/>
      <c r="H645" s="202">
        <v>10</v>
      </c>
      <c r="I645" s="203"/>
      <c r="J645" s="13"/>
      <c r="K645" s="13"/>
      <c r="L645" s="199"/>
      <c r="M645" s="204"/>
      <c r="N645" s="205"/>
      <c r="O645" s="205"/>
      <c r="P645" s="205"/>
      <c r="Q645" s="205"/>
      <c r="R645" s="205"/>
      <c r="S645" s="205"/>
      <c r="T645" s="20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00" t="s">
        <v>142</v>
      </c>
      <c r="AU645" s="200" t="s">
        <v>83</v>
      </c>
      <c r="AV645" s="13" t="s">
        <v>83</v>
      </c>
      <c r="AW645" s="13" t="s">
        <v>32</v>
      </c>
      <c r="AX645" s="13" t="s">
        <v>75</v>
      </c>
      <c r="AY645" s="200" t="s">
        <v>130</v>
      </c>
    </row>
    <row r="646" s="13" customFormat="1">
      <c r="A646" s="13"/>
      <c r="B646" s="199"/>
      <c r="C646" s="13"/>
      <c r="D646" s="193" t="s">
        <v>142</v>
      </c>
      <c r="E646" s="200" t="s">
        <v>1</v>
      </c>
      <c r="F646" s="201" t="s">
        <v>638</v>
      </c>
      <c r="G646" s="13"/>
      <c r="H646" s="202">
        <v>4</v>
      </c>
      <c r="I646" s="203"/>
      <c r="J646" s="13"/>
      <c r="K646" s="13"/>
      <c r="L646" s="199"/>
      <c r="M646" s="204"/>
      <c r="N646" s="205"/>
      <c r="O646" s="205"/>
      <c r="P646" s="205"/>
      <c r="Q646" s="205"/>
      <c r="R646" s="205"/>
      <c r="S646" s="205"/>
      <c r="T646" s="20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00" t="s">
        <v>142</v>
      </c>
      <c r="AU646" s="200" t="s">
        <v>83</v>
      </c>
      <c r="AV646" s="13" t="s">
        <v>83</v>
      </c>
      <c r="AW646" s="13" t="s">
        <v>32</v>
      </c>
      <c r="AX646" s="13" t="s">
        <v>75</v>
      </c>
      <c r="AY646" s="200" t="s">
        <v>130</v>
      </c>
    </row>
    <row r="647" s="13" customFormat="1">
      <c r="A647" s="13"/>
      <c r="B647" s="199"/>
      <c r="C647" s="13"/>
      <c r="D647" s="193" t="s">
        <v>142</v>
      </c>
      <c r="E647" s="200" t="s">
        <v>1</v>
      </c>
      <c r="F647" s="201" t="s">
        <v>632</v>
      </c>
      <c r="G647" s="13"/>
      <c r="H647" s="202">
        <v>1</v>
      </c>
      <c r="I647" s="203"/>
      <c r="J647" s="13"/>
      <c r="K647" s="13"/>
      <c r="L647" s="199"/>
      <c r="M647" s="204"/>
      <c r="N647" s="205"/>
      <c r="O647" s="205"/>
      <c r="P647" s="205"/>
      <c r="Q647" s="205"/>
      <c r="R647" s="205"/>
      <c r="S647" s="205"/>
      <c r="T647" s="20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00" t="s">
        <v>142</v>
      </c>
      <c r="AU647" s="200" t="s">
        <v>83</v>
      </c>
      <c r="AV647" s="13" t="s">
        <v>83</v>
      </c>
      <c r="AW647" s="13" t="s">
        <v>32</v>
      </c>
      <c r="AX647" s="13" t="s">
        <v>75</v>
      </c>
      <c r="AY647" s="200" t="s">
        <v>130</v>
      </c>
    </row>
    <row r="648" s="13" customFormat="1">
      <c r="A648" s="13"/>
      <c r="B648" s="199"/>
      <c r="C648" s="13"/>
      <c r="D648" s="193" t="s">
        <v>142</v>
      </c>
      <c r="E648" s="200" t="s">
        <v>1</v>
      </c>
      <c r="F648" s="201" t="s">
        <v>645</v>
      </c>
      <c r="G648" s="13"/>
      <c r="H648" s="202">
        <v>3</v>
      </c>
      <c r="I648" s="203"/>
      <c r="J648" s="13"/>
      <c r="K648" s="13"/>
      <c r="L648" s="199"/>
      <c r="M648" s="204"/>
      <c r="N648" s="205"/>
      <c r="O648" s="205"/>
      <c r="P648" s="205"/>
      <c r="Q648" s="205"/>
      <c r="R648" s="205"/>
      <c r="S648" s="205"/>
      <c r="T648" s="20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00" t="s">
        <v>142</v>
      </c>
      <c r="AU648" s="200" t="s">
        <v>83</v>
      </c>
      <c r="AV648" s="13" t="s">
        <v>83</v>
      </c>
      <c r="AW648" s="13" t="s">
        <v>32</v>
      </c>
      <c r="AX648" s="13" t="s">
        <v>75</v>
      </c>
      <c r="AY648" s="200" t="s">
        <v>130</v>
      </c>
    </row>
    <row r="649" s="14" customFormat="1">
      <c r="A649" s="14"/>
      <c r="B649" s="207"/>
      <c r="C649" s="14"/>
      <c r="D649" s="193" t="s">
        <v>142</v>
      </c>
      <c r="E649" s="208" t="s">
        <v>1</v>
      </c>
      <c r="F649" s="209" t="s">
        <v>173</v>
      </c>
      <c r="G649" s="14"/>
      <c r="H649" s="210">
        <v>18</v>
      </c>
      <c r="I649" s="211"/>
      <c r="J649" s="14"/>
      <c r="K649" s="14"/>
      <c r="L649" s="207"/>
      <c r="M649" s="212"/>
      <c r="N649" s="213"/>
      <c r="O649" s="213"/>
      <c r="P649" s="213"/>
      <c r="Q649" s="213"/>
      <c r="R649" s="213"/>
      <c r="S649" s="213"/>
      <c r="T649" s="21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08" t="s">
        <v>142</v>
      </c>
      <c r="AU649" s="208" t="s">
        <v>83</v>
      </c>
      <c r="AV649" s="14" t="s">
        <v>136</v>
      </c>
      <c r="AW649" s="14" t="s">
        <v>32</v>
      </c>
      <c r="AX649" s="14" t="s">
        <v>81</v>
      </c>
      <c r="AY649" s="208" t="s">
        <v>130</v>
      </c>
    </row>
    <row r="650" s="2" customFormat="1" ht="21.75" customHeight="1">
      <c r="A650" s="38"/>
      <c r="B650" s="179"/>
      <c r="C650" s="180" t="s">
        <v>818</v>
      </c>
      <c r="D650" s="180" t="s">
        <v>132</v>
      </c>
      <c r="E650" s="181" t="s">
        <v>819</v>
      </c>
      <c r="F650" s="182" t="s">
        <v>820</v>
      </c>
      <c r="G650" s="183" t="s">
        <v>222</v>
      </c>
      <c r="H650" s="184">
        <v>674</v>
      </c>
      <c r="I650" s="185"/>
      <c r="J650" s="186">
        <f>ROUND(I650*H650,2)</f>
        <v>0</v>
      </c>
      <c r="K650" s="182" t="s">
        <v>158</v>
      </c>
      <c r="L650" s="39"/>
      <c r="M650" s="187" t="s">
        <v>1</v>
      </c>
      <c r="N650" s="188" t="s">
        <v>40</v>
      </c>
      <c r="O650" s="77"/>
      <c r="P650" s="189">
        <f>O650*H650</f>
        <v>0</v>
      </c>
      <c r="Q650" s="189">
        <v>0</v>
      </c>
      <c r="R650" s="189">
        <f>Q650*H650</f>
        <v>0</v>
      </c>
      <c r="S650" s="189">
        <v>0</v>
      </c>
      <c r="T650" s="190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191" t="s">
        <v>136</v>
      </c>
      <c r="AT650" s="191" t="s">
        <v>132</v>
      </c>
      <c r="AU650" s="191" t="s">
        <v>83</v>
      </c>
      <c r="AY650" s="19" t="s">
        <v>130</v>
      </c>
      <c r="BE650" s="192">
        <f>IF(N650="základní",J650,0)</f>
        <v>0</v>
      </c>
      <c r="BF650" s="192">
        <f>IF(N650="snížená",J650,0)</f>
        <v>0</v>
      </c>
      <c r="BG650" s="192">
        <f>IF(N650="zákl. přenesená",J650,0)</f>
        <v>0</v>
      </c>
      <c r="BH650" s="192">
        <f>IF(N650="sníž. přenesená",J650,0)</f>
        <v>0</v>
      </c>
      <c r="BI650" s="192">
        <f>IF(N650="nulová",J650,0)</f>
        <v>0</v>
      </c>
      <c r="BJ650" s="19" t="s">
        <v>81</v>
      </c>
      <c r="BK650" s="192">
        <f>ROUND(I650*H650,2)</f>
        <v>0</v>
      </c>
      <c r="BL650" s="19" t="s">
        <v>136</v>
      </c>
      <c r="BM650" s="191" t="s">
        <v>821</v>
      </c>
    </row>
    <row r="651" s="2" customFormat="1">
      <c r="A651" s="38"/>
      <c r="B651" s="39"/>
      <c r="C651" s="38"/>
      <c r="D651" s="193" t="s">
        <v>138</v>
      </c>
      <c r="E651" s="38"/>
      <c r="F651" s="194" t="s">
        <v>822</v>
      </c>
      <c r="G651" s="38"/>
      <c r="H651" s="38"/>
      <c r="I651" s="195"/>
      <c r="J651" s="38"/>
      <c r="K651" s="38"/>
      <c r="L651" s="39"/>
      <c r="M651" s="196"/>
      <c r="N651" s="197"/>
      <c r="O651" s="77"/>
      <c r="P651" s="77"/>
      <c r="Q651" s="77"/>
      <c r="R651" s="77"/>
      <c r="S651" s="77"/>
      <c r="T651" s="78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9" t="s">
        <v>138</v>
      </c>
      <c r="AU651" s="19" t="s">
        <v>83</v>
      </c>
    </row>
    <row r="652" s="2" customFormat="1" ht="24.15" customHeight="1">
      <c r="A652" s="38"/>
      <c r="B652" s="179"/>
      <c r="C652" s="180" t="s">
        <v>823</v>
      </c>
      <c r="D652" s="180" t="s">
        <v>132</v>
      </c>
      <c r="E652" s="181" t="s">
        <v>824</v>
      </c>
      <c r="F652" s="182" t="s">
        <v>825</v>
      </c>
      <c r="G652" s="183" t="s">
        <v>135</v>
      </c>
      <c r="H652" s="184">
        <v>34</v>
      </c>
      <c r="I652" s="185"/>
      <c r="J652" s="186">
        <f>ROUND(I652*H652,2)</f>
        <v>0</v>
      </c>
      <c r="K652" s="182" t="s">
        <v>158</v>
      </c>
      <c r="L652" s="39"/>
      <c r="M652" s="187" t="s">
        <v>1</v>
      </c>
      <c r="N652" s="188" t="s">
        <v>40</v>
      </c>
      <c r="O652" s="77"/>
      <c r="P652" s="189">
        <f>O652*H652</f>
        <v>0</v>
      </c>
      <c r="Q652" s="189">
        <v>0.010189999999999999</v>
      </c>
      <c r="R652" s="189">
        <f>Q652*H652</f>
        <v>0.34645999999999999</v>
      </c>
      <c r="S652" s="189">
        <v>0</v>
      </c>
      <c r="T652" s="190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191" t="s">
        <v>136</v>
      </c>
      <c r="AT652" s="191" t="s">
        <v>132</v>
      </c>
      <c r="AU652" s="191" t="s">
        <v>83</v>
      </c>
      <c r="AY652" s="19" t="s">
        <v>130</v>
      </c>
      <c r="BE652" s="192">
        <f>IF(N652="základní",J652,0)</f>
        <v>0</v>
      </c>
      <c r="BF652" s="192">
        <f>IF(N652="snížená",J652,0)</f>
        <v>0</v>
      </c>
      <c r="BG652" s="192">
        <f>IF(N652="zákl. přenesená",J652,0)</f>
        <v>0</v>
      </c>
      <c r="BH652" s="192">
        <f>IF(N652="sníž. přenesená",J652,0)</f>
        <v>0</v>
      </c>
      <c r="BI652" s="192">
        <f>IF(N652="nulová",J652,0)</f>
        <v>0</v>
      </c>
      <c r="BJ652" s="19" t="s">
        <v>81</v>
      </c>
      <c r="BK652" s="192">
        <f>ROUND(I652*H652,2)</f>
        <v>0</v>
      </c>
      <c r="BL652" s="19" t="s">
        <v>136</v>
      </c>
      <c r="BM652" s="191" t="s">
        <v>826</v>
      </c>
    </row>
    <row r="653" s="2" customFormat="1">
      <c r="A653" s="38"/>
      <c r="B653" s="39"/>
      <c r="C653" s="38"/>
      <c r="D653" s="193" t="s">
        <v>138</v>
      </c>
      <c r="E653" s="38"/>
      <c r="F653" s="194" t="s">
        <v>825</v>
      </c>
      <c r="G653" s="38"/>
      <c r="H653" s="38"/>
      <c r="I653" s="195"/>
      <c r="J653" s="38"/>
      <c r="K653" s="38"/>
      <c r="L653" s="39"/>
      <c r="M653" s="196"/>
      <c r="N653" s="197"/>
      <c r="O653" s="77"/>
      <c r="P653" s="77"/>
      <c r="Q653" s="77"/>
      <c r="R653" s="77"/>
      <c r="S653" s="77"/>
      <c r="T653" s="78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T653" s="19" t="s">
        <v>138</v>
      </c>
      <c r="AU653" s="19" t="s">
        <v>83</v>
      </c>
    </row>
    <row r="654" s="2" customFormat="1">
      <c r="A654" s="38"/>
      <c r="B654" s="39"/>
      <c r="C654" s="38"/>
      <c r="D654" s="193" t="s">
        <v>140</v>
      </c>
      <c r="E654" s="38"/>
      <c r="F654" s="198" t="s">
        <v>141</v>
      </c>
      <c r="G654" s="38"/>
      <c r="H654" s="38"/>
      <c r="I654" s="195"/>
      <c r="J654" s="38"/>
      <c r="K654" s="38"/>
      <c r="L654" s="39"/>
      <c r="M654" s="196"/>
      <c r="N654" s="197"/>
      <c r="O654" s="77"/>
      <c r="P654" s="77"/>
      <c r="Q654" s="77"/>
      <c r="R654" s="77"/>
      <c r="S654" s="77"/>
      <c r="T654" s="78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9" t="s">
        <v>140</v>
      </c>
      <c r="AU654" s="19" t="s">
        <v>83</v>
      </c>
    </row>
    <row r="655" s="13" customFormat="1">
      <c r="A655" s="13"/>
      <c r="B655" s="199"/>
      <c r="C655" s="13"/>
      <c r="D655" s="193" t="s">
        <v>142</v>
      </c>
      <c r="E655" s="200" t="s">
        <v>1</v>
      </c>
      <c r="F655" s="201" t="s">
        <v>827</v>
      </c>
      <c r="G655" s="13"/>
      <c r="H655" s="202">
        <v>21</v>
      </c>
      <c r="I655" s="203"/>
      <c r="J655" s="13"/>
      <c r="K655" s="13"/>
      <c r="L655" s="199"/>
      <c r="M655" s="204"/>
      <c r="N655" s="205"/>
      <c r="O655" s="205"/>
      <c r="P655" s="205"/>
      <c r="Q655" s="205"/>
      <c r="R655" s="205"/>
      <c r="S655" s="205"/>
      <c r="T655" s="20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00" t="s">
        <v>142</v>
      </c>
      <c r="AU655" s="200" t="s">
        <v>83</v>
      </c>
      <c r="AV655" s="13" t="s">
        <v>83</v>
      </c>
      <c r="AW655" s="13" t="s">
        <v>32</v>
      </c>
      <c r="AX655" s="13" t="s">
        <v>75</v>
      </c>
      <c r="AY655" s="200" t="s">
        <v>130</v>
      </c>
    </row>
    <row r="656" s="13" customFormat="1">
      <c r="A656" s="13"/>
      <c r="B656" s="199"/>
      <c r="C656" s="13"/>
      <c r="D656" s="193" t="s">
        <v>142</v>
      </c>
      <c r="E656" s="200" t="s">
        <v>1</v>
      </c>
      <c r="F656" s="201" t="s">
        <v>828</v>
      </c>
      <c r="G656" s="13"/>
      <c r="H656" s="202">
        <v>8</v>
      </c>
      <c r="I656" s="203"/>
      <c r="J656" s="13"/>
      <c r="K656" s="13"/>
      <c r="L656" s="199"/>
      <c r="M656" s="204"/>
      <c r="N656" s="205"/>
      <c r="O656" s="205"/>
      <c r="P656" s="205"/>
      <c r="Q656" s="205"/>
      <c r="R656" s="205"/>
      <c r="S656" s="205"/>
      <c r="T656" s="20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00" t="s">
        <v>142</v>
      </c>
      <c r="AU656" s="200" t="s">
        <v>83</v>
      </c>
      <c r="AV656" s="13" t="s">
        <v>83</v>
      </c>
      <c r="AW656" s="13" t="s">
        <v>32</v>
      </c>
      <c r="AX656" s="13" t="s">
        <v>75</v>
      </c>
      <c r="AY656" s="200" t="s">
        <v>130</v>
      </c>
    </row>
    <row r="657" s="13" customFormat="1">
      <c r="A657" s="13"/>
      <c r="B657" s="199"/>
      <c r="C657" s="13"/>
      <c r="D657" s="193" t="s">
        <v>142</v>
      </c>
      <c r="E657" s="200" t="s">
        <v>1</v>
      </c>
      <c r="F657" s="201" t="s">
        <v>829</v>
      </c>
      <c r="G657" s="13"/>
      <c r="H657" s="202">
        <v>1</v>
      </c>
      <c r="I657" s="203"/>
      <c r="J657" s="13"/>
      <c r="K657" s="13"/>
      <c r="L657" s="199"/>
      <c r="M657" s="204"/>
      <c r="N657" s="205"/>
      <c r="O657" s="205"/>
      <c r="P657" s="205"/>
      <c r="Q657" s="205"/>
      <c r="R657" s="205"/>
      <c r="S657" s="205"/>
      <c r="T657" s="20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00" t="s">
        <v>142</v>
      </c>
      <c r="AU657" s="200" t="s">
        <v>83</v>
      </c>
      <c r="AV657" s="13" t="s">
        <v>83</v>
      </c>
      <c r="AW657" s="13" t="s">
        <v>32</v>
      </c>
      <c r="AX657" s="13" t="s">
        <v>75</v>
      </c>
      <c r="AY657" s="200" t="s">
        <v>130</v>
      </c>
    </row>
    <row r="658" s="13" customFormat="1">
      <c r="A658" s="13"/>
      <c r="B658" s="199"/>
      <c r="C658" s="13"/>
      <c r="D658" s="193" t="s">
        <v>142</v>
      </c>
      <c r="E658" s="200" t="s">
        <v>1</v>
      </c>
      <c r="F658" s="201" t="s">
        <v>830</v>
      </c>
      <c r="G658" s="13"/>
      <c r="H658" s="202">
        <v>4</v>
      </c>
      <c r="I658" s="203"/>
      <c r="J658" s="13"/>
      <c r="K658" s="13"/>
      <c r="L658" s="199"/>
      <c r="M658" s="204"/>
      <c r="N658" s="205"/>
      <c r="O658" s="205"/>
      <c r="P658" s="205"/>
      <c r="Q658" s="205"/>
      <c r="R658" s="205"/>
      <c r="S658" s="205"/>
      <c r="T658" s="20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00" t="s">
        <v>142</v>
      </c>
      <c r="AU658" s="200" t="s">
        <v>83</v>
      </c>
      <c r="AV658" s="13" t="s">
        <v>83</v>
      </c>
      <c r="AW658" s="13" t="s">
        <v>32</v>
      </c>
      <c r="AX658" s="13" t="s">
        <v>75</v>
      </c>
      <c r="AY658" s="200" t="s">
        <v>130</v>
      </c>
    </row>
    <row r="659" s="14" customFormat="1">
      <c r="A659" s="14"/>
      <c r="B659" s="207"/>
      <c r="C659" s="14"/>
      <c r="D659" s="193" t="s">
        <v>142</v>
      </c>
      <c r="E659" s="208" t="s">
        <v>1</v>
      </c>
      <c r="F659" s="209" t="s">
        <v>173</v>
      </c>
      <c r="G659" s="14"/>
      <c r="H659" s="210">
        <v>34</v>
      </c>
      <c r="I659" s="211"/>
      <c r="J659" s="14"/>
      <c r="K659" s="14"/>
      <c r="L659" s="207"/>
      <c r="M659" s="212"/>
      <c r="N659" s="213"/>
      <c r="O659" s="213"/>
      <c r="P659" s="213"/>
      <c r="Q659" s="213"/>
      <c r="R659" s="213"/>
      <c r="S659" s="213"/>
      <c r="T659" s="21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08" t="s">
        <v>142</v>
      </c>
      <c r="AU659" s="208" t="s">
        <v>83</v>
      </c>
      <c r="AV659" s="14" t="s">
        <v>136</v>
      </c>
      <c r="AW659" s="14" t="s">
        <v>32</v>
      </c>
      <c r="AX659" s="14" t="s">
        <v>81</v>
      </c>
      <c r="AY659" s="208" t="s">
        <v>130</v>
      </c>
    </row>
    <row r="660" s="2" customFormat="1" ht="24.15" customHeight="1">
      <c r="A660" s="38"/>
      <c r="B660" s="179"/>
      <c r="C660" s="230" t="s">
        <v>831</v>
      </c>
      <c r="D660" s="230" t="s">
        <v>379</v>
      </c>
      <c r="E660" s="231" t="s">
        <v>832</v>
      </c>
      <c r="F660" s="232" t="s">
        <v>833</v>
      </c>
      <c r="G660" s="233" t="s">
        <v>135</v>
      </c>
      <c r="H660" s="234">
        <v>10</v>
      </c>
      <c r="I660" s="235"/>
      <c r="J660" s="236">
        <f>ROUND(I660*H660,2)</f>
        <v>0</v>
      </c>
      <c r="K660" s="232" t="s">
        <v>158</v>
      </c>
      <c r="L660" s="237"/>
      <c r="M660" s="238" t="s">
        <v>1</v>
      </c>
      <c r="N660" s="239" t="s">
        <v>40</v>
      </c>
      <c r="O660" s="77"/>
      <c r="P660" s="189">
        <f>O660*H660</f>
        <v>0</v>
      </c>
      <c r="Q660" s="189">
        <v>0.254</v>
      </c>
      <c r="R660" s="189">
        <f>Q660*H660</f>
        <v>2.54</v>
      </c>
      <c r="S660" s="189">
        <v>0</v>
      </c>
      <c r="T660" s="190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191" t="s">
        <v>178</v>
      </c>
      <c r="AT660" s="191" t="s">
        <v>379</v>
      </c>
      <c r="AU660" s="191" t="s">
        <v>83</v>
      </c>
      <c r="AY660" s="19" t="s">
        <v>130</v>
      </c>
      <c r="BE660" s="192">
        <f>IF(N660="základní",J660,0)</f>
        <v>0</v>
      </c>
      <c r="BF660" s="192">
        <f>IF(N660="snížená",J660,0)</f>
        <v>0</v>
      </c>
      <c r="BG660" s="192">
        <f>IF(N660="zákl. přenesená",J660,0)</f>
        <v>0</v>
      </c>
      <c r="BH660" s="192">
        <f>IF(N660="sníž. přenesená",J660,0)</f>
        <v>0</v>
      </c>
      <c r="BI660" s="192">
        <f>IF(N660="nulová",J660,0)</f>
        <v>0</v>
      </c>
      <c r="BJ660" s="19" t="s">
        <v>81</v>
      </c>
      <c r="BK660" s="192">
        <f>ROUND(I660*H660,2)</f>
        <v>0</v>
      </c>
      <c r="BL660" s="19" t="s">
        <v>136</v>
      </c>
      <c r="BM660" s="191" t="s">
        <v>834</v>
      </c>
    </row>
    <row r="661" s="2" customFormat="1">
      <c r="A661" s="38"/>
      <c r="B661" s="39"/>
      <c r="C661" s="38"/>
      <c r="D661" s="193" t="s">
        <v>138</v>
      </c>
      <c r="E661" s="38"/>
      <c r="F661" s="194" t="s">
        <v>835</v>
      </c>
      <c r="G661" s="38"/>
      <c r="H661" s="38"/>
      <c r="I661" s="195"/>
      <c r="J661" s="38"/>
      <c r="K661" s="38"/>
      <c r="L661" s="39"/>
      <c r="M661" s="196"/>
      <c r="N661" s="197"/>
      <c r="O661" s="77"/>
      <c r="P661" s="77"/>
      <c r="Q661" s="77"/>
      <c r="R661" s="77"/>
      <c r="S661" s="77"/>
      <c r="T661" s="78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T661" s="19" t="s">
        <v>138</v>
      </c>
      <c r="AU661" s="19" t="s">
        <v>83</v>
      </c>
    </row>
    <row r="662" s="13" customFormat="1">
      <c r="A662" s="13"/>
      <c r="B662" s="199"/>
      <c r="C662" s="13"/>
      <c r="D662" s="193" t="s">
        <v>142</v>
      </c>
      <c r="E662" s="200" t="s">
        <v>1</v>
      </c>
      <c r="F662" s="201" t="s">
        <v>631</v>
      </c>
      <c r="G662" s="13"/>
      <c r="H662" s="202">
        <v>6</v>
      </c>
      <c r="I662" s="203"/>
      <c r="J662" s="13"/>
      <c r="K662" s="13"/>
      <c r="L662" s="199"/>
      <c r="M662" s="204"/>
      <c r="N662" s="205"/>
      <c r="O662" s="205"/>
      <c r="P662" s="205"/>
      <c r="Q662" s="205"/>
      <c r="R662" s="205"/>
      <c r="S662" s="205"/>
      <c r="T662" s="20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00" t="s">
        <v>142</v>
      </c>
      <c r="AU662" s="200" t="s">
        <v>83</v>
      </c>
      <c r="AV662" s="13" t="s">
        <v>83</v>
      </c>
      <c r="AW662" s="13" t="s">
        <v>32</v>
      </c>
      <c r="AX662" s="13" t="s">
        <v>75</v>
      </c>
      <c r="AY662" s="200" t="s">
        <v>130</v>
      </c>
    </row>
    <row r="663" s="13" customFormat="1">
      <c r="A663" s="13"/>
      <c r="B663" s="199"/>
      <c r="C663" s="13"/>
      <c r="D663" s="193" t="s">
        <v>142</v>
      </c>
      <c r="E663" s="200" t="s">
        <v>1</v>
      </c>
      <c r="F663" s="201" t="s">
        <v>644</v>
      </c>
      <c r="G663" s="13"/>
      <c r="H663" s="202">
        <v>2</v>
      </c>
      <c r="I663" s="203"/>
      <c r="J663" s="13"/>
      <c r="K663" s="13"/>
      <c r="L663" s="199"/>
      <c r="M663" s="204"/>
      <c r="N663" s="205"/>
      <c r="O663" s="205"/>
      <c r="P663" s="205"/>
      <c r="Q663" s="205"/>
      <c r="R663" s="205"/>
      <c r="S663" s="205"/>
      <c r="T663" s="20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00" t="s">
        <v>142</v>
      </c>
      <c r="AU663" s="200" t="s">
        <v>83</v>
      </c>
      <c r="AV663" s="13" t="s">
        <v>83</v>
      </c>
      <c r="AW663" s="13" t="s">
        <v>32</v>
      </c>
      <c r="AX663" s="13" t="s">
        <v>75</v>
      </c>
      <c r="AY663" s="200" t="s">
        <v>130</v>
      </c>
    </row>
    <row r="664" s="13" customFormat="1">
      <c r="A664" s="13"/>
      <c r="B664" s="199"/>
      <c r="C664" s="13"/>
      <c r="D664" s="193" t="s">
        <v>142</v>
      </c>
      <c r="E664" s="200" t="s">
        <v>1</v>
      </c>
      <c r="F664" s="201" t="s">
        <v>633</v>
      </c>
      <c r="G664" s="13"/>
      <c r="H664" s="202">
        <v>2</v>
      </c>
      <c r="I664" s="203"/>
      <c r="J664" s="13"/>
      <c r="K664" s="13"/>
      <c r="L664" s="199"/>
      <c r="M664" s="204"/>
      <c r="N664" s="205"/>
      <c r="O664" s="205"/>
      <c r="P664" s="205"/>
      <c r="Q664" s="205"/>
      <c r="R664" s="205"/>
      <c r="S664" s="205"/>
      <c r="T664" s="20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00" t="s">
        <v>142</v>
      </c>
      <c r="AU664" s="200" t="s">
        <v>83</v>
      </c>
      <c r="AV664" s="13" t="s">
        <v>83</v>
      </c>
      <c r="AW664" s="13" t="s">
        <v>32</v>
      </c>
      <c r="AX664" s="13" t="s">
        <v>75</v>
      </c>
      <c r="AY664" s="200" t="s">
        <v>130</v>
      </c>
    </row>
    <row r="665" s="14" customFormat="1">
      <c r="A665" s="14"/>
      <c r="B665" s="207"/>
      <c r="C665" s="14"/>
      <c r="D665" s="193" t="s">
        <v>142</v>
      </c>
      <c r="E665" s="208" t="s">
        <v>1</v>
      </c>
      <c r="F665" s="209" t="s">
        <v>173</v>
      </c>
      <c r="G665" s="14"/>
      <c r="H665" s="210">
        <v>10</v>
      </c>
      <c r="I665" s="211"/>
      <c r="J665" s="14"/>
      <c r="K665" s="14"/>
      <c r="L665" s="207"/>
      <c r="M665" s="212"/>
      <c r="N665" s="213"/>
      <c r="O665" s="213"/>
      <c r="P665" s="213"/>
      <c r="Q665" s="213"/>
      <c r="R665" s="213"/>
      <c r="S665" s="213"/>
      <c r="T665" s="21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08" t="s">
        <v>142</v>
      </c>
      <c r="AU665" s="208" t="s">
        <v>83</v>
      </c>
      <c r="AV665" s="14" t="s">
        <v>136</v>
      </c>
      <c r="AW665" s="14" t="s">
        <v>32</v>
      </c>
      <c r="AX665" s="14" t="s">
        <v>81</v>
      </c>
      <c r="AY665" s="208" t="s">
        <v>130</v>
      </c>
    </row>
    <row r="666" s="2" customFormat="1" ht="24.15" customHeight="1">
      <c r="A666" s="38"/>
      <c r="B666" s="179"/>
      <c r="C666" s="230" t="s">
        <v>836</v>
      </c>
      <c r="D666" s="230" t="s">
        <v>379</v>
      </c>
      <c r="E666" s="231" t="s">
        <v>837</v>
      </c>
      <c r="F666" s="232" t="s">
        <v>838</v>
      </c>
      <c r="G666" s="233" t="s">
        <v>135</v>
      </c>
      <c r="H666" s="234">
        <v>11</v>
      </c>
      <c r="I666" s="235"/>
      <c r="J666" s="236">
        <f>ROUND(I666*H666,2)</f>
        <v>0</v>
      </c>
      <c r="K666" s="232" t="s">
        <v>158</v>
      </c>
      <c r="L666" s="237"/>
      <c r="M666" s="238" t="s">
        <v>1</v>
      </c>
      <c r="N666" s="239" t="s">
        <v>40</v>
      </c>
      <c r="O666" s="77"/>
      <c r="P666" s="189">
        <f>O666*H666</f>
        <v>0</v>
      </c>
      <c r="Q666" s="189">
        <v>0.50600000000000001</v>
      </c>
      <c r="R666" s="189">
        <f>Q666*H666</f>
        <v>5.5659999999999998</v>
      </c>
      <c r="S666" s="189">
        <v>0</v>
      </c>
      <c r="T666" s="190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191" t="s">
        <v>178</v>
      </c>
      <c r="AT666" s="191" t="s">
        <v>379</v>
      </c>
      <c r="AU666" s="191" t="s">
        <v>83</v>
      </c>
      <c r="AY666" s="19" t="s">
        <v>130</v>
      </c>
      <c r="BE666" s="192">
        <f>IF(N666="základní",J666,0)</f>
        <v>0</v>
      </c>
      <c r="BF666" s="192">
        <f>IF(N666="snížená",J666,0)</f>
        <v>0</v>
      </c>
      <c r="BG666" s="192">
        <f>IF(N666="zákl. přenesená",J666,0)</f>
        <v>0</v>
      </c>
      <c r="BH666" s="192">
        <f>IF(N666="sníž. přenesená",J666,0)</f>
        <v>0</v>
      </c>
      <c r="BI666" s="192">
        <f>IF(N666="nulová",J666,0)</f>
        <v>0</v>
      </c>
      <c r="BJ666" s="19" t="s">
        <v>81</v>
      </c>
      <c r="BK666" s="192">
        <f>ROUND(I666*H666,2)</f>
        <v>0</v>
      </c>
      <c r="BL666" s="19" t="s">
        <v>136</v>
      </c>
      <c r="BM666" s="191" t="s">
        <v>839</v>
      </c>
    </row>
    <row r="667" s="2" customFormat="1">
      <c r="A667" s="38"/>
      <c r="B667" s="39"/>
      <c r="C667" s="38"/>
      <c r="D667" s="193" t="s">
        <v>138</v>
      </c>
      <c r="E667" s="38"/>
      <c r="F667" s="194" t="s">
        <v>840</v>
      </c>
      <c r="G667" s="38"/>
      <c r="H667" s="38"/>
      <c r="I667" s="195"/>
      <c r="J667" s="38"/>
      <c r="K667" s="38"/>
      <c r="L667" s="39"/>
      <c r="M667" s="196"/>
      <c r="N667" s="197"/>
      <c r="O667" s="77"/>
      <c r="P667" s="77"/>
      <c r="Q667" s="77"/>
      <c r="R667" s="77"/>
      <c r="S667" s="77"/>
      <c r="T667" s="78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9" t="s">
        <v>138</v>
      </c>
      <c r="AU667" s="19" t="s">
        <v>83</v>
      </c>
    </row>
    <row r="668" s="13" customFormat="1">
      <c r="A668" s="13"/>
      <c r="B668" s="199"/>
      <c r="C668" s="13"/>
      <c r="D668" s="193" t="s">
        <v>142</v>
      </c>
      <c r="E668" s="200" t="s">
        <v>1</v>
      </c>
      <c r="F668" s="201" t="s">
        <v>841</v>
      </c>
      <c r="G668" s="13"/>
      <c r="H668" s="202">
        <v>7</v>
      </c>
      <c r="I668" s="203"/>
      <c r="J668" s="13"/>
      <c r="K668" s="13"/>
      <c r="L668" s="199"/>
      <c r="M668" s="204"/>
      <c r="N668" s="205"/>
      <c r="O668" s="205"/>
      <c r="P668" s="205"/>
      <c r="Q668" s="205"/>
      <c r="R668" s="205"/>
      <c r="S668" s="205"/>
      <c r="T668" s="20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00" t="s">
        <v>142</v>
      </c>
      <c r="AU668" s="200" t="s">
        <v>83</v>
      </c>
      <c r="AV668" s="13" t="s">
        <v>83</v>
      </c>
      <c r="AW668" s="13" t="s">
        <v>32</v>
      </c>
      <c r="AX668" s="13" t="s">
        <v>75</v>
      </c>
      <c r="AY668" s="200" t="s">
        <v>130</v>
      </c>
    </row>
    <row r="669" s="13" customFormat="1">
      <c r="A669" s="13"/>
      <c r="B669" s="199"/>
      <c r="C669" s="13"/>
      <c r="D669" s="193" t="s">
        <v>142</v>
      </c>
      <c r="E669" s="200" t="s">
        <v>1</v>
      </c>
      <c r="F669" s="201" t="s">
        <v>644</v>
      </c>
      <c r="G669" s="13"/>
      <c r="H669" s="202">
        <v>2</v>
      </c>
      <c r="I669" s="203"/>
      <c r="J669" s="13"/>
      <c r="K669" s="13"/>
      <c r="L669" s="199"/>
      <c r="M669" s="204"/>
      <c r="N669" s="205"/>
      <c r="O669" s="205"/>
      <c r="P669" s="205"/>
      <c r="Q669" s="205"/>
      <c r="R669" s="205"/>
      <c r="S669" s="205"/>
      <c r="T669" s="20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00" t="s">
        <v>142</v>
      </c>
      <c r="AU669" s="200" t="s">
        <v>83</v>
      </c>
      <c r="AV669" s="13" t="s">
        <v>83</v>
      </c>
      <c r="AW669" s="13" t="s">
        <v>32</v>
      </c>
      <c r="AX669" s="13" t="s">
        <v>75</v>
      </c>
      <c r="AY669" s="200" t="s">
        <v>130</v>
      </c>
    </row>
    <row r="670" s="13" customFormat="1">
      <c r="A670" s="13"/>
      <c r="B670" s="199"/>
      <c r="C670" s="13"/>
      <c r="D670" s="193" t="s">
        <v>142</v>
      </c>
      <c r="E670" s="200" t="s">
        <v>1</v>
      </c>
      <c r="F670" s="201" t="s">
        <v>632</v>
      </c>
      <c r="G670" s="13"/>
      <c r="H670" s="202">
        <v>1</v>
      </c>
      <c r="I670" s="203"/>
      <c r="J670" s="13"/>
      <c r="K670" s="13"/>
      <c r="L670" s="199"/>
      <c r="M670" s="204"/>
      <c r="N670" s="205"/>
      <c r="O670" s="205"/>
      <c r="P670" s="205"/>
      <c r="Q670" s="205"/>
      <c r="R670" s="205"/>
      <c r="S670" s="205"/>
      <c r="T670" s="20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00" t="s">
        <v>142</v>
      </c>
      <c r="AU670" s="200" t="s">
        <v>83</v>
      </c>
      <c r="AV670" s="13" t="s">
        <v>83</v>
      </c>
      <c r="AW670" s="13" t="s">
        <v>32</v>
      </c>
      <c r="AX670" s="13" t="s">
        <v>75</v>
      </c>
      <c r="AY670" s="200" t="s">
        <v>130</v>
      </c>
    </row>
    <row r="671" s="13" customFormat="1">
      <c r="A671" s="13"/>
      <c r="B671" s="199"/>
      <c r="C671" s="13"/>
      <c r="D671" s="193" t="s">
        <v>142</v>
      </c>
      <c r="E671" s="200" t="s">
        <v>1</v>
      </c>
      <c r="F671" s="201" t="s">
        <v>651</v>
      </c>
      <c r="G671" s="13"/>
      <c r="H671" s="202">
        <v>1</v>
      </c>
      <c r="I671" s="203"/>
      <c r="J671" s="13"/>
      <c r="K671" s="13"/>
      <c r="L671" s="199"/>
      <c r="M671" s="204"/>
      <c r="N671" s="205"/>
      <c r="O671" s="205"/>
      <c r="P671" s="205"/>
      <c r="Q671" s="205"/>
      <c r="R671" s="205"/>
      <c r="S671" s="205"/>
      <c r="T671" s="20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00" t="s">
        <v>142</v>
      </c>
      <c r="AU671" s="200" t="s">
        <v>83</v>
      </c>
      <c r="AV671" s="13" t="s">
        <v>83</v>
      </c>
      <c r="AW671" s="13" t="s">
        <v>32</v>
      </c>
      <c r="AX671" s="13" t="s">
        <v>75</v>
      </c>
      <c r="AY671" s="200" t="s">
        <v>130</v>
      </c>
    </row>
    <row r="672" s="14" customFormat="1">
      <c r="A672" s="14"/>
      <c r="B672" s="207"/>
      <c r="C672" s="14"/>
      <c r="D672" s="193" t="s">
        <v>142</v>
      </c>
      <c r="E672" s="208" t="s">
        <v>1</v>
      </c>
      <c r="F672" s="209" t="s">
        <v>173</v>
      </c>
      <c r="G672" s="14"/>
      <c r="H672" s="210">
        <v>11</v>
      </c>
      <c r="I672" s="211"/>
      <c r="J672" s="14"/>
      <c r="K672" s="14"/>
      <c r="L672" s="207"/>
      <c r="M672" s="212"/>
      <c r="N672" s="213"/>
      <c r="O672" s="213"/>
      <c r="P672" s="213"/>
      <c r="Q672" s="213"/>
      <c r="R672" s="213"/>
      <c r="S672" s="213"/>
      <c r="T672" s="21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08" t="s">
        <v>142</v>
      </c>
      <c r="AU672" s="208" t="s">
        <v>83</v>
      </c>
      <c r="AV672" s="14" t="s">
        <v>136</v>
      </c>
      <c r="AW672" s="14" t="s">
        <v>32</v>
      </c>
      <c r="AX672" s="14" t="s">
        <v>81</v>
      </c>
      <c r="AY672" s="208" t="s">
        <v>130</v>
      </c>
    </row>
    <row r="673" s="2" customFormat="1" ht="24.15" customHeight="1">
      <c r="A673" s="38"/>
      <c r="B673" s="179"/>
      <c r="C673" s="230" t="s">
        <v>842</v>
      </c>
      <c r="D673" s="230" t="s">
        <v>379</v>
      </c>
      <c r="E673" s="231" t="s">
        <v>843</v>
      </c>
      <c r="F673" s="232" t="s">
        <v>844</v>
      </c>
      <c r="G673" s="233" t="s">
        <v>135</v>
      </c>
      <c r="H673" s="234">
        <v>13</v>
      </c>
      <c r="I673" s="235"/>
      <c r="J673" s="236">
        <f>ROUND(I673*H673,2)</f>
        <v>0</v>
      </c>
      <c r="K673" s="232" t="s">
        <v>158</v>
      </c>
      <c r="L673" s="237"/>
      <c r="M673" s="238" t="s">
        <v>1</v>
      </c>
      <c r="N673" s="239" t="s">
        <v>40</v>
      </c>
      <c r="O673" s="77"/>
      <c r="P673" s="189">
        <f>O673*H673</f>
        <v>0</v>
      </c>
      <c r="Q673" s="189">
        <v>1.0129999999999999</v>
      </c>
      <c r="R673" s="189">
        <f>Q673*H673</f>
        <v>13.168999999999999</v>
      </c>
      <c r="S673" s="189">
        <v>0</v>
      </c>
      <c r="T673" s="190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191" t="s">
        <v>178</v>
      </c>
      <c r="AT673" s="191" t="s">
        <v>379</v>
      </c>
      <c r="AU673" s="191" t="s">
        <v>83</v>
      </c>
      <c r="AY673" s="19" t="s">
        <v>130</v>
      </c>
      <c r="BE673" s="192">
        <f>IF(N673="základní",J673,0)</f>
        <v>0</v>
      </c>
      <c r="BF673" s="192">
        <f>IF(N673="snížená",J673,0)</f>
        <v>0</v>
      </c>
      <c r="BG673" s="192">
        <f>IF(N673="zákl. přenesená",J673,0)</f>
        <v>0</v>
      </c>
      <c r="BH673" s="192">
        <f>IF(N673="sníž. přenesená",J673,0)</f>
        <v>0</v>
      </c>
      <c r="BI673" s="192">
        <f>IF(N673="nulová",J673,0)</f>
        <v>0</v>
      </c>
      <c r="BJ673" s="19" t="s">
        <v>81</v>
      </c>
      <c r="BK673" s="192">
        <f>ROUND(I673*H673,2)</f>
        <v>0</v>
      </c>
      <c r="BL673" s="19" t="s">
        <v>136</v>
      </c>
      <c r="BM673" s="191" t="s">
        <v>845</v>
      </c>
    </row>
    <row r="674" s="2" customFormat="1">
      <c r="A674" s="38"/>
      <c r="B674" s="39"/>
      <c r="C674" s="38"/>
      <c r="D674" s="193" t="s">
        <v>138</v>
      </c>
      <c r="E674" s="38"/>
      <c r="F674" s="194" t="s">
        <v>846</v>
      </c>
      <c r="G674" s="38"/>
      <c r="H674" s="38"/>
      <c r="I674" s="195"/>
      <c r="J674" s="38"/>
      <c r="K674" s="38"/>
      <c r="L674" s="39"/>
      <c r="M674" s="196"/>
      <c r="N674" s="197"/>
      <c r="O674" s="77"/>
      <c r="P674" s="77"/>
      <c r="Q674" s="77"/>
      <c r="R674" s="77"/>
      <c r="S674" s="77"/>
      <c r="T674" s="78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9" t="s">
        <v>138</v>
      </c>
      <c r="AU674" s="19" t="s">
        <v>83</v>
      </c>
    </row>
    <row r="675" s="13" customFormat="1">
      <c r="A675" s="13"/>
      <c r="B675" s="199"/>
      <c r="C675" s="13"/>
      <c r="D675" s="193" t="s">
        <v>142</v>
      </c>
      <c r="E675" s="200" t="s">
        <v>1</v>
      </c>
      <c r="F675" s="201" t="s">
        <v>643</v>
      </c>
      <c r="G675" s="13"/>
      <c r="H675" s="202">
        <v>8</v>
      </c>
      <c r="I675" s="203"/>
      <c r="J675" s="13"/>
      <c r="K675" s="13"/>
      <c r="L675" s="199"/>
      <c r="M675" s="204"/>
      <c r="N675" s="205"/>
      <c r="O675" s="205"/>
      <c r="P675" s="205"/>
      <c r="Q675" s="205"/>
      <c r="R675" s="205"/>
      <c r="S675" s="205"/>
      <c r="T675" s="20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00" t="s">
        <v>142</v>
      </c>
      <c r="AU675" s="200" t="s">
        <v>83</v>
      </c>
      <c r="AV675" s="13" t="s">
        <v>83</v>
      </c>
      <c r="AW675" s="13" t="s">
        <v>32</v>
      </c>
      <c r="AX675" s="13" t="s">
        <v>75</v>
      </c>
      <c r="AY675" s="200" t="s">
        <v>130</v>
      </c>
    </row>
    <row r="676" s="13" customFormat="1">
      <c r="A676" s="13"/>
      <c r="B676" s="199"/>
      <c r="C676" s="13"/>
      <c r="D676" s="193" t="s">
        <v>142</v>
      </c>
      <c r="E676" s="200" t="s">
        <v>1</v>
      </c>
      <c r="F676" s="201" t="s">
        <v>638</v>
      </c>
      <c r="G676" s="13"/>
      <c r="H676" s="202">
        <v>4</v>
      </c>
      <c r="I676" s="203"/>
      <c r="J676" s="13"/>
      <c r="K676" s="13"/>
      <c r="L676" s="199"/>
      <c r="M676" s="204"/>
      <c r="N676" s="205"/>
      <c r="O676" s="205"/>
      <c r="P676" s="205"/>
      <c r="Q676" s="205"/>
      <c r="R676" s="205"/>
      <c r="S676" s="205"/>
      <c r="T676" s="20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00" t="s">
        <v>142</v>
      </c>
      <c r="AU676" s="200" t="s">
        <v>83</v>
      </c>
      <c r="AV676" s="13" t="s">
        <v>83</v>
      </c>
      <c r="AW676" s="13" t="s">
        <v>32</v>
      </c>
      <c r="AX676" s="13" t="s">
        <v>75</v>
      </c>
      <c r="AY676" s="200" t="s">
        <v>130</v>
      </c>
    </row>
    <row r="677" s="13" customFormat="1">
      <c r="A677" s="13"/>
      <c r="B677" s="199"/>
      <c r="C677" s="13"/>
      <c r="D677" s="193" t="s">
        <v>142</v>
      </c>
      <c r="E677" s="200" t="s">
        <v>1</v>
      </c>
      <c r="F677" s="201" t="s">
        <v>651</v>
      </c>
      <c r="G677" s="13"/>
      <c r="H677" s="202">
        <v>1</v>
      </c>
      <c r="I677" s="203"/>
      <c r="J677" s="13"/>
      <c r="K677" s="13"/>
      <c r="L677" s="199"/>
      <c r="M677" s="204"/>
      <c r="N677" s="205"/>
      <c r="O677" s="205"/>
      <c r="P677" s="205"/>
      <c r="Q677" s="205"/>
      <c r="R677" s="205"/>
      <c r="S677" s="205"/>
      <c r="T677" s="206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00" t="s">
        <v>142</v>
      </c>
      <c r="AU677" s="200" t="s">
        <v>83</v>
      </c>
      <c r="AV677" s="13" t="s">
        <v>83</v>
      </c>
      <c r="AW677" s="13" t="s">
        <v>32</v>
      </c>
      <c r="AX677" s="13" t="s">
        <v>75</v>
      </c>
      <c r="AY677" s="200" t="s">
        <v>130</v>
      </c>
    </row>
    <row r="678" s="14" customFormat="1">
      <c r="A678" s="14"/>
      <c r="B678" s="207"/>
      <c r="C678" s="14"/>
      <c r="D678" s="193" t="s">
        <v>142</v>
      </c>
      <c r="E678" s="208" t="s">
        <v>1</v>
      </c>
      <c r="F678" s="209" t="s">
        <v>173</v>
      </c>
      <c r="G678" s="14"/>
      <c r="H678" s="210">
        <v>13</v>
      </c>
      <c r="I678" s="211"/>
      <c r="J678" s="14"/>
      <c r="K678" s="14"/>
      <c r="L678" s="207"/>
      <c r="M678" s="212"/>
      <c r="N678" s="213"/>
      <c r="O678" s="213"/>
      <c r="P678" s="213"/>
      <c r="Q678" s="213"/>
      <c r="R678" s="213"/>
      <c r="S678" s="213"/>
      <c r="T678" s="21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08" t="s">
        <v>142</v>
      </c>
      <c r="AU678" s="208" t="s">
        <v>83</v>
      </c>
      <c r="AV678" s="14" t="s">
        <v>136</v>
      </c>
      <c r="AW678" s="14" t="s">
        <v>32</v>
      </c>
      <c r="AX678" s="14" t="s">
        <v>81</v>
      </c>
      <c r="AY678" s="208" t="s">
        <v>130</v>
      </c>
    </row>
    <row r="679" s="2" customFormat="1" ht="24.15" customHeight="1">
      <c r="A679" s="38"/>
      <c r="B679" s="179"/>
      <c r="C679" s="180" t="s">
        <v>847</v>
      </c>
      <c r="D679" s="180" t="s">
        <v>132</v>
      </c>
      <c r="E679" s="181" t="s">
        <v>848</v>
      </c>
      <c r="F679" s="182" t="s">
        <v>849</v>
      </c>
      <c r="G679" s="183" t="s">
        <v>135</v>
      </c>
      <c r="H679" s="184">
        <v>18</v>
      </c>
      <c r="I679" s="185"/>
      <c r="J679" s="186">
        <f>ROUND(I679*H679,2)</f>
        <v>0</v>
      </c>
      <c r="K679" s="182" t="s">
        <v>158</v>
      </c>
      <c r="L679" s="39"/>
      <c r="M679" s="187" t="s">
        <v>1</v>
      </c>
      <c r="N679" s="188" t="s">
        <v>40</v>
      </c>
      <c r="O679" s="77"/>
      <c r="P679" s="189">
        <f>O679*H679</f>
        <v>0</v>
      </c>
      <c r="Q679" s="189">
        <v>0.01248</v>
      </c>
      <c r="R679" s="189">
        <f>Q679*H679</f>
        <v>0.22464000000000001</v>
      </c>
      <c r="S679" s="189">
        <v>0</v>
      </c>
      <c r="T679" s="190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191" t="s">
        <v>136</v>
      </c>
      <c r="AT679" s="191" t="s">
        <v>132</v>
      </c>
      <c r="AU679" s="191" t="s">
        <v>83</v>
      </c>
      <c r="AY679" s="19" t="s">
        <v>130</v>
      </c>
      <c r="BE679" s="192">
        <f>IF(N679="základní",J679,0)</f>
        <v>0</v>
      </c>
      <c r="BF679" s="192">
        <f>IF(N679="snížená",J679,0)</f>
        <v>0</v>
      </c>
      <c r="BG679" s="192">
        <f>IF(N679="zákl. přenesená",J679,0)</f>
        <v>0</v>
      </c>
      <c r="BH679" s="192">
        <f>IF(N679="sníž. přenesená",J679,0)</f>
        <v>0</v>
      </c>
      <c r="BI679" s="192">
        <f>IF(N679="nulová",J679,0)</f>
        <v>0</v>
      </c>
      <c r="BJ679" s="19" t="s">
        <v>81</v>
      </c>
      <c r="BK679" s="192">
        <f>ROUND(I679*H679,2)</f>
        <v>0</v>
      </c>
      <c r="BL679" s="19" t="s">
        <v>136</v>
      </c>
      <c r="BM679" s="191" t="s">
        <v>850</v>
      </c>
    </row>
    <row r="680" s="2" customFormat="1">
      <c r="A680" s="38"/>
      <c r="B680" s="39"/>
      <c r="C680" s="38"/>
      <c r="D680" s="193" t="s">
        <v>138</v>
      </c>
      <c r="E680" s="38"/>
      <c r="F680" s="194" t="s">
        <v>849</v>
      </c>
      <c r="G680" s="38"/>
      <c r="H680" s="38"/>
      <c r="I680" s="195"/>
      <c r="J680" s="38"/>
      <c r="K680" s="38"/>
      <c r="L680" s="39"/>
      <c r="M680" s="196"/>
      <c r="N680" s="197"/>
      <c r="O680" s="77"/>
      <c r="P680" s="77"/>
      <c r="Q680" s="77"/>
      <c r="R680" s="77"/>
      <c r="S680" s="77"/>
      <c r="T680" s="78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T680" s="19" t="s">
        <v>138</v>
      </c>
      <c r="AU680" s="19" t="s">
        <v>83</v>
      </c>
    </row>
    <row r="681" s="2" customFormat="1">
      <c r="A681" s="38"/>
      <c r="B681" s="39"/>
      <c r="C681" s="38"/>
      <c r="D681" s="193" t="s">
        <v>140</v>
      </c>
      <c r="E681" s="38"/>
      <c r="F681" s="198" t="s">
        <v>141</v>
      </c>
      <c r="G681" s="38"/>
      <c r="H681" s="38"/>
      <c r="I681" s="195"/>
      <c r="J681" s="38"/>
      <c r="K681" s="38"/>
      <c r="L681" s="39"/>
      <c r="M681" s="196"/>
      <c r="N681" s="197"/>
      <c r="O681" s="77"/>
      <c r="P681" s="77"/>
      <c r="Q681" s="77"/>
      <c r="R681" s="77"/>
      <c r="S681" s="77"/>
      <c r="T681" s="78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9" t="s">
        <v>140</v>
      </c>
      <c r="AU681" s="19" t="s">
        <v>83</v>
      </c>
    </row>
    <row r="682" s="13" customFormat="1">
      <c r="A682" s="13"/>
      <c r="B682" s="199"/>
      <c r="C682" s="13"/>
      <c r="D682" s="193" t="s">
        <v>142</v>
      </c>
      <c r="E682" s="200" t="s">
        <v>1</v>
      </c>
      <c r="F682" s="201" t="s">
        <v>817</v>
      </c>
      <c r="G682" s="13"/>
      <c r="H682" s="202">
        <v>10</v>
      </c>
      <c r="I682" s="203"/>
      <c r="J682" s="13"/>
      <c r="K682" s="13"/>
      <c r="L682" s="199"/>
      <c r="M682" s="204"/>
      <c r="N682" s="205"/>
      <c r="O682" s="205"/>
      <c r="P682" s="205"/>
      <c r="Q682" s="205"/>
      <c r="R682" s="205"/>
      <c r="S682" s="205"/>
      <c r="T682" s="20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00" t="s">
        <v>142</v>
      </c>
      <c r="AU682" s="200" t="s">
        <v>83</v>
      </c>
      <c r="AV682" s="13" t="s">
        <v>83</v>
      </c>
      <c r="AW682" s="13" t="s">
        <v>32</v>
      </c>
      <c r="AX682" s="13" t="s">
        <v>75</v>
      </c>
      <c r="AY682" s="200" t="s">
        <v>130</v>
      </c>
    </row>
    <row r="683" s="13" customFormat="1">
      <c r="A683" s="13"/>
      <c r="B683" s="199"/>
      <c r="C683" s="13"/>
      <c r="D683" s="193" t="s">
        <v>142</v>
      </c>
      <c r="E683" s="200" t="s">
        <v>1</v>
      </c>
      <c r="F683" s="201" t="s">
        <v>638</v>
      </c>
      <c r="G683" s="13"/>
      <c r="H683" s="202">
        <v>4</v>
      </c>
      <c r="I683" s="203"/>
      <c r="J683" s="13"/>
      <c r="K683" s="13"/>
      <c r="L683" s="199"/>
      <c r="M683" s="204"/>
      <c r="N683" s="205"/>
      <c r="O683" s="205"/>
      <c r="P683" s="205"/>
      <c r="Q683" s="205"/>
      <c r="R683" s="205"/>
      <c r="S683" s="205"/>
      <c r="T683" s="20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00" t="s">
        <v>142</v>
      </c>
      <c r="AU683" s="200" t="s">
        <v>83</v>
      </c>
      <c r="AV683" s="13" t="s">
        <v>83</v>
      </c>
      <c r="AW683" s="13" t="s">
        <v>32</v>
      </c>
      <c r="AX683" s="13" t="s">
        <v>75</v>
      </c>
      <c r="AY683" s="200" t="s">
        <v>130</v>
      </c>
    </row>
    <row r="684" s="13" customFormat="1">
      <c r="A684" s="13"/>
      <c r="B684" s="199"/>
      <c r="C684" s="13"/>
      <c r="D684" s="193" t="s">
        <v>142</v>
      </c>
      <c r="E684" s="200" t="s">
        <v>1</v>
      </c>
      <c r="F684" s="201" t="s">
        <v>632</v>
      </c>
      <c r="G684" s="13"/>
      <c r="H684" s="202">
        <v>1</v>
      </c>
      <c r="I684" s="203"/>
      <c r="J684" s="13"/>
      <c r="K684" s="13"/>
      <c r="L684" s="199"/>
      <c r="M684" s="204"/>
      <c r="N684" s="205"/>
      <c r="O684" s="205"/>
      <c r="P684" s="205"/>
      <c r="Q684" s="205"/>
      <c r="R684" s="205"/>
      <c r="S684" s="205"/>
      <c r="T684" s="20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00" t="s">
        <v>142</v>
      </c>
      <c r="AU684" s="200" t="s">
        <v>83</v>
      </c>
      <c r="AV684" s="13" t="s">
        <v>83</v>
      </c>
      <c r="AW684" s="13" t="s">
        <v>32</v>
      </c>
      <c r="AX684" s="13" t="s">
        <v>75</v>
      </c>
      <c r="AY684" s="200" t="s">
        <v>130</v>
      </c>
    </row>
    <row r="685" s="13" customFormat="1">
      <c r="A685" s="13"/>
      <c r="B685" s="199"/>
      <c r="C685" s="13"/>
      <c r="D685" s="193" t="s">
        <v>142</v>
      </c>
      <c r="E685" s="200" t="s">
        <v>1</v>
      </c>
      <c r="F685" s="201" t="s">
        <v>645</v>
      </c>
      <c r="G685" s="13"/>
      <c r="H685" s="202">
        <v>3</v>
      </c>
      <c r="I685" s="203"/>
      <c r="J685" s="13"/>
      <c r="K685" s="13"/>
      <c r="L685" s="199"/>
      <c r="M685" s="204"/>
      <c r="N685" s="205"/>
      <c r="O685" s="205"/>
      <c r="P685" s="205"/>
      <c r="Q685" s="205"/>
      <c r="R685" s="205"/>
      <c r="S685" s="205"/>
      <c r="T685" s="20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00" t="s">
        <v>142</v>
      </c>
      <c r="AU685" s="200" t="s">
        <v>83</v>
      </c>
      <c r="AV685" s="13" t="s">
        <v>83</v>
      </c>
      <c r="AW685" s="13" t="s">
        <v>32</v>
      </c>
      <c r="AX685" s="13" t="s">
        <v>75</v>
      </c>
      <c r="AY685" s="200" t="s">
        <v>130</v>
      </c>
    </row>
    <row r="686" s="14" customFormat="1">
      <c r="A686" s="14"/>
      <c r="B686" s="207"/>
      <c r="C686" s="14"/>
      <c r="D686" s="193" t="s">
        <v>142</v>
      </c>
      <c r="E686" s="208" t="s">
        <v>1</v>
      </c>
      <c r="F686" s="209" t="s">
        <v>173</v>
      </c>
      <c r="G686" s="14"/>
      <c r="H686" s="210">
        <v>18</v>
      </c>
      <c r="I686" s="211"/>
      <c r="J686" s="14"/>
      <c r="K686" s="14"/>
      <c r="L686" s="207"/>
      <c r="M686" s="212"/>
      <c r="N686" s="213"/>
      <c r="O686" s="213"/>
      <c r="P686" s="213"/>
      <c r="Q686" s="213"/>
      <c r="R686" s="213"/>
      <c r="S686" s="213"/>
      <c r="T686" s="21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08" t="s">
        <v>142</v>
      </c>
      <c r="AU686" s="208" t="s">
        <v>83</v>
      </c>
      <c r="AV686" s="14" t="s">
        <v>136</v>
      </c>
      <c r="AW686" s="14" t="s">
        <v>32</v>
      </c>
      <c r="AX686" s="14" t="s">
        <v>81</v>
      </c>
      <c r="AY686" s="208" t="s">
        <v>130</v>
      </c>
    </row>
    <row r="687" s="2" customFormat="1" ht="33" customHeight="1">
      <c r="A687" s="38"/>
      <c r="B687" s="179"/>
      <c r="C687" s="230" t="s">
        <v>851</v>
      </c>
      <c r="D687" s="230" t="s">
        <v>379</v>
      </c>
      <c r="E687" s="231" t="s">
        <v>852</v>
      </c>
      <c r="F687" s="232" t="s">
        <v>853</v>
      </c>
      <c r="G687" s="233" t="s">
        <v>135</v>
      </c>
      <c r="H687" s="234">
        <v>18</v>
      </c>
      <c r="I687" s="235"/>
      <c r="J687" s="236">
        <f>ROUND(I687*H687,2)</f>
        <v>0</v>
      </c>
      <c r="K687" s="232" t="s">
        <v>158</v>
      </c>
      <c r="L687" s="237"/>
      <c r="M687" s="238" t="s">
        <v>1</v>
      </c>
      <c r="N687" s="239" t="s">
        <v>40</v>
      </c>
      <c r="O687" s="77"/>
      <c r="P687" s="189">
        <f>O687*H687</f>
        <v>0</v>
      </c>
      <c r="Q687" s="189">
        <v>0.54800000000000004</v>
      </c>
      <c r="R687" s="189">
        <f>Q687*H687</f>
        <v>9.8640000000000008</v>
      </c>
      <c r="S687" s="189">
        <v>0</v>
      </c>
      <c r="T687" s="190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191" t="s">
        <v>178</v>
      </c>
      <c r="AT687" s="191" t="s">
        <v>379</v>
      </c>
      <c r="AU687" s="191" t="s">
        <v>83</v>
      </c>
      <c r="AY687" s="19" t="s">
        <v>130</v>
      </c>
      <c r="BE687" s="192">
        <f>IF(N687="základní",J687,0)</f>
        <v>0</v>
      </c>
      <c r="BF687" s="192">
        <f>IF(N687="snížená",J687,0)</f>
        <v>0</v>
      </c>
      <c r="BG687" s="192">
        <f>IF(N687="zákl. přenesená",J687,0)</f>
        <v>0</v>
      </c>
      <c r="BH687" s="192">
        <f>IF(N687="sníž. přenesená",J687,0)</f>
        <v>0</v>
      </c>
      <c r="BI687" s="192">
        <f>IF(N687="nulová",J687,0)</f>
        <v>0</v>
      </c>
      <c r="BJ687" s="19" t="s">
        <v>81</v>
      </c>
      <c r="BK687" s="192">
        <f>ROUND(I687*H687,2)</f>
        <v>0</v>
      </c>
      <c r="BL687" s="19" t="s">
        <v>136</v>
      </c>
      <c r="BM687" s="191" t="s">
        <v>854</v>
      </c>
    </row>
    <row r="688" s="2" customFormat="1">
      <c r="A688" s="38"/>
      <c r="B688" s="39"/>
      <c r="C688" s="38"/>
      <c r="D688" s="193" t="s">
        <v>138</v>
      </c>
      <c r="E688" s="38"/>
      <c r="F688" s="194" t="s">
        <v>855</v>
      </c>
      <c r="G688" s="38"/>
      <c r="H688" s="38"/>
      <c r="I688" s="195"/>
      <c r="J688" s="38"/>
      <c r="K688" s="38"/>
      <c r="L688" s="39"/>
      <c r="M688" s="196"/>
      <c r="N688" s="197"/>
      <c r="O688" s="77"/>
      <c r="P688" s="77"/>
      <c r="Q688" s="77"/>
      <c r="R688" s="77"/>
      <c r="S688" s="77"/>
      <c r="T688" s="78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T688" s="19" t="s">
        <v>138</v>
      </c>
      <c r="AU688" s="19" t="s">
        <v>83</v>
      </c>
    </row>
    <row r="689" s="2" customFormat="1" ht="24.15" customHeight="1">
      <c r="A689" s="38"/>
      <c r="B689" s="179"/>
      <c r="C689" s="180" t="s">
        <v>856</v>
      </c>
      <c r="D689" s="180" t="s">
        <v>132</v>
      </c>
      <c r="E689" s="181" t="s">
        <v>857</v>
      </c>
      <c r="F689" s="182" t="s">
        <v>858</v>
      </c>
      <c r="G689" s="183" t="s">
        <v>135</v>
      </c>
      <c r="H689" s="184">
        <v>18</v>
      </c>
      <c r="I689" s="185"/>
      <c r="J689" s="186">
        <f>ROUND(I689*H689,2)</f>
        <v>0</v>
      </c>
      <c r="K689" s="182" t="s">
        <v>158</v>
      </c>
      <c r="L689" s="39"/>
      <c r="M689" s="187" t="s">
        <v>1</v>
      </c>
      <c r="N689" s="188" t="s">
        <v>40</v>
      </c>
      <c r="O689" s="77"/>
      <c r="P689" s="189">
        <f>O689*H689</f>
        <v>0</v>
      </c>
      <c r="Q689" s="189">
        <v>0.028539999999999999</v>
      </c>
      <c r="R689" s="189">
        <f>Q689*H689</f>
        <v>0.51371999999999995</v>
      </c>
      <c r="S689" s="189">
        <v>0</v>
      </c>
      <c r="T689" s="190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191" t="s">
        <v>136</v>
      </c>
      <c r="AT689" s="191" t="s">
        <v>132</v>
      </c>
      <c r="AU689" s="191" t="s">
        <v>83</v>
      </c>
      <c r="AY689" s="19" t="s">
        <v>130</v>
      </c>
      <c r="BE689" s="192">
        <f>IF(N689="základní",J689,0)</f>
        <v>0</v>
      </c>
      <c r="BF689" s="192">
        <f>IF(N689="snížená",J689,0)</f>
        <v>0</v>
      </c>
      <c r="BG689" s="192">
        <f>IF(N689="zákl. přenesená",J689,0)</f>
        <v>0</v>
      </c>
      <c r="BH689" s="192">
        <f>IF(N689="sníž. přenesená",J689,0)</f>
        <v>0</v>
      </c>
      <c r="BI689" s="192">
        <f>IF(N689="nulová",J689,0)</f>
        <v>0</v>
      </c>
      <c r="BJ689" s="19" t="s">
        <v>81</v>
      </c>
      <c r="BK689" s="192">
        <f>ROUND(I689*H689,2)</f>
        <v>0</v>
      </c>
      <c r="BL689" s="19" t="s">
        <v>136</v>
      </c>
      <c r="BM689" s="191" t="s">
        <v>859</v>
      </c>
    </row>
    <row r="690" s="2" customFormat="1">
      <c r="A690" s="38"/>
      <c r="B690" s="39"/>
      <c r="C690" s="38"/>
      <c r="D690" s="193" t="s">
        <v>138</v>
      </c>
      <c r="E690" s="38"/>
      <c r="F690" s="194" t="s">
        <v>858</v>
      </c>
      <c r="G690" s="38"/>
      <c r="H690" s="38"/>
      <c r="I690" s="195"/>
      <c r="J690" s="38"/>
      <c r="K690" s="38"/>
      <c r="L690" s="39"/>
      <c r="M690" s="196"/>
      <c r="N690" s="197"/>
      <c r="O690" s="77"/>
      <c r="P690" s="77"/>
      <c r="Q690" s="77"/>
      <c r="R690" s="77"/>
      <c r="S690" s="77"/>
      <c r="T690" s="78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T690" s="19" t="s">
        <v>138</v>
      </c>
      <c r="AU690" s="19" t="s">
        <v>83</v>
      </c>
    </row>
    <row r="691" s="2" customFormat="1">
      <c r="A691" s="38"/>
      <c r="B691" s="39"/>
      <c r="C691" s="38"/>
      <c r="D691" s="193" t="s">
        <v>140</v>
      </c>
      <c r="E691" s="38"/>
      <c r="F691" s="198" t="s">
        <v>141</v>
      </c>
      <c r="G691" s="38"/>
      <c r="H691" s="38"/>
      <c r="I691" s="195"/>
      <c r="J691" s="38"/>
      <c r="K691" s="38"/>
      <c r="L691" s="39"/>
      <c r="M691" s="196"/>
      <c r="N691" s="197"/>
      <c r="O691" s="77"/>
      <c r="P691" s="77"/>
      <c r="Q691" s="77"/>
      <c r="R691" s="77"/>
      <c r="S691" s="77"/>
      <c r="T691" s="78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T691" s="19" t="s">
        <v>140</v>
      </c>
      <c r="AU691" s="19" t="s">
        <v>83</v>
      </c>
    </row>
    <row r="692" s="13" customFormat="1">
      <c r="A692" s="13"/>
      <c r="B692" s="199"/>
      <c r="C692" s="13"/>
      <c r="D692" s="193" t="s">
        <v>142</v>
      </c>
      <c r="E692" s="200" t="s">
        <v>1</v>
      </c>
      <c r="F692" s="201" t="s">
        <v>817</v>
      </c>
      <c r="G692" s="13"/>
      <c r="H692" s="202">
        <v>10</v>
      </c>
      <c r="I692" s="203"/>
      <c r="J692" s="13"/>
      <c r="K692" s="13"/>
      <c r="L692" s="199"/>
      <c r="M692" s="204"/>
      <c r="N692" s="205"/>
      <c r="O692" s="205"/>
      <c r="P692" s="205"/>
      <c r="Q692" s="205"/>
      <c r="R692" s="205"/>
      <c r="S692" s="205"/>
      <c r="T692" s="20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00" t="s">
        <v>142</v>
      </c>
      <c r="AU692" s="200" t="s">
        <v>83</v>
      </c>
      <c r="AV692" s="13" t="s">
        <v>83</v>
      </c>
      <c r="AW692" s="13" t="s">
        <v>32</v>
      </c>
      <c r="AX692" s="13" t="s">
        <v>75</v>
      </c>
      <c r="AY692" s="200" t="s">
        <v>130</v>
      </c>
    </row>
    <row r="693" s="13" customFormat="1">
      <c r="A693" s="13"/>
      <c r="B693" s="199"/>
      <c r="C693" s="13"/>
      <c r="D693" s="193" t="s">
        <v>142</v>
      </c>
      <c r="E693" s="200" t="s">
        <v>1</v>
      </c>
      <c r="F693" s="201" t="s">
        <v>638</v>
      </c>
      <c r="G693" s="13"/>
      <c r="H693" s="202">
        <v>4</v>
      </c>
      <c r="I693" s="203"/>
      <c r="J693" s="13"/>
      <c r="K693" s="13"/>
      <c r="L693" s="199"/>
      <c r="M693" s="204"/>
      <c r="N693" s="205"/>
      <c r="O693" s="205"/>
      <c r="P693" s="205"/>
      <c r="Q693" s="205"/>
      <c r="R693" s="205"/>
      <c r="S693" s="205"/>
      <c r="T693" s="20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00" t="s">
        <v>142</v>
      </c>
      <c r="AU693" s="200" t="s">
        <v>83</v>
      </c>
      <c r="AV693" s="13" t="s">
        <v>83</v>
      </c>
      <c r="AW693" s="13" t="s">
        <v>32</v>
      </c>
      <c r="AX693" s="13" t="s">
        <v>75</v>
      </c>
      <c r="AY693" s="200" t="s">
        <v>130</v>
      </c>
    </row>
    <row r="694" s="13" customFormat="1">
      <c r="A694" s="13"/>
      <c r="B694" s="199"/>
      <c r="C694" s="13"/>
      <c r="D694" s="193" t="s">
        <v>142</v>
      </c>
      <c r="E694" s="200" t="s">
        <v>1</v>
      </c>
      <c r="F694" s="201" t="s">
        <v>632</v>
      </c>
      <c r="G694" s="13"/>
      <c r="H694" s="202">
        <v>1</v>
      </c>
      <c r="I694" s="203"/>
      <c r="J694" s="13"/>
      <c r="K694" s="13"/>
      <c r="L694" s="199"/>
      <c r="M694" s="204"/>
      <c r="N694" s="205"/>
      <c r="O694" s="205"/>
      <c r="P694" s="205"/>
      <c r="Q694" s="205"/>
      <c r="R694" s="205"/>
      <c r="S694" s="205"/>
      <c r="T694" s="20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00" t="s">
        <v>142</v>
      </c>
      <c r="AU694" s="200" t="s">
        <v>83</v>
      </c>
      <c r="AV694" s="13" t="s">
        <v>83</v>
      </c>
      <c r="AW694" s="13" t="s">
        <v>32</v>
      </c>
      <c r="AX694" s="13" t="s">
        <v>75</v>
      </c>
      <c r="AY694" s="200" t="s">
        <v>130</v>
      </c>
    </row>
    <row r="695" s="13" customFormat="1">
      <c r="A695" s="13"/>
      <c r="B695" s="199"/>
      <c r="C695" s="13"/>
      <c r="D695" s="193" t="s">
        <v>142</v>
      </c>
      <c r="E695" s="200" t="s">
        <v>1</v>
      </c>
      <c r="F695" s="201" t="s">
        <v>645</v>
      </c>
      <c r="G695" s="13"/>
      <c r="H695" s="202">
        <v>3</v>
      </c>
      <c r="I695" s="203"/>
      <c r="J695" s="13"/>
      <c r="K695" s="13"/>
      <c r="L695" s="199"/>
      <c r="M695" s="204"/>
      <c r="N695" s="205"/>
      <c r="O695" s="205"/>
      <c r="P695" s="205"/>
      <c r="Q695" s="205"/>
      <c r="R695" s="205"/>
      <c r="S695" s="205"/>
      <c r="T695" s="20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00" t="s">
        <v>142</v>
      </c>
      <c r="AU695" s="200" t="s">
        <v>83</v>
      </c>
      <c r="AV695" s="13" t="s">
        <v>83</v>
      </c>
      <c r="AW695" s="13" t="s">
        <v>32</v>
      </c>
      <c r="AX695" s="13" t="s">
        <v>75</v>
      </c>
      <c r="AY695" s="200" t="s">
        <v>130</v>
      </c>
    </row>
    <row r="696" s="14" customFormat="1">
      <c r="A696" s="14"/>
      <c r="B696" s="207"/>
      <c r="C696" s="14"/>
      <c r="D696" s="193" t="s">
        <v>142</v>
      </c>
      <c r="E696" s="208" t="s">
        <v>1</v>
      </c>
      <c r="F696" s="209" t="s">
        <v>173</v>
      </c>
      <c r="G696" s="14"/>
      <c r="H696" s="210">
        <v>18</v>
      </c>
      <c r="I696" s="211"/>
      <c r="J696" s="14"/>
      <c r="K696" s="14"/>
      <c r="L696" s="207"/>
      <c r="M696" s="212"/>
      <c r="N696" s="213"/>
      <c r="O696" s="213"/>
      <c r="P696" s="213"/>
      <c r="Q696" s="213"/>
      <c r="R696" s="213"/>
      <c r="S696" s="213"/>
      <c r="T696" s="21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08" t="s">
        <v>142</v>
      </c>
      <c r="AU696" s="208" t="s">
        <v>83</v>
      </c>
      <c r="AV696" s="14" t="s">
        <v>136</v>
      </c>
      <c r="AW696" s="14" t="s">
        <v>32</v>
      </c>
      <c r="AX696" s="14" t="s">
        <v>81</v>
      </c>
      <c r="AY696" s="208" t="s">
        <v>130</v>
      </c>
    </row>
    <row r="697" s="2" customFormat="1" ht="55.5" customHeight="1">
      <c r="A697" s="38"/>
      <c r="B697" s="179"/>
      <c r="C697" s="230" t="s">
        <v>860</v>
      </c>
      <c r="D697" s="230" t="s">
        <v>379</v>
      </c>
      <c r="E697" s="231" t="s">
        <v>861</v>
      </c>
      <c r="F697" s="232" t="s">
        <v>862</v>
      </c>
      <c r="G697" s="233" t="s">
        <v>135</v>
      </c>
      <c r="H697" s="234">
        <v>18</v>
      </c>
      <c r="I697" s="235"/>
      <c r="J697" s="236">
        <f>ROUND(I697*H697,2)</f>
        <v>0</v>
      </c>
      <c r="K697" s="232" t="s">
        <v>158</v>
      </c>
      <c r="L697" s="237"/>
      <c r="M697" s="238" t="s">
        <v>1</v>
      </c>
      <c r="N697" s="239" t="s">
        <v>40</v>
      </c>
      <c r="O697" s="77"/>
      <c r="P697" s="189">
        <f>O697*H697</f>
        <v>0</v>
      </c>
      <c r="Q697" s="189">
        <v>2.1000000000000001</v>
      </c>
      <c r="R697" s="189">
        <f>Q697*H697</f>
        <v>37.800000000000004</v>
      </c>
      <c r="S697" s="189">
        <v>0</v>
      </c>
      <c r="T697" s="190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191" t="s">
        <v>178</v>
      </c>
      <c r="AT697" s="191" t="s">
        <v>379</v>
      </c>
      <c r="AU697" s="191" t="s">
        <v>83</v>
      </c>
      <c r="AY697" s="19" t="s">
        <v>130</v>
      </c>
      <c r="BE697" s="192">
        <f>IF(N697="základní",J697,0)</f>
        <v>0</v>
      </c>
      <c r="BF697" s="192">
        <f>IF(N697="snížená",J697,0)</f>
        <v>0</v>
      </c>
      <c r="BG697" s="192">
        <f>IF(N697="zákl. přenesená",J697,0)</f>
        <v>0</v>
      </c>
      <c r="BH697" s="192">
        <f>IF(N697="sníž. přenesená",J697,0)</f>
        <v>0</v>
      </c>
      <c r="BI697" s="192">
        <f>IF(N697="nulová",J697,0)</f>
        <v>0</v>
      </c>
      <c r="BJ697" s="19" t="s">
        <v>81</v>
      </c>
      <c r="BK697" s="192">
        <f>ROUND(I697*H697,2)</f>
        <v>0</v>
      </c>
      <c r="BL697" s="19" t="s">
        <v>136</v>
      </c>
      <c r="BM697" s="191" t="s">
        <v>863</v>
      </c>
    </row>
    <row r="698" s="2" customFormat="1">
      <c r="A698" s="38"/>
      <c r="B698" s="39"/>
      <c r="C698" s="38"/>
      <c r="D698" s="193" t="s">
        <v>138</v>
      </c>
      <c r="E698" s="38"/>
      <c r="F698" s="194" t="s">
        <v>862</v>
      </c>
      <c r="G698" s="38"/>
      <c r="H698" s="38"/>
      <c r="I698" s="195"/>
      <c r="J698" s="38"/>
      <c r="K698" s="38"/>
      <c r="L698" s="39"/>
      <c r="M698" s="196"/>
      <c r="N698" s="197"/>
      <c r="O698" s="77"/>
      <c r="P698" s="77"/>
      <c r="Q698" s="77"/>
      <c r="R698" s="77"/>
      <c r="S698" s="77"/>
      <c r="T698" s="78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T698" s="19" t="s">
        <v>138</v>
      </c>
      <c r="AU698" s="19" t="s">
        <v>83</v>
      </c>
    </row>
    <row r="699" s="2" customFormat="1" ht="24.15" customHeight="1">
      <c r="A699" s="38"/>
      <c r="B699" s="179"/>
      <c r="C699" s="230" t="s">
        <v>864</v>
      </c>
      <c r="D699" s="230" t="s">
        <v>379</v>
      </c>
      <c r="E699" s="231" t="s">
        <v>865</v>
      </c>
      <c r="F699" s="232" t="s">
        <v>866</v>
      </c>
      <c r="G699" s="233" t="s">
        <v>135</v>
      </c>
      <c r="H699" s="234">
        <v>52</v>
      </c>
      <c r="I699" s="235"/>
      <c r="J699" s="236">
        <f>ROUND(I699*H699,2)</f>
        <v>0</v>
      </c>
      <c r="K699" s="232" t="s">
        <v>158</v>
      </c>
      <c r="L699" s="237"/>
      <c r="M699" s="238" t="s">
        <v>1</v>
      </c>
      <c r="N699" s="239" t="s">
        <v>40</v>
      </c>
      <c r="O699" s="77"/>
      <c r="P699" s="189">
        <f>O699*H699</f>
        <v>0</v>
      </c>
      <c r="Q699" s="189">
        <v>0.002</v>
      </c>
      <c r="R699" s="189">
        <f>Q699*H699</f>
        <v>0.10400000000000001</v>
      </c>
      <c r="S699" s="189">
        <v>0</v>
      </c>
      <c r="T699" s="190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191" t="s">
        <v>178</v>
      </c>
      <c r="AT699" s="191" t="s">
        <v>379</v>
      </c>
      <c r="AU699" s="191" t="s">
        <v>83</v>
      </c>
      <c r="AY699" s="19" t="s">
        <v>130</v>
      </c>
      <c r="BE699" s="192">
        <f>IF(N699="základní",J699,0)</f>
        <v>0</v>
      </c>
      <c r="BF699" s="192">
        <f>IF(N699="snížená",J699,0)</f>
        <v>0</v>
      </c>
      <c r="BG699" s="192">
        <f>IF(N699="zákl. přenesená",J699,0)</f>
        <v>0</v>
      </c>
      <c r="BH699" s="192">
        <f>IF(N699="sníž. přenesená",J699,0)</f>
        <v>0</v>
      </c>
      <c r="BI699" s="192">
        <f>IF(N699="nulová",J699,0)</f>
        <v>0</v>
      </c>
      <c r="BJ699" s="19" t="s">
        <v>81</v>
      </c>
      <c r="BK699" s="192">
        <f>ROUND(I699*H699,2)</f>
        <v>0</v>
      </c>
      <c r="BL699" s="19" t="s">
        <v>136</v>
      </c>
      <c r="BM699" s="191" t="s">
        <v>867</v>
      </c>
    </row>
    <row r="700" s="2" customFormat="1">
      <c r="A700" s="38"/>
      <c r="B700" s="39"/>
      <c r="C700" s="38"/>
      <c r="D700" s="193" t="s">
        <v>138</v>
      </c>
      <c r="E700" s="38"/>
      <c r="F700" s="194" t="s">
        <v>866</v>
      </c>
      <c r="G700" s="38"/>
      <c r="H700" s="38"/>
      <c r="I700" s="195"/>
      <c r="J700" s="38"/>
      <c r="K700" s="38"/>
      <c r="L700" s="39"/>
      <c r="M700" s="196"/>
      <c r="N700" s="197"/>
      <c r="O700" s="77"/>
      <c r="P700" s="77"/>
      <c r="Q700" s="77"/>
      <c r="R700" s="77"/>
      <c r="S700" s="77"/>
      <c r="T700" s="78"/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T700" s="19" t="s">
        <v>138</v>
      </c>
      <c r="AU700" s="19" t="s">
        <v>83</v>
      </c>
    </row>
    <row r="701" s="13" customFormat="1">
      <c r="A701" s="13"/>
      <c r="B701" s="199"/>
      <c r="C701" s="13"/>
      <c r="D701" s="193" t="s">
        <v>142</v>
      </c>
      <c r="E701" s="200" t="s">
        <v>1</v>
      </c>
      <c r="F701" s="201" t="s">
        <v>868</v>
      </c>
      <c r="G701" s="13"/>
      <c r="H701" s="202">
        <v>31</v>
      </c>
      <c r="I701" s="203"/>
      <c r="J701" s="13"/>
      <c r="K701" s="13"/>
      <c r="L701" s="199"/>
      <c r="M701" s="204"/>
      <c r="N701" s="205"/>
      <c r="O701" s="205"/>
      <c r="P701" s="205"/>
      <c r="Q701" s="205"/>
      <c r="R701" s="205"/>
      <c r="S701" s="205"/>
      <c r="T701" s="20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00" t="s">
        <v>142</v>
      </c>
      <c r="AU701" s="200" t="s">
        <v>83</v>
      </c>
      <c r="AV701" s="13" t="s">
        <v>83</v>
      </c>
      <c r="AW701" s="13" t="s">
        <v>32</v>
      </c>
      <c r="AX701" s="13" t="s">
        <v>75</v>
      </c>
      <c r="AY701" s="200" t="s">
        <v>130</v>
      </c>
    </row>
    <row r="702" s="13" customFormat="1">
      <c r="A702" s="13"/>
      <c r="B702" s="199"/>
      <c r="C702" s="13"/>
      <c r="D702" s="193" t="s">
        <v>142</v>
      </c>
      <c r="E702" s="200" t="s">
        <v>1</v>
      </c>
      <c r="F702" s="201" t="s">
        <v>869</v>
      </c>
      <c r="G702" s="13"/>
      <c r="H702" s="202">
        <v>12</v>
      </c>
      <c r="I702" s="203"/>
      <c r="J702" s="13"/>
      <c r="K702" s="13"/>
      <c r="L702" s="199"/>
      <c r="M702" s="204"/>
      <c r="N702" s="205"/>
      <c r="O702" s="205"/>
      <c r="P702" s="205"/>
      <c r="Q702" s="205"/>
      <c r="R702" s="205"/>
      <c r="S702" s="205"/>
      <c r="T702" s="20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00" t="s">
        <v>142</v>
      </c>
      <c r="AU702" s="200" t="s">
        <v>83</v>
      </c>
      <c r="AV702" s="13" t="s">
        <v>83</v>
      </c>
      <c r="AW702" s="13" t="s">
        <v>32</v>
      </c>
      <c r="AX702" s="13" t="s">
        <v>75</v>
      </c>
      <c r="AY702" s="200" t="s">
        <v>130</v>
      </c>
    </row>
    <row r="703" s="13" customFormat="1">
      <c r="A703" s="13"/>
      <c r="B703" s="199"/>
      <c r="C703" s="13"/>
      <c r="D703" s="193" t="s">
        <v>142</v>
      </c>
      <c r="E703" s="200" t="s">
        <v>1</v>
      </c>
      <c r="F703" s="201" t="s">
        <v>870</v>
      </c>
      <c r="G703" s="13"/>
      <c r="H703" s="202">
        <v>2</v>
      </c>
      <c r="I703" s="203"/>
      <c r="J703" s="13"/>
      <c r="K703" s="13"/>
      <c r="L703" s="199"/>
      <c r="M703" s="204"/>
      <c r="N703" s="205"/>
      <c r="O703" s="205"/>
      <c r="P703" s="205"/>
      <c r="Q703" s="205"/>
      <c r="R703" s="205"/>
      <c r="S703" s="205"/>
      <c r="T703" s="20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00" t="s">
        <v>142</v>
      </c>
      <c r="AU703" s="200" t="s">
        <v>83</v>
      </c>
      <c r="AV703" s="13" t="s">
        <v>83</v>
      </c>
      <c r="AW703" s="13" t="s">
        <v>32</v>
      </c>
      <c r="AX703" s="13" t="s">
        <v>75</v>
      </c>
      <c r="AY703" s="200" t="s">
        <v>130</v>
      </c>
    </row>
    <row r="704" s="13" customFormat="1">
      <c r="A704" s="13"/>
      <c r="B704" s="199"/>
      <c r="C704" s="13"/>
      <c r="D704" s="193" t="s">
        <v>142</v>
      </c>
      <c r="E704" s="200" t="s">
        <v>1</v>
      </c>
      <c r="F704" s="201" t="s">
        <v>871</v>
      </c>
      <c r="G704" s="13"/>
      <c r="H704" s="202">
        <v>7</v>
      </c>
      <c r="I704" s="203"/>
      <c r="J704" s="13"/>
      <c r="K704" s="13"/>
      <c r="L704" s="199"/>
      <c r="M704" s="204"/>
      <c r="N704" s="205"/>
      <c r="O704" s="205"/>
      <c r="P704" s="205"/>
      <c r="Q704" s="205"/>
      <c r="R704" s="205"/>
      <c r="S704" s="205"/>
      <c r="T704" s="20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00" t="s">
        <v>142</v>
      </c>
      <c r="AU704" s="200" t="s">
        <v>83</v>
      </c>
      <c r="AV704" s="13" t="s">
        <v>83</v>
      </c>
      <c r="AW704" s="13" t="s">
        <v>32</v>
      </c>
      <c r="AX704" s="13" t="s">
        <v>75</v>
      </c>
      <c r="AY704" s="200" t="s">
        <v>130</v>
      </c>
    </row>
    <row r="705" s="14" customFormat="1">
      <c r="A705" s="14"/>
      <c r="B705" s="207"/>
      <c r="C705" s="14"/>
      <c r="D705" s="193" t="s">
        <v>142</v>
      </c>
      <c r="E705" s="208" t="s">
        <v>1</v>
      </c>
      <c r="F705" s="209" t="s">
        <v>173</v>
      </c>
      <c r="G705" s="14"/>
      <c r="H705" s="210">
        <v>52</v>
      </c>
      <c r="I705" s="211"/>
      <c r="J705" s="14"/>
      <c r="K705" s="14"/>
      <c r="L705" s="207"/>
      <c r="M705" s="212"/>
      <c r="N705" s="213"/>
      <c r="O705" s="213"/>
      <c r="P705" s="213"/>
      <c r="Q705" s="213"/>
      <c r="R705" s="213"/>
      <c r="S705" s="213"/>
      <c r="T705" s="21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08" t="s">
        <v>142</v>
      </c>
      <c r="AU705" s="208" t="s">
        <v>83</v>
      </c>
      <c r="AV705" s="14" t="s">
        <v>136</v>
      </c>
      <c r="AW705" s="14" t="s">
        <v>32</v>
      </c>
      <c r="AX705" s="14" t="s">
        <v>81</v>
      </c>
      <c r="AY705" s="208" t="s">
        <v>130</v>
      </c>
    </row>
    <row r="706" s="2" customFormat="1" ht="24.15" customHeight="1">
      <c r="A706" s="38"/>
      <c r="B706" s="179"/>
      <c r="C706" s="180" t="s">
        <v>872</v>
      </c>
      <c r="D706" s="180" t="s">
        <v>132</v>
      </c>
      <c r="E706" s="181" t="s">
        <v>873</v>
      </c>
      <c r="F706" s="182" t="s">
        <v>874</v>
      </c>
      <c r="G706" s="183" t="s">
        <v>135</v>
      </c>
      <c r="H706" s="184">
        <v>26</v>
      </c>
      <c r="I706" s="185"/>
      <c r="J706" s="186">
        <f>ROUND(I706*H706,2)</f>
        <v>0</v>
      </c>
      <c r="K706" s="182" t="s">
        <v>158</v>
      </c>
      <c r="L706" s="39"/>
      <c r="M706" s="187" t="s">
        <v>1</v>
      </c>
      <c r="N706" s="188" t="s">
        <v>40</v>
      </c>
      <c r="O706" s="77"/>
      <c r="P706" s="189">
        <f>O706*H706</f>
        <v>0</v>
      </c>
      <c r="Q706" s="189">
        <v>0.068959999999999994</v>
      </c>
      <c r="R706" s="189">
        <f>Q706*H706</f>
        <v>1.7929599999999999</v>
      </c>
      <c r="S706" s="189">
        <v>0</v>
      </c>
      <c r="T706" s="190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191" t="s">
        <v>136</v>
      </c>
      <c r="AT706" s="191" t="s">
        <v>132</v>
      </c>
      <c r="AU706" s="191" t="s">
        <v>83</v>
      </c>
      <c r="AY706" s="19" t="s">
        <v>130</v>
      </c>
      <c r="BE706" s="192">
        <f>IF(N706="základní",J706,0)</f>
        <v>0</v>
      </c>
      <c r="BF706" s="192">
        <f>IF(N706="snížená",J706,0)</f>
        <v>0</v>
      </c>
      <c r="BG706" s="192">
        <f>IF(N706="zákl. přenesená",J706,0)</f>
        <v>0</v>
      </c>
      <c r="BH706" s="192">
        <f>IF(N706="sníž. přenesená",J706,0)</f>
        <v>0</v>
      </c>
      <c r="BI706" s="192">
        <f>IF(N706="nulová",J706,0)</f>
        <v>0</v>
      </c>
      <c r="BJ706" s="19" t="s">
        <v>81</v>
      </c>
      <c r="BK706" s="192">
        <f>ROUND(I706*H706,2)</f>
        <v>0</v>
      </c>
      <c r="BL706" s="19" t="s">
        <v>136</v>
      </c>
      <c r="BM706" s="191" t="s">
        <v>875</v>
      </c>
    </row>
    <row r="707" s="2" customFormat="1">
      <c r="A707" s="38"/>
      <c r="B707" s="39"/>
      <c r="C707" s="38"/>
      <c r="D707" s="193" t="s">
        <v>138</v>
      </c>
      <c r="E707" s="38"/>
      <c r="F707" s="194" t="s">
        <v>876</v>
      </c>
      <c r="G707" s="38"/>
      <c r="H707" s="38"/>
      <c r="I707" s="195"/>
      <c r="J707" s="38"/>
      <c r="K707" s="38"/>
      <c r="L707" s="39"/>
      <c r="M707" s="196"/>
      <c r="N707" s="197"/>
      <c r="O707" s="77"/>
      <c r="P707" s="77"/>
      <c r="Q707" s="77"/>
      <c r="R707" s="77"/>
      <c r="S707" s="77"/>
      <c r="T707" s="78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T707" s="19" t="s">
        <v>138</v>
      </c>
      <c r="AU707" s="19" t="s">
        <v>83</v>
      </c>
    </row>
    <row r="708" s="2" customFormat="1">
      <c r="A708" s="38"/>
      <c r="B708" s="39"/>
      <c r="C708" s="38"/>
      <c r="D708" s="193" t="s">
        <v>140</v>
      </c>
      <c r="E708" s="38"/>
      <c r="F708" s="198" t="s">
        <v>141</v>
      </c>
      <c r="G708" s="38"/>
      <c r="H708" s="38"/>
      <c r="I708" s="195"/>
      <c r="J708" s="38"/>
      <c r="K708" s="38"/>
      <c r="L708" s="39"/>
      <c r="M708" s="196"/>
      <c r="N708" s="197"/>
      <c r="O708" s="77"/>
      <c r="P708" s="77"/>
      <c r="Q708" s="77"/>
      <c r="R708" s="77"/>
      <c r="S708" s="77"/>
      <c r="T708" s="78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T708" s="19" t="s">
        <v>140</v>
      </c>
      <c r="AU708" s="19" t="s">
        <v>83</v>
      </c>
    </row>
    <row r="709" s="15" customFormat="1">
      <c r="A709" s="15"/>
      <c r="B709" s="215"/>
      <c r="C709" s="15"/>
      <c r="D709" s="193" t="s">
        <v>142</v>
      </c>
      <c r="E709" s="216" t="s">
        <v>1</v>
      </c>
      <c r="F709" s="217" t="s">
        <v>877</v>
      </c>
      <c r="G709" s="15"/>
      <c r="H709" s="216" t="s">
        <v>1</v>
      </c>
      <c r="I709" s="218"/>
      <c r="J709" s="15"/>
      <c r="K709" s="15"/>
      <c r="L709" s="215"/>
      <c r="M709" s="219"/>
      <c r="N709" s="220"/>
      <c r="O709" s="220"/>
      <c r="P709" s="220"/>
      <c r="Q709" s="220"/>
      <c r="R709" s="220"/>
      <c r="S709" s="220"/>
      <c r="T709" s="221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16" t="s">
        <v>142</v>
      </c>
      <c r="AU709" s="216" t="s">
        <v>83</v>
      </c>
      <c r="AV709" s="15" t="s">
        <v>81</v>
      </c>
      <c r="AW709" s="15" t="s">
        <v>32</v>
      </c>
      <c r="AX709" s="15" t="s">
        <v>75</v>
      </c>
      <c r="AY709" s="216" t="s">
        <v>130</v>
      </c>
    </row>
    <row r="710" s="13" customFormat="1">
      <c r="A710" s="13"/>
      <c r="B710" s="199"/>
      <c r="C710" s="13"/>
      <c r="D710" s="193" t="s">
        <v>142</v>
      </c>
      <c r="E710" s="200" t="s">
        <v>1</v>
      </c>
      <c r="F710" s="201" t="s">
        <v>320</v>
      </c>
      <c r="G710" s="13"/>
      <c r="H710" s="202">
        <v>26</v>
      </c>
      <c r="I710" s="203"/>
      <c r="J710" s="13"/>
      <c r="K710" s="13"/>
      <c r="L710" s="199"/>
      <c r="M710" s="204"/>
      <c r="N710" s="205"/>
      <c r="O710" s="205"/>
      <c r="P710" s="205"/>
      <c r="Q710" s="205"/>
      <c r="R710" s="205"/>
      <c r="S710" s="205"/>
      <c r="T710" s="20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00" t="s">
        <v>142</v>
      </c>
      <c r="AU710" s="200" t="s">
        <v>83</v>
      </c>
      <c r="AV710" s="13" t="s">
        <v>83</v>
      </c>
      <c r="AW710" s="13" t="s">
        <v>32</v>
      </c>
      <c r="AX710" s="13" t="s">
        <v>81</v>
      </c>
      <c r="AY710" s="200" t="s">
        <v>130</v>
      </c>
    </row>
    <row r="711" s="2" customFormat="1" ht="33" customHeight="1">
      <c r="A711" s="38"/>
      <c r="B711" s="179"/>
      <c r="C711" s="180" t="s">
        <v>878</v>
      </c>
      <c r="D711" s="180" t="s">
        <v>132</v>
      </c>
      <c r="E711" s="181" t="s">
        <v>879</v>
      </c>
      <c r="F711" s="182" t="s">
        <v>880</v>
      </c>
      <c r="G711" s="183" t="s">
        <v>135</v>
      </c>
      <c r="H711" s="184">
        <v>26</v>
      </c>
      <c r="I711" s="185"/>
      <c r="J711" s="186">
        <f>ROUND(I711*H711,2)</f>
        <v>0</v>
      </c>
      <c r="K711" s="182" t="s">
        <v>158</v>
      </c>
      <c r="L711" s="39"/>
      <c r="M711" s="187" t="s">
        <v>1</v>
      </c>
      <c r="N711" s="188" t="s">
        <v>40</v>
      </c>
      <c r="O711" s="77"/>
      <c r="P711" s="189">
        <f>O711*H711</f>
        <v>0</v>
      </c>
      <c r="Q711" s="189">
        <v>0.018180000000000002</v>
      </c>
      <c r="R711" s="189">
        <f>Q711*H711</f>
        <v>0.47268000000000004</v>
      </c>
      <c r="S711" s="189">
        <v>0</v>
      </c>
      <c r="T711" s="190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191" t="s">
        <v>136</v>
      </c>
      <c r="AT711" s="191" t="s">
        <v>132</v>
      </c>
      <c r="AU711" s="191" t="s">
        <v>83</v>
      </c>
      <c r="AY711" s="19" t="s">
        <v>130</v>
      </c>
      <c r="BE711" s="192">
        <f>IF(N711="základní",J711,0)</f>
        <v>0</v>
      </c>
      <c r="BF711" s="192">
        <f>IF(N711="snížená",J711,0)</f>
        <v>0</v>
      </c>
      <c r="BG711" s="192">
        <f>IF(N711="zákl. přenesená",J711,0)</f>
        <v>0</v>
      </c>
      <c r="BH711" s="192">
        <f>IF(N711="sníž. přenesená",J711,0)</f>
        <v>0</v>
      </c>
      <c r="BI711" s="192">
        <f>IF(N711="nulová",J711,0)</f>
        <v>0</v>
      </c>
      <c r="BJ711" s="19" t="s">
        <v>81</v>
      </c>
      <c r="BK711" s="192">
        <f>ROUND(I711*H711,2)</f>
        <v>0</v>
      </c>
      <c r="BL711" s="19" t="s">
        <v>136</v>
      </c>
      <c r="BM711" s="191" t="s">
        <v>881</v>
      </c>
    </row>
    <row r="712" s="2" customFormat="1">
      <c r="A712" s="38"/>
      <c r="B712" s="39"/>
      <c r="C712" s="38"/>
      <c r="D712" s="193" t="s">
        <v>138</v>
      </c>
      <c r="E712" s="38"/>
      <c r="F712" s="194" t="s">
        <v>882</v>
      </c>
      <c r="G712" s="38"/>
      <c r="H712" s="38"/>
      <c r="I712" s="195"/>
      <c r="J712" s="38"/>
      <c r="K712" s="38"/>
      <c r="L712" s="39"/>
      <c r="M712" s="196"/>
      <c r="N712" s="197"/>
      <c r="O712" s="77"/>
      <c r="P712" s="77"/>
      <c r="Q712" s="77"/>
      <c r="R712" s="77"/>
      <c r="S712" s="77"/>
      <c r="T712" s="78"/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T712" s="19" t="s">
        <v>138</v>
      </c>
      <c r="AU712" s="19" t="s">
        <v>83</v>
      </c>
    </row>
    <row r="713" s="2" customFormat="1" ht="24.15" customHeight="1">
      <c r="A713" s="38"/>
      <c r="B713" s="179"/>
      <c r="C713" s="180" t="s">
        <v>883</v>
      </c>
      <c r="D713" s="180" t="s">
        <v>132</v>
      </c>
      <c r="E713" s="181" t="s">
        <v>884</v>
      </c>
      <c r="F713" s="182" t="s">
        <v>885</v>
      </c>
      <c r="G713" s="183" t="s">
        <v>135</v>
      </c>
      <c r="H713" s="184">
        <v>26</v>
      </c>
      <c r="I713" s="185"/>
      <c r="J713" s="186">
        <f>ROUND(I713*H713,2)</f>
        <v>0</v>
      </c>
      <c r="K713" s="182" t="s">
        <v>158</v>
      </c>
      <c r="L713" s="39"/>
      <c r="M713" s="187" t="s">
        <v>1</v>
      </c>
      <c r="N713" s="188" t="s">
        <v>40</v>
      </c>
      <c r="O713" s="77"/>
      <c r="P713" s="189">
        <f>O713*H713</f>
        <v>0</v>
      </c>
      <c r="Q713" s="189">
        <v>0.0062199999999999998</v>
      </c>
      <c r="R713" s="189">
        <f>Q713*H713</f>
        <v>0.16172</v>
      </c>
      <c r="S713" s="189">
        <v>0</v>
      </c>
      <c r="T713" s="190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191" t="s">
        <v>136</v>
      </c>
      <c r="AT713" s="191" t="s">
        <v>132</v>
      </c>
      <c r="AU713" s="191" t="s">
        <v>83</v>
      </c>
      <c r="AY713" s="19" t="s">
        <v>130</v>
      </c>
      <c r="BE713" s="192">
        <f>IF(N713="základní",J713,0)</f>
        <v>0</v>
      </c>
      <c r="BF713" s="192">
        <f>IF(N713="snížená",J713,0)</f>
        <v>0</v>
      </c>
      <c r="BG713" s="192">
        <f>IF(N713="zákl. přenesená",J713,0)</f>
        <v>0</v>
      </c>
      <c r="BH713" s="192">
        <f>IF(N713="sníž. přenesená",J713,0)</f>
        <v>0</v>
      </c>
      <c r="BI713" s="192">
        <f>IF(N713="nulová",J713,0)</f>
        <v>0</v>
      </c>
      <c r="BJ713" s="19" t="s">
        <v>81</v>
      </c>
      <c r="BK713" s="192">
        <f>ROUND(I713*H713,2)</f>
        <v>0</v>
      </c>
      <c r="BL713" s="19" t="s">
        <v>136</v>
      </c>
      <c r="BM713" s="191" t="s">
        <v>886</v>
      </c>
    </row>
    <row r="714" s="2" customFormat="1">
      <c r="A714" s="38"/>
      <c r="B714" s="39"/>
      <c r="C714" s="38"/>
      <c r="D714" s="193" t="s">
        <v>138</v>
      </c>
      <c r="E714" s="38"/>
      <c r="F714" s="194" t="s">
        <v>887</v>
      </c>
      <c r="G714" s="38"/>
      <c r="H714" s="38"/>
      <c r="I714" s="195"/>
      <c r="J714" s="38"/>
      <c r="K714" s="38"/>
      <c r="L714" s="39"/>
      <c r="M714" s="196"/>
      <c r="N714" s="197"/>
      <c r="O714" s="77"/>
      <c r="P714" s="77"/>
      <c r="Q714" s="77"/>
      <c r="R714" s="77"/>
      <c r="S714" s="77"/>
      <c r="T714" s="78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T714" s="19" t="s">
        <v>138</v>
      </c>
      <c r="AU714" s="19" t="s">
        <v>83</v>
      </c>
    </row>
    <row r="715" s="2" customFormat="1" ht="24.15" customHeight="1">
      <c r="A715" s="38"/>
      <c r="B715" s="179"/>
      <c r="C715" s="180" t="s">
        <v>888</v>
      </c>
      <c r="D715" s="180" t="s">
        <v>132</v>
      </c>
      <c r="E715" s="181" t="s">
        <v>889</v>
      </c>
      <c r="F715" s="182" t="s">
        <v>890</v>
      </c>
      <c r="G715" s="183" t="s">
        <v>135</v>
      </c>
      <c r="H715" s="184">
        <v>26</v>
      </c>
      <c r="I715" s="185"/>
      <c r="J715" s="186">
        <f>ROUND(I715*H715,2)</f>
        <v>0</v>
      </c>
      <c r="K715" s="182" t="s">
        <v>158</v>
      </c>
      <c r="L715" s="39"/>
      <c r="M715" s="187" t="s">
        <v>1</v>
      </c>
      <c r="N715" s="188" t="s">
        <v>40</v>
      </c>
      <c r="O715" s="77"/>
      <c r="P715" s="189">
        <f>O715*H715</f>
        <v>0</v>
      </c>
      <c r="Q715" s="189">
        <v>0</v>
      </c>
      <c r="R715" s="189">
        <f>Q715*H715</f>
        <v>0</v>
      </c>
      <c r="S715" s="189">
        <v>0</v>
      </c>
      <c r="T715" s="190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191" t="s">
        <v>136</v>
      </c>
      <c r="AT715" s="191" t="s">
        <v>132</v>
      </c>
      <c r="AU715" s="191" t="s">
        <v>83</v>
      </c>
      <c r="AY715" s="19" t="s">
        <v>130</v>
      </c>
      <c r="BE715" s="192">
        <f>IF(N715="základní",J715,0)</f>
        <v>0</v>
      </c>
      <c r="BF715" s="192">
        <f>IF(N715="snížená",J715,0)</f>
        <v>0</v>
      </c>
      <c r="BG715" s="192">
        <f>IF(N715="zákl. přenesená",J715,0)</f>
        <v>0</v>
      </c>
      <c r="BH715" s="192">
        <f>IF(N715="sníž. přenesená",J715,0)</f>
        <v>0</v>
      </c>
      <c r="BI715" s="192">
        <f>IF(N715="nulová",J715,0)</f>
        <v>0</v>
      </c>
      <c r="BJ715" s="19" t="s">
        <v>81</v>
      </c>
      <c r="BK715" s="192">
        <f>ROUND(I715*H715,2)</f>
        <v>0</v>
      </c>
      <c r="BL715" s="19" t="s">
        <v>136</v>
      </c>
      <c r="BM715" s="191" t="s">
        <v>891</v>
      </c>
    </row>
    <row r="716" s="2" customFormat="1">
      <c r="A716" s="38"/>
      <c r="B716" s="39"/>
      <c r="C716" s="38"/>
      <c r="D716" s="193" t="s">
        <v>138</v>
      </c>
      <c r="E716" s="38"/>
      <c r="F716" s="194" t="s">
        <v>892</v>
      </c>
      <c r="G716" s="38"/>
      <c r="H716" s="38"/>
      <c r="I716" s="195"/>
      <c r="J716" s="38"/>
      <c r="K716" s="38"/>
      <c r="L716" s="39"/>
      <c r="M716" s="196"/>
      <c r="N716" s="197"/>
      <c r="O716" s="77"/>
      <c r="P716" s="77"/>
      <c r="Q716" s="77"/>
      <c r="R716" s="77"/>
      <c r="S716" s="77"/>
      <c r="T716" s="78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T716" s="19" t="s">
        <v>138</v>
      </c>
      <c r="AU716" s="19" t="s">
        <v>83</v>
      </c>
    </row>
    <row r="717" s="2" customFormat="1" ht="33" customHeight="1">
      <c r="A717" s="38"/>
      <c r="B717" s="179"/>
      <c r="C717" s="180" t="s">
        <v>893</v>
      </c>
      <c r="D717" s="180" t="s">
        <v>132</v>
      </c>
      <c r="E717" s="181" t="s">
        <v>894</v>
      </c>
      <c r="F717" s="182" t="s">
        <v>895</v>
      </c>
      <c r="G717" s="183" t="s">
        <v>135</v>
      </c>
      <c r="H717" s="184">
        <v>26</v>
      </c>
      <c r="I717" s="185"/>
      <c r="J717" s="186">
        <f>ROUND(I717*H717,2)</f>
        <v>0</v>
      </c>
      <c r="K717" s="182" t="s">
        <v>158</v>
      </c>
      <c r="L717" s="39"/>
      <c r="M717" s="187" t="s">
        <v>1</v>
      </c>
      <c r="N717" s="188" t="s">
        <v>40</v>
      </c>
      <c r="O717" s="77"/>
      <c r="P717" s="189">
        <f>O717*H717</f>
        <v>0</v>
      </c>
      <c r="Q717" s="189">
        <v>0.054539999999999998</v>
      </c>
      <c r="R717" s="189">
        <f>Q717*H717</f>
        <v>1.41804</v>
      </c>
      <c r="S717" s="189">
        <v>0</v>
      </c>
      <c r="T717" s="190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191" t="s">
        <v>136</v>
      </c>
      <c r="AT717" s="191" t="s">
        <v>132</v>
      </c>
      <c r="AU717" s="191" t="s">
        <v>83</v>
      </c>
      <c r="AY717" s="19" t="s">
        <v>130</v>
      </c>
      <c r="BE717" s="192">
        <f>IF(N717="základní",J717,0)</f>
        <v>0</v>
      </c>
      <c r="BF717" s="192">
        <f>IF(N717="snížená",J717,0)</f>
        <v>0</v>
      </c>
      <c r="BG717" s="192">
        <f>IF(N717="zákl. přenesená",J717,0)</f>
        <v>0</v>
      </c>
      <c r="BH717" s="192">
        <f>IF(N717="sníž. přenesená",J717,0)</f>
        <v>0</v>
      </c>
      <c r="BI717" s="192">
        <f>IF(N717="nulová",J717,0)</f>
        <v>0</v>
      </c>
      <c r="BJ717" s="19" t="s">
        <v>81</v>
      </c>
      <c r="BK717" s="192">
        <f>ROUND(I717*H717,2)</f>
        <v>0</v>
      </c>
      <c r="BL717" s="19" t="s">
        <v>136</v>
      </c>
      <c r="BM717" s="191" t="s">
        <v>896</v>
      </c>
    </row>
    <row r="718" s="2" customFormat="1">
      <c r="A718" s="38"/>
      <c r="B718" s="39"/>
      <c r="C718" s="38"/>
      <c r="D718" s="193" t="s">
        <v>138</v>
      </c>
      <c r="E718" s="38"/>
      <c r="F718" s="194" t="s">
        <v>897</v>
      </c>
      <c r="G718" s="38"/>
      <c r="H718" s="38"/>
      <c r="I718" s="195"/>
      <c r="J718" s="38"/>
      <c r="K718" s="38"/>
      <c r="L718" s="39"/>
      <c r="M718" s="196"/>
      <c r="N718" s="197"/>
      <c r="O718" s="77"/>
      <c r="P718" s="77"/>
      <c r="Q718" s="77"/>
      <c r="R718" s="77"/>
      <c r="S718" s="77"/>
      <c r="T718" s="78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T718" s="19" t="s">
        <v>138</v>
      </c>
      <c r="AU718" s="19" t="s">
        <v>83</v>
      </c>
    </row>
    <row r="719" s="2" customFormat="1" ht="44.25" customHeight="1">
      <c r="A719" s="38"/>
      <c r="B719" s="179"/>
      <c r="C719" s="180" t="s">
        <v>898</v>
      </c>
      <c r="D719" s="180" t="s">
        <v>132</v>
      </c>
      <c r="E719" s="181" t="s">
        <v>899</v>
      </c>
      <c r="F719" s="182" t="s">
        <v>900</v>
      </c>
      <c r="G719" s="183" t="s">
        <v>229</v>
      </c>
      <c r="H719" s="184">
        <v>1</v>
      </c>
      <c r="I719" s="185"/>
      <c r="J719" s="186">
        <f>ROUND(I719*H719,2)</f>
        <v>0</v>
      </c>
      <c r="K719" s="182" t="s">
        <v>1</v>
      </c>
      <c r="L719" s="39"/>
      <c r="M719" s="187" t="s">
        <v>1</v>
      </c>
      <c r="N719" s="188" t="s">
        <v>40</v>
      </c>
      <c r="O719" s="77"/>
      <c r="P719" s="189">
        <f>O719*H719</f>
        <v>0</v>
      </c>
      <c r="Q719" s="189">
        <v>0</v>
      </c>
      <c r="R719" s="189">
        <f>Q719*H719</f>
        <v>0</v>
      </c>
      <c r="S719" s="189">
        <v>0</v>
      </c>
      <c r="T719" s="190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191" t="s">
        <v>136</v>
      </c>
      <c r="AT719" s="191" t="s">
        <v>132</v>
      </c>
      <c r="AU719" s="191" t="s">
        <v>83</v>
      </c>
      <c r="AY719" s="19" t="s">
        <v>130</v>
      </c>
      <c r="BE719" s="192">
        <f>IF(N719="základní",J719,0)</f>
        <v>0</v>
      </c>
      <c r="BF719" s="192">
        <f>IF(N719="snížená",J719,0)</f>
        <v>0</v>
      </c>
      <c r="BG719" s="192">
        <f>IF(N719="zákl. přenesená",J719,0)</f>
        <v>0</v>
      </c>
      <c r="BH719" s="192">
        <f>IF(N719="sníž. přenesená",J719,0)</f>
        <v>0</v>
      </c>
      <c r="BI719" s="192">
        <f>IF(N719="nulová",J719,0)</f>
        <v>0</v>
      </c>
      <c r="BJ719" s="19" t="s">
        <v>81</v>
      </c>
      <c r="BK719" s="192">
        <f>ROUND(I719*H719,2)</f>
        <v>0</v>
      </c>
      <c r="BL719" s="19" t="s">
        <v>136</v>
      </c>
      <c r="BM719" s="191" t="s">
        <v>901</v>
      </c>
    </row>
    <row r="720" s="2" customFormat="1">
      <c r="A720" s="38"/>
      <c r="B720" s="39"/>
      <c r="C720" s="38"/>
      <c r="D720" s="193" t="s">
        <v>138</v>
      </c>
      <c r="E720" s="38"/>
      <c r="F720" s="194" t="s">
        <v>900</v>
      </c>
      <c r="G720" s="38"/>
      <c r="H720" s="38"/>
      <c r="I720" s="195"/>
      <c r="J720" s="38"/>
      <c r="K720" s="38"/>
      <c r="L720" s="39"/>
      <c r="M720" s="196"/>
      <c r="N720" s="197"/>
      <c r="O720" s="77"/>
      <c r="P720" s="77"/>
      <c r="Q720" s="77"/>
      <c r="R720" s="77"/>
      <c r="S720" s="77"/>
      <c r="T720" s="78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T720" s="19" t="s">
        <v>138</v>
      </c>
      <c r="AU720" s="19" t="s">
        <v>83</v>
      </c>
    </row>
    <row r="721" s="2" customFormat="1">
      <c r="A721" s="38"/>
      <c r="B721" s="39"/>
      <c r="C721" s="38"/>
      <c r="D721" s="193" t="s">
        <v>140</v>
      </c>
      <c r="E721" s="38"/>
      <c r="F721" s="198" t="s">
        <v>141</v>
      </c>
      <c r="G721" s="38"/>
      <c r="H721" s="38"/>
      <c r="I721" s="195"/>
      <c r="J721" s="38"/>
      <c r="K721" s="38"/>
      <c r="L721" s="39"/>
      <c r="M721" s="196"/>
      <c r="N721" s="197"/>
      <c r="O721" s="77"/>
      <c r="P721" s="77"/>
      <c r="Q721" s="77"/>
      <c r="R721" s="77"/>
      <c r="S721" s="77"/>
      <c r="T721" s="78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T721" s="19" t="s">
        <v>140</v>
      </c>
      <c r="AU721" s="19" t="s">
        <v>83</v>
      </c>
    </row>
    <row r="722" s="13" customFormat="1">
      <c r="A722" s="13"/>
      <c r="B722" s="199"/>
      <c r="C722" s="13"/>
      <c r="D722" s="193" t="s">
        <v>142</v>
      </c>
      <c r="E722" s="200" t="s">
        <v>1</v>
      </c>
      <c r="F722" s="201" t="s">
        <v>902</v>
      </c>
      <c r="G722" s="13"/>
      <c r="H722" s="202">
        <v>1</v>
      </c>
      <c r="I722" s="203"/>
      <c r="J722" s="13"/>
      <c r="K722" s="13"/>
      <c r="L722" s="199"/>
      <c r="M722" s="204"/>
      <c r="N722" s="205"/>
      <c r="O722" s="205"/>
      <c r="P722" s="205"/>
      <c r="Q722" s="205"/>
      <c r="R722" s="205"/>
      <c r="S722" s="205"/>
      <c r="T722" s="20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00" t="s">
        <v>142</v>
      </c>
      <c r="AU722" s="200" t="s">
        <v>83</v>
      </c>
      <c r="AV722" s="13" t="s">
        <v>83</v>
      </c>
      <c r="AW722" s="13" t="s">
        <v>32</v>
      </c>
      <c r="AX722" s="13" t="s">
        <v>81</v>
      </c>
      <c r="AY722" s="200" t="s">
        <v>130</v>
      </c>
    </row>
    <row r="723" s="2" customFormat="1" ht="24.15" customHeight="1">
      <c r="A723" s="38"/>
      <c r="B723" s="179"/>
      <c r="C723" s="180" t="s">
        <v>903</v>
      </c>
      <c r="D723" s="180" t="s">
        <v>132</v>
      </c>
      <c r="E723" s="181" t="s">
        <v>904</v>
      </c>
      <c r="F723" s="182" t="s">
        <v>905</v>
      </c>
      <c r="G723" s="183" t="s">
        <v>135</v>
      </c>
      <c r="H723" s="184">
        <v>18</v>
      </c>
      <c r="I723" s="185"/>
      <c r="J723" s="186">
        <f>ROUND(I723*H723,2)</f>
        <v>0</v>
      </c>
      <c r="K723" s="182" t="s">
        <v>158</v>
      </c>
      <c r="L723" s="39"/>
      <c r="M723" s="187" t="s">
        <v>1</v>
      </c>
      <c r="N723" s="188" t="s">
        <v>40</v>
      </c>
      <c r="O723" s="77"/>
      <c r="P723" s="189">
        <f>O723*H723</f>
        <v>0</v>
      </c>
      <c r="Q723" s="189">
        <v>0.21734000000000001</v>
      </c>
      <c r="R723" s="189">
        <f>Q723*H723</f>
        <v>3.9121200000000003</v>
      </c>
      <c r="S723" s="189">
        <v>0</v>
      </c>
      <c r="T723" s="190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191" t="s">
        <v>136</v>
      </c>
      <c r="AT723" s="191" t="s">
        <v>132</v>
      </c>
      <c r="AU723" s="191" t="s">
        <v>83</v>
      </c>
      <c r="AY723" s="19" t="s">
        <v>130</v>
      </c>
      <c r="BE723" s="192">
        <f>IF(N723="základní",J723,0)</f>
        <v>0</v>
      </c>
      <c r="BF723" s="192">
        <f>IF(N723="snížená",J723,0)</f>
        <v>0</v>
      </c>
      <c r="BG723" s="192">
        <f>IF(N723="zákl. přenesená",J723,0)</f>
        <v>0</v>
      </c>
      <c r="BH723" s="192">
        <f>IF(N723="sníž. přenesená",J723,0)</f>
        <v>0</v>
      </c>
      <c r="BI723" s="192">
        <f>IF(N723="nulová",J723,0)</f>
        <v>0</v>
      </c>
      <c r="BJ723" s="19" t="s">
        <v>81</v>
      </c>
      <c r="BK723" s="192">
        <f>ROUND(I723*H723,2)</f>
        <v>0</v>
      </c>
      <c r="BL723" s="19" t="s">
        <v>136</v>
      </c>
      <c r="BM723" s="191" t="s">
        <v>906</v>
      </c>
    </row>
    <row r="724" s="2" customFormat="1">
      <c r="A724" s="38"/>
      <c r="B724" s="39"/>
      <c r="C724" s="38"/>
      <c r="D724" s="193" t="s">
        <v>138</v>
      </c>
      <c r="E724" s="38"/>
      <c r="F724" s="194" t="s">
        <v>907</v>
      </c>
      <c r="G724" s="38"/>
      <c r="H724" s="38"/>
      <c r="I724" s="195"/>
      <c r="J724" s="38"/>
      <c r="K724" s="38"/>
      <c r="L724" s="39"/>
      <c r="M724" s="196"/>
      <c r="N724" s="197"/>
      <c r="O724" s="77"/>
      <c r="P724" s="77"/>
      <c r="Q724" s="77"/>
      <c r="R724" s="77"/>
      <c r="S724" s="77"/>
      <c r="T724" s="78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T724" s="19" t="s">
        <v>138</v>
      </c>
      <c r="AU724" s="19" t="s">
        <v>83</v>
      </c>
    </row>
    <row r="725" s="2" customFormat="1">
      <c r="A725" s="38"/>
      <c r="B725" s="39"/>
      <c r="C725" s="38"/>
      <c r="D725" s="193" t="s">
        <v>140</v>
      </c>
      <c r="E725" s="38"/>
      <c r="F725" s="198" t="s">
        <v>908</v>
      </c>
      <c r="G725" s="38"/>
      <c r="H725" s="38"/>
      <c r="I725" s="195"/>
      <c r="J725" s="38"/>
      <c r="K725" s="38"/>
      <c r="L725" s="39"/>
      <c r="M725" s="196"/>
      <c r="N725" s="197"/>
      <c r="O725" s="77"/>
      <c r="P725" s="77"/>
      <c r="Q725" s="77"/>
      <c r="R725" s="77"/>
      <c r="S725" s="77"/>
      <c r="T725" s="78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T725" s="19" t="s">
        <v>140</v>
      </c>
      <c r="AU725" s="19" t="s">
        <v>83</v>
      </c>
    </row>
    <row r="726" s="13" customFormat="1">
      <c r="A726" s="13"/>
      <c r="B726" s="199"/>
      <c r="C726" s="13"/>
      <c r="D726" s="193" t="s">
        <v>142</v>
      </c>
      <c r="E726" s="200" t="s">
        <v>1</v>
      </c>
      <c r="F726" s="201" t="s">
        <v>817</v>
      </c>
      <c r="G726" s="13"/>
      <c r="H726" s="202">
        <v>10</v>
      </c>
      <c r="I726" s="203"/>
      <c r="J726" s="13"/>
      <c r="K726" s="13"/>
      <c r="L726" s="199"/>
      <c r="M726" s="204"/>
      <c r="N726" s="205"/>
      <c r="O726" s="205"/>
      <c r="P726" s="205"/>
      <c r="Q726" s="205"/>
      <c r="R726" s="205"/>
      <c r="S726" s="205"/>
      <c r="T726" s="20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00" t="s">
        <v>142</v>
      </c>
      <c r="AU726" s="200" t="s">
        <v>83</v>
      </c>
      <c r="AV726" s="13" t="s">
        <v>83</v>
      </c>
      <c r="AW726" s="13" t="s">
        <v>32</v>
      </c>
      <c r="AX726" s="13" t="s">
        <v>75</v>
      </c>
      <c r="AY726" s="200" t="s">
        <v>130</v>
      </c>
    </row>
    <row r="727" s="13" customFormat="1">
      <c r="A727" s="13"/>
      <c r="B727" s="199"/>
      <c r="C727" s="13"/>
      <c r="D727" s="193" t="s">
        <v>142</v>
      </c>
      <c r="E727" s="200" t="s">
        <v>1</v>
      </c>
      <c r="F727" s="201" t="s">
        <v>638</v>
      </c>
      <c r="G727" s="13"/>
      <c r="H727" s="202">
        <v>4</v>
      </c>
      <c r="I727" s="203"/>
      <c r="J727" s="13"/>
      <c r="K727" s="13"/>
      <c r="L727" s="199"/>
      <c r="M727" s="204"/>
      <c r="N727" s="205"/>
      <c r="O727" s="205"/>
      <c r="P727" s="205"/>
      <c r="Q727" s="205"/>
      <c r="R727" s="205"/>
      <c r="S727" s="205"/>
      <c r="T727" s="20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00" t="s">
        <v>142</v>
      </c>
      <c r="AU727" s="200" t="s">
        <v>83</v>
      </c>
      <c r="AV727" s="13" t="s">
        <v>83</v>
      </c>
      <c r="AW727" s="13" t="s">
        <v>32</v>
      </c>
      <c r="AX727" s="13" t="s">
        <v>75</v>
      </c>
      <c r="AY727" s="200" t="s">
        <v>130</v>
      </c>
    </row>
    <row r="728" s="13" customFormat="1">
      <c r="A728" s="13"/>
      <c r="B728" s="199"/>
      <c r="C728" s="13"/>
      <c r="D728" s="193" t="s">
        <v>142</v>
      </c>
      <c r="E728" s="200" t="s">
        <v>1</v>
      </c>
      <c r="F728" s="201" t="s">
        <v>632</v>
      </c>
      <c r="G728" s="13"/>
      <c r="H728" s="202">
        <v>1</v>
      </c>
      <c r="I728" s="203"/>
      <c r="J728" s="13"/>
      <c r="K728" s="13"/>
      <c r="L728" s="199"/>
      <c r="M728" s="204"/>
      <c r="N728" s="205"/>
      <c r="O728" s="205"/>
      <c r="P728" s="205"/>
      <c r="Q728" s="205"/>
      <c r="R728" s="205"/>
      <c r="S728" s="205"/>
      <c r="T728" s="20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00" t="s">
        <v>142</v>
      </c>
      <c r="AU728" s="200" t="s">
        <v>83</v>
      </c>
      <c r="AV728" s="13" t="s">
        <v>83</v>
      </c>
      <c r="AW728" s="13" t="s">
        <v>32</v>
      </c>
      <c r="AX728" s="13" t="s">
        <v>75</v>
      </c>
      <c r="AY728" s="200" t="s">
        <v>130</v>
      </c>
    </row>
    <row r="729" s="13" customFormat="1">
      <c r="A729" s="13"/>
      <c r="B729" s="199"/>
      <c r="C729" s="13"/>
      <c r="D729" s="193" t="s">
        <v>142</v>
      </c>
      <c r="E729" s="200" t="s">
        <v>1</v>
      </c>
      <c r="F729" s="201" t="s">
        <v>645</v>
      </c>
      <c r="G729" s="13"/>
      <c r="H729" s="202">
        <v>3</v>
      </c>
      <c r="I729" s="203"/>
      <c r="J729" s="13"/>
      <c r="K729" s="13"/>
      <c r="L729" s="199"/>
      <c r="M729" s="204"/>
      <c r="N729" s="205"/>
      <c r="O729" s="205"/>
      <c r="P729" s="205"/>
      <c r="Q729" s="205"/>
      <c r="R729" s="205"/>
      <c r="S729" s="205"/>
      <c r="T729" s="20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00" t="s">
        <v>142</v>
      </c>
      <c r="AU729" s="200" t="s">
        <v>83</v>
      </c>
      <c r="AV729" s="13" t="s">
        <v>83</v>
      </c>
      <c r="AW729" s="13" t="s">
        <v>32</v>
      </c>
      <c r="AX729" s="13" t="s">
        <v>75</v>
      </c>
      <c r="AY729" s="200" t="s">
        <v>130</v>
      </c>
    </row>
    <row r="730" s="14" customFormat="1">
      <c r="A730" s="14"/>
      <c r="B730" s="207"/>
      <c r="C730" s="14"/>
      <c r="D730" s="193" t="s">
        <v>142</v>
      </c>
      <c r="E730" s="208" t="s">
        <v>1</v>
      </c>
      <c r="F730" s="209" t="s">
        <v>173</v>
      </c>
      <c r="G730" s="14"/>
      <c r="H730" s="210">
        <v>18</v>
      </c>
      <c r="I730" s="211"/>
      <c r="J730" s="14"/>
      <c r="K730" s="14"/>
      <c r="L730" s="207"/>
      <c r="M730" s="212"/>
      <c r="N730" s="213"/>
      <c r="O730" s="213"/>
      <c r="P730" s="213"/>
      <c r="Q730" s="213"/>
      <c r="R730" s="213"/>
      <c r="S730" s="213"/>
      <c r="T730" s="21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08" t="s">
        <v>142</v>
      </c>
      <c r="AU730" s="208" t="s">
        <v>83</v>
      </c>
      <c r="AV730" s="14" t="s">
        <v>136</v>
      </c>
      <c r="AW730" s="14" t="s">
        <v>32</v>
      </c>
      <c r="AX730" s="14" t="s">
        <v>81</v>
      </c>
      <c r="AY730" s="208" t="s">
        <v>130</v>
      </c>
    </row>
    <row r="731" s="2" customFormat="1" ht="24.15" customHeight="1">
      <c r="A731" s="38"/>
      <c r="B731" s="179"/>
      <c r="C731" s="230" t="s">
        <v>909</v>
      </c>
      <c r="D731" s="230" t="s">
        <v>379</v>
      </c>
      <c r="E731" s="231" t="s">
        <v>910</v>
      </c>
      <c r="F731" s="232" t="s">
        <v>911</v>
      </c>
      <c r="G731" s="233" t="s">
        <v>135</v>
      </c>
      <c r="H731" s="234">
        <v>18</v>
      </c>
      <c r="I731" s="235"/>
      <c r="J731" s="236">
        <f>ROUND(I731*H731,2)</f>
        <v>0</v>
      </c>
      <c r="K731" s="232" t="s">
        <v>1</v>
      </c>
      <c r="L731" s="237"/>
      <c r="M731" s="238" t="s">
        <v>1</v>
      </c>
      <c r="N731" s="239" t="s">
        <v>40</v>
      </c>
      <c r="O731" s="77"/>
      <c r="P731" s="189">
        <f>O731*H731</f>
        <v>0</v>
      </c>
      <c r="Q731" s="189">
        <v>0.059999999999999998</v>
      </c>
      <c r="R731" s="189">
        <f>Q731*H731</f>
        <v>1.0800000000000001</v>
      </c>
      <c r="S731" s="189">
        <v>0</v>
      </c>
      <c r="T731" s="190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191" t="s">
        <v>178</v>
      </c>
      <c r="AT731" s="191" t="s">
        <v>379</v>
      </c>
      <c r="AU731" s="191" t="s">
        <v>83</v>
      </c>
      <c r="AY731" s="19" t="s">
        <v>130</v>
      </c>
      <c r="BE731" s="192">
        <f>IF(N731="základní",J731,0)</f>
        <v>0</v>
      </c>
      <c r="BF731" s="192">
        <f>IF(N731="snížená",J731,0)</f>
        <v>0</v>
      </c>
      <c r="BG731" s="192">
        <f>IF(N731="zákl. přenesená",J731,0)</f>
        <v>0</v>
      </c>
      <c r="BH731" s="192">
        <f>IF(N731="sníž. přenesená",J731,0)</f>
        <v>0</v>
      </c>
      <c r="BI731" s="192">
        <f>IF(N731="nulová",J731,0)</f>
        <v>0</v>
      </c>
      <c r="BJ731" s="19" t="s">
        <v>81</v>
      </c>
      <c r="BK731" s="192">
        <f>ROUND(I731*H731,2)</f>
        <v>0</v>
      </c>
      <c r="BL731" s="19" t="s">
        <v>136</v>
      </c>
      <c r="BM731" s="191" t="s">
        <v>912</v>
      </c>
    </row>
    <row r="732" s="2" customFormat="1">
      <c r="A732" s="38"/>
      <c r="B732" s="39"/>
      <c r="C732" s="38"/>
      <c r="D732" s="193" t="s">
        <v>138</v>
      </c>
      <c r="E732" s="38"/>
      <c r="F732" s="194" t="s">
        <v>911</v>
      </c>
      <c r="G732" s="38"/>
      <c r="H732" s="38"/>
      <c r="I732" s="195"/>
      <c r="J732" s="38"/>
      <c r="K732" s="38"/>
      <c r="L732" s="39"/>
      <c r="M732" s="196"/>
      <c r="N732" s="197"/>
      <c r="O732" s="77"/>
      <c r="P732" s="77"/>
      <c r="Q732" s="77"/>
      <c r="R732" s="77"/>
      <c r="S732" s="77"/>
      <c r="T732" s="78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T732" s="19" t="s">
        <v>138</v>
      </c>
      <c r="AU732" s="19" t="s">
        <v>83</v>
      </c>
    </row>
    <row r="733" s="2" customFormat="1" ht="24.15" customHeight="1">
      <c r="A733" s="38"/>
      <c r="B733" s="179"/>
      <c r="C733" s="180" t="s">
        <v>913</v>
      </c>
      <c r="D733" s="180" t="s">
        <v>132</v>
      </c>
      <c r="E733" s="181" t="s">
        <v>914</v>
      </c>
      <c r="F733" s="182" t="s">
        <v>915</v>
      </c>
      <c r="G733" s="183" t="s">
        <v>289</v>
      </c>
      <c r="H733" s="184">
        <v>8.7279999999999998</v>
      </c>
      <c r="I733" s="185"/>
      <c r="J733" s="186">
        <f>ROUND(I733*H733,2)</f>
        <v>0</v>
      </c>
      <c r="K733" s="182" t="s">
        <v>1</v>
      </c>
      <c r="L733" s="39"/>
      <c r="M733" s="187" t="s">
        <v>1</v>
      </c>
      <c r="N733" s="188" t="s">
        <v>40</v>
      </c>
      <c r="O733" s="77"/>
      <c r="P733" s="189">
        <f>O733*H733</f>
        <v>0</v>
      </c>
      <c r="Q733" s="189">
        <v>0</v>
      </c>
      <c r="R733" s="189">
        <f>Q733*H733</f>
        <v>0</v>
      </c>
      <c r="S733" s="189">
        <v>0</v>
      </c>
      <c r="T733" s="190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191" t="s">
        <v>136</v>
      </c>
      <c r="AT733" s="191" t="s">
        <v>132</v>
      </c>
      <c r="AU733" s="191" t="s">
        <v>83</v>
      </c>
      <c r="AY733" s="19" t="s">
        <v>130</v>
      </c>
      <c r="BE733" s="192">
        <f>IF(N733="základní",J733,0)</f>
        <v>0</v>
      </c>
      <c r="BF733" s="192">
        <f>IF(N733="snížená",J733,0)</f>
        <v>0</v>
      </c>
      <c r="BG733" s="192">
        <f>IF(N733="zákl. přenesená",J733,0)</f>
        <v>0</v>
      </c>
      <c r="BH733" s="192">
        <f>IF(N733="sníž. přenesená",J733,0)</f>
        <v>0</v>
      </c>
      <c r="BI733" s="192">
        <f>IF(N733="nulová",J733,0)</f>
        <v>0</v>
      </c>
      <c r="BJ733" s="19" t="s">
        <v>81</v>
      </c>
      <c r="BK733" s="192">
        <f>ROUND(I733*H733,2)</f>
        <v>0</v>
      </c>
      <c r="BL733" s="19" t="s">
        <v>136</v>
      </c>
      <c r="BM733" s="191" t="s">
        <v>916</v>
      </c>
    </row>
    <row r="734" s="2" customFormat="1">
      <c r="A734" s="38"/>
      <c r="B734" s="39"/>
      <c r="C734" s="38"/>
      <c r="D734" s="193" t="s">
        <v>138</v>
      </c>
      <c r="E734" s="38"/>
      <c r="F734" s="194" t="s">
        <v>915</v>
      </c>
      <c r="G734" s="38"/>
      <c r="H734" s="38"/>
      <c r="I734" s="195"/>
      <c r="J734" s="38"/>
      <c r="K734" s="38"/>
      <c r="L734" s="39"/>
      <c r="M734" s="196"/>
      <c r="N734" s="197"/>
      <c r="O734" s="77"/>
      <c r="P734" s="77"/>
      <c r="Q734" s="77"/>
      <c r="R734" s="77"/>
      <c r="S734" s="77"/>
      <c r="T734" s="78"/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T734" s="19" t="s">
        <v>138</v>
      </c>
      <c r="AU734" s="19" t="s">
        <v>83</v>
      </c>
    </row>
    <row r="735" s="2" customFormat="1">
      <c r="A735" s="38"/>
      <c r="B735" s="39"/>
      <c r="C735" s="38"/>
      <c r="D735" s="193" t="s">
        <v>140</v>
      </c>
      <c r="E735" s="38"/>
      <c r="F735" s="198" t="s">
        <v>141</v>
      </c>
      <c r="G735" s="38"/>
      <c r="H735" s="38"/>
      <c r="I735" s="195"/>
      <c r="J735" s="38"/>
      <c r="K735" s="38"/>
      <c r="L735" s="39"/>
      <c r="M735" s="196"/>
      <c r="N735" s="197"/>
      <c r="O735" s="77"/>
      <c r="P735" s="77"/>
      <c r="Q735" s="77"/>
      <c r="R735" s="77"/>
      <c r="S735" s="77"/>
      <c r="T735" s="78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T735" s="19" t="s">
        <v>140</v>
      </c>
      <c r="AU735" s="19" t="s">
        <v>83</v>
      </c>
    </row>
    <row r="736" s="15" customFormat="1">
      <c r="A736" s="15"/>
      <c r="B736" s="215"/>
      <c r="C736" s="15"/>
      <c r="D736" s="193" t="s">
        <v>142</v>
      </c>
      <c r="E736" s="216" t="s">
        <v>1</v>
      </c>
      <c r="F736" s="217" t="s">
        <v>917</v>
      </c>
      <c r="G736" s="15"/>
      <c r="H736" s="216" t="s">
        <v>1</v>
      </c>
      <c r="I736" s="218"/>
      <c r="J736" s="15"/>
      <c r="K736" s="15"/>
      <c r="L736" s="215"/>
      <c r="M736" s="219"/>
      <c r="N736" s="220"/>
      <c r="O736" s="220"/>
      <c r="P736" s="220"/>
      <c r="Q736" s="220"/>
      <c r="R736" s="220"/>
      <c r="S736" s="220"/>
      <c r="T736" s="221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16" t="s">
        <v>142</v>
      </c>
      <c r="AU736" s="216" t="s">
        <v>83</v>
      </c>
      <c r="AV736" s="15" t="s">
        <v>81</v>
      </c>
      <c r="AW736" s="15" t="s">
        <v>32</v>
      </c>
      <c r="AX736" s="15" t="s">
        <v>75</v>
      </c>
      <c r="AY736" s="216" t="s">
        <v>130</v>
      </c>
    </row>
    <row r="737" s="13" customFormat="1">
      <c r="A737" s="13"/>
      <c r="B737" s="199"/>
      <c r="C737" s="13"/>
      <c r="D737" s="193" t="s">
        <v>142</v>
      </c>
      <c r="E737" s="200" t="s">
        <v>1</v>
      </c>
      <c r="F737" s="201" t="s">
        <v>918</v>
      </c>
      <c r="G737" s="13"/>
      <c r="H737" s="202">
        <v>8.7279999999999998</v>
      </c>
      <c r="I737" s="203"/>
      <c r="J737" s="13"/>
      <c r="K737" s="13"/>
      <c r="L737" s="199"/>
      <c r="M737" s="204"/>
      <c r="N737" s="205"/>
      <c r="O737" s="205"/>
      <c r="P737" s="205"/>
      <c r="Q737" s="205"/>
      <c r="R737" s="205"/>
      <c r="S737" s="205"/>
      <c r="T737" s="20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00" t="s">
        <v>142</v>
      </c>
      <c r="AU737" s="200" t="s">
        <v>83</v>
      </c>
      <c r="AV737" s="13" t="s">
        <v>83</v>
      </c>
      <c r="AW737" s="13" t="s">
        <v>32</v>
      </c>
      <c r="AX737" s="13" t="s">
        <v>81</v>
      </c>
      <c r="AY737" s="200" t="s">
        <v>130</v>
      </c>
    </row>
    <row r="738" s="2" customFormat="1" ht="24.15" customHeight="1">
      <c r="A738" s="38"/>
      <c r="B738" s="179"/>
      <c r="C738" s="180" t="s">
        <v>919</v>
      </c>
      <c r="D738" s="180" t="s">
        <v>132</v>
      </c>
      <c r="E738" s="181" t="s">
        <v>920</v>
      </c>
      <c r="F738" s="182" t="s">
        <v>921</v>
      </c>
      <c r="G738" s="183" t="s">
        <v>135</v>
      </c>
      <c r="H738" s="184">
        <v>34</v>
      </c>
      <c r="I738" s="185"/>
      <c r="J738" s="186">
        <f>ROUND(I738*H738,2)</f>
        <v>0</v>
      </c>
      <c r="K738" s="182" t="s">
        <v>158</v>
      </c>
      <c r="L738" s="39"/>
      <c r="M738" s="187" t="s">
        <v>1</v>
      </c>
      <c r="N738" s="188" t="s">
        <v>40</v>
      </c>
      <c r="O738" s="77"/>
      <c r="P738" s="189">
        <f>O738*H738</f>
        <v>0</v>
      </c>
      <c r="Q738" s="189">
        <v>0.00062</v>
      </c>
      <c r="R738" s="189">
        <f>Q738*H738</f>
        <v>0.021080000000000002</v>
      </c>
      <c r="S738" s="189">
        <v>0</v>
      </c>
      <c r="T738" s="190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191" t="s">
        <v>136</v>
      </c>
      <c r="AT738" s="191" t="s">
        <v>132</v>
      </c>
      <c r="AU738" s="191" t="s">
        <v>83</v>
      </c>
      <c r="AY738" s="19" t="s">
        <v>130</v>
      </c>
      <c r="BE738" s="192">
        <f>IF(N738="základní",J738,0)</f>
        <v>0</v>
      </c>
      <c r="BF738" s="192">
        <f>IF(N738="snížená",J738,0)</f>
        <v>0</v>
      </c>
      <c r="BG738" s="192">
        <f>IF(N738="zákl. přenesená",J738,0)</f>
        <v>0</v>
      </c>
      <c r="BH738" s="192">
        <f>IF(N738="sníž. přenesená",J738,0)</f>
        <v>0</v>
      </c>
      <c r="BI738" s="192">
        <f>IF(N738="nulová",J738,0)</f>
        <v>0</v>
      </c>
      <c r="BJ738" s="19" t="s">
        <v>81</v>
      </c>
      <c r="BK738" s="192">
        <f>ROUND(I738*H738,2)</f>
        <v>0</v>
      </c>
      <c r="BL738" s="19" t="s">
        <v>136</v>
      </c>
      <c r="BM738" s="191" t="s">
        <v>922</v>
      </c>
    </row>
    <row r="739" s="2" customFormat="1">
      <c r="A739" s="38"/>
      <c r="B739" s="39"/>
      <c r="C739" s="38"/>
      <c r="D739" s="193" t="s">
        <v>138</v>
      </c>
      <c r="E739" s="38"/>
      <c r="F739" s="194" t="s">
        <v>923</v>
      </c>
      <c r="G739" s="38"/>
      <c r="H739" s="38"/>
      <c r="I739" s="195"/>
      <c r="J739" s="38"/>
      <c r="K739" s="38"/>
      <c r="L739" s="39"/>
      <c r="M739" s="196"/>
      <c r="N739" s="197"/>
      <c r="O739" s="77"/>
      <c r="P739" s="77"/>
      <c r="Q739" s="77"/>
      <c r="R739" s="77"/>
      <c r="S739" s="77"/>
      <c r="T739" s="78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T739" s="19" t="s">
        <v>138</v>
      </c>
      <c r="AU739" s="19" t="s">
        <v>83</v>
      </c>
    </row>
    <row r="740" s="2" customFormat="1">
      <c r="A740" s="38"/>
      <c r="B740" s="39"/>
      <c r="C740" s="38"/>
      <c r="D740" s="193" t="s">
        <v>140</v>
      </c>
      <c r="E740" s="38"/>
      <c r="F740" s="198" t="s">
        <v>141</v>
      </c>
      <c r="G740" s="38"/>
      <c r="H740" s="38"/>
      <c r="I740" s="195"/>
      <c r="J740" s="38"/>
      <c r="K740" s="38"/>
      <c r="L740" s="39"/>
      <c r="M740" s="196"/>
      <c r="N740" s="197"/>
      <c r="O740" s="77"/>
      <c r="P740" s="77"/>
      <c r="Q740" s="77"/>
      <c r="R740" s="77"/>
      <c r="S740" s="77"/>
      <c r="T740" s="78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T740" s="19" t="s">
        <v>140</v>
      </c>
      <c r="AU740" s="19" t="s">
        <v>83</v>
      </c>
    </row>
    <row r="741" s="13" customFormat="1">
      <c r="A741" s="13"/>
      <c r="B741" s="199"/>
      <c r="C741" s="13"/>
      <c r="D741" s="193" t="s">
        <v>142</v>
      </c>
      <c r="E741" s="200" t="s">
        <v>1</v>
      </c>
      <c r="F741" s="201" t="s">
        <v>924</v>
      </c>
      <c r="G741" s="13"/>
      <c r="H741" s="202">
        <v>34</v>
      </c>
      <c r="I741" s="203"/>
      <c r="J741" s="13"/>
      <c r="K741" s="13"/>
      <c r="L741" s="199"/>
      <c r="M741" s="204"/>
      <c r="N741" s="205"/>
      <c r="O741" s="205"/>
      <c r="P741" s="205"/>
      <c r="Q741" s="205"/>
      <c r="R741" s="205"/>
      <c r="S741" s="205"/>
      <c r="T741" s="20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00" t="s">
        <v>142</v>
      </c>
      <c r="AU741" s="200" t="s">
        <v>83</v>
      </c>
      <c r="AV741" s="13" t="s">
        <v>83</v>
      </c>
      <c r="AW741" s="13" t="s">
        <v>32</v>
      </c>
      <c r="AX741" s="13" t="s">
        <v>81</v>
      </c>
      <c r="AY741" s="200" t="s">
        <v>130</v>
      </c>
    </row>
    <row r="742" s="2" customFormat="1" ht="21.75" customHeight="1">
      <c r="A742" s="38"/>
      <c r="B742" s="179"/>
      <c r="C742" s="180" t="s">
        <v>925</v>
      </c>
      <c r="D742" s="180" t="s">
        <v>132</v>
      </c>
      <c r="E742" s="181" t="s">
        <v>926</v>
      </c>
      <c r="F742" s="182" t="s">
        <v>927</v>
      </c>
      <c r="G742" s="183" t="s">
        <v>135</v>
      </c>
      <c r="H742" s="184">
        <v>4</v>
      </c>
      <c r="I742" s="185"/>
      <c r="J742" s="186">
        <f>ROUND(I742*H742,2)</f>
        <v>0</v>
      </c>
      <c r="K742" s="182" t="s">
        <v>158</v>
      </c>
      <c r="L742" s="39"/>
      <c r="M742" s="187" t="s">
        <v>1</v>
      </c>
      <c r="N742" s="188" t="s">
        <v>40</v>
      </c>
      <c r="O742" s="77"/>
      <c r="P742" s="189">
        <f>O742*H742</f>
        <v>0</v>
      </c>
      <c r="Q742" s="189">
        <v>0.00266</v>
      </c>
      <c r="R742" s="189">
        <f>Q742*H742</f>
        <v>0.01064</v>
      </c>
      <c r="S742" s="189">
        <v>0</v>
      </c>
      <c r="T742" s="190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191" t="s">
        <v>136</v>
      </c>
      <c r="AT742" s="191" t="s">
        <v>132</v>
      </c>
      <c r="AU742" s="191" t="s">
        <v>83</v>
      </c>
      <c r="AY742" s="19" t="s">
        <v>130</v>
      </c>
      <c r="BE742" s="192">
        <f>IF(N742="základní",J742,0)</f>
        <v>0</v>
      </c>
      <c r="BF742" s="192">
        <f>IF(N742="snížená",J742,0)</f>
        <v>0</v>
      </c>
      <c r="BG742" s="192">
        <f>IF(N742="zákl. přenesená",J742,0)</f>
        <v>0</v>
      </c>
      <c r="BH742" s="192">
        <f>IF(N742="sníž. přenesená",J742,0)</f>
        <v>0</v>
      </c>
      <c r="BI742" s="192">
        <f>IF(N742="nulová",J742,0)</f>
        <v>0</v>
      </c>
      <c r="BJ742" s="19" t="s">
        <v>81</v>
      </c>
      <c r="BK742" s="192">
        <f>ROUND(I742*H742,2)</f>
        <v>0</v>
      </c>
      <c r="BL742" s="19" t="s">
        <v>136</v>
      </c>
      <c r="BM742" s="191" t="s">
        <v>928</v>
      </c>
    </row>
    <row r="743" s="2" customFormat="1">
      <c r="A743" s="38"/>
      <c r="B743" s="39"/>
      <c r="C743" s="38"/>
      <c r="D743" s="193" t="s">
        <v>138</v>
      </c>
      <c r="E743" s="38"/>
      <c r="F743" s="194" t="s">
        <v>929</v>
      </c>
      <c r="G743" s="38"/>
      <c r="H743" s="38"/>
      <c r="I743" s="195"/>
      <c r="J743" s="38"/>
      <c r="K743" s="38"/>
      <c r="L743" s="39"/>
      <c r="M743" s="196"/>
      <c r="N743" s="197"/>
      <c r="O743" s="77"/>
      <c r="P743" s="77"/>
      <c r="Q743" s="77"/>
      <c r="R743" s="77"/>
      <c r="S743" s="77"/>
      <c r="T743" s="78"/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T743" s="19" t="s">
        <v>138</v>
      </c>
      <c r="AU743" s="19" t="s">
        <v>83</v>
      </c>
    </row>
    <row r="744" s="2" customFormat="1">
      <c r="A744" s="38"/>
      <c r="B744" s="39"/>
      <c r="C744" s="38"/>
      <c r="D744" s="193" t="s">
        <v>140</v>
      </c>
      <c r="E744" s="38"/>
      <c r="F744" s="198" t="s">
        <v>141</v>
      </c>
      <c r="G744" s="38"/>
      <c r="H744" s="38"/>
      <c r="I744" s="195"/>
      <c r="J744" s="38"/>
      <c r="K744" s="38"/>
      <c r="L744" s="39"/>
      <c r="M744" s="196"/>
      <c r="N744" s="197"/>
      <c r="O744" s="77"/>
      <c r="P744" s="77"/>
      <c r="Q744" s="77"/>
      <c r="R744" s="77"/>
      <c r="S744" s="77"/>
      <c r="T744" s="78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T744" s="19" t="s">
        <v>140</v>
      </c>
      <c r="AU744" s="19" t="s">
        <v>83</v>
      </c>
    </row>
    <row r="745" s="13" customFormat="1">
      <c r="A745" s="13"/>
      <c r="B745" s="199"/>
      <c r="C745" s="13"/>
      <c r="D745" s="193" t="s">
        <v>142</v>
      </c>
      <c r="E745" s="200" t="s">
        <v>1</v>
      </c>
      <c r="F745" s="201" t="s">
        <v>930</v>
      </c>
      <c r="G745" s="13"/>
      <c r="H745" s="202">
        <v>4</v>
      </c>
      <c r="I745" s="203"/>
      <c r="J745" s="13"/>
      <c r="K745" s="13"/>
      <c r="L745" s="199"/>
      <c r="M745" s="204"/>
      <c r="N745" s="205"/>
      <c r="O745" s="205"/>
      <c r="P745" s="205"/>
      <c r="Q745" s="205"/>
      <c r="R745" s="205"/>
      <c r="S745" s="205"/>
      <c r="T745" s="20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00" t="s">
        <v>142</v>
      </c>
      <c r="AU745" s="200" t="s">
        <v>83</v>
      </c>
      <c r="AV745" s="13" t="s">
        <v>83</v>
      </c>
      <c r="AW745" s="13" t="s">
        <v>32</v>
      </c>
      <c r="AX745" s="13" t="s">
        <v>81</v>
      </c>
      <c r="AY745" s="200" t="s">
        <v>130</v>
      </c>
    </row>
    <row r="746" s="12" customFormat="1" ht="22.8" customHeight="1">
      <c r="A746" s="12"/>
      <c r="B746" s="166"/>
      <c r="C746" s="12"/>
      <c r="D746" s="167" t="s">
        <v>74</v>
      </c>
      <c r="E746" s="177" t="s">
        <v>189</v>
      </c>
      <c r="F746" s="177" t="s">
        <v>931</v>
      </c>
      <c r="G746" s="12"/>
      <c r="H746" s="12"/>
      <c r="I746" s="169"/>
      <c r="J746" s="178">
        <f>BK746</f>
        <v>0</v>
      </c>
      <c r="K746" s="12"/>
      <c r="L746" s="166"/>
      <c r="M746" s="171"/>
      <c r="N746" s="172"/>
      <c r="O746" s="172"/>
      <c r="P746" s="173">
        <f>SUM(P747:P787)</f>
        <v>0</v>
      </c>
      <c r="Q746" s="172"/>
      <c r="R746" s="173">
        <f>SUM(R747:R787)</f>
        <v>12.101166000000001</v>
      </c>
      <c r="S746" s="172"/>
      <c r="T746" s="174">
        <f>SUM(T747:T787)</f>
        <v>0</v>
      </c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R746" s="167" t="s">
        <v>81</v>
      </c>
      <c r="AT746" s="175" t="s">
        <v>74</v>
      </c>
      <c r="AU746" s="175" t="s">
        <v>81</v>
      </c>
      <c r="AY746" s="167" t="s">
        <v>130</v>
      </c>
      <c r="BK746" s="176">
        <f>SUM(BK747:BK787)</f>
        <v>0</v>
      </c>
    </row>
    <row r="747" s="2" customFormat="1" ht="33" customHeight="1">
      <c r="A747" s="38"/>
      <c r="B747" s="179"/>
      <c r="C747" s="180" t="s">
        <v>932</v>
      </c>
      <c r="D747" s="180" t="s">
        <v>132</v>
      </c>
      <c r="E747" s="181" t="s">
        <v>933</v>
      </c>
      <c r="F747" s="182" t="s">
        <v>934</v>
      </c>
      <c r="G747" s="183" t="s">
        <v>222</v>
      </c>
      <c r="H747" s="184">
        <v>50</v>
      </c>
      <c r="I747" s="185"/>
      <c r="J747" s="186">
        <f>ROUND(I747*H747,2)</f>
        <v>0</v>
      </c>
      <c r="K747" s="182" t="s">
        <v>158</v>
      </c>
      <c r="L747" s="39"/>
      <c r="M747" s="187" t="s">
        <v>1</v>
      </c>
      <c r="N747" s="188" t="s">
        <v>40</v>
      </c>
      <c r="O747" s="77"/>
      <c r="P747" s="189">
        <f>O747*H747</f>
        <v>0</v>
      </c>
      <c r="Q747" s="189">
        <v>0.15540000000000001</v>
      </c>
      <c r="R747" s="189">
        <f>Q747*H747</f>
        <v>7.7700000000000005</v>
      </c>
      <c r="S747" s="189">
        <v>0</v>
      </c>
      <c r="T747" s="190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191" t="s">
        <v>136</v>
      </c>
      <c r="AT747" s="191" t="s">
        <v>132</v>
      </c>
      <c r="AU747" s="191" t="s">
        <v>83</v>
      </c>
      <c r="AY747" s="19" t="s">
        <v>130</v>
      </c>
      <c r="BE747" s="192">
        <f>IF(N747="základní",J747,0)</f>
        <v>0</v>
      </c>
      <c r="BF747" s="192">
        <f>IF(N747="snížená",J747,0)</f>
        <v>0</v>
      </c>
      <c r="BG747" s="192">
        <f>IF(N747="zákl. přenesená",J747,0)</f>
        <v>0</v>
      </c>
      <c r="BH747" s="192">
        <f>IF(N747="sníž. přenesená",J747,0)</f>
        <v>0</v>
      </c>
      <c r="BI747" s="192">
        <f>IF(N747="nulová",J747,0)</f>
        <v>0</v>
      </c>
      <c r="BJ747" s="19" t="s">
        <v>81</v>
      </c>
      <c r="BK747" s="192">
        <f>ROUND(I747*H747,2)</f>
        <v>0</v>
      </c>
      <c r="BL747" s="19" t="s">
        <v>136</v>
      </c>
      <c r="BM747" s="191" t="s">
        <v>935</v>
      </c>
    </row>
    <row r="748" s="2" customFormat="1">
      <c r="A748" s="38"/>
      <c r="B748" s="39"/>
      <c r="C748" s="38"/>
      <c r="D748" s="193" t="s">
        <v>138</v>
      </c>
      <c r="E748" s="38"/>
      <c r="F748" s="194" t="s">
        <v>936</v>
      </c>
      <c r="G748" s="38"/>
      <c r="H748" s="38"/>
      <c r="I748" s="195"/>
      <c r="J748" s="38"/>
      <c r="K748" s="38"/>
      <c r="L748" s="39"/>
      <c r="M748" s="196"/>
      <c r="N748" s="197"/>
      <c r="O748" s="77"/>
      <c r="P748" s="77"/>
      <c r="Q748" s="77"/>
      <c r="R748" s="77"/>
      <c r="S748" s="77"/>
      <c r="T748" s="78"/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T748" s="19" t="s">
        <v>138</v>
      </c>
      <c r="AU748" s="19" t="s">
        <v>83</v>
      </c>
    </row>
    <row r="749" s="2" customFormat="1">
      <c r="A749" s="38"/>
      <c r="B749" s="39"/>
      <c r="C749" s="38"/>
      <c r="D749" s="193" t="s">
        <v>140</v>
      </c>
      <c r="E749" s="38"/>
      <c r="F749" s="198" t="s">
        <v>141</v>
      </c>
      <c r="G749" s="38"/>
      <c r="H749" s="38"/>
      <c r="I749" s="195"/>
      <c r="J749" s="38"/>
      <c r="K749" s="38"/>
      <c r="L749" s="39"/>
      <c r="M749" s="196"/>
      <c r="N749" s="197"/>
      <c r="O749" s="77"/>
      <c r="P749" s="77"/>
      <c r="Q749" s="77"/>
      <c r="R749" s="77"/>
      <c r="S749" s="77"/>
      <c r="T749" s="78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T749" s="19" t="s">
        <v>140</v>
      </c>
      <c r="AU749" s="19" t="s">
        <v>83</v>
      </c>
    </row>
    <row r="750" s="15" customFormat="1">
      <c r="A750" s="15"/>
      <c r="B750" s="215"/>
      <c r="C750" s="15"/>
      <c r="D750" s="193" t="s">
        <v>142</v>
      </c>
      <c r="E750" s="216" t="s">
        <v>1</v>
      </c>
      <c r="F750" s="217" t="s">
        <v>937</v>
      </c>
      <c r="G750" s="15"/>
      <c r="H750" s="216" t="s">
        <v>1</v>
      </c>
      <c r="I750" s="218"/>
      <c r="J750" s="15"/>
      <c r="K750" s="15"/>
      <c r="L750" s="215"/>
      <c r="M750" s="219"/>
      <c r="N750" s="220"/>
      <c r="O750" s="220"/>
      <c r="P750" s="220"/>
      <c r="Q750" s="220"/>
      <c r="R750" s="220"/>
      <c r="S750" s="220"/>
      <c r="T750" s="221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16" t="s">
        <v>142</v>
      </c>
      <c r="AU750" s="216" t="s">
        <v>83</v>
      </c>
      <c r="AV750" s="15" t="s">
        <v>81</v>
      </c>
      <c r="AW750" s="15" t="s">
        <v>32</v>
      </c>
      <c r="AX750" s="15" t="s">
        <v>75</v>
      </c>
      <c r="AY750" s="216" t="s">
        <v>130</v>
      </c>
    </row>
    <row r="751" s="13" customFormat="1">
      <c r="A751" s="13"/>
      <c r="B751" s="199"/>
      <c r="C751" s="13"/>
      <c r="D751" s="193" t="s">
        <v>142</v>
      </c>
      <c r="E751" s="200" t="s">
        <v>1</v>
      </c>
      <c r="F751" s="201" t="s">
        <v>538</v>
      </c>
      <c r="G751" s="13"/>
      <c r="H751" s="202">
        <v>50</v>
      </c>
      <c r="I751" s="203"/>
      <c r="J751" s="13"/>
      <c r="K751" s="13"/>
      <c r="L751" s="199"/>
      <c r="M751" s="204"/>
      <c r="N751" s="205"/>
      <c r="O751" s="205"/>
      <c r="P751" s="205"/>
      <c r="Q751" s="205"/>
      <c r="R751" s="205"/>
      <c r="S751" s="205"/>
      <c r="T751" s="206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00" t="s">
        <v>142</v>
      </c>
      <c r="AU751" s="200" t="s">
        <v>83</v>
      </c>
      <c r="AV751" s="13" t="s">
        <v>83</v>
      </c>
      <c r="AW751" s="13" t="s">
        <v>32</v>
      </c>
      <c r="AX751" s="13" t="s">
        <v>81</v>
      </c>
      <c r="AY751" s="200" t="s">
        <v>130</v>
      </c>
    </row>
    <row r="752" s="2" customFormat="1" ht="16.5" customHeight="1">
      <c r="A752" s="38"/>
      <c r="B752" s="179"/>
      <c r="C752" s="230" t="s">
        <v>938</v>
      </c>
      <c r="D752" s="230" t="s">
        <v>379</v>
      </c>
      <c r="E752" s="231" t="s">
        <v>939</v>
      </c>
      <c r="F752" s="232" t="s">
        <v>940</v>
      </c>
      <c r="G752" s="233" t="s">
        <v>222</v>
      </c>
      <c r="H752" s="234">
        <v>52.5</v>
      </c>
      <c r="I752" s="235"/>
      <c r="J752" s="236">
        <f>ROUND(I752*H752,2)</f>
        <v>0</v>
      </c>
      <c r="K752" s="232" t="s">
        <v>158</v>
      </c>
      <c r="L752" s="237"/>
      <c r="M752" s="238" t="s">
        <v>1</v>
      </c>
      <c r="N752" s="239" t="s">
        <v>40</v>
      </c>
      <c r="O752" s="77"/>
      <c r="P752" s="189">
        <f>O752*H752</f>
        <v>0</v>
      </c>
      <c r="Q752" s="189">
        <v>0.080000000000000002</v>
      </c>
      <c r="R752" s="189">
        <f>Q752*H752</f>
        <v>4.2000000000000002</v>
      </c>
      <c r="S752" s="189">
        <v>0</v>
      </c>
      <c r="T752" s="190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191" t="s">
        <v>178</v>
      </c>
      <c r="AT752" s="191" t="s">
        <v>379</v>
      </c>
      <c r="AU752" s="191" t="s">
        <v>83</v>
      </c>
      <c r="AY752" s="19" t="s">
        <v>130</v>
      </c>
      <c r="BE752" s="192">
        <f>IF(N752="základní",J752,0)</f>
        <v>0</v>
      </c>
      <c r="BF752" s="192">
        <f>IF(N752="snížená",J752,0)</f>
        <v>0</v>
      </c>
      <c r="BG752" s="192">
        <f>IF(N752="zákl. přenesená",J752,0)</f>
        <v>0</v>
      </c>
      <c r="BH752" s="192">
        <f>IF(N752="sníž. přenesená",J752,0)</f>
        <v>0</v>
      </c>
      <c r="BI752" s="192">
        <f>IF(N752="nulová",J752,0)</f>
        <v>0</v>
      </c>
      <c r="BJ752" s="19" t="s">
        <v>81</v>
      </c>
      <c r="BK752" s="192">
        <f>ROUND(I752*H752,2)</f>
        <v>0</v>
      </c>
      <c r="BL752" s="19" t="s">
        <v>136</v>
      </c>
      <c r="BM752" s="191" t="s">
        <v>941</v>
      </c>
    </row>
    <row r="753" s="2" customFormat="1">
      <c r="A753" s="38"/>
      <c r="B753" s="39"/>
      <c r="C753" s="38"/>
      <c r="D753" s="193" t="s">
        <v>138</v>
      </c>
      <c r="E753" s="38"/>
      <c r="F753" s="194" t="s">
        <v>940</v>
      </c>
      <c r="G753" s="38"/>
      <c r="H753" s="38"/>
      <c r="I753" s="195"/>
      <c r="J753" s="38"/>
      <c r="K753" s="38"/>
      <c r="L753" s="39"/>
      <c r="M753" s="196"/>
      <c r="N753" s="197"/>
      <c r="O753" s="77"/>
      <c r="P753" s="77"/>
      <c r="Q753" s="77"/>
      <c r="R753" s="77"/>
      <c r="S753" s="77"/>
      <c r="T753" s="78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9" t="s">
        <v>138</v>
      </c>
      <c r="AU753" s="19" t="s">
        <v>83</v>
      </c>
    </row>
    <row r="754" s="13" customFormat="1">
      <c r="A754" s="13"/>
      <c r="B754" s="199"/>
      <c r="C754" s="13"/>
      <c r="D754" s="193" t="s">
        <v>142</v>
      </c>
      <c r="E754" s="13"/>
      <c r="F754" s="201" t="s">
        <v>942</v>
      </c>
      <c r="G754" s="13"/>
      <c r="H754" s="202">
        <v>52.5</v>
      </c>
      <c r="I754" s="203"/>
      <c r="J754" s="13"/>
      <c r="K754" s="13"/>
      <c r="L754" s="199"/>
      <c r="M754" s="204"/>
      <c r="N754" s="205"/>
      <c r="O754" s="205"/>
      <c r="P754" s="205"/>
      <c r="Q754" s="205"/>
      <c r="R754" s="205"/>
      <c r="S754" s="205"/>
      <c r="T754" s="20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00" t="s">
        <v>142</v>
      </c>
      <c r="AU754" s="200" t="s">
        <v>83</v>
      </c>
      <c r="AV754" s="13" t="s">
        <v>83</v>
      </c>
      <c r="AW754" s="13" t="s">
        <v>3</v>
      </c>
      <c r="AX754" s="13" t="s">
        <v>81</v>
      </c>
      <c r="AY754" s="200" t="s">
        <v>130</v>
      </c>
    </row>
    <row r="755" s="2" customFormat="1" ht="24.15" customHeight="1">
      <c r="A755" s="38"/>
      <c r="B755" s="179"/>
      <c r="C755" s="180" t="s">
        <v>943</v>
      </c>
      <c r="D755" s="180" t="s">
        <v>132</v>
      </c>
      <c r="E755" s="181" t="s">
        <v>944</v>
      </c>
      <c r="F755" s="182" t="s">
        <v>945</v>
      </c>
      <c r="G755" s="183" t="s">
        <v>222</v>
      </c>
      <c r="H755" s="184">
        <v>115.2</v>
      </c>
      <c r="I755" s="185"/>
      <c r="J755" s="186">
        <f>ROUND(I755*H755,2)</f>
        <v>0</v>
      </c>
      <c r="K755" s="182" t="s">
        <v>1</v>
      </c>
      <c r="L755" s="39"/>
      <c r="M755" s="187" t="s">
        <v>1</v>
      </c>
      <c r="N755" s="188" t="s">
        <v>40</v>
      </c>
      <c r="O755" s="77"/>
      <c r="P755" s="189">
        <f>O755*H755</f>
        <v>0</v>
      </c>
      <c r="Q755" s="189">
        <v>9.0000000000000006E-05</v>
      </c>
      <c r="R755" s="189">
        <f>Q755*H755</f>
        <v>0.010368000000000001</v>
      </c>
      <c r="S755" s="189">
        <v>0</v>
      </c>
      <c r="T755" s="190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191" t="s">
        <v>136</v>
      </c>
      <c r="AT755" s="191" t="s">
        <v>132</v>
      </c>
      <c r="AU755" s="191" t="s">
        <v>83</v>
      </c>
      <c r="AY755" s="19" t="s">
        <v>130</v>
      </c>
      <c r="BE755" s="192">
        <f>IF(N755="základní",J755,0)</f>
        <v>0</v>
      </c>
      <c r="BF755" s="192">
        <f>IF(N755="snížená",J755,0)</f>
        <v>0</v>
      </c>
      <c r="BG755" s="192">
        <f>IF(N755="zákl. přenesená",J755,0)</f>
        <v>0</v>
      </c>
      <c r="BH755" s="192">
        <f>IF(N755="sníž. přenesená",J755,0)</f>
        <v>0</v>
      </c>
      <c r="BI755" s="192">
        <f>IF(N755="nulová",J755,0)</f>
        <v>0</v>
      </c>
      <c r="BJ755" s="19" t="s">
        <v>81</v>
      </c>
      <c r="BK755" s="192">
        <f>ROUND(I755*H755,2)</f>
        <v>0</v>
      </c>
      <c r="BL755" s="19" t="s">
        <v>136</v>
      </c>
      <c r="BM755" s="191" t="s">
        <v>946</v>
      </c>
    </row>
    <row r="756" s="2" customFormat="1">
      <c r="A756" s="38"/>
      <c r="B756" s="39"/>
      <c r="C756" s="38"/>
      <c r="D756" s="193" t="s">
        <v>138</v>
      </c>
      <c r="E756" s="38"/>
      <c r="F756" s="194" t="s">
        <v>945</v>
      </c>
      <c r="G756" s="38"/>
      <c r="H756" s="38"/>
      <c r="I756" s="195"/>
      <c r="J756" s="38"/>
      <c r="K756" s="38"/>
      <c r="L756" s="39"/>
      <c r="M756" s="196"/>
      <c r="N756" s="197"/>
      <c r="O756" s="77"/>
      <c r="P756" s="77"/>
      <c r="Q756" s="77"/>
      <c r="R756" s="77"/>
      <c r="S756" s="77"/>
      <c r="T756" s="78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T756" s="19" t="s">
        <v>138</v>
      </c>
      <c r="AU756" s="19" t="s">
        <v>83</v>
      </c>
    </row>
    <row r="757" s="2" customFormat="1" ht="24.15" customHeight="1">
      <c r="A757" s="38"/>
      <c r="B757" s="179"/>
      <c r="C757" s="180" t="s">
        <v>947</v>
      </c>
      <c r="D757" s="180" t="s">
        <v>132</v>
      </c>
      <c r="E757" s="181" t="s">
        <v>948</v>
      </c>
      <c r="F757" s="182" t="s">
        <v>949</v>
      </c>
      <c r="G757" s="183" t="s">
        <v>222</v>
      </c>
      <c r="H757" s="184">
        <v>1239.8</v>
      </c>
      <c r="I757" s="185"/>
      <c r="J757" s="186">
        <f>ROUND(I757*H757,2)</f>
        <v>0</v>
      </c>
      <c r="K757" s="182" t="s">
        <v>158</v>
      </c>
      <c r="L757" s="39"/>
      <c r="M757" s="187" t="s">
        <v>1</v>
      </c>
      <c r="N757" s="188" t="s">
        <v>40</v>
      </c>
      <c r="O757" s="77"/>
      <c r="P757" s="189">
        <f>O757*H757</f>
        <v>0</v>
      </c>
      <c r="Q757" s="189">
        <v>9.0000000000000006E-05</v>
      </c>
      <c r="R757" s="189">
        <f>Q757*H757</f>
        <v>0.111582</v>
      </c>
      <c r="S757" s="189">
        <v>0</v>
      </c>
      <c r="T757" s="190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191" t="s">
        <v>136</v>
      </c>
      <c r="AT757" s="191" t="s">
        <v>132</v>
      </c>
      <c r="AU757" s="191" t="s">
        <v>83</v>
      </c>
      <c r="AY757" s="19" t="s">
        <v>130</v>
      </c>
      <c r="BE757" s="192">
        <f>IF(N757="základní",J757,0)</f>
        <v>0</v>
      </c>
      <c r="BF757" s="192">
        <f>IF(N757="snížená",J757,0)</f>
        <v>0</v>
      </c>
      <c r="BG757" s="192">
        <f>IF(N757="zákl. přenesená",J757,0)</f>
        <v>0</v>
      </c>
      <c r="BH757" s="192">
        <f>IF(N757="sníž. přenesená",J757,0)</f>
        <v>0</v>
      </c>
      <c r="BI757" s="192">
        <f>IF(N757="nulová",J757,0)</f>
        <v>0</v>
      </c>
      <c r="BJ757" s="19" t="s">
        <v>81</v>
      </c>
      <c r="BK757" s="192">
        <f>ROUND(I757*H757,2)</f>
        <v>0</v>
      </c>
      <c r="BL757" s="19" t="s">
        <v>136</v>
      </c>
      <c r="BM757" s="191" t="s">
        <v>950</v>
      </c>
    </row>
    <row r="758" s="2" customFormat="1">
      <c r="A758" s="38"/>
      <c r="B758" s="39"/>
      <c r="C758" s="38"/>
      <c r="D758" s="193" t="s">
        <v>138</v>
      </c>
      <c r="E758" s="38"/>
      <c r="F758" s="194" t="s">
        <v>951</v>
      </c>
      <c r="G758" s="38"/>
      <c r="H758" s="38"/>
      <c r="I758" s="195"/>
      <c r="J758" s="38"/>
      <c r="K758" s="38"/>
      <c r="L758" s="39"/>
      <c r="M758" s="196"/>
      <c r="N758" s="197"/>
      <c r="O758" s="77"/>
      <c r="P758" s="77"/>
      <c r="Q758" s="77"/>
      <c r="R758" s="77"/>
      <c r="S758" s="77"/>
      <c r="T758" s="78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T758" s="19" t="s">
        <v>138</v>
      </c>
      <c r="AU758" s="19" t="s">
        <v>83</v>
      </c>
    </row>
    <row r="759" s="2" customFormat="1" ht="16.5" customHeight="1">
      <c r="A759" s="38"/>
      <c r="B759" s="179"/>
      <c r="C759" s="180" t="s">
        <v>952</v>
      </c>
      <c r="D759" s="180" t="s">
        <v>132</v>
      </c>
      <c r="E759" s="181" t="s">
        <v>953</v>
      </c>
      <c r="F759" s="182" t="s">
        <v>954</v>
      </c>
      <c r="G759" s="183" t="s">
        <v>222</v>
      </c>
      <c r="H759" s="184">
        <v>1239.8</v>
      </c>
      <c r="I759" s="185"/>
      <c r="J759" s="186">
        <f>ROUND(I759*H759,2)</f>
        <v>0</v>
      </c>
      <c r="K759" s="182" t="s">
        <v>158</v>
      </c>
      <c r="L759" s="39"/>
      <c r="M759" s="187" t="s">
        <v>1</v>
      </c>
      <c r="N759" s="188" t="s">
        <v>40</v>
      </c>
      <c r="O759" s="77"/>
      <c r="P759" s="189">
        <f>O759*H759</f>
        <v>0</v>
      </c>
      <c r="Q759" s="189">
        <v>0</v>
      </c>
      <c r="R759" s="189">
        <f>Q759*H759</f>
        <v>0</v>
      </c>
      <c r="S759" s="189">
        <v>0</v>
      </c>
      <c r="T759" s="190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191" t="s">
        <v>136</v>
      </c>
      <c r="AT759" s="191" t="s">
        <v>132</v>
      </c>
      <c r="AU759" s="191" t="s">
        <v>83</v>
      </c>
      <c r="AY759" s="19" t="s">
        <v>130</v>
      </c>
      <c r="BE759" s="192">
        <f>IF(N759="základní",J759,0)</f>
        <v>0</v>
      </c>
      <c r="BF759" s="192">
        <f>IF(N759="snížená",J759,0)</f>
        <v>0</v>
      </c>
      <c r="BG759" s="192">
        <f>IF(N759="zákl. přenesená",J759,0)</f>
        <v>0</v>
      </c>
      <c r="BH759" s="192">
        <f>IF(N759="sníž. přenesená",J759,0)</f>
        <v>0</v>
      </c>
      <c r="BI759" s="192">
        <f>IF(N759="nulová",J759,0)</f>
        <v>0</v>
      </c>
      <c r="BJ759" s="19" t="s">
        <v>81</v>
      </c>
      <c r="BK759" s="192">
        <f>ROUND(I759*H759,2)</f>
        <v>0</v>
      </c>
      <c r="BL759" s="19" t="s">
        <v>136</v>
      </c>
      <c r="BM759" s="191" t="s">
        <v>955</v>
      </c>
    </row>
    <row r="760" s="2" customFormat="1">
      <c r="A760" s="38"/>
      <c r="B760" s="39"/>
      <c r="C760" s="38"/>
      <c r="D760" s="193" t="s">
        <v>138</v>
      </c>
      <c r="E760" s="38"/>
      <c r="F760" s="194" t="s">
        <v>956</v>
      </c>
      <c r="G760" s="38"/>
      <c r="H760" s="38"/>
      <c r="I760" s="195"/>
      <c r="J760" s="38"/>
      <c r="K760" s="38"/>
      <c r="L760" s="39"/>
      <c r="M760" s="196"/>
      <c r="N760" s="197"/>
      <c r="O760" s="77"/>
      <c r="P760" s="77"/>
      <c r="Q760" s="77"/>
      <c r="R760" s="77"/>
      <c r="S760" s="77"/>
      <c r="T760" s="78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9" t="s">
        <v>138</v>
      </c>
      <c r="AU760" s="19" t="s">
        <v>83</v>
      </c>
    </row>
    <row r="761" s="2" customFormat="1">
      <c r="A761" s="38"/>
      <c r="B761" s="39"/>
      <c r="C761" s="38"/>
      <c r="D761" s="193" t="s">
        <v>140</v>
      </c>
      <c r="E761" s="38"/>
      <c r="F761" s="198" t="s">
        <v>141</v>
      </c>
      <c r="G761" s="38"/>
      <c r="H761" s="38"/>
      <c r="I761" s="195"/>
      <c r="J761" s="38"/>
      <c r="K761" s="38"/>
      <c r="L761" s="39"/>
      <c r="M761" s="196"/>
      <c r="N761" s="197"/>
      <c r="O761" s="77"/>
      <c r="P761" s="77"/>
      <c r="Q761" s="77"/>
      <c r="R761" s="77"/>
      <c r="S761" s="77"/>
      <c r="T761" s="78"/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T761" s="19" t="s">
        <v>140</v>
      </c>
      <c r="AU761" s="19" t="s">
        <v>83</v>
      </c>
    </row>
    <row r="762" s="13" customFormat="1">
      <c r="A762" s="13"/>
      <c r="B762" s="199"/>
      <c r="C762" s="13"/>
      <c r="D762" s="193" t="s">
        <v>142</v>
      </c>
      <c r="E762" s="200" t="s">
        <v>1</v>
      </c>
      <c r="F762" s="201" t="s">
        <v>957</v>
      </c>
      <c r="G762" s="13"/>
      <c r="H762" s="202">
        <v>454.60000000000002</v>
      </c>
      <c r="I762" s="203"/>
      <c r="J762" s="13"/>
      <c r="K762" s="13"/>
      <c r="L762" s="199"/>
      <c r="M762" s="204"/>
      <c r="N762" s="205"/>
      <c r="O762" s="205"/>
      <c r="P762" s="205"/>
      <c r="Q762" s="205"/>
      <c r="R762" s="205"/>
      <c r="S762" s="205"/>
      <c r="T762" s="20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00" t="s">
        <v>142</v>
      </c>
      <c r="AU762" s="200" t="s">
        <v>83</v>
      </c>
      <c r="AV762" s="13" t="s">
        <v>83</v>
      </c>
      <c r="AW762" s="13" t="s">
        <v>32</v>
      </c>
      <c r="AX762" s="13" t="s">
        <v>75</v>
      </c>
      <c r="AY762" s="200" t="s">
        <v>130</v>
      </c>
    </row>
    <row r="763" s="13" customFormat="1">
      <c r="A763" s="13"/>
      <c r="B763" s="199"/>
      <c r="C763" s="13"/>
      <c r="D763" s="193" t="s">
        <v>142</v>
      </c>
      <c r="E763" s="200" t="s">
        <v>1</v>
      </c>
      <c r="F763" s="201" t="s">
        <v>958</v>
      </c>
      <c r="G763" s="13"/>
      <c r="H763" s="202">
        <v>7.7999999999999998</v>
      </c>
      <c r="I763" s="203"/>
      <c r="J763" s="13"/>
      <c r="K763" s="13"/>
      <c r="L763" s="199"/>
      <c r="M763" s="204"/>
      <c r="N763" s="205"/>
      <c r="O763" s="205"/>
      <c r="P763" s="205"/>
      <c r="Q763" s="205"/>
      <c r="R763" s="205"/>
      <c r="S763" s="205"/>
      <c r="T763" s="20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00" t="s">
        <v>142</v>
      </c>
      <c r="AU763" s="200" t="s">
        <v>83</v>
      </c>
      <c r="AV763" s="13" t="s">
        <v>83</v>
      </c>
      <c r="AW763" s="13" t="s">
        <v>32</v>
      </c>
      <c r="AX763" s="13" t="s">
        <v>75</v>
      </c>
      <c r="AY763" s="200" t="s">
        <v>130</v>
      </c>
    </row>
    <row r="764" s="13" customFormat="1">
      <c r="A764" s="13"/>
      <c r="B764" s="199"/>
      <c r="C764" s="13"/>
      <c r="D764" s="193" t="s">
        <v>142</v>
      </c>
      <c r="E764" s="200" t="s">
        <v>1</v>
      </c>
      <c r="F764" s="201" t="s">
        <v>959</v>
      </c>
      <c r="G764" s="13"/>
      <c r="H764" s="202">
        <v>11.199999999999999</v>
      </c>
      <c r="I764" s="203"/>
      <c r="J764" s="13"/>
      <c r="K764" s="13"/>
      <c r="L764" s="199"/>
      <c r="M764" s="204"/>
      <c r="N764" s="205"/>
      <c r="O764" s="205"/>
      <c r="P764" s="205"/>
      <c r="Q764" s="205"/>
      <c r="R764" s="205"/>
      <c r="S764" s="205"/>
      <c r="T764" s="20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00" t="s">
        <v>142</v>
      </c>
      <c r="AU764" s="200" t="s">
        <v>83</v>
      </c>
      <c r="AV764" s="13" t="s">
        <v>83</v>
      </c>
      <c r="AW764" s="13" t="s">
        <v>32</v>
      </c>
      <c r="AX764" s="13" t="s">
        <v>75</v>
      </c>
      <c r="AY764" s="200" t="s">
        <v>130</v>
      </c>
    </row>
    <row r="765" s="13" customFormat="1">
      <c r="A765" s="13"/>
      <c r="B765" s="199"/>
      <c r="C765" s="13"/>
      <c r="D765" s="193" t="s">
        <v>142</v>
      </c>
      <c r="E765" s="200" t="s">
        <v>1</v>
      </c>
      <c r="F765" s="201" t="s">
        <v>960</v>
      </c>
      <c r="G765" s="13"/>
      <c r="H765" s="202">
        <v>330</v>
      </c>
      <c r="I765" s="203"/>
      <c r="J765" s="13"/>
      <c r="K765" s="13"/>
      <c r="L765" s="199"/>
      <c r="M765" s="204"/>
      <c r="N765" s="205"/>
      <c r="O765" s="205"/>
      <c r="P765" s="205"/>
      <c r="Q765" s="205"/>
      <c r="R765" s="205"/>
      <c r="S765" s="205"/>
      <c r="T765" s="20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00" t="s">
        <v>142</v>
      </c>
      <c r="AU765" s="200" t="s">
        <v>83</v>
      </c>
      <c r="AV765" s="13" t="s">
        <v>83</v>
      </c>
      <c r="AW765" s="13" t="s">
        <v>32</v>
      </c>
      <c r="AX765" s="13" t="s">
        <v>75</v>
      </c>
      <c r="AY765" s="200" t="s">
        <v>130</v>
      </c>
    </row>
    <row r="766" s="13" customFormat="1">
      <c r="A766" s="13"/>
      <c r="B766" s="199"/>
      <c r="C766" s="13"/>
      <c r="D766" s="193" t="s">
        <v>142</v>
      </c>
      <c r="E766" s="200" t="s">
        <v>1</v>
      </c>
      <c r="F766" s="201" t="s">
        <v>961</v>
      </c>
      <c r="G766" s="13"/>
      <c r="H766" s="202">
        <v>11.199999999999999</v>
      </c>
      <c r="I766" s="203"/>
      <c r="J766" s="13"/>
      <c r="K766" s="13"/>
      <c r="L766" s="199"/>
      <c r="M766" s="204"/>
      <c r="N766" s="205"/>
      <c r="O766" s="205"/>
      <c r="P766" s="205"/>
      <c r="Q766" s="205"/>
      <c r="R766" s="205"/>
      <c r="S766" s="205"/>
      <c r="T766" s="20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00" t="s">
        <v>142</v>
      </c>
      <c r="AU766" s="200" t="s">
        <v>83</v>
      </c>
      <c r="AV766" s="13" t="s">
        <v>83</v>
      </c>
      <c r="AW766" s="13" t="s">
        <v>32</v>
      </c>
      <c r="AX766" s="13" t="s">
        <v>75</v>
      </c>
      <c r="AY766" s="200" t="s">
        <v>130</v>
      </c>
    </row>
    <row r="767" s="13" customFormat="1">
      <c r="A767" s="13"/>
      <c r="B767" s="199"/>
      <c r="C767" s="13"/>
      <c r="D767" s="193" t="s">
        <v>142</v>
      </c>
      <c r="E767" s="200" t="s">
        <v>1</v>
      </c>
      <c r="F767" s="201" t="s">
        <v>962</v>
      </c>
      <c r="G767" s="13"/>
      <c r="H767" s="202">
        <v>92</v>
      </c>
      <c r="I767" s="203"/>
      <c r="J767" s="13"/>
      <c r="K767" s="13"/>
      <c r="L767" s="199"/>
      <c r="M767" s="204"/>
      <c r="N767" s="205"/>
      <c r="O767" s="205"/>
      <c r="P767" s="205"/>
      <c r="Q767" s="205"/>
      <c r="R767" s="205"/>
      <c r="S767" s="205"/>
      <c r="T767" s="20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00" t="s">
        <v>142</v>
      </c>
      <c r="AU767" s="200" t="s">
        <v>83</v>
      </c>
      <c r="AV767" s="13" t="s">
        <v>83</v>
      </c>
      <c r="AW767" s="13" t="s">
        <v>32</v>
      </c>
      <c r="AX767" s="13" t="s">
        <v>75</v>
      </c>
      <c r="AY767" s="200" t="s">
        <v>130</v>
      </c>
    </row>
    <row r="768" s="13" customFormat="1">
      <c r="A768" s="13"/>
      <c r="B768" s="199"/>
      <c r="C768" s="13"/>
      <c r="D768" s="193" t="s">
        <v>142</v>
      </c>
      <c r="E768" s="200" t="s">
        <v>1</v>
      </c>
      <c r="F768" s="201" t="s">
        <v>963</v>
      </c>
      <c r="G768" s="13"/>
      <c r="H768" s="202">
        <v>2.7999999999999998</v>
      </c>
      <c r="I768" s="203"/>
      <c r="J768" s="13"/>
      <c r="K768" s="13"/>
      <c r="L768" s="199"/>
      <c r="M768" s="204"/>
      <c r="N768" s="205"/>
      <c r="O768" s="205"/>
      <c r="P768" s="205"/>
      <c r="Q768" s="205"/>
      <c r="R768" s="205"/>
      <c r="S768" s="205"/>
      <c r="T768" s="206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00" t="s">
        <v>142</v>
      </c>
      <c r="AU768" s="200" t="s">
        <v>83</v>
      </c>
      <c r="AV768" s="13" t="s">
        <v>83</v>
      </c>
      <c r="AW768" s="13" t="s">
        <v>32</v>
      </c>
      <c r="AX768" s="13" t="s">
        <v>75</v>
      </c>
      <c r="AY768" s="200" t="s">
        <v>130</v>
      </c>
    </row>
    <row r="769" s="13" customFormat="1">
      <c r="A769" s="13"/>
      <c r="B769" s="199"/>
      <c r="C769" s="13"/>
      <c r="D769" s="193" t="s">
        <v>142</v>
      </c>
      <c r="E769" s="200" t="s">
        <v>1</v>
      </c>
      <c r="F769" s="201" t="s">
        <v>964</v>
      </c>
      <c r="G769" s="13"/>
      <c r="H769" s="202">
        <v>3.7999999999999998</v>
      </c>
      <c r="I769" s="203"/>
      <c r="J769" s="13"/>
      <c r="K769" s="13"/>
      <c r="L769" s="199"/>
      <c r="M769" s="204"/>
      <c r="N769" s="205"/>
      <c r="O769" s="205"/>
      <c r="P769" s="205"/>
      <c r="Q769" s="205"/>
      <c r="R769" s="205"/>
      <c r="S769" s="205"/>
      <c r="T769" s="206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00" t="s">
        <v>142</v>
      </c>
      <c r="AU769" s="200" t="s">
        <v>83</v>
      </c>
      <c r="AV769" s="13" t="s">
        <v>83</v>
      </c>
      <c r="AW769" s="13" t="s">
        <v>32</v>
      </c>
      <c r="AX769" s="13" t="s">
        <v>75</v>
      </c>
      <c r="AY769" s="200" t="s">
        <v>130</v>
      </c>
    </row>
    <row r="770" s="13" customFormat="1">
      <c r="A770" s="13"/>
      <c r="B770" s="199"/>
      <c r="C770" s="13"/>
      <c r="D770" s="193" t="s">
        <v>142</v>
      </c>
      <c r="E770" s="200" t="s">
        <v>1</v>
      </c>
      <c r="F770" s="201" t="s">
        <v>965</v>
      </c>
      <c r="G770" s="13"/>
      <c r="H770" s="202">
        <v>326.39999999999998</v>
      </c>
      <c r="I770" s="203"/>
      <c r="J770" s="13"/>
      <c r="K770" s="13"/>
      <c r="L770" s="199"/>
      <c r="M770" s="204"/>
      <c r="N770" s="205"/>
      <c r="O770" s="205"/>
      <c r="P770" s="205"/>
      <c r="Q770" s="205"/>
      <c r="R770" s="205"/>
      <c r="S770" s="205"/>
      <c r="T770" s="20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00" t="s">
        <v>142</v>
      </c>
      <c r="AU770" s="200" t="s">
        <v>83</v>
      </c>
      <c r="AV770" s="13" t="s">
        <v>83</v>
      </c>
      <c r="AW770" s="13" t="s">
        <v>32</v>
      </c>
      <c r="AX770" s="13" t="s">
        <v>75</v>
      </c>
      <c r="AY770" s="200" t="s">
        <v>130</v>
      </c>
    </row>
    <row r="771" s="14" customFormat="1">
      <c r="A771" s="14"/>
      <c r="B771" s="207"/>
      <c r="C771" s="14"/>
      <c r="D771" s="193" t="s">
        <v>142</v>
      </c>
      <c r="E771" s="208" t="s">
        <v>1</v>
      </c>
      <c r="F771" s="209" t="s">
        <v>173</v>
      </c>
      <c r="G771" s="14"/>
      <c r="H771" s="210">
        <v>1239.8</v>
      </c>
      <c r="I771" s="211"/>
      <c r="J771" s="14"/>
      <c r="K771" s="14"/>
      <c r="L771" s="207"/>
      <c r="M771" s="212"/>
      <c r="N771" s="213"/>
      <c r="O771" s="213"/>
      <c r="P771" s="213"/>
      <c r="Q771" s="213"/>
      <c r="R771" s="213"/>
      <c r="S771" s="213"/>
      <c r="T771" s="21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08" t="s">
        <v>142</v>
      </c>
      <c r="AU771" s="208" t="s">
        <v>83</v>
      </c>
      <c r="AV771" s="14" t="s">
        <v>136</v>
      </c>
      <c r="AW771" s="14" t="s">
        <v>32</v>
      </c>
      <c r="AX771" s="14" t="s">
        <v>81</v>
      </c>
      <c r="AY771" s="208" t="s">
        <v>130</v>
      </c>
    </row>
    <row r="772" s="2" customFormat="1" ht="24.15" customHeight="1">
      <c r="A772" s="38"/>
      <c r="B772" s="179"/>
      <c r="C772" s="180" t="s">
        <v>966</v>
      </c>
      <c r="D772" s="180" t="s">
        <v>132</v>
      </c>
      <c r="E772" s="181" t="s">
        <v>967</v>
      </c>
      <c r="F772" s="182" t="s">
        <v>968</v>
      </c>
      <c r="G772" s="183" t="s">
        <v>222</v>
      </c>
      <c r="H772" s="184">
        <v>115.2</v>
      </c>
      <c r="I772" s="185"/>
      <c r="J772" s="186">
        <f>ROUND(I772*H772,2)</f>
        <v>0</v>
      </c>
      <c r="K772" s="182" t="s">
        <v>158</v>
      </c>
      <c r="L772" s="39"/>
      <c r="M772" s="187" t="s">
        <v>1</v>
      </c>
      <c r="N772" s="188" t="s">
        <v>40</v>
      </c>
      <c r="O772" s="77"/>
      <c r="P772" s="189">
        <f>O772*H772</f>
        <v>0</v>
      </c>
      <c r="Q772" s="189">
        <v>8.0000000000000007E-05</v>
      </c>
      <c r="R772" s="189">
        <f>Q772*H772</f>
        <v>0.0092160000000000002</v>
      </c>
      <c r="S772" s="189">
        <v>0</v>
      </c>
      <c r="T772" s="190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191" t="s">
        <v>136</v>
      </c>
      <c r="AT772" s="191" t="s">
        <v>132</v>
      </c>
      <c r="AU772" s="191" t="s">
        <v>83</v>
      </c>
      <c r="AY772" s="19" t="s">
        <v>130</v>
      </c>
      <c r="BE772" s="192">
        <f>IF(N772="základní",J772,0)</f>
        <v>0</v>
      </c>
      <c r="BF772" s="192">
        <f>IF(N772="snížená",J772,0)</f>
        <v>0</v>
      </c>
      <c r="BG772" s="192">
        <f>IF(N772="zákl. přenesená",J772,0)</f>
        <v>0</v>
      </c>
      <c r="BH772" s="192">
        <f>IF(N772="sníž. přenesená",J772,0)</f>
        <v>0</v>
      </c>
      <c r="BI772" s="192">
        <f>IF(N772="nulová",J772,0)</f>
        <v>0</v>
      </c>
      <c r="BJ772" s="19" t="s">
        <v>81</v>
      </c>
      <c r="BK772" s="192">
        <f>ROUND(I772*H772,2)</f>
        <v>0</v>
      </c>
      <c r="BL772" s="19" t="s">
        <v>136</v>
      </c>
      <c r="BM772" s="191" t="s">
        <v>969</v>
      </c>
    </row>
    <row r="773" s="2" customFormat="1">
      <c r="A773" s="38"/>
      <c r="B773" s="39"/>
      <c r="C773" s="38"/>
      <c r="D773" s="193" t="s">
        <v>138</v>
      </c>
      <c r="E773" s="38"/>
      <c r="F773" s="194" t="s">
        <v>970</v>
      </c>
      <c r="G773" s="38"/>
      <c r="H773" s="38"/>
      <c r="I773" s="195"/>
      <c r="J773" s="38"/>
      <c r="K773" s="38"/>
      <c r="L773" s="39"/>
      <c r="M773" s="196"/>
      <c r="N773" s="197"/>
      <c r="O773" s="77"/>
      <c r="P773" s="77"/>
      <c r="Q773" s="77"/>
      <c r="R773" s="77"/>
      <c r="S773" s="77"/>
      <c r="T773" s="78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9" t="s">
        <v>138</v>
      </c>
      <c r="AU773" s="19" t="s">
        <v>83</v>
      </c>
    </row>
    <row r="774" s="2" customFormat="1">
      <c r="A774" s="38"/>
      <c r="B774" s="39"/>
      <c r="C774" s="38"/>
      <c r="D774" s="193" t="s">
        <v>140</v>
      </c>
      <c r="E774" s="38"/>
      <c r="F774" s="198" t="s">
        <v>141</v>
      </c>
      <c r="G774" s="38"/>
      <c r="H774" s="38"/>
      <c r="I774" s="195"/>
      <c r="J774" s="38"/>
      <c r="K774" s="38"/>
      <c r="L774" s="39"/>
      <c r="M774" s="196"/>
      <c r="N774" s="197"/>
      <c r="O774" s="77"/>
      <c r="P774" s="77"/>
      <c r="Q774" s="77"/>
      <c r="R774" s="77"/>
      <c r="S774" s="77"/>
      <c r="T774" s="78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9" t="s">
        <v>140</v>
      </c>
      <c r="AU774" s="19" t="s">
        <v>83</v>
      </c>
    </row>
    <row r="775" s="13" customFormat="1">
      <c r="A775" s="13"/>
      <c r="B775" s="199"/>
      <c r="C775" s="13"/>
      <c r="D775" s="193" t="s">
        <v>142</v>
      </c>
      <c r="E775" s="200" t="s">
        <v>1</v>
      </c>
      <c r="F775" s="201" t="s">
        <v>971</v>
      </c>
      <c r="G775" s="13"/>
      <c r="H775" s="202">
        <v>13</v>
      </c>
      <c r="I775" s="203"/>
      <c r="J775" s="13"/>
      <c r="K775" s="13"/>
      <c r="L775" s="199"/>
      <c r="M775" s="204"/>
      <c r="N775" s="205"/>
      <c r="O775" s="205"/>
      <c r="P775" s="205"/>
      <c r="Q775" s="205"/>
      <c r="R775" s="205"/>
      <c r="S775" s="205"/>
      <c r="T775" s="20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00" t="s">
        <v>142</v>
      </c>
      <c r="AU775" s="200" t="s">
        <v>83</v>
      </c>
      <c r="AV775" s="13" t="s">
        <v>83</v>
      </c>
      <c r="AW775" s="13" t="s">
        <v>32</v>
      </c>
      <c r="AX775" s="13" t="s">
        <v>75</v>
      </c>
      <c r="AY775" s="200" t="s">
        <v>130</v>
      </c>
    </row>
    <row r="776" s="13" customFormat="1">
      <c r="A776" s="13"/>
      <c r="B776" s="199"/>
      <c r="C776" s="13"/>
      <c r="D776" s="193" t="s">
        <v>142</v>
      </c>
      <c r="E776" s="200" t="s">
        <v>1</v>
      </c>
      <c r="F776" s="201" t="s">
        <v>972</v>
      </c>
      <c r="G776" s="13"/>
      <c r="H776" s="202">
        <v>57.200000000000003</v>
      </c>
      <c r="I776" s="203"/>
      <c r="J776" s="13"/>
      <c r="K776" s="13"/>
      <c r="L776" s="199"/>
      <c r="M776" s="204"/>
      <c r="N776" s="205"/>
      <c r="O776" s="205"/>
      <c r="P776" s="205"/>
      <c r="Q776" s="205"/>
      <c r="R776" s="205"/>
      <c r="S776" s="205"/>
      <c r="T776" s="206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00" t="s">
        <v>142</v>
      </c>
      <c r="AU776" s="200" t="s">
        <v>83</v>
      </c>
      <c r="AV776" s="13" t="s">
        <v>83</v>
      </c>
      <c r="AW776" s="13" t="s">
        <v>32</v>
      </c>
      <c r="AX776" s="13" t="s">
        <v>75</v>
      </c>
      <c r="AY776" s="200" t="s">
        <v>130</v>
      </c>
    </row>
    <row r="777" s="13" customFormat="1">
      <c r="A777" s="13"/>
      <c r="B777" s="199"/>
      <c r="C777" s="13"/>
      <c r="D777" s="193" t="s">
        <v>142</v>
      </c>
      <c r="E777" s="200" t="s">
        <v>1</v>
      </c>
      <c r="F777" s="201" t="s">
        <v>973</v>
      </c>
      <c r="G777" s="13"/>
      <c r="H777" s="202">
        <v>4.2000000000000002</v>
      </c>
      <c r="I777" s="203"/>
      <c r="J777" s="13"/>
      <c r="K777" s="13"/>
      <c r="L777" s="199"/>
      <c r="M777" s="204"/>
      <c r="N777" s="205"/>
      <c r="O777" s="205"/>
      <c r="P777" s="205"/>
      <c r="Q777" s="205"/>
      <c r="R777" s="205"/>
      <c r="S777" s="205"/>
      <c r="T777" s="20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00" t="s">
        <v>142</v>
      </c>
      <c r="AU777" s="200" t="s">
        <v>83</v>
      </c>
      <c r="AV777" s="13" t="s">
        <v>83</v>
      </c>
      <c r="AW777" s="13" t="s">
        <v>32</v>
      </c>
      <c r="AX777" s="13" t="s">
        <v>75</v>
      </c>
      <c r="AY777" s="200" t="s">
        <v>130</v>
      </c>
    </row>
    <row r="778" s="13" customFormat="1">
      <c r="A778" s="13"/>
      <c r="B778" s="199"/>
      <c r="C778" s="13"/>
      <c r="D778" s="193" t="s">
        <v>142</v>
      </c>
      <c r="E778" s="200" t="s">
        <v>1</v>
      </c>
      <c r="F778" s="201" t="s">
        <v>974</v>
      </c>
      <c r="G778" s="13"/>
      <c r="H778" s="202">
        <v>40.799999999999997</v>
      </c>
      <c r="I778" s="203"/>
      <c r="J778" s="13"/>
      <c r="K778" s="13"/>
      <c r="L778" s="199"/>
      <c r="M778" s="204"/>
      <c r="N778" s="205"/>
      <c r="O778" s="205"/>
      <c r="P778" s="205"/>
      <c r="Q778" s="205"/>
      <c r="R778" s="205"/>
      <c r="S778" s="205"/>
      <c r="T778" s="20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00" t="s">
        <v>142</v>
      </c>
      <c r="AU778" s="200" t="s">
        <v>83</v>
      </c>
      <c r="AV778" s="13" t="s">
        <v>83</v>
      </c>
      <c r="AW778" s="13" t="s">
        <v>32</v>
      </c>
      <c r="AX778" s="13" t="s">
        <v>75</v>
      </c>
      <c r="AY778" s="200" t="s">
        <v>130</v>
      </c>
    </row>
    <row r="779" s="14" customFormat="1">
      <c r="A779" s="14"/>
      <c r="B779" s="207"/>
      <c r="C779" s="14"/>
      <c r="D779" s="193" t="s">
        <v>142</v>
      </c>
      <c r="E779" s="208" t="s">
        <v>1</v>
      </c>
      <c r="F779" s="209" t="s">
        <v>173</v>
      </c>
      <c r="G779" s="14"/>
      <c r="H779" s="210">
        <v>115.2</v>
      </c>
      <c r="I779" s="211"/>
      <c r="J779" s="14"/>
      <c r="K779" s="14"/>
      <c r="L779" s="207"/>
      <c r="M779" s="212"/>
      <c r="N779" s="213"/>
      <c r="O779" s="213"/>
      <c r="P779" s="213"/>
      <c r="Q779" s="213"/>
      <c r="R779" s="213"/>
      <c r="S779" s="213"/>
      <c r="T779" s="21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08" t="s">
        <v>142</v>
      </c>
      <c r="AU779" s="208" t="s">
        <v>83</v>
      </c>
      <c r="AV779" s="14" t="s">
        <v>136</v>
      </c>
      <c r="AW779" s="14" t="s">
        <v>32</v>
      </c>
      <c r="AX779" s="14" t="s">
        <v>81</v>
      </c>
      <c r="AY779" s="208" t="s">
        <v>130</v>
      </c>
    </row>
    <row r="780" s="2" customFormat="1" ht="24.15" customHeight="1">
      <c r="A780" s="38"/>
      <c r="B780" s="179"/>
      <c r="C780" s="180" t="s">
        <v>975</v>
      </c>
      <c r="D780" s="180" t="s">
        <v>132</v>
      </c>
      <c r="E780" s="181" t="s">
        <v>976</v>
      </c>
      <c r="F780" s="182" t="s">
        <v>977</v>
      </c>
      <c r="G780" s="183" t="s">
        <v>229</v>
      </c>
      <c r="H780" s="184">
        <v>1</v>
      </c>
      <c r="I780" s="185"/>
      <c r="J780" s="186">
        <f>ROUND(I780*H780,2)</f>
        <v>0</v>
      </c>
      <c r="K780" s="182" t="s">
        <v>1</v>
      </c>
      <c r="L780" s="39"/>
      <c r="M780" s="187" t="s">
        <v>1</v>
      </c>
      <c r="N780" s="188" t="s">
        <v>40</v>
      </c>
      <c r="O780" s="77"/>
      <c r="P780" s="189">
        <f>O780*H780</f>
        <v>0</v>
      </c>
      <c r="Q780" s="189">
        <v>0</v>
      </c>
      <c r="R780" s="189">
        <f>Q780*H780</f>
        <v>0</v>
      </c>
      <c r="S780" s="189">
        <v>0</v>
      </c>
      <c r="T780" s="190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191" t="s">
        <v>136</v>
      </c>
      <c r="AT780" s="191" t="s">
        <v>132</v>
      </c>
      <c r="AU780" s="191" t="s">
        <v>83</v>
      </c>
      <c r="AY780" s="19" t="s">
        <v>130</v>
      </c>
      <c r="BE780" s="192">
        <f>IF(N780="základní",J780,0)</f>
        <v>0</v>
      </c>
      <c r="BF780" s="192">
        <f>IF(N780="snížená",J780,0)</f>
        <v>0</v>
      </c>
      <c r="BG780" s="192">
        <f>IF(N780="zákl. přenesená",J780,0)</f>
        <v>0</v>
      </c>
      <c r="BH780" s="192">
        <f>IF(N780="sníž. přenesená",J780,0)</f>
        <v>0</v>
      </c>
      <c r="BI780" s="192">
        <f>IF(N780="nulová",J780,0)</f>
        <v>0</v>
      </c>
      <c r="BJ780" s="19" t="s">
        <v>81</v>
      </c>
      <c r="BK780" s="192">
        <f>ROUND(I780*H780,2)</f>
        <v>0</v>
      </c>
      <c r="BL780" s="19" t="s">
        <v>136</v>
      </c>
      <c r="BM780" s="191" t="s">
        <v>978</v>
      </c>
    </row>
    <row r="781" s="2" customFormat="1">
      <c r="A781" s="38"/>
      <c r="B781" s="39"/>
      <c r="C781" s="38"/>
      <c r="D781" s="193" t="s">
        <v>138</v>
      </c>
      <c r="E781" s="38"/>
      <c r="F781" s="194" t="s">
        <v>977</v>
      </c>
      <c r="G781" s="38"/>
      <c r="H781" s="38"/>
      <c r="I781" s="195"/>
      <c r="J781" s="38"/>
      <c r="K781" s="38"/>
      <c r="L781" s="39"/>
      <c r="M781" s="196"/>
      <c r="N781" s="197"/>
      <c r="O781" s="77"/>
      <c r="P781" s="77"/>
      <c r="Q781" s="77"/>
      <c r="R781" s="77"/>
      <c r="S781" s="77"/>
      <c r="T781" s="78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9" t="s">
        <v>138</v>
      </c>
      <c r="AU781" s="19" t="s">
        <v>83</v>
      </c>
    </row>
    <row r="782" s="2" customFormat="1">
      <c r="A782" s="38"/>
      <c r="B782" s="39"/>
      <c r="C782" s="38"/>
      <c r="D782" s="193" t="s">
        <v>140</v>
      </c>
      <c r="E782" s="38"/>
      <c r="F782" s="198" t="s">
        <v>141</v>
      </c>
      <c r="G782" s="38"/>
      <c r="H782" s="38"/>
      <c r="I782" s="195"/>
      <c r="J782" s="38"/>
      <c r="K782" s="38"/>
      <c r="L782" s="39"/>
      <c r="M782" s="196"/>
      <c r="N782" s="197"/>
      <c r="O782" s="77"/>
      <c r="P782" s="77"/>
      <c r="Q782" s="77"/>
      <c r="R782" s="77"/>
      <c r="S782" s="77"/>
      <c r="T782" s="78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T782" s="19" t="s">
        <v>140</v>
      </c>
      <c r="AU782" s="19" t="s">
        <v>83</v>
      </c>
    </row>
    <row r="783" s="13" customFormat="1">
      <c r="A783" s="13"/>
      <c r="B783" s="199"/>
      <c r="C783" s="13"/>
      <c r="D783" s="193" t="s">
        <v>142</v>
      </c>
      <c r="E783" s="200" t="s">
        <v>1</v>
      </c>
      <c r="F783" s="201" t="s">
        <v>81</v>
      </c>
      <c r="G783" s="13"/>
      <c r="H783" s="202">
        <v>1</v>
      </c>
      <c r="I783" s="203"/>
      <c r="J783" s="13"/>
      <c r="K783" s="13"/>
      <c r="L783" s="199"/>
      <c r="M783" s="204"/>
      <c r="N783" s="205"/>
      <c r="O783" s="205"/>
      <c r="P783" s="205"/>
      <c r="Q783" s="205"/>
      <c r="R783" s="205"/>
      <c r="S783" s="205"/>
      <c r="T783" s="206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00" t="s">
        <v>142</v>
      </c>
      <c r="AU783" s="200" t="s">
        <v>83</v>
      </c>
      <c r="AV783" s="13" t="s">
        <v>83</v>
      </c>
      <c r="AW783" s="13" t="s">
        <v>32</v>
      </c>
      <c r="AX783" s="13" t="s">
        <v>81</v>
      </c>
      <c r="AY783" s="200" t="s">
        <v>130</v>
      </c>
    </row>
    <row r="784" s="2" customFormat="1" ht="16.5" customHeight="1">
      <c r="A784" s="38"/>
      <c r="B784" s="179"/>
      <c r="C784" s="180" t="s">
        <v>979</v>
      </c>
      <c r="D784" s="180" t="s">
        <v>132</v>
      </c>
      <c r="E784" s="181" t="s">
        <v>980</v>
      </c>
      <c r="F784" s="182" t="s">
        <v>981</v>
      </c>
      <c r="G784" s="183" t="s">
        <v>229</v>
      </c>
      <c r="H784" s="184">
        <v>22</v>
      </c>
      <c r="I784" s="185"/>
      <c r="J784" s="186">
        <f>ROUND(I784*H784,2)</f>
        <v>0</v>
      </c>
      <c r="K784" s="182" t="s">
        <v>1</v>
      </c>
      <c r="L784" s="39"/>
      <c r="M784" s="187" t="s">
        <v>1</v>
      </c>
      <c r="N784" s="188" t="s">
        <v>40</v>
      </c>
      <c r="O784" s="77"/>
      <c r="P784" s="189">
        <f>O784*H784</f>
        <v>0</v>
      </c>
      <c r="Q784" s="189">
        <v>0</v>
      </c>
      <c r="R784" s="189">
        <f>Q784*H784</f>
        <v>0</v>
      </c>
      <c r="S784" s="189">
        <v>0</v>
      </c>
      <c r="T784" s="190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191" t="s">
        <v>136</v>
      </c>
      <c r="AT784" s="191" t="s">
        <v>132</v>
      </c>
      <c r="AU784" s="191" t="s">
        <v>83</v>
      </c>
      <c r="AY784" s="19" t="s">
        <v>130</v>
      </c>
      <c r="BE784" s="192">
        <f>IF(N784="základní",J784,0)</f>
        <v>0</v>
      </c>
      <c r="BF784" s="192">
        <f>IF(N784="snížená",J784,0)</f>
        <v>0</v>
      </c>
      <c r="BG784" s="192">
        <f>IF(N784="zákl. přenesená",J784,0)</f>
        <v>0</v>
      </c>
      <c r="BH784" s="192">
        <f>IF(N784="sníž. přenesená",J784,0)</f>
        <v>0</v>
      </c>
      <c r="BI784" s="192">
        <f>IF(N784="nulová",J784,0)</f>
        <v>0</v>
      </c>
      <c r="BJ784" s="19" t="s">
        <v>81</v>
      </c>
      <c r="BK784" s="192">
        <f>ROUND(I784*H784,2)</f>
        <v>0</v>
      </c>
      <c r="BL784" s="19" t="s">
        <v>136</v>
      </c>
      <c r="BM784" s="191" t="s">
        <v>982</v>
      </c>
    </row>
    <row r="785" s="2" customFormat="1">
      <c r="A785" s="38"/>
      <c r="B785" s="39"/>
      <c r="C785" s="38"/>
      <c r="D785" s="193" t="s">
        <v>138</v>
      </c>
      <c r="E785" s="38"/>
      <c r="F785" s="194" t="s">
        <v>983</v>
      </c>
      <c r="G785" s="38"/>
      <c r="H785" s="38"/>
      <c r="I785" s="195"/>
      <c r="J785" s="38"/>
      <c r="K785" s="38"/>
      <c r="L785" s="39"/>
      <c r="M785" s="196"/>
      <c r="N785" s="197"/>
      <c r="O785" s="77"/>
      <c r="P785" s="77"/>
      <c r="Q785" s="77"/>
      <c r="R785" s="77"/>
      <c r="S785" s="77"/>
      <c r="T785" s="78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9" t="s">
        <v>138</v>
      </c>
      <c r="AU785" s="19" t="s">
        <v>83</v>
      </c>
    </row>
    <row r="786" s="2" customFormat="1">
      <c r="A786" s="38"/>
      <c r="B786" s="39"/>
      <c r="C786" s="38"/>
      <c r="D786" s="193" t="s">
        <v>140</v>
      </c>
      <c r="E786" s="38"/>
      <c r="F786" s="198" t="s">
        <v>984</v>
      </c>
      <c r="G786" s="38"/>
      <c r="H786" s="38"/>
      <c r="I786" s="195"/>
      <c r="J786" s="38"/>
      <c r="K786" s="38"/>
      <c r="L786" s="39"/>
      <c r="M786" s="196"/>
      <c r="N786" s="197"/>
      <c r="O786" s="77"/>
      <c r="P786" s="77"/>
      <c r="Q786" s="77"/>
      <c r="R786" s="77"/>
      <c r="S786" s="77"/>
      <c r="T786" s="78"/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T786" s="19" t="s">
        <v>140</v>
      </c>
      <c r="AU786" s="19" t="s">
        <v>83</v>
      </c>
    </row>
    <row r="787" s="13" customFormat="1">
      <c r="A787" s="13"/>
      <c r="B787" s="199"/>
      <c r="C787" s="13"/>
      <c r="D787" s="193" t="s">
        <v>142</v>
      </c>
      <c r="E787" s="200" t="s">
        <v>1</v>
      </c>
      <c r="F787" s="201" t="s">
        <v>275</v>
      </c>
      <c r="G787" s="13"/>
      <c r="H787" s="202">
        <v>22</v>
      </c>
      <c r="I787" s="203"/>
      <c r="J787" s="13"/>
      <c r="K787" s="13"/>
      <c r="L787" s="199"/>
      <c r="M787" s="204"/>
      <c r="N787" s="205"/>
      <c r="O787" s="205"/>
      <c r="P787" s="205"/>
      <c r="Q787" s="205"/>
      <c r="R787" s="205"/>
      <c r="S787" s="205"/>
      <c r="T787" s="206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00" t="s">
        <v>142</v>
      </c>
      <c r="AU787" s="200" t="s">
        <v>83</v>
      </c>
      <c r="AV787" s="13" t="s">
        <v>83</v>
      </c>
      <c r="AW787" s="13" t="s">
        <v>32</v>
      </c>
      <c r="AX787" s="13" t="s">
        <v>81</v>
      </c>
      <c r="AY787" s="200" t="s">
        <v>130</v>
      </c>
    </row>
    <row r="788" s="12" customFormat="1" ht="22.8" customHeight="1">
      <c r="A788" s="12"/>
      <c r="B788" s="166"/>
      <c r="C788" s="12"/>
      <c r="D788" s="167" t="s">
        <v>74</v>
      </c>
      <c r="E788" s="177" t="s">
        <v>985</v>
      </c>
      <c r="F788" s="177" t="s">
        <v>986</v>
      </c>
      <c r="G788" s="12"/>
      <c r="H788" s="12"/>
      <c r="I788" s="169"/>
      <c r="J788" s="178">
        <f>BK788</f>
        <v>0</v>
      </c>
      <c r="K788" s="12"/>
      <c r="L788" s="166"/>
      <c r="M788" s="171"/>
      <c r="N788" s="172"/>
      <c r="O788" s="172"/>
      <c r="P788" s="173">
        <f>SUM(P789:P819)</f>
        <v>0</v>
      </c>
      <c r="Q788" s="172"/>
      <c r="R788" s="173">
        <f>SUM(R789:R819)</f>
        <v>0</v>
      </c>
      <c r="S788" s="172"/>
      <c r="T788" s="174">
        <f>SUM(T789:T819)</f>
        <v>0</v>
      </c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R788" s="167" t="s">
        <v>81</v>
      </c>
      <c r="AT788" s="175" t="s">
        <v>74</v>
      </c>
      <c r="AU788" s="175" t="s">
        <v>81</v>
      </c>
      <c r="AY788" s="167" t="s">
        <v>130</v>
      </c>
      <c r="BK788" s="176">
        <f>SUM(BK789:BK819)</f>
        <v>0</v>
      </c>
    </row>
    <row r="789" s="2" customFormat="1" ht="21.75" customHeight="1">
      <c r="A789" s="38"/>
      <c r="B789" s="179"/>
      <c r="C789" s="180" t="s">
        <v>987</v>
      </c>
      <c r="D789" s="180" t="s">
        <v>132</v>
      </c>
      <c r="E789" s="181" t="s">
        <v>988</v>
      </c>
      <c r="F789" s="182" t="s">
        <v>989</v>
      </c>
      <c r="G789" s="183" t="s">
        <v>490</v>
      </c>
      <c r="H789" s="184">
        <v>993.86000000000001</v>
      </c>
      <c r="I789" s="185"/>
      <c r="J789" s="186">
        <f>ROUND(I789*H789,2)</f>
        <v>0</v>
      </c>
      <c r="K789" s="182" t="s">
        <v>158</v>
      </c>
      <c r="L789" s="39"/>
      <c r="M789" s="187" t="s">
        <v>1</v>
      </c>
      <c r="N789" s="188" t="s">
        <v>40</v>
      </c>
      <c r="O789" s="77"/>
      <c r="P789" s="189">
        <f>O789*H789</f>
        <v>0</v>
      </c>
      <c r="Q789" s="189">
        <v>0</v>
      </c>
      <c r="R789" s="189">
        <f>Q789*H789</f>
        <v>0</v>
      </c>
      <c r="S789" s="189">
        <v>0</v>
      </c>
      <c r="T789" s="190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191" t="s">
        <v>136</v>
      </c>
      <c r="AT789" s="191" t="s">
        <v>132</v>
      </c>
      <c r="AU789" s="191" t="s">
        <v>83</v>
      </c>
      <c r="AY789" s="19" t="s">
        <v>130</v>
      </c>
      <c r="BE789" s="192">
        <f>IF(N789="základní",J789,0)</f>
        <v>0</v>
      </c>
      <c r="BF789" s="192">
        <f>IF(N789="snížená",J789,0)</f>
        <v>0</v>
      </c>
      <c r="BG789" s="192">
        <f>IF(N789="zákl. přenesená",J789,0)</f>
        <v>0</v>
      </c>
      <c r="BH789" s="192">
        <f>IF(N789="sníž. přenesená",J789,0)</f>
        <v>0</v>
      </c>
      <c r="BI789" s="192">
        <f>IF(N789="nulová",J789,0)</f>
        <v>0</v>
      </c>
      <c r="BJ789" s="19" t="s">
        <v>81</v>
      </c>
      <c r="BK789" s="192">
        <f>ROUND(I789*H789,2)</f>
        <v>0</v>
      </c>
      <c r="BL789" s="19" t="s">
        <v>136</v>
      </c>
      <c r="BM789" s="191" t="s">
        <v>990</v>
      </c>
    </row>
    <row r="790" s="2" customFormat="1">
      <c r="A790" s="38"/>
      <c r="B790" s="39"/>
      <c r="C790" s="38"/>
      <c r="D790" s="193" t="s">
        <v>138</v>
      </c>
      <c r="E790" s="38"/>
      <c r="F790" s="194" t="s">
        <v>991</v>
      </c>
      <c r="G790" s="38"/>
      <c r="H790" s="38"/>
      <c r="I790" s="195"/>
      <c r="J790" s="38"/>
      <c r="K790" s="38"/>
      <c r="L790" s="39"/>
      <c r="M790" s="196"/>
      <c r="N790" s="197"/>
      <c r="O790" s="77"/>
      <c r="P790" s="77"/>
      <c r="Q790" s="77"/>
      <c r="R790" s="77"/>
      <c r="S790" s="77"/>
      <c r="T790" s="78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T790" s="19" t="s">
        <v>138</v>
      </c>
      <c r="AU790" s="19" t="s">
        <v>83</v>
      </c>
    </row>
    <row r="791" s="13" customFormat="1">
      <c r="A791" s="13"/>
      <c r="B791" s="199"/>
      <c r="C791" s="13"/>
      <c r="D791" s="193" t="s">
        <v>142</v>
      </c>
      <c r="E791" s="200" t="s">
        <v>1</v>
      </c>
      <c r="F791" s="201" t="s">
        <v>992</v>
      </c>
      <c r="G791" s="13"/>
      <c r="H791" s="202">
        <v>233.56800000000001</v>
      </c>
      <c r="I791" s="203"/>
      <c r="J791" s="13"/>
      <c r="K791" s="13"/>
      <c r="L791" s="199"/>
      <c r="M791" s="204"/>
      <c r="N791" s="205"/>
      <c r="O791" s="205"/>
      <c r="P791" s="205"/>
      <c r="Q791" s="205"/>
      <c r="R791" s="205"/>
      <c r="S791" s="205"/>
      <c r="T791" s="206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00" t="s">
        <v>142</v>
      </c>
      <c r="AU791" s="200" t="s">
        <v>83</v>
      </c>
      <c r="AV791" s="13" t="s">
        <v>83</v>
      </c>
      <c r="AW791" s="13" t="s">
        <v>32</v>
      </c>
      <c r="AX791" s="13" t="s">
        <v>75</v>
      </c>
      <c r="AY791" s="200" t="s">
        <v>130</v>
      </c>
    </row>
    <row r="792" s="13" customFormat="1">
      <c r="A792" s="13"/>
      <c r="B792" s="199"/>
      <c r="C792" s="13"/>
      <c r="D792" s="193" t="s">
        <v>142</v>
      </c>
      <c r="E792" s="200" t="s">
        <v>1</v>
      </c>
      <c r="F792" s="201" t="s">
        <v>993</v>
      </c>
      <c r="G792" s="13"/>
      <c r="H792" s="202">
        <v>732.85400000000004</v>
      </c>
      <c r="I792" s="203"/>
      <c r="J792" s="13"/>
      <c r="K792" s="13"/>
      <c r="L792" s="199"/>
      <c r="M792" s="204"/>
      <c r="N792" s="205"/>
      <c r="O792" s="205"/>
      <c r="P792" s="205"/>
      <c r="Q792" s="205"/>
      <c r="R792" s="205"/>
      <c r="S792" s="205"/>
      <c r="T792" s="206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00" t="s">
        <v>142</v>
      </c>
      <c r="AU792" s="200" t="s">
        <v>83</v>
      </c>
      <c r="AV792" s="13" t="s">
        <v>83</v>
      </c>
      <c r="AW792" s="13" t="s">
        <v>32</v>
      </c>
      <c r="AX792" s="13" t="s">
        <v>75</v>
      </c>
      <c r="AY792" s="200" t="s">
        <v>130</v>
      </c>
    </row>
    <row r="793" s="13" customFormat="1">
      <c r="A793" s="13"/>
      <c r="B793" s="199"/>
      <c r="C793" s="13"/>
      <c r="D793" s="193" t="s">
        <v>142</v>
      </c>
      <c r="E793" s="200" t="s">
        <v>1</v>
      </c>
      <c r="F793" s="201" t="s">
        <v>994</v>
      </c>
      <c r="G793" s="13"/>
      <c r="H793" s="202">
        <v>27.437999999999999</v>
      </c>
      <c r="I793" s="203"/>
      <c r="J793" s="13"/>
      <c r="K793" s="13"/>
      <c r="L793" s="199"/>
      <c r="M793" s="204"/>
      <c r="N793" s="205"/>
      <c r="O793" s="205"/>
      <c r="P793" s="205"/>
      <c r="Q793" s="205"/>
      <c r="R793" s="205"/>
      <c r="S793" s="205"/>
      <c r="T793" s="20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00" t="s">
        <v>142</v>
      </c>
      <c r="AU793" s="200" t="s">
        <v>83</v>
      </c>
      <c r="AV793" s="13" t="s">
        <v>83</v>
      </c>
      <c r="AW793" s="13" t="s">
        <v>32</v>
      </c>
      <c r="AX793" s="13" t="s">
        <v>75</v>
      </c>
      <c r="AY793" s="200" t="s">
        <v>130</v>
      </c>
    </row>
    <row r="794" s="14" customFormat="1">
      <c r="A794" s="14"/>
      <c r="B794" s="207"/>
      <c r="C794" s="14"/>
      <c r="D794" s="193" t="s">
        <v>142</v>
      </c>
      <c r="E794" s="208" t="s">
        <v>1</v>
      </c>
      <c r="F794" s="209" t="s">
        <v>173</v>
      </c>
      <c r="G794" s="14"/>
      <c r="H794" s="210">
        <v>993.86000000000001</v>
      </c>
      <c r="I794" s="211"/>
      <c r="J794" s="14"/>
      <c r="K794" s="14"/>
      <c r="L794" s="207"/>
      <c r="M794" s="212"/>
      <c r="N794" s="213"/>
      <c r="O794" s="213"/>
      <c r="P794" s="213"/>
      <c r="Q794" s="213"/>
      <c r="R794" s="213"/>
      <c r="S794" s="213"/>
      <c r="T794" s="21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08" t="s">
        <v>142</v>
      </c>
      <c r="AU794" s="208" t="s">
        <v>83</v>
      </c>
      <c r="AV794" s="14" t="s">
        <v>136</v>
      </c>
      <c r="AW794" s="14" t="s">
        <v>32</v>
      </c>
      <c r="AX794" s="14" t="s">
        <v>81</v>
      </c>
      <c r="AY794" s="208" t="s">
        <v>130</v>
      </c>
    </row>
    <row r="795" s="2" customFormat="1" ht="24.15" customHeight="1">
      <c r="A795" s="38"/>
      <c r="B795" s="179"/>
      <c r="C795" s="180" t="s">
        <v>995</v>
      </c>
      <c r="D795" s="180" t="s">
        <v>132</v>
      </c>
      <c r="E795" s="181" t="s">
        <v>996</v>
      </c>
      <c r="F795" s="182" t="s">
        <v>997</v>
      </c>
      <c r="G795" s="183" t="s">
        <v>490</v>
      </c>
      <c r="H795" s="184">
        <v>18883.34</v>
      </c>
      <c r="I795" s="185"/>
      <c r="J795" s="186">
        <f>ROUND(I795*H795,2)</f>
        <v>0</v>
      </c>
      <c r="K795" s="182" t="s">
        <v>158</v>
      </c>
      <c r="L795" s="39"/>
      <c r="M795" s="187" t="s">
        <v>1</v>
      </c>
      <c r="N795" s="188" t="s">
        <v>40</v>
      </c>
      <c r="O795" s="77"/>
      <c r="P795" s="189">
        <f>O795*H795</f>
        <v>0</v>
      </c>
      <c r="Q795" s="189">
        <v>0</v>
      </c>
      <c r="R795" s="189">
        <f>Q795*H795</f>
        <v>0</v>
      </c>
      <c r="S795" s="189">
        <v>0</v>
      </c>
      <c r="T795" s="190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191" t="s">
        <v>136</v>
      </c>
      <c r="AT795" s="191" t="s">
        <v>132</v>
      </c>
      <c r="AU795" s="191" t="s">
        <v>83</v>
      </c>
      <c r="AY795" s="19" t="s">
        <v>130</v>
      </c>
      <c r="BE795" s="192">
        <f>IF(N795="základní",J795,0)</f>
        <v>0</v>
      </c>
      <c r="BF795" s="192">
        <f>IF(N795="snížená",J795,0)</f>
        <v>0</v>
      </c>
      <c r="BG795" s="192">
        <f>IF(N795="zákl. přenesená",J795,0)</f>
        <v>0</v>
      </c>
      <c r="BH795" s="192">
        <f>IF(N795="sníž. přenesená",J795,0)</f>
        <v>0</v>
      </c>
      <c r="BI795" s="192">
        <f>IF(N795="nulová",J795,0)</f>
        <v>0</v>
      </c>
      <c r="BJ795" s="19" t="s">
        <v>81</v>
      </c>
      <c r="BK795" s="192">
        <f>ROUND(I795*H795,2)</f>
        <v>0</v>
      </c>
      <c r="BL795" s="19" t="s">
        <v>136</v>
      </c>
      <c r="BM795" s="191" t="s">
        <v>998</v>
      </c>
    </row>
    <row r="796" s="2" customFormat="1">
      <c r="A796" s="38"/>
      <c r="B796" s="39"/>
      <c r="C796" s="38"/>
      <c r="D796" s="193" t="s">
        <v>138</v>
      </c>
      <c r="E796" s="38"/>
      <c r="F796" s="194" t="s">
        <v>999</v>
      </c>
      <c r="G796" s="38"/>
      <c r="H796" s="38"/>
      <c r="I796" s="195"/>
      <c r="J796" s="38"/>
      <c r="K796" s="38"/>
      <c r="L796" s="39"/>
      <c r="M796" s="196"/>
      <c r="N796" s="197"/>
      <c r="O796" s="77"/>
      <c r="P796" s="77"/>
      <c r="Q796" s="77"/>
      <c r="R796" s="77"/>
      <c r="S796" s="77"/>
      <c r="T796" s="78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T796" s="19" t="s">
        <v>138</v>
      </c>
      <c r="AU796" s="19" t="s">
        <v>83</v>
      </c>
    </row>
    <row r="797" s="13" customFormat="1">
      <c r="A797" s="13"/>
      <c r="B797" s="199"/>
      <c r="C797" s="13"/>
      <c r="D797" s="193" t="s">
        <v>142</v>
      </c>
      <c r="E797" s="13"/>
      <c r="F797" s="201" t="s">
        <v>1000</v>
      </c>
      <c r="G797" s="13"/>
      <c r="H797" s="202">
        <v>18883.34</v>
      </c>
      <c r="I797" s="203"/>
      <c r="J797" s="13"/>
      <c r="K797" s="13"/>
      <c r="L797" s="199"/>
      <c r="M797" s="204"/>
      <c r="N797" s="205"/>
      <c r="O797" s="205"/>
      <c r="P797" s="205"/>
      <c r="Q797" s="205"/>
      <c r="R797" s="205"/>
      <c r="S797" s="205"/>
      <c r="T797" s="206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00" t="s">
        <v>142</v>
      </c>
      <c r="AU797" s="200" t="s">
        <v>83</v>
      </c>
      <c r="AV797" s="13" t="s">
        <v>83</v>
      </c>
      <c r="AW797" s="13" t="s">
        <v>3</v>
      </c>
      <c r="AX797" s="13" t="s">
        <v>81</v>
      </c>
      <c r="AY797" s="200" t="s">
        <v>130</v>
      </c>
    </row>
    <row r="798" s="2" customFormat="1" ht="21.75" customHeight="1">
      <c r="A798" s="38"/>
      <c r="B798" s="179"/>
      <c r="C798" s="180" t="s">
        <v>1001</v>
      </c>
      <c r="D798" s="180" t="s">
        <v>132</v>
      </c>
      <c r="E798" s="181" t="s">
        <v>1002</v>
      </c>
      <c r="F798" s="182" t="s">
        <v>1003</v>
      </c>
      <c r="G798" s="183" t="s">
        <v>490</v>
      </c>
      <c r="H798" s="184">
        <v>10.84</v>
      </c>
      <c r="I798" s="185"/>
      <c r="J798" s="186">
        <f>ROUND(I798*H798,2)</f>
        <v>0</v>
      </c>
      <c r="K798" s="182" t="s">
        <v>158</v>
      </c>
      <c r="L798" s="39"/>
      <c r="M798" s="187" t="s">
        <v>1</v>
      </c>
      <c r="N798" s="188" t="s">
        <v>40</v>
      </c>
      <c r="O798" s="77"/>
      <c r="P798" s="189">
        <f>O798*H798</f>
        <v>0</v>
      </c>
      <c r="Q798" s="189">
        <v>0</v>
      </c>
      <c r="R798" s="189">
        <f>Q798*H798</f>
        <v>0</v>
      </c>
      <c r="S798" s="189">
        <v>0</v>
      </c>
      <c r="T798" s="190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191" t="s">
        <v>136</v>
      </c>
      <c r="AT798" s="191" t="s">
        <v>132</v>
      </c>
      <c r="AU798" s="191" t="s">
        <v>83</v>
      </c>
      <c r="AY798" s="19" t="s">
        <v>130</v>
      </c>
      <c r="BE798" s="192">
        <f>IF(N798="základní",J798,0)</f>
        <v>0</v>
      </c>
      <c r="BF798" s="192">
        <f>IF(N798="snížená",J798,0)</f>
        <v>0</v>
      </c>
      <c r="BG798" s="192">
        <f>IF(N798="zákl. přenesená",J798,0)</f>
        <v>0</v>
      </c>
      <c r="BH798" s="192">
        <f>IF(N798="sníž. přenesená",J798,0)</f>
        <v>0</v>
      </c>
      <c r="BI798" s="192">
        <f>IF(N798="nulová",J798,0)</f>
        <v>0</v>
      </c>
      <c r="BJ798" s="19" t="s">
        <v>81</v>
      </c>
      <c r="BK798" s="192">
        <f>ROUND(I798*H798,2)</f>
        <v>0</v>
      </c>
      <c r="BL798" s="19" t="s">
        <v>136</v>
      </c>
      <c r="BM798" s="191" t="s">
        <v>1004</v>
      </c>
    </row>
    <row r="799" s="2" customFormat="1">
      <c r="A799" s="38"/>
      <c r="B799" s="39"/>
      <c r="C799" s="38"/>
      <c r="D799" s="193" t="s">
        <v>138</v>
      </c>
      <c r="E799" s="38"/>
      <c r="F799" s="194" t="s">
        <v>1005</v>
      </c>
      <c r="G799" s="38"/>
      <c r="H799" s="38"/>
      <c r="I799" s="195"/>
      <c r="J799" s="38"/>
      <c r="K799" s="38"/>
      <c r="L799" s="39"/>
      <c r="M799" s="196"/>
      <c r="N799" s="197"/>
      <c r="O799" s="77"/>
      <c r="P799" s="77"/>
      <c r="Q799" s="77"/>
      <c r="R799" s="77"/>
      <c r="S799" s="77"/>
      <c r="T799" s="78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9" t="s">
        <v>138</v>
      </c>
      <c r="AU799" s="19" t="s">
        <v>83</v>
      </c>
    </row>
    <row r="800" s="13" customFormat="1">
      <c r="A800" s="13"/>
      <c r="B800" s="199"/>
      <c r="C800" s="13"/>
      <c r="D800" s="193" t="s">
        <v>142</v>
      </c>
      <c r="E800" s="200" t="s">
        <v>1</v>
      </c>
      <c r="F800" s="201" t="s">
        <v>1006</v>
      </c>
      <c r="G800" s="13"/>
      <c r="H800" s="202">
        <v>0.58999999999999997</v>
      </c>
      <c r="I800" s="203"/>
      <c r="J800" s="13"/>
      <c r="K800" s="13"/>
      <c r="L800" s="199"/>
      <c r="M800" s="204"/>
      <c r="N800" s="205"/>
      <c r="O800" s="205"/>
      <c r="P800" s="205"/>
      <c r="Q800" s="205"/>
      <c r="R800" s="205"/>
      <c r="S800" s="205"/>
      <c r="T800" s="20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00" t="s">
        <v>142</v>
      </c>
      <c r="AU800" s="200" t="s">
        <v>83</v>
      </c>
      <c r="AV800" s="13" t="s">
        <v>83</v>
      </c>
      <c r="AW800" s="13" t="s">
        <v>32</v>
      </c>
      <c r="AX800" s="13" t="s">
        <v>75</v>
      </c>
      <c r="AY800" s="200" t="s">
        <v>130</v>
      </c>
    </row>
    <row r="801" s="13" customFormat="1">
      <c r="A801" s="13"/>
      <c r="B801" s="199"/>
      <c r="C801" s="13"/>
      <c r="D801" s="193" t="s">
        <v>142</v>
      </c>
      <c r="E801" s="200" t="s">
        <v>1</v>
      </c>
      <c r="F801" s="201" t="s">
        <v>1007</v>
      </c>
      <c r="G801" s="13"/>
      <c r="H801" s="202">
        <v>10.25</v>
      </c>
      <c r="I801" s="203"/>
      <c r="J801" s="13"/>
      <c r="K801" s="13"/>
      <c r="L801" s="199"/>
      <c r="M801" s="204"/>
      <c r="N801" s="205"/>
      <c r="O801" s="205"/>
      <c r="P801" s="205"/>
      <c r="Q801" s="205"/>
      <c r="R801" s="205"/>
      <c r="S801" s="205"/>
      <c r="T801" s="20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00" t="s">
        <v>142</v>
      </c>
      <c r="AU801" s="200" t="s">
        <v>83</v>
      </c>
      <c r="AV801" s="13" t="s">
        <v>83</v>
      </c>
      <c r="AW801" s="13" t="s">
        <v>32</v>
      </c>
      <c r="AX801" s="13" t="s">
        <v>75</v>
      </c>
      <c r="AY801" s="200" t="s">
        <v>130</v>
      </c>
    </row>
    <row r="802" s="14" customFormat="1">
      <c r="A802" s="14"/>
      <c r="B802" s="207"/>
      <c r="C802" s="14"/>
      <c r="D802" s="193" t="s">
        <v>142</v>
      </c>
      <c r="E802" s="208" t="s">
        <v>1</v>
      </c>
      <c r="F802" s="209" t="s">
        <v>173</v>
      </c>
      <c r="G802" s="14"/>
      <c r="H802" s="210">
        <v>10.84</v>
      </c>
      <c r="I802" s="211"/>
      <c r="J802" s="14"/>
      <c r="K802" s="14"/>
      <c r="L802" s="207"/>
      <c r="M802" s="212"/>
      <c r="N802" s="213"/>
      <c r="O802" s="213"/>
      <c r="P802" s="213"/>
      <c r="Q802" s="213"/>
      <c r="R802" s="213"/>
      <c r="S802" s="213"/>
      <c r="T802" s="21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08" t="s">
        <v>142</v>
      </c>
      <c r="AU802" s="208" t="s">
        <v>83</v>
      </c>
      <c r="AV802" s="14" t="s">
        <v>136</v>
      </c>
      <c r="AW802" s="14" t="s">
        <v>32</v>
      </c>
      <c r="AX802" s="14" t="s">
        <v>81</v>
      </c>
      <c r="AY802" s="208" t="s">
        <v>130</v>
      </c>
    </row>
    <row r="803" s="2" customFormat="1" ht="24.15" customHeight="1">
      <c r="A803" s="38"/>
      <c r="B803" s="179"/>
      <c r="C803" s="180" t="s">
        <v>1008</v>
      </c>
      <c r="D803" s="180" t="s">
        <v>132</v>
      </c>
      <c r="E803" s="181" t="s">
        <v>1009</v>
      </c>
      <c r="F803" s="182" t="s">
        <v>1010</v>
      </c>
      <c r="G803" s="183" t="s">
        <v>490</v>
      </c>
      <c r="H803" s="184">
        <v>205.96000000000001</v>
      </c>
      <c r="I803" s="185"/>
      <c r="J803" s="186">
        <f>ROUND(I803*H803,2)</f>
        <v>0</v>
      </c>
      <c r="K803" s="182" t="s">
        <v>158</v>
      </c>
      <c r="L803" s="39"/>
      <c r="M803" s="187" t="s">
        <v>1</v>
      </c>
      <c r="N803" s="188" t="s">
        <v>40</v>
      </c>
      <c r="O803" s="77"/>
      <c r="P803" s="189">
        <f>O803*H803</f>
        <v>0</v>
      </c>
      <c r="Q803" s="189">
        <v>0</v>
      </c>
      <c r="R803" s="189">
        <f>Q803*H803</f>
        <v>0</v>
      </c>
      <c r="S803" s="189">
        <v>0</v>
      </c>
      <c r="T803" s="190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191" t="s">
        <v>136</v>
      </c>
      <c r="AT803" s="191" t="s">
        <v>132</v>
      </c>
      <c r="AU803" s="191" t="s">
        <v>83</v>
      </c>
      <c r="AY803" s="19" t="s">
        <v>130</v>
      </c>
      <c r="BE803" s="192">
        <f>IF(N803="základní",J803,0)</f>
        <v>0</v>
      </c>
      <c r="BF803" s="192">
        <f>IF(N803="snížená",J803,0)</f>
        <v>0</v>
      </c>
      <c r="BG803" s="192">
        <f>IF(N803="zákl. přenesená",J803,0)</f>
        <v>0</v>
      </c>
      <c r="BH803" s="192">
        <f>IF(N803="sníž. přenesená",J803,0)</f>
        <v>0</v>
      </c>
      <c r="BI803" s="192">
        <f>IF(N803="nulová",J803,0)</f>
        <v>0</v>
      </c>
      <c r="BJ803" s="19" t="s">
        <v>81</v>
      </c>
      <c r="BK803" s="192">
        <f>ROUND(I803*H803,2)</f>
        <v>0</v>
      </c>
      <c r="BL803" s="19" t="s">
        <v>136</v>
      </c>
      <c r="BM803" s="191" t="s">
        <v>1011</v>
      </c>
    </row>
    <row r="804" s="2" customFormat="1">
      <c r="A804" s="38"/>
      <c r="B804" s="39"/>
      <c r="C804" s="38"/>
      <c r="D804" s="193" t="s">
        <v>138</v>
      </c>
      <c r="E804" s="38"/>
      <c r="F804" s="194" t="s">
        <v>999</v>
      </c>
      <c r="G804" s="38"/>
      <c r="H804" s="38"/>
      <c r="I804" s="195"/>
      <c r="J804" s="38"/>
      <c r="K804" s="38"/>
      <c r="L804" s="39"/>
      <c r="M804" s="196"/>
      <c r="N804" s="197"/>
      <c r="O804" s="77"/>
      <c r="P804" s="77"/>
      <c r="Q804" s="77"/>
      <c r="R804" s="77"/>
      <c r="S804" s="77"/>
      <c r="T804" s="78"/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T804" s="19" t="s">
        <v>138</v>
      </c>
      <c r="AU804" s="19" t="s">
        <v>83</v>
      </c>
    </row>
    <row r="805" s="13" customFormat="1">
      <c r="A805" s="13"/>
      <c r="B805" s="199"/>
      <c r="C805" s="13"/>
      <c r="D805" s="193" t="s">
        <v>142</v>
      </c>
      <c r="E805" s="13"/>
      <c r="F805" s="201" t="s">
        <v>1012</v>
      </c>
      <c r="G805" s="13"/>
      <c r="H805" s="202">
        <v>205.96000000000001</v>
      </c>
      <c r="I805" s="203"/>
      <c r="J805" s="13"/>
      <c r="K805" s="13"/>
      <c r="L805" s="199"/>
      <c r="M805" s="204"/>
      <c r="N805" s="205"/>
      <c r="O805" s="205"/>
      <c r="P805" s="205"/>
      <c r="Q805" s="205"/>
      <c r="R805" s="205"/>
      <c r="S805" s="205"/>
      <c r="T805" s="20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00" t="s">
        <v>142</v>
      </c>
      <c r="AU805" s="200" t="s">
        <v>83</v>
      </c>
      <c r="AV805" s="13" t="s">
        <v>83</v>
      </c>
      <c r="AW805" s="13" t="s">
        <v>3</v>
      </c>
      <c r="AX805" s="13" t="s">
        <v>81</v>
      </c>
      <c r="AY805" s="200" t="s">
        <v>130</v>
      </c>
    </row>
    <row r="806" s="2" customFormat="1" ht="24.15" customHeight="1">
      <c r="A806" s="38"/>
      <c r="B806" s="179"/>
      <c r="C806" s="180" t="s">
        <v>1013</v>
      </c>
      <c r="D806" s="180" t="s">
        <v>132</v>
      </c>
      <c r="E806" s="181" t="s">
        <v>1014</v>
      </c>
      <c r="F806" s="182" t="s">
        <v>1015</v>
      </c>
      <c r="G806" s="183" t="s">
        <v>490</v>
      </c>
      <c r="H806" s="184">
        <v>1004.7000000000001</v>
      </c>
      <c r="I806" s="185"/>
      <c r="J806" s="186">
        <f>ROUND(I806*H806,2)</f>
        <v>0</v>
      </c>
      <c r="K806" s="182" t="s">
        <v>158</v>
      </c>
      <c r="L806" s="39"/>
      <c r="M806" s="187" t="s">
        <v>1</v>
      </c>
      <c r="N806" s="188" t="s">
        <v>40</v>
      </c>
      <c r="O806" s="77"/>
      <c r="P806" s="189">
        <f>O806*H806</f>
        <v>0</v>
      </c>
      <c r="Q806" s="189">
        <v>0</v>
      </c>
      <c r="R806" s="189">
        <f>Q806*H806</f>
        <v>0</v>
      </c>
      <c r="S806" s="189">
        <v>0</v>
      </c>
      <c r="T806" s="190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191" t="s">
        <v>136</v>
      </c>
      <c r="AT806" s="191" t="s">
        <v>132</v>
      </c>
      <c r="AU806" s="191" t="s">
        <v>83</v>
      </c>
      <c r="AY806" s="19" t="s">
        <v>130</v>
      </c>
      <c r="BE806" s="192">
        <f>IF(N806="základní",J806,0)</f>
        <v>0</v>
      </c>
      <c r="BF806" s="192">
        <f>IF(N806="snížená",J806,0)</f>
        <v>0</v>
      </c>
      <c r="BG806" s="192">
        <f>IF(N806="zákl. přenesená",J806,0)</f>
        <v>0</v>
      </c>
      <c r="BH806" s="192">
        <f>IF(N806="sníž. přenesená",J806,0)</f>
        <v>0</v>
      </c>
      <c r="BI806" s="192">
        <f>IF(N806="nulová",J806,0)</f>
        <v>0</v>
      </c>
      <c r="BJ806" s="19" t="s">
        <v>81</v>
      </c>
      <c r="BK806" s="192">
        <f>ROUND(I806*H806,2)</f>
        <v>0</v>
      </c>
      <c r="BL806" s="19" t="s">
        <v>136</v>
      </c>
      <c r="BM806" s="191" t="s">
        <v>1016</v>
      </c>
    </row>
    <row r="807" s="2" customFormat="1">
      <c r="A807" s="38"/>
      <c r="B807" s="39"/>
      <c r="C807" s="38"/>
      <c r="D807" s="193" t="s">
        <v>138</v>
      </c>
      <c r="E807" s="38"/>
      <c r="F807" s="194" t="s">
        <v>1017</v>
      </c>
      <c r="G807" s="38"/>
      <c r="H807" s="38"/>
      <c r="I807" s="195"/>
      <c r="J807" s="38"/>
      <c r="K807" s="38"/>
      <c r="L807" s="39"/>
      <c r="M807" s="196"/>
      <c r="N807" s="197"/>
      <c r="O807" s="77"/>
      <c r="P807" s="77"/>
      <c r="Q807" s="77"/>
      <c r="R807" s="77"/>
      <c r="S807" s="77"/>
      <c r="T807" s="78"/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T807" s="19" t="s">
        <v>138</v>
      </c>
      <c r="AU807" s="19" t="s">
        <v>83</v>
      </c>
    </row>
    <row r="808" s="2" customFormat="1" ht="37.8" customHeight="1">
      <c r="A808" s="38"/>
      <c r="B808" s="179"/>
      <c r="C808" s="180" t="s">
        <v>1018</v>
      </c>
      <c r="D808" s="180" t="s">
        <v>132</v>
      </c>
      <c r="E808" s="181" t="s">
        <v>1019</v>
      </c>
      <c r="F808" s="182" t="s">
        <v>1020</v>
      </c>
      <c r="G808" s="183" t="s">
        <v>490</v>
      </c>
      <c r="H808" s="184">
        <v>38.277999999999999</v>
      </c>
      <c r="I808" s="185"/>
      <c r="J808" s="186">
        <f>ROUND(I808*H808,2)</f>
        <v>0</v>
      </c>
      <c r="K808" s="182" t="s">
        <v>158</v>
      </c>
      <c r="L808" s="39"/>
      <c r="M808" s="187" t="s">
        <v>1</v>
      </c>
      <c r="N808" s="188" t="s">
        <v>40</v>
      </c>
      <c r="O808" s="77"/>
      <c r="P808" s="189">
        <f>O808*H808</f>
        <v>0</v>
      </c>
      <c r="Q808" s="189">
        <v>0</v>
      </c>
      <c r="R808" s="189">
        <f>Q808*H808</f>
        <v>0</v>
      </c>
      <c r="S808" s="189">
        <v>0</v>
      </c>
      <c r="T808" s="190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191" t="s">
        <v>136</v>
      </c>
      <c r="AT808" s="191" t="s">
        <v>132</v>
      </c>
      <c r="AU808" s="191" t="s">
        <v>83</v>
      </c>
      <c r="AY808" s="19" t="s">
        <v>130</v>
      </c>
      <c r="BE808" s="192">
        <f>IF(N808="základní",J808,0)</f>
        <v>0</v>
      </c>
      <c r="BF808" s="192">
        <f>IF(N808="snížená",J808,0)</f>
        <v>0</v>
      </c>
      <c r="BG808" s="192">
        <f>IF(N808="zákl. přenesená",J808,0)</f>
        <v>0</v>
      </c>
      <c r="BH808" s="192">
        <f>IF(N808="sníž. přenesená",J808,0)</f>
        <v>0</v>
      </c>
      <c r="BI808" s="192">
        <f>IF(N808="nulová",J808,0)</f>
        <v>0</v>
      </c>
      <c r="BJ808" s="19" t="s">
        <v>81</v>
      </c>
      <c r="BK808" s="192">
        <f>ROUND(I808*H808,2)</f>
        <v>0</v>
      </c>
      <c r="BL808" s="19" t="s">
        <v>136</v>
      </c>
      <c r="BM808" s="191" t="s">
        <v>1021</v>
      </c>
    </row>
    <row r="809" s="2" customFormat="1">
      <c r="A809" s="38"/>
      <c r="B809" s="39"/>
      <c r="C809" s="38"/>
      <c r="D809" s="193" t="s">
        <v>138</v>
      </c>
      <c r="E809" s="38"/>
      <c r="F809" s="194" t="s">
        <v>1022</v>
      </c>
      <c r="G809" s="38"/>
      <c r="H809" s="38"/>
      <c r="I809" s="195"/>
      <c r="J809" s="38"/>
      <c r="K809" s="38"/>
      <c r="L809" s="39"/>
      <c r="M809" s="196"/>
      <c r="N809" s="197"/>
      <c r="O809" s="77"/>
      <c r="P809" s="77"/>
      <c r="Q809" s="77"/>
      <c r="R809" s="77"/>
      <c r="S809" s="77"/>
      <c r="T809" s="78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T809" s="19" t="s">
        <v>138</v>
      </c>
      <c r="AU809" s="19" t="s">
        <v>83</v>
      </c>
    </row>
    <row r="810" s="13" customFormat="1">
      <c r="A810" s="13"/>
      <c r="B810" s="199"/>
      <c r="C810" s="13"/>
      <c r="D810" s="193" t="s">
        <v>142</v>
      </c>
      <c r="E810" s="200" t="s">
        <v>1</v>
      </c>
      <c r="F810" s="201" t="s">
        <v>1006</v>
      </c>
      <c r="G810" s="13"/>
      <c r="H810" s="202">
        <v>0.58999999999999997</v>
      </c>
      <c r="I810" s="203"/>
      <c r="J810" s="13"/>
      <c r="K810" s="13"/>
      <c r="L810" s="199"/>
      <c r="M810" s="204"/>
      <c r="N810" s="205"/>
      <c r="O810" s="205"/>
      <c r="P810" s="205"/>
      <c r="Q810" s="205"/>
      <c r="R810" s="205"/>
      <c r="S810" s="205"/>
      <c r="T810" s="20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00" t="s">
        <v>142</v>
      </c>
      <c r="AU810" s="200" t="s">
        <v>83</v>
      </c>
      <c r="AV810" s="13" t="s">
        <v>83</v>
      </c>
      <c r="AW810" s="13" t="s">
        <v>32</v>
      </c>
      <c r="AX810" s="13" t="s">
        <v>75</v>
      </c>
      <c r="AY810" s="200" t="s">
        <v>130</v>
      </c>
    </row>
    <row r="811" s="13" customFormat="1">
      <c r="A811" s="13"/>
      <c r="B811" s="199"/>
      <c r="C811" s="13"/>
      <c r="D811" s="193" t="s">
        <v>142</v>
      </c>
      <c r="E811" s="200" t="s">
        <v>1</v>
      </c>
      <c r="F811" s="201" t="s">
        <v>1007</v>
      </c>
      <c r="G811" s="13"/>
      <c r="H811" s="202">
        <v>10.25</v>
      </c>
      <c r="I811" s="203"/>
      <c r="J811" s="13"/>
      <c r="K811" s="13"/>
      <c r="L811" s="199"/>
      <c r="M811" s="204"/>
      <c r="N811" s="205"/>
      <c r="O811" s="205"/>
      <c r="P811" s="205"/>
      <c r="Q811" s="205"/>
      <c r="R811" s="205"/>
      <c r="S811" s="205"/>
      <c r="T811" s="206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00" t="s">
        <v>142</v>
      </c>
      <c r="AU811" s="200" t="s">
        <v>83</v>
      </c>
      <c r="AV811" s="13" t="s">
        <v>83</v>
      </c>
      <c r="AW811" s="13" t="s">
        <v>32</v>
      </c>
      <c r="AX811" s="13" t="s">
        <v>75</v>
      </c>
      <c r="AY811" s="200" t="s">
        <v>130</v>
      </c>
    </row>
    <row r="812" s="13" customFormat="1">
      <c r="A812" s="13"/>
      <c r="B812" s="199"/>
      <c r="C812" s="13"/>
      <c r="D812" s="193" t="s">
        <v>142</v>
      </c>
      <c r="E812" s="200" t="s">
        <v>1</v>
      </c>
      <c r="F812" s="201" t="s">
        <v>994</v>
      </c>
      <c r="G812" s="13"/>
      <c r="H812" s="202">
        <v>27.437999999999999</v>
      </c>
      <c r="I812" s="203"/>
      <c r="J812" s="13"/>
      <c r="K812" s="13"/>
      <c r="L812" s="199"/>
      <c r="M812" s="204"/>
      <c r="N812" s="205"/>
      <c r="O812" s="205"/>
      <c r="P812" s="205"/>
      <c r="Q812" s="205"/>
      <c r="R812" s="205"/>
      <c r="S812" s="205"/>
      <c r="T812" s="20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00" t="s">
        <v>142</v>
      </c>
      <c r="AU812" s="200" t="s">
        <v>83</v>
      </c>
      <c r="AV812" s="13" t="s">
        <v>83</v>
      </c>
      <c r="AW812" s="13" t="s">
        <v>32</v>
      </c>
      <c r="AX812" s="13" t="s">
        <v>75</v>
      </c>
      <c r="AY812" s="200" t="s">
        <v>130</v>
      </c>
    </row>
    <row r="813" s="14" customFormat="1">
      <c r="A813" s="14"/>
      <c r="B813" s="207"/>
      <c r="C813" s="14"/>
      <c r="D813" s="193" t="s">
        <v>142</v>
      </c>
      <c r="E813" s="208" t="s">
        <v>1</v>
      </c>
      <c r="F813" s="209" t="s">
        <v>173</v>
      </c>
      <c r="G813" s="14"/>
      <c r="H813" s="210">
        <v>38.277999999999999</v>
      </c>
      <c r="I813" s="211"/>
      <c r="J813" s="14"/>
      <c r="K813" s="14"/>
      <c r="L813" s="207"/>
      <c r="M813" s="212"/>
      <c r="N813" s="213"/>
      <c r="O813" s="213"/>
      <c r="P813" s="213"/>
      <c r="Q813" s="213"/>
      <c r="R813" s="213"/>
      <c r="S813" s="213"/>
      <c r="T813" s="21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08" t="s">
        <v>142</v>
      </c>
      <c r="AU813" s="208" t="s">
        <v>83</v>
      </c>
      <c r="AV813" s="14" t="s">
        <v>136</v>
      </c>
      <c r="AW813" s="14" t="s">
        <v>32</v>
      </c>
      <c r="AX813" s="14" t="s">
        <v>81</v>
      </c>
      <c r="AY813" s="208" t="s">
        <v>130</v>
      </c>
    </row>
    <row r="814" s="2" customFormat="1" ht="44.25" customHeight="1">
      <c r="A814" s="38"/>
      <c r="B814" s="179"/>
      <c r="C814" s="180" t="s">
        <v>1023</v>
      </c>
      <c r="D814" s="180" t="s">
        <v>132</v>
      </c>
      <c r="E814" s="181" t="s">
        <v>1024</v>
      </c>
      <c r="F814" s="182" t="s">
        <v>492</v>
      </c>
      <c r="G814" s="183" t="s">
        <v>490</v>
      </c>
      <c r="H814" s="184">
        <v>732.85400000000004</v>
      </c>
      <c r="I814" s="185"/>
      <c r="J814" s="186">
        <f>ROUND(I814*H814,2)</f>
        <v>0</v>
      </c>
      <c r="K814" s="182" t="s">
        <v>158</v>
      </c>
      <c r="L814" s="39"/>
      <c r="M814" s="187" t="s">
        <v>1</v>
      </c>
      <c r="N814" s="188" t="s">
        <v>40</v>
      </c>
      <c r="O814" s="77"/>
      <c r="P814" s="189">
        <f>O814*H814</f>
        <v>0</v>
      </c>
      <c r="Q814" s="189">
        <v>0</v>
      </c>
      <c r="R814" s="189">
        <f>Q814*H814</f>
        <v>0</v>
      </c>
      <c r="S814" s="189">
        <v>0</v>
      </c>
      <c r="T814" s="190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191" t="s">
        <v>136</v>
      </c>
      <c r="AT814" s="191" t="s">
        <v>132</v>
      </c>
      <c r="AU814" s="191" t="s">
        <v>83</v>
      </c>
      <c r="AY814" s="19" t="s">
        <v>130</v>
      </c>
      <c r="BE814" s="192">
        <f>IF(N814="základní",J814,0)</f>
        <v>0</v>
      </c>
      <c r="BF814" s="192">
        <f>IF(N814="snížená",J814,0)</f>
        <v>0</v>
      </c>
      <c r="BG814" s="192">
        <f>IF(N814="zákl. přenesená",J814,0)</f>
        <v>0</v>
      </c>
      <c r="BH814" s="192">
        <f>IF(N814="sníž. přenesená",J814,0)</f>
        <v>0</v>
      </c>
      <c r="BI814" s="192">
        <f>IF(N814="nulová",J814,0)</f>
        <v>0</v>
      </c>
      <c r="BJ814" s="19" t="s">
        <v>81</v>
      </c>
      <c r="BK814" s="192">
        <f>ROUND(I814*H814,2)</f>
        <v>0</v>
      </c>
      <c r="BL814" s="19" t="s">
        <v>136</v>
      </c>
      <c r="BM814" s="191" t="s">
        <v>1025</v>
      </c>
    </row>
    <row r="815" s="2" customFormat="1">
      <c r="A815" s="38"/>
      <c r="B815" s="39"/>
      <c r="C815" s="38"/>
      <c r="D815" s="193" t="s">
        <v>138</v>
      </c>
      <c r="E815" s="38"/>
      <c r="F815" s="194" t="s">
        <v>492</v>
      </c>
      <c r="G815" s="38"/>
      <c r="H815" s="38"/>
      <c r="I815" s="195"/>
      <c r="J815" s="38"/>
      <c r="K815" s="38"/>
      <c r="L815" s="39"/>
      <c r="M815" s="196"/>
      <c r="N815" s="197"/>
      <c r="O815" s="77"/>
      <c r="P815" s="77"/>
      <c r="Q815" s="77"/>
      <c r="R815" s="77"/>
      <c r="S815" s="77"/>
      <c r="T815" s="78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T815" s="19" t="s">
        <v>138</v>
      </c>
      <c r="AU815" s="19" t="s">
        <v>83</v>
      </c>
    </row>
    <row r="816" s="13" customFormat="1">
      <c r="A816" s="13"/>
      <c r="B816" s="199"/>
      <c r="C816" s="13"/>
      <c r="D816" s="193" t="s">
        <v>142</v>
      </c>
      <c r="E816" s="200" t="s">
        <v>1</v>
      </c>
      <c r="F816" s="201" t="s">
        <v>993</v>
      </c>
      <c r="G816" s="13"/>
      <c r="H816" s="202">
        <v>732.85400000000004</v>
      </c>
      <c r="I816" s="203"/>
      <c r="J816" s="13"/>
      <c r="K816" s="13"/>
      <c r="L816" s="199"/>
      <c r="M816" s="204"/>
      <c r="N816" s="205"/>
      <c r="O816" s="205"/>
      <c r="P816" s="205"/>
      <c r="Q816" s="205"/>
      <c r="R816" s="205"/>
      <c r="S816" s="205"/>
      <c r="T816" s="20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00" t="s">
        <v>142</v>
      </c>
      <c r="AU816" s="200" t="s">
        <v>83</v>
      </c>
      <c r="AV816" s="13" t="s">
        <v>83</v>
      </c>
      <c r="AW816" s="13" t="s">
        <v>32</v>
      </c>
      <c r="AX816" s="13" t="s">
        <v>81</v>
      </c>
      <c r="AY816" s="200" t="s">
        <v>130</v>
      </c>
    </row>
    <row r="817" s="2" customFormat="1" ht="44.25" customHeight="1">
      <c r="A817" s="38"/>
      <c r="B817" s="179"/>
      <c r="C817" s="180" t="s">
        <v>1026</v>
      </c>
      <c r="D817" s="180" t="s">
        <v>132</v>
      </c>
      <c r="E817" s="181" t="s">
        <v>1027</v>
      </c>
      <c r="F817" s="182" t="s">
        <v>1028</v>
      </c>
      <c r="G817" s="183" t="s">
        <v>490</v>
      </c>
      <c r="H817" s="184">
        <v>233.56800000000001</v>
      </c>
      <c r="I817" s="185"/>
      <c r="J817" s="186">
        <f>ROUND(I817*H817,2)</f>
        <v>0</v>
      </c>
      <c r="K817" s="182" t="s">
        <v>158</v>
      </c>
      <c r="L817" s="39"/>
      <c r="M817" s="187" t="s">
        <v>1</v>
      </c>
      <c r="N817" s="188" t="s">
        <v>40</v>
      </c>
      <c r="O817" s="77"/>
      <c r="P817" s="189">
        <f>O817*H817</f>
        <v>0</v>
      </c>
      <c r="Q817" s="189">
        <v>0</v>
      </c>
      <c r="R817" s="189">
        <f>Q817*H817</f>
        <v>0</v>
      </c>
      <c r="S817" s="189">
        <v>0</v>
      </c>
      <c r="T817" s="190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191" t="s">
        <v>136</v>
      </c>
      <c r="AT817" s="191" t="s">
        <v>132</v>
      </c>
      <c r="AU817" s="191" t="s">
        <v>83</v>
      </c>
      <c r="AY817" s="19" t="s">
        <v>130</v>
      </c>
      <c r="BE817" s="192">
        <f>IF(N817="základní",J817,0)</f>
        <v>0</v>
      </c>
      <c r="BF817" s="192">
        <f>IF(N817="snížená",J817,0)</f>
        <v>0</v>
      </c>
      <c r="BG817" s="192">
        <f>IF(N817="zákl. přenesená",J817,0)</f>
        <v>0</v>
      </c>
      <c r="BH817" s="192">
        <f>IF(N817="sníž. přenesená",J817,0)</f>
        <v>0</v>
      </c>
      <c r="BI817" s="192">
        <f>IF(N817="nulová",J817,0)</f>
        <v>0</v>
      </c>
      <c r="BJ817" s="19" t="s">
        <v>81</v>
      </c>
      <c r="BK817" s="192">
        <f>ROUND(I817*H817,2)</f>
        <v>0</v>
      </c>
      <c r="BL817" s="19" t="s">
        <v>136</v>
      </c>
      <c r="BM817" s="191" t="s">
        <v>1029</v>
      </c>
    </row>
    <row r="818" s="2" customFormat="1">
      <c r="A818" s="38"/>
      <c r="B818" s="39"/>
      <c r="C818" s="38"/>
      <c r="D818" s="193" t="s">
        <v>138</v>
      </c>
      <c r="E818" s="38"/>
      <c r="F818" s="194" t="s">
        <v>1028</v>
      </c>
      <c r="G818" s="38"/>
      <c r="H818" s="38"/>
      <c r="I818" s="195"/>
      <c r="J818" s="38"/>
      <c r="K818" s="38"/>
      <c r="L818" s="39"/>
      <c r="M818" s="196"/>
      <c r="N818" s="197"/>
      <c r="O818" s="77"/>
      <c r="P818" s="77"/>
      <c r="Q818" s="77"/>
      <c r="R818" s="77"/>
      <c r="S818" s="77"/>
      <c r="T818" s="78"/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T818" s="19" t="s">
        <v>138</v>
      </c>
      <c r="AU818" s="19" t="s">
        <v>83</v>
      </c>
    </row>
    <row r="819" s="13" customFormat="1">
      <c r="A819" s="13"/>
      <c r="B819" s="199"/>
      <c r="C819" s="13"/>
      <c r="D819" s="193" t="s">
        <v>142</v>
      </c>
      <c r="E819" s="200" t="s">
        <v>1</v>
      </c>
      <c r="F819" s="201" t="s">
        <v>992</v>
      </c>
      <c r="G819" s="13"/>
      <c r="H819" s="202">
        <v>233.56800000000001</v>
      </c>
      <c r="I819" s="203"/>
      <c r="J819" s="13"/>
      <c r="K819" s="13"/>
      <c r="L819" s="199"/>
      <c r="M819" s="204"/>
      <c r="N819" s="205"/>
      <c r="O819" s="205"/>
      <c r="P819" s="205"/>
      <c r="Q819" s="205"/>
      <c r="R819" s="205"/>
      <c r="S819" s="205"/>
      <c r="T819" s="206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00" t="s">
        <v>142</v>
      </c>
      <c r="AU819" s="200" t="s">
        <v>83</v>
      </c>
      <c r="AV819" s="13" t="s">
        <v>83</v>
      </c>
      <c r="AW819" s="13" t="s">
        <v>32</v>
      </c>
      <c r="AX819" s="13" t="s">
        <v>81</v>
      </c>
      <c r="AY819" s="200" t="s">
        <v>130</v>
      </c>
    </row>
    <row r="820" s="12" customFormat="1" ht="22.8" customHeight="1">
      <c r="A820" s="12"/>
      <c r="B820" s="166"/>
      <c r="C820" s="12"/>
      <c r="D820" s="167" t="s">
        <v>74</v>
      </c>
      <c r="E820" s="177" t="s">
        <v>1030</v>
      </c>
      <c r="F820" s="177" t="s">
        <v>1031</v>
      </c>
      <c r="G820" s="12"/>
      <c r="H820" s="12"/>
      <c r="I820" s="169"/>
      <c r="J820" s="178">
        <f>BK820</f>
        <v>0</v>
      </c>
      <c r="K820" s="12"/>
      <c r="L820" s="166"/>
      <c r="M820" s="171"/>
      <c r="N820" s="172"/>
      <c r="O820" s="172"/>
      <c r="P820" s="173">
        <f>SUM(P821:P824)</f>
        <v>0</v>
      </c>
      <c r="Q820" s="172"/>
      <c r="R820" s="173">
        <f>SUM(R821:R824)</f>
        <v>0</v>
      </c>
      <c r="S820" s="172"/>
      <c r="T820" s="174">
        <f>SUM(T821:T824)</f>
        <v>0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167" t="s">
        <v>81</v>
      </c>
      <c r="AT820" s="175" t="s">
        <v>74</v>
      </c>
      <c r="AU820" s="175" t="s">
        <v>81</v>
      </c>
      <c r="AY820" s="167" t="s">
        <v>130</v>
      </c>
      <c r="BK820" s="176">
        <f>SUM(BK821:BK824)</f>
        <v>0</v>
      </c>
    </row>
    <row r="821" s="2" customFormat="1" ht="24.15" customHeight="1">
      <c r="A821" s="38"/>
      <c r="B821" s="179"/>
      <c r="C821" s="180" t="s">
        <v>1032</v>
      </c>
      <c r="D821" s="180" t="s">
        <v>132</v>
      </c>
      <c r="E821" s="181" t="s">
        <v>1033</v>
      </c>
      <c r="F821" s="182" t="s">
        <v>1034</v>
      </c>
      <c r="G821" s="183" t="s">
        <v>490</v>
      </c>
      <c r="H821" s="184">
        <v>295.98099999999999</v>
      </c>
      <c r="I821" s="185"/>
      <c r="J821" s="186">
        <f>ROUND(I821*H821,2)</f>
        <v>0</v>
      </c>
      <c r="K821" s="182" t="s">
        <v>158</v>
      </c>
      <c r="L821" s="39"/>
      <c r="M821" s="187" t="s">
        <v>1</v>
      </c>
      <c r="N821" s="188" t="s">
        <v>40</v>
      </c>
      <c r="O821" s="77"/>
      <c r="P821" s="189">
        <f>O821*H821</f>
        <v>0</v>
      </c>
      <c r="Q821" s="189">
        <v>0</v>
      </c>
      <c r="R821" s="189">
        <f>Q821*H821</f>
        <v>0</v>
      </c>
      <c r="S821" s="189">
        <v>0</v>
      </c>
      <c r="T821" s="190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191" t="s">
        <v>136</v>
      </c>
      <c r="AT821" s="191" t="s">
        <v>132</v>
      </c>
      <c r="AU821" s="191" t="s">
        <v>83</v>
      </c>
      <c r="AY821" s="19" t="s">
        <v>130</v>
      </c>
      <c r="BE821" s="192">
        <f>IF(N821="základní",J821,0)</f>
        <v>0</v>
      </c>
      <c r="BF821" s="192">
        <f>IF(N821="snížená",J821,0)</f>
        <v>0</v>
      </c>
      <c r="BG821" s="192">
        <f>IF(N821="zákl. přenesená",J821,0)</f>
        <v>0</v>
      </c>
      <c r="BH821" s="192">
        <f>IF(N821="sníž. přenesená",J821,0)</f>
        <v>0</v>
      </c>
      <c r="BI821" s="192">
        <f>IF(N821="nulová",J821,0)</f>
        <v>0</v>
      </c>
      <c r="BJ821" s="19" t="s">
        <v>81</v>
      </c>
      <c r="BK821" s="192">
        <f>ROUND(I821*H821,2)</f>
        <v>0</v>
      </c>
      <c r="BL821" s="19" t="s">
        <v>136</v>
      </c>
      <c r="BM821" s="191" t="s">
        <v>1035</v>
      </c>
    </row>
    <row r="822" s="2" customFormat="1">
      <c r="A822" s="38"/>
      <c r="B822" s="39"/>
      <c r="C822" s="38"/>
      <c r="D822" s="193" t="s">
        <v>138</v>
      </c>
      <c r="E822" s="38"/>
      <c r="F822" s="194" t="s">
        <v>1036</v>
      </c>
      <c r="G822" s="38"/>
      <c r="H822" s="38"/>
      <c r="I822" s="195"/>
      <c r="J822" s="38"/>
      <c r="K822" s="38"/>
      <c r="L822" s="39"/>
      <c r="M822" s="196"/>
      <c r="N822" s="197"/>
      <c r="O822" s="77"/>
      <c r="P822" s="77"/>
      <c r="Q822" s="77"/>
      <c r="R822" s="77"/>
      <c r="S822" s="77"/>
      <c r="T822" s="78"/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T822" s="19" t="s">
        <v>138</v>
      </c>
      <c r="AU822" s="19" t="s">
        <v>83</v>
      </c>
    </row>
    <row r="823" s="15" customFormat="1">
      <c r="A823" s="15"/>
      <c r="B823" s="215"/>
      <c r="C823" s="15"/>
      <c r="D823" s="193" t="s">
        <v>142</v>
      </c>
      <c r="E823" s="216" t="s">
        <v>1</v>
      </c>
      <c r="F823" s="217" t="s">
        <v>1037</v>
      </c>
      <c r="G823" s="15"/>
      <c r="H823" s="216" t="s">
        <v>1</v>
      </c>
      <c r="I823" s="218"/>
      <c r="J823" s="15"/>
      <c r="K823" s="15"/>
      <c r="L823" s="215"/>
      <c r="M823" s="219"/>
      <c r="N823" s="220"/>
      <c r="O823" s="220"/>
      <c r="P823" s="220"/>
      <c r="Q823" s="220"/>
      <c r="R823" s="220"/>
      <c r="S823" s="220"/>
      <c r="T823" s="221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16" t="s">
        <v>142</v>
      </c>
      <c r="AU823" s="216" t="s">
        <v>83</v>
      </c>
      <c r="AV823" s="15" t="s">
        <v>81</v>
      </c>
      <c r="AW823" s="15" t="s">
        <v>32</v>
      </c>
      <c r="AX823" s="15" t="s">
        <v>75</v>
      </c>
      <c r="AY823" s="216" t="s">
        <v>130</v>
      </c>
    </row>
    <row r="824" s="13" customFormat="1">
      <c r="A824" s="13"/>
      <c r="B824" s="199"/>
      <c r="C824" s="13"/>
      <c r="D824" s="193" t="s">
        <v>142</v>
      </c>
      <c r="E824" s="200" t="s">
        <v>1</v>
      </c>
      <c r="F824" s="201" t="s">
        <v>1038</v>
      </c>
      <c r="G824" s="13"/>
      <c r="H824" s="202">
        <v>295.98099999999999</v>
      </c>
      <c r="I824" s="203"/>
      <c r="J824" s="13"/>
      <c r="K824" s="13"/>
      <c r="L824" s="199"/>
      <c r="M824" s="240"/>
      <c r="N824" s="241"/>
      <c r="O824" s="241"/>
      <c r="P824" s="241"/>
      <c r="Q824" s="241"/>
      <c r="R824" s="241"/>
      <c r="S824" s="241"/>
      <c r="T824" s="24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00" t="s">
        <v>142</v>
      </c>
      <c r="AU824" s="200" t="s">
        <v>83</v>
      </c>
      <c r="AV824" s="13" t="s">
        <v>83</v>
      </c>
      <c r="AW824" s="13" t="s">
        <v>32</v>
      </c>
      <c r="AX824" s="13" t="s">
        <v>81</v>
      </c>
      <c r="AY824" s="200" t="s">
        <v>130</v>
      </c>
    </row>
    <row r="825" s="2" customFormat="1" ht="6.96" customHeight="1">
      <c r="A825" s="38"/>
      <c r="B825" s="60"/>
      <c r="C825" s="61"/>
      <c r="D825" s="61"/>
      <c r="E825" s="61"/>
      <c r="F825" s="61"/>
      <c r="G825" s="61"/>
      <c r="H825" s="61"/>
      <c r="I825" s="61"/>
      <c r="J825" s="61"/>
      <c r="K825" s="61"/>
      <c r="L825" s="39"/>
      <c r="M825" s="38"/>
      <c r="O825" s="38"/>
      <c r="P825" s="38"/>
      <c r="Q825" s="38"/>
      <c r="R825" s="38"/>
      <c r="S825" s="38"/>
      <c r="T825" s="38"/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</row>
  </sheetData>
  <autoFilter ref="C129:K8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95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PD - oddělení dešťové a spalškové kanalizace</v>
      </c>
      <c r="F7" s="32"/>
      <c r="G7" s="32"/>
      <c r="H7" s="32"/>
      <c r="L7" s="22"/>
    </row>
    <row r="8" s="1" customFormat="1" ht="12" customHeight="1">
      <c r="B8" s="22"/>
      <c r="D8" s="32" t="s">
        <v>96</v>
      </c>
      <c r="L8" s="22"/>
    </row>
    <row r="9" s="2" customFormat="1" ht="16.5" customHeight="1">
      <c r="A9" s="38"/>
      <c r="B9" s="39"/>
      <c r="C9" s="38"/>
      <c r="D9" s="38"/>
      <c r="E9" s="129" t="s">
        <v>97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98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1039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8. 12. 2022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34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35</v>
      </c>
      <c r="E32" s="38"/>
      <c r="F32" s="38"/>
      <c r="G32" s="38"/>
      <c r="H32" s="38"/>
      <c r="I32" s="38"/>
      <c r="J32" s="96">
        <f>ROUND(J129,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37</v>
      </c>
      <c r="G34" s="38"/>
      <c r="H34" s="38"/>
      <c r="I34" s="43" t="s">
        <v>36</v>
      </c>
      <c r="J34" s="43" t="s">
        <v>38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39</v>
      </c>
      <c r="E35" s="32" t="s">
        <v>40</v>
      </c>
      <c r="F35" s="135">
        <f>ROUND((SUM(BE129:BE421)),  2)</f>
        <v>0</v>
      </c>
      <c r="G35" s="38"/>
      <c r="H35" s="38"/>
      <c r="I35" s="136">
        <v>0.20999999999999999</v>
      </c>
      <c r="J35" s="135">
        <f>ROUND(((SUM(BE129:BE421))*I35),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41</v>
      </c>
      <c r="F36" s="135">
        <f>ROUND((SUM(BF129:BF421)),  2)</f>
        <v>0</v>
      </c>
      <c r="G36" s="38"/>
      <c r="H36" s="38"/>
      <c r="I36" s="136">
        <v>0.14999999999999999</v>
      </c>
      <c r="J36" s="135">
        <f>ROUND(((SUM(BF129:BF421))*I36),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35">
        <f>ROUND((SUM(BG129:BG421)),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43</v>
      </c>
      <c r="F38" s="135">
        <f>ROUND((SUM(BH129:BH421)),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44</v>
      </c>
      <c r="F39" s="135">
        <f>ROUND((SUM(BI129:BI421)),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45</v>
      </c>
      <c r="E41" s="81"/>
      <c r="F41" s="81"/>
      <c r="G41" s="139" t="s">
        <v>46</v>
      </c>
      <c r="H41" s="140" t="s">
        <v>47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43" t="s">
        <v>51</v>
      </c>
      <c r="G61" s="58" t="s">
        <v>50</v>
      </c>
      <c r="H61" s="41"/>
      <c r="I61" s="41"/>
      <c r="J61" s="144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43" t="s">
        <v>51</v>
      </c>
      <c r="G76" s="58" t="s">
        <v>50</v>
      </c>
      <c r="H76" s="41"/>
      <c r="I76" s="41"/>
      <c r="J76" s="144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PD - oddělení dešťové a spalškové kanalizace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96</v>
      </c>
      <c r="L86" s="22"/>
    </row>
    <row r="87" s="2" customFormat="1" ht="16.5" customHeight="1">
      <c r="A87" s="38"/>
      <c r="B87" s="39"/>
      <c r="C87" s="38"/>
      <c r="D87" s="38"/>
      <c r="E87" s="129" t="s">
        <v>97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98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002 - SO 03 Tlaková splašková kanalizace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32" t="s">
        <v>22</v>
      </c>
      <c r="J91" s="69" t="str">
        <f>IF(J14="","",J14)</f>
        <v>8. 12. 2022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Dopravní podnik Ostrava a.s.</v>
      </c>
      <c r="G93" s="38"/>
      <c r="H93" s="38"/>
      <c r="I93" s="32" t="s">
        <v>30</v>
      </c>
      <c r="J93" s="36" t="str">
        <f>E23</f>
        <v>Sweco Hydroprojekt a.s., diviz Morava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101</v>
      </c>
      <c r="D96" s="137"/>
      <c r="E96" s="137"/>
      <c r="F96" s="137"/>
      <c r="G96" s="137"/>
      <c r="H96" s="137"/>
      <c r="I96" s="137"/>
      <c r="J96" s="146" t="s">
        <v>102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103</v>
      </c>
      <c r="D98" s="38"/>
      <c r="E98" s="38"/>
      <c r="F98" s="38"/>
      <c r="G98" s="38"/>
      <c r="H98" s="38"/>
      <c r="I98" s="38"/>
      <c r="J98" s="96">
        <f>J129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104</v>
      </c>
    </row>
    <row r="99" s="9" customFormat="1" ht="24.96" customHeight="1">
      <c r="A99" s="9"/>
      <c r="B99" s="148"/>
      <c r="C99" s="9"/>
      <c r="D99" s="149" t="s">
        <v>105</v>
      </c>
      <c r="E99" s="150"/>
      <c r="F99" s="150"/>
      <c r="G99" s="150"/>
      <c r="H99" s="150"/>
      <c r="I99" s="150"/>
      <c r="J99" s="151">
        <f>J130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106</v>
      </c>
      <c r="E100" s="154"/>
      <c r="F100" s="154"/>
      <c r="G100" s="154"/>
      <c r="H100" s="154"/>
      <c r="I100" s="154"/>
      <c r="J100" s="155">
        <f>J131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107</v>
      </c>
      <c r="E101" s="154"/>
      <c r="F101" s="154"/>
      <c r="G101" s="154"/>
      <c r="H101" s="154"/>
      <c r="I101" s="154"/>
      <c r="J101" s="155">
        <f>J279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108</v>
      </c>
      <c r="E102" s="154"/>
      <c r="F102" s="154"/>
      <c r="G102" s="154"/>
      <c r="H102" s="154"/>
      <c r="I102" s="154"/>
      <c r="J102" s="155">
        <f>J306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109</v>
      </c>
      <c r="E103" s="154"/>
      <c r="F103" s="154"/>
      <c r="G103" s="154"/>
      <c r="H103" s="154"/>
      <c r="I103" s="154"/>
      <c r="J103" s="155">
        <f>J313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111</v>
      </c>
      <c r="E104" s="154"/>
      <c r="F104" s="154"/>
      <c r="G104" s="154"/>
      <c r="H104" s="154"/>
      <c r="I104" s="154"/>
      <c r="J104" s="155">
        <f>J334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112</v>
      </c>
      <c r="E105" s="154"/>
      <c r="F105" s="154"/>
      <c r="G105" s="154"/>
      <c r="H105" s="154"/>
      <c r="I105" s="154"/>
      <c r="J105" s="155">
        <f>J376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113</v>
      </c>
      <c r="E106" s="154"/>
      <c r="F106" s="154"/>
      <c r="G106" s="154"/>
      <c r="H106" s="154"/>
      <c r="I106" s="154"/>
      <c r="J106" s="155">
        <f>J396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114</v>
      </c>
      <c r="E107" s="154"/>
      <c r="F107" s="154"/>
      <c r="G107" s="154"/>
      <c r="H107" s="154"/>
      <c r="I107" s="154"/>
      <c r="J107" s="155">
        <f>J417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115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129" t="str">
        <f>E7</f>
        <v>PD - oddělení dešťové a spalškové kanalizace</v>
      </c>
      <c r="F117" s="32"/>
      <c r="G117" s="32"/>
      <c r="H117" s="32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2"/>
      <c r="C118" s="32" t="s">
        <v>96</v>
      </c>
      <c r="L118" s="22"/>
    </row>
    <row r="119" s="2" customFormat="1" ht="16.5" customHeight="1">
      <c r="A119" s="38"/>
      <c r="B119" s="39"/>
      <c r="C119" s="38"/>
      <c r="D119" s="38"/>
      <c r="E119" s="129" t="s">
        <v>97</v>
      </c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98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67" t="str">
        <f>E11</f>
        <v>002 - SO 03 Tlaková splašková kanalizace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38"/>
      <c r="E123" s="38"/>
      <c r="F123" s="27" t="str">
        <f>F14</f>
        <v xml:space="preserve"> </v>
      </c>
      <c r="G123" s="38"/>
      <c r="H123" s="38"/>
      <c r="I123" s="32" t="s">
        <v>22</v>
      </c>
      <c r="J123" s="69" t="str">
        <f>IF(J14="","",J14)</f>
        <v>8. 12. 2022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38"/>
      <c r="E125" s="38"/>
      <c r="F125" s="27" t="str">
        <f>E17</f>
        <v>Dopravní podnik Ostrava a.s.</v>
      </c>
      <c r="G125" s="38"/>
      <c r="H125" s="38"/>
      <c r="I125" s="32" t="s">
        <v>30</v>
      </c>
      <c r="J125" s="36" t="str">
        <f>E23</f>
        <v>Sweco Hydroprojekt a.s., diviz Morava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38"/>
      <c r="E126" s="38"/>
      <c r="F126" s="27" t="str">
        <f>IF(E20="","",E20)</f>
        <v>Vyplň údaj</v>
      </c>
      <c r="G126" s="38"/>
      <c r="H126" s="38"/>
      <c r="I126" s="32" t="s">
        <v>33</v>
      </c>
      <c r="J126" s="36" t="str">
        <f>E26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56"/>
      <c r="B128" s="157"/>
      <c r="C128" s="158" t="s">
        <v>116</v>
      </c>
      <c r="D128" s="159" t="s">
        <v>60</v>
      </c>
      <c r="E128" s="159" t="s">
        <v>56</v>
      </c>
      <c r="F128" s="159" t="s">
        <v>57</v>
      </c>
      <c r="G128" s="159" t="s">
        <v>117</v>
      </c>
      <c r="H128" s="159" t="s">
        <v>118</v>
      </c>
      <c r="I128" s="159" t="s">
        <v>119</v>
      </c>
      <c r="J128" s="159" t="s">
        <v>102</v>
      </c>
      <c r="K128" s="160" t="s">
        <v>120</v>
      </c>
      <c r="L128" s="161"/>
      <c r="M128" s="86" t="s">
        <v>1</v>
      </c>
      <c r="N128" s="87" t="s">
        <v>39</v>
      </c>
      <c r="O128" s="87" t="s">
        <v>121</v>
      </c>
      <c r="P128" s="87" t="s">
        <v>122</v>
      </c>
      <c r="Q128" s="87" t="s">
        <v>123</v>
      </c>
      <c r="R128" s="87" t="s">
        <v>124</v>
      </c>
      <c r="S128" s="87" t="s">
        <v>125</v>
      </c>
      <c r="T128" s="88" t="s">
        <v>126</v>
      </c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/>
    </row>
    <row r="129" s="2" customFormat="1" ht="22.8" customHeight="1">
      <c r="A129" s="38"/>
      <c r="B129" s="39"/>
      <c r="C129" s="93" t="s">
        <v>127</v>
      </c>
      <c r="D129" s="38"/>
      <c r="E129" s="38"/>
      <c r="F129" s="38"/>
      <c r="G129" s="38"/>
      <c r="H129" s="38"/>
      <c r="I129" s="38"/>
      <c r="J129" s="162">
        <f>BK129</f>
        <v>0</v>
      </c>
      <c r="K129" s="38"/>
      <c r="L129" s="39"/>
      <c r="M129" s="89"/>
      <c r="N129" s="73"/>
      <c r="O129" s="90"/>
      <c r="P129" s="163">
        <f>P130</f>
        <v>0</v>
      </c>
      <c r="Q129" s="90"/>
      <c r="R129" s="163">
        <f>R130</f>
        <v>272.34025330000003</v>
      </c>
      <c r="S129" s="90"/>
      <c r="T129" s="164">
        <f>T130</f>
        <v>93.692250000000001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74</v>
      </c>
      <c r="AU129" s="19" t="s">
        <v>104</v>
      </c>
      <c r="BK129" s="165">
        <f>BK130</f>
        <v>0</v>
      </c>
    </row>
    <row r="130" s="12" customFormat="1" ht="25.92" customHeight="1">
      <c r="A130" s="12"/>
      <c r="B130" s="166"/>
      <c r="C130" s="12"/>
      <c r="D130" s="167" t="s">
        <v>74</v>
      </c>
      <c r="E130" s="168" t="s">
        <v>128</v>
      </c>
      <c r="F130" s="168" t="s">
        <v>129</v>
      </c>
      <c r="G130" s="12"/>
      <c r="H130" s="12"/>
      <c r="I130" s="169"/>
      <c r="J130" s="170">
        <f>BK130</f>
        <v>0</v>
      </c>
      <c r="K130" s="12"/>
      <c r="L130" s="166"/>
      <c r="M130" s="171"/>
      <c r="N130" s="172"/>
      <c r="O130" s="172"/>
      <c r="P130" s="173">
        <f>P131+P279+P306+P313+P334+P376+P396+P417</f>
        <v>0</v>
      </c>
      <c r="Q130" s="172"/>
      <c r="R130" s="173">
        <f>R131+R279+R306+R313+R334+R376+R396+R417</f>
        <v>272.34025330000003</v>
      </c>
      <c r="S130" s="172"/>
      <c r="T130" s="174">
        <f>T131+T279+T306+T313+T334+T376+T396+T417</f>
        <v>93.692250000000001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81</v>
      </c>
      <c r="AT130" s="175" t="s">
        <v>74</v>
      </c>
      <c r="AU130" s="175" t="s">
        <v>75</v>
      </c>
      <c r="AY130" s="167" t="s">
        <v>130</v>
      </c>
      <c r="BK130" s="176">
        <f>BK131+BK279+BK306+BK313+BK334+BK376+BK396+BK417</f>
        <v>0</v>
      </c>
    </row>
    <row r="131" s="12" customFormat="1" ht="22.8" customHeight="1">
      <c r="A131" s="12"/>
      <c r="B131" s="166"/>
      <c r="C131" s="12"/>
      <c r="D131" s="167" t="s">
        <v>74</v>
      </c>
      <c r="E131" s="177" t="s">
        <v>81</v>
      </c>
      <c r="F131" s="177" t="s">
        <v>131</v>
      </c>
      <c r="G131" s="12"/>
      <c r="H131" s="12"/>
      <c r="I131" s="169"/>
      <c r="J131" s="178">
        <f>BK131</f>
        <v>0</v>
      </c>
      <c r="K131" s="12"/>
      <c r="L131" s="166"/>
      <c r="M131" s="171"/>
      <c r="N131" s="172"/>
      <c r="O131" s="172"/>
      <c r="P131" s="173">
        <f>SUM(P132:P278)</f>
        <v>0</v>
      </c>
      <c r="Q131" s="172"/>
      <c r="R131" s="173">
        <f>SUM(R132:R278)</f>
        <v>252.24106629999997</v>
      </c>
      <c r="S131" s="172"/>
      <c r="T131" s="174">
        <f>SUM(T132:T278)</f>
        <v>93.692250000000001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7" t="s">
        <v>81</v>
      </c>
      <c r="AT131" s="175" t="s">
        <v>74</v>
      </c>
      <c r="AU131" s="175" t="s">
        <v>81</v>
      </c>
      <c r="AY131" s="167" t="s">
        <v>130</v>
      </c>
      <c r="BK131" s="176">
        <f>SUM(BK132:BK278)</f>
        <v>0</v>
      </c>
    </row>
    <row r="132" s="2" customFormat="1" ht="37.8" customHeight="1">
      <c r="A132" s="38"/>
      <c r="B132" s="179"/>
      <c r="C132" s="180" t="s">
        <v>81</v>
      </c>
      <c r="D132" s="180" t="s">
        <v>132</v>
      </c>
      <c r="E132" s="181" t="s">
        <v>174</v>
      </c>
      <c r="F132" s="182" t="s">
        <v>175</v>
      </c>
      <c r="G132" s="183" t="s">
        <v>157</v>
      </c>
      <c r="H132" s="184">
        <v>41.310000000000002</v>
      </c>
      <c r="I132" s="185"/>
      <c r="J132" s="186">
        <f>ROUND(I132*H132,2)</f>
        <v>0</v>
      </c>
      <c r="K132" s="182" t="s">
        <v>158</v>
      </c>
      <c r="L132" s="39"/>
      <c r="M132" s="187" t="s">
        <v>1</v>
      </c>
      <c r="N132" s="188" t="s">
        <v>40</v>
      </c>
      <c r="O132" s="77"/>
      <c r="P132" s="189">
        <f>O132*H132</f>
        <v>0</v>
      </c>
      <c r="Q132" s="189">
        <v>0</v>
      </c>
      <c r="R132" s="189">
        <f>Q132*H132</f>
        <v>0</v>
      </c>
      <c r="S132" s="189">
        <v>0.28999999999999998</v>
      </c>
      <c r="T132" s="190">
        <f>S132*H132</f>
        <v>11.979900000000001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1" t="s">
        <v>136</v>
      </c>
      <c r="AT132" s="191" t="s">
        <v>132</v>
      </c>
      <c r="AU132" s="191" t="s">
        <v>83</v>
      </c>
      <c r="AY132" s="19" t="s">
        <v>130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81</v>
      </c>
      <c r="BK132" s="192">
        <f>ROUND(I132*H132,2)</f>
        <v>0</v>
      </c>
      <c r="BL132" s="19" t="s">
        <v>136</v>
      </c>
      <c r="BM132" s="191" t="s">
        <v>176</v>
      </c>
    </row>
    <row r="133" s="2" customFormat="1">
      <c r="A133" s="38"/>
      <c r="B133" s="39"/>
      <c r="C133" s="38"/>
      <c r="D133" s="193" t="s">
        <v>138</v>
      </c>
      <c r="E133" s="38"/>
      <c r="F133" s="194" t="s">
        <v>177</v>
      </c>
      <c r="G133" s="38"/>
      <c r="H133" s="38"/>
      <c r="I133" s="195"/>
      <c r="J133" s="38"/>
      <c r="K133" s="38"/>
      <c r="L133" s="39"/>
      <c r="M133" s="196"/>
      <c r="N133" s="197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138</v>
      </c>
      <c r="AU133" s="19" t="s">
        <v>83</v>
      </c>
    </row>
    <row r="134" s="2" customFormat="1" ht="37.8" customHeight="1">
      <c r="A134" s="38"/>
      <c r="B134" s="179"/>
      <c r="C134" s="180" t="s">
        <v>83</v>
      </c>
      <c r="D134" s="180" t="s">
        <v>132</v>
      </c>
      <c r="E134" s="181" t="s">
        <v>179</v>
      </c>
      <c r="F134" s="182" t="s">
        <v>180</v>
      </c>
      <c r="G134" s="183" t="s">
        <v>157</v>
      </c>
      <c r="H134" s="184">
        <v>41.310000000000002</v>
      </c>
      <c r="I134" s="185"/>
      <c r="J134" s="186">
        <f>ROUND(I134*H134,2)</f>
        <v>0</v>
      </c>
      <c r="K134" s="182" t="s">
        <v>158</v>
      </c>
      <c r="L134" s="39"/>
      <c r="M134" s="187" t="s">
        <v>1</v>
      </c>
      <c r="N134" s="188" t="s">
        <v>40</v>
      </c>
      <c r="O134" s="77"/>
      <c r="P134" s="189">
        <f>O134*H134</f>
        <v>0</v>
      </c>
      <c r="Q134" s="189">
        <v>0</v>
      </c>
      <c r="R134" s="189">
        <f>Q134*H134</f>
        <v>0</v>
      </c>
      <c r="S134" s="189">
        <v>0.44</v>
      </c>
      <c r="T134" s="190">
        <f>S134*H134</f>
        <v>18.176400000000001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1" t="s">
        <v>136</v>
      </c>
      <c r="AT134" s="191" t="s">
        <v>132</v>
      </c>
      <c r="AU134" s="191" t="s">
        <v>83</v>
      </c>
      <c r="AY134" s="19" t="s">
        <v>130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81</v>
      </c>
      <c r="BK134" s="192">
        <f>ROUND(I134*H134,2)</f>
        <v>0</v>
      </c>
      <c r="BL134" s="19" t="s">
        <v>136</v>
      </c>
      <c r="BM134" s="191" t="s">
        <v>181</v>
      </c>
    </row>
    <row r="135" s="2" customFormat="1">
      <c r="A135" s="38"/>
      <c r="B135" s="39"/>
      <c r="C135" s="38"/>
      <c r="D135" s="193" t="s">
        <v>138</v>
      </c>
      <c r="E135" s="38"/>
      <c r="F135" s="194" t="s">
        <v>182</v>
      </c>
      <c r="G135" s="38"/>
      <c r="H135" s="38"/>
      <c r="I135" s="195"/>
      <c r="J135" s="38"/>
      <c r="K135" s="38"/>
      <c r="L135" s="39"/>
      <c r="M135" s="196"/>
      <c r="N135" s="197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138</v>
      </c>
      <c r="AU135" s="19" t="s">
        <v>83</v>
      </c>
    </row>
    <row r="136" s="2" customFormat="1">
      <c r="A136" s="38"/>
      <c r="B136" s="39"/>
      <c r="C136" s="38"/>
      <c r="D136" s="193" t="s">
        <v>140</v>
      </c>
      <c r="E136" s="38"/>
      <c r="F136" s="198" t="s">
        <v>1040</v>
      </c>
      <c r="G136" s="38"/>
      <c r="H136" s="38"/>
      <c r="I136" s="195"/>
      <c r="J136" s="38"/>
      <c r="K136" s="38"/>
      <c r="L136" s="39"/>
      <c r="M136" s="196"/>
      <c r="N136" s="197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140</v>
      </c>
      <c r="AU136" s="19" t="s">
        <v>83</v>
      </c>
    </row>
    <row r="137" s="15" customFormat="1">
      <c r="A137" s="15"/>
      <c r="B137" s="215"/>
      <c r="C137" s="15"/>
      <c r="D137" s="193" t="s">
        <v>142</v>
      </c>
      <c r="E137" s="216" t="s">
        <v>1</v>
      </c>
      <c r="F137" s="217" t="s">
        <v>183</v>
      </c>
      <c r="G137" s="15"/>
      <c r="H137" s="216" t="s">
        <v>1</v>
      </c>
      <c r="I137" s="218"/>
      <c r="J137" s="15"/>
      <c r="K137" s="15"/>
      <c r="L137" s="215"/>
      <c r="M137" s="219"/>
      <c r="N137" s="220"/>
      <c r="O137" s="220"/>
      <c r="P137" s="220"/>
      <c r="Q137" s="220"/>
      <c r="R137" s="220"/>
      <c r="S137" s="220"/>
      <c r="T137" s="22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16" t="s">
        <v>142</v>
      </c>
      <c r="AU137" s="216" t="s">
        <v>83</v>
      </c>
      <c r="AV137" s="15" t="s">
        <v>81</v>
      </c>
      <c r="AW137" s="15" t="s">
        <v>32</v>
      </c>
      <c r="AX137" s="15" t="s">
        <v>75</v>
      </c>
      <c r="AY137" s="216" t="s">
        <v>130</v>
      </c>
    </row>
    <row r="138" s="13" customFormat="1">
      <c r="A138" s="13"/>
      <c r="B138" s="199"/>
      <c r="C138" s="13"/>
      <c r="D138" s="193" t="s">
        <v>142</v>
      </c>
      <c r="E138" s="200" t="s">
        <v>1</v>
      </c>
      <c r="F138" s="201" t="s">
        <v>1041</v>
      </c>
      <c r="G138" s="13"/>
      <c r="H138" s="202">
        <v>32.310000000000002</v>
      </c>
      <c r="I138" s="203"/>
      <c r="J138" s="13"/>
      <c r="K138" s="13"/>
      <c r="L138" s="199"/>
      <c r="M138" s="204"/>
      <c r="N138" s="205"/>
      <c r="O138" s="205"/>
      <c r="P138" s="205"/>
      <c r="Q138" s="205"/>
      <c r="R138" s="205"/>
      <c r="S138" s="205"/>
      <c r="T138" s="20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0" t="s">
        <v>142</v>
      </c>
      <c r="AU138" s="200" t="s">
        <v>83</v>
      </c>
      <c r="AV138" s="13" t="s">
        <v>83</v>
      </c>
      <c r="AW138" s="13" t="s">
        <v>32</v>
      </c>
      <c r="AX138" s="13" t="s">
        <v>75</v>
      </c>
      <c r="AY138" s="200" t="s">
        <v>130</v>
      </c>
    </row>
    <row r="139" s="13" customFormat="1">
      <c r="A139" s="13"/>
      <c r="B139" s="199"/>
      <c r="C139" s="13"/>
      <c r="D139" s="193" t="s">
        <v>142</v>
      </c>
      <c r="E139" s="200" t="s">
        <v>1</v>
      </c>
      <c r="F139" s="201" t="s">
        <v>1042</v>
      </c>
      <c r="G139" s="13"/>
      <c r="H139" s="202">
        <v>5</v>
      </c>
      <c r="I139" s="203"/>
      <c r="J139" s="13"/>
      <c r="K139" s="13"/>
      <c r="L139" s="199"/>
      <c r="M139" s="204"/>
      <c r="N139" s="205"/>
      <c r="O139" s="205"/>
      <c r="P139" s="205"/>
      <c r="Q139" s="205"/>
      <c r="R139" s="205"/>
      <c r="S139" s="205"/>
      <c r="T139" s="20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0" t="s">
        <v>142</v>
      </c>
      <c r="AU139" s="200" t="s">
        <v>83</v>
      </c>
      <c r="AV139" s="13" t="s">
        <v>83</v>
      </c>
      <c r="AW139" s="13" t="s">
        <v>32</v>
      </c>
      <c r="AX139" s="13" t="s">
        <v>75</v>
      </c>
      <c r="AY139" s="200" t="s">
        <v>130</v>
      </c>
    </row>
    <row r="140" s="13" customFormat="1">
      <c r="A140" s="13"/>
      <c r="B140" s="199"/>
      <c r="C140" s="13"/>
      <c r="D140" s="193" t="s">
        <v>142</v>
      </c>
      <c r="E140" s="200" t="s">
        <v>1</v>
      </c>
      <c r="F140" s="201" t="s">
        <v>1043</v>
      </c>
      <c r="G140" s="13"/>
      <c r="H140" s="202">
        <v>4</v>
      </c>
      <c r="I140" s="203"/>
      <c r="J140" s="13"/>
      <c r="K140" s="13"/>
      <c r="L140" s="199"/>
      <c r="M140" s="204"/>
      <c r="N140" s="205"/>
      <c r="O140" s="205"/>
      <c r="P140" s="205"/>
      <c r="Q140" s="205"/>
      <c r="R140" s="205"/>
      <c r="S140" s="205"/>
      <c r="T140" s="20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0" t="s">
        <v>142</v>
      </c>
      <c r="AU140" s="200" t="s">
        <v>83</v>
      </c>
      <c r="AV140" s="13" t="s">
        <v>83</v>
      </c>
      <c r="AW140" s="13" t="s">
        <v>32</v>
      </c>
      <c r="AX140" s="13" t="s">
        <v>75</v>
      </c>
      <c r="AY140" s="200" t="s">
        <v>130</v>
      </c>
    </row>
    <row r="141" s="14" customFormat="1">
      <c r="A141" s="14"/>
      <c r="B141" s="207"/>
      <c r="C141" s="14"/>
      <c r="D141" s="193" t="s">
        <v>142</v>
      </c>
      <c r="E141" s="208" t="s">
        <v>1</v>
      </c>
      <c r="F141" s="209" t="s">
        <v>173</v>
      </c>
      <c r="G141" s="14"/>
      <c r="H141" s="210">
        <v>41.310000000000002</v>
      </c>
      <c r="I141" s="211"/>
      <c r="J141" s="14"/>
      <c r="K141" s="14"/>
      <c r="L141" s="207"/>
      <c r="M141" s="212"/>
      <c r="N141" s="213"/>
      <c r="O141" s="213"/>
      <c r="P141" s="213"/>
      <c r="Q141" s="213"/>
      <c r="R141" s="213"/>
      <c r="S141" s="213"/>
      <c r="T141" s="2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8" t="s">
        <v>142</v>
      </c>
      <c r="AU141" s="208" t="s">
        <v>83</v>
      </c>
      <c r="AV141" s="14" t="s">
        <v>136</v>
      </c>
      <c r="AW141" s="14" t="s">
        <v>32</v>
      </c>
      <c r="AX141" s="14" t="s">
        <v>81</v>
      </c>
      <c r="AY141" s="208" t="s">
        <v>130</v>
      </c>
    </row>
    <row r="142" s="2" customFormat="1" ht="37.8" customHeight="1">
      <c r="A142" s="38"/>
      <c r="B142" s="179"/>
      <c r="C142" s="180" t="s">
        <v>149</v>
      </c>
      <c r="D142" s="180" t="s">
        <v>132</v>
      </c>
      <c r="E142" s="181" t="s">
        <v>190</v>
      </c>
      <c r="F142" s="182" t="s">
        <v>191</v>
      </c>
      <c r="G142" s="183" t="s">
        <v>157</v>
      </c>
      <c r="H142" s="184">
        <v>46.890000000000001</v>
      </c>
      <c r="I142" s="185"/>
      <c r="J142" s="186">
        <f>ROUND(I142*H142,2)</f>
        <v>0</v>
      </c>
      <c r="K142" s="182" t="s">
        <v>158</v>
      </c>
      <c r="L142" s="39"/>
      <c r="M142" s="187" t="s">
        <v>1</v>
      </c>
      <c r="N142" s="188" t="s">
        <v>40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0.57999999999999996</v>
      </c>
      <c r="T142" s="190">
        <f>S142*H142</f>
        <v>27.196199999999997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136</v>
      </c>
      <c r="AT142" s="191" t="s">
        <v>132</v>
      </c>
      <c r="AU142" s="191" t="s">
        <v>83</v>
      </c>
      <c r="AY142" s="19" t="s">
        <v>130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81</v>
      </c>
      <c r="BK142" s="192">
        <f>ROUND(I142*H142,2)</f>
        <v>0</v>
      </c>
      <c r="BL142" s="19" t="s">
        <v>136</v>
      </c>
      <c r="BM142" s="191" t="s">
        <v>192</v>
      </c>
    </row>
    <row r="143" s="2" customFormat="1">
      <c r="A143" s="38"/>
      <c r="B143" s="39"/>
      <c r="C143" s="38"/>
      <c r="D143" s="193" t="s">
        <v>138</v>
      </c>
      <c r="E143" s="38"/>
      <c r="F143" s="194" t="s">
        <v>193</v>
      </c>
      <c r="G143" s="38"/>
      <c r="H143" s="38"/>
      <c r="I143" s="195"/>
      <c r="J143" s="38"/>
      <c r="K143" s="38"/>
      <c r="L143" s="39"/>
      <c r="M143" s="196"/>
      <c r="N143" s="197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138</v>
      </c>
      <c r="AU143" s="19" t="s">
        <v>83</v>
      </c>
    </row>
    <row r="144" s="2" customFormat="1" ht="24.15" customHeight="1">
      <c r="A144" s="38"/>
      <c r="B144" s="179"/>
      <c r="C144" s="180" t="s">
        <v>136</v>
      </c>
      <c r="D144" s="180" t="s">
        <v>132</v>
      </c>
      <c r="E144" s="181" t="s">
        <v>195</v>
      </c>
      <c r="F144" s="182" t="s">
        <v>196</v>
      </c>
      <c r="G144" s="183" t="s">
        <v>157</v>
      </c>
      <c r="H144" s="184">
        <v>46.890000000000001</v>
      </c>
      <c r="I144" s="185"/>
      <c r="J144" s="186">
        <f>ROUND(I144*H144,2)</f>
        <v>0</v>
      </c>
      <c r="K144" s="182" t="s">
        <v>158</v>
      </c>
      <c r="L144" s="39"/>
      <c r="M144" s="187" t="s">
        <v>1</v>
      </c>
      <c r="N144" s="188" t="s">
        <v>40</v>
      </c>
      <c r="O144" s="77"/>
      <c r="P144" s="189">
        <f>O144*H144</f>
        <v>0</v>
      </c>
      <c r="Q144" s="189">
        <v>0</v>
      </c>
      <c r="R144" s="189">
        <f>Q144*H144</f>
        <v>0</v>
      </c>
      <c r="S144" s="189">
        <v>0.44</v>
      </c>
      <c r="T144" s="190">
        <f>S144*H144</f>
        <v>20.631599999999999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136</v>
      </c>
      <c r="AT144" s="191" t="s">
        <v>132</v>
      </c>
      <c r="AU144" s="191" t="s">
        <v>83</v>
      </c>
      <c r="AY144" s="19" t="s">
        <v>130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81</v>
      </c>
      <c r="BK144" s="192">
        <f>ROUND(I144*H144,2)</f>
        <v>0</v>
      </c>
      <c r="BL144" s="19" t="s">
        <v>136</v>
      </c>
      <c r="BM144" s="191" t="s">
        <v>197</v>
      </c>
    </row>
    <row r="145" s="2" customFormat="1">
      <c r="A145" s="38"/>
      <c r="B145" s="39"/>
      <c r="C145" s="38"/>
      <c r="D145" s="193" t="s">
        <v>138</v>
      </c>
      <c r="E145" s="38"/>
      <c r="F145" s="194" t="s">
        <v>198</v>
      </c>
      <c r="G145" s="38"/>
      <c r="H145" s="38"/>
      <c r="I145" s="195"/>
      <c r="J145" s="38"/>
      <c r="K145" s="38"/>
      <c r="L145" s="39"/>
      <c r="M145" s="196"/>
      <c r="N145" s="197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138</v>
      </c>
      <c r="AU145" s="19" t="s">
        <v>83</v>
      </c>
    </row>
    <row r="146" s="2" customFormat="1" ht="24.15" customHeight="1">
      <c r="A146" s="38"/>
      <c r="B146" s="179"/>
      <c r="C146" s="180" t="s">
        <v>161</v>
      </c>
      <c r="D146" s="180" t="s">
        <v>132</v>
      </c>
      <c r="E146" s="181" t="s">
        <v>200</v>
      </c>
      <c r="F146" s="182" t="s">
        <v>201</v>
      </c>
      <c r="G146" s="183" t="s">
        <v>157</v>
      </c>
      <c r="H146" s="184">
        <v>46.890000000000001</v>
      </c>
      <c r="I146" s="185"/>
      <c r="J146" s="186">
        <f>ROUND(I146*H146,2)</f>
        <v>0</v>
      </c>
      <c r="K146" s="182" t="s">
        <v>158</v>
      </c>
      <c r="L146" s="39"/>
      <c r="M146" s="187" t="s">
        <v>1</v>
      </c>
      <c r="N146" s="188" t="s">
        <v>40</v>
      </c>
      <c r="O146" s="77"/>
      <c r="P146" s="189">
        <f>O146*H146</f>
        <v>0</v>
      </c>
      <c r="Q146" s="189">
        <v>0</v>
      </c>
      <c r="R146" s="189">
        <f>Q146*H146</f>
        <v>0</v>
      </c>
      <c r="S146" s="189">
        <v>0.22</v>
      </c>
      <c r="T146" s="190">
        <f>S146*H146</f>
        <v>10.315799999999999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136</v>
      </c>
      <c r="AT146" s="191" t="s">
        <v>132</v>
      </c>
      <c r="AU146" s="191" t="s">
        <v>83</v>
      </c>
      <c r="AY146" s="19" t="s">
        <v>130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81</v>
      </c>
      <c r="BK146" s="192">
        <f>ROUND(I146*H146,2)</f>
        <v>0</v>
      </c>
      <c r="BL146" s="19" t="s">
        <v>136</v>
      </c>
      <c r="BM146" s="191" t="s">
        <v>202</v>
      </c>
    </row>
    <row r="147" s="2" customFormat="1">
      <c r="A147" s="38"/>
      <c r="B147" s="39"/>
      <c r="C147" s="38"/>
      <c r="D147" s="193" t="s">
        <v>138</v>
      </c>
      <c r="E147" s="38"/>
      <c r="F147" s="194" t="s">
        <v>203</v>
      </c>
      <c r="G147" s="38"/>
      <c r="H147" s="38"/>
      <c r="I147" s="195"/>
      <c r="J147" s="38"/>
      <c r="K147" s="38"/>
      <c r="L147" s="39"/>
      <c r="M147" s="196"/>
      <c r="N147" s="197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138</v>
      </c>
      <c r="AU147" s="19" t="s">
        <v>83</v>
      </c>
    </row>
    <row r="148" s="2" customFormat="1" ht="37.8" customHeight="1">
      <c r="A148" s="38"/>
      <c r="B148" s="179"/>
      <c r="C148" s="180" t="s">
        <v>143</v>
      </c>
      <c r="D148" s="180" t="s">
        <v>132</v>
      </c>
      <c r="E148" s="181" t="s">
        <v>205</v>
      </c>
      <c r="F148" s="182" t="s">
        <v>206</v>
      </c>
      <c r="G148" s="183" t="s">
        <v>157</v>
      </c>
      <c r="H148" s="184">
        <v>46.890000000000001</v>
      </c>
      <c r="I148" s="185"/>
      <c r="J148" s="186">
        <f>ROUND(I148*H148,2)</f>
        <v>0</v>
      </c>
      <c r="K148" s="182" t="s">
        <v>158</v>
      </c>
      <c r="L148" s="39"/>
      <c r="M148" s="187" t="s">
        <v>1</v>
      </c>
      <c r="N148" s="188" t="s">
        <v>40</v>
      </c>
      <c r="O148" s="77"/>
      <c r="P148" s="189">
        <f>O148*H148</f>
        <v>0</v>
      </c>
      <c r="Q148" s="189">
        <v>6.9999999999999994E-05</v>
      </c>
      <c r="R148" s="189">
        <f>Q148*H148</f>
        <v>0.0032822999999999997</v>
      </c>
      <c r="S148" s="189">
        <v>0.11500000000000001</v>
      </c>
      <c r="T148" s="190">
        <f>S148*H148</f>
        <v>5.3923500000000004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1" t="s">
        <v>136</v>
      </c>
      <c r="AT148" s="191" t="s">
        <v>132</v>
      </c>
      <c r="AU148" s="191" t="s">
        <v>83</v>
      </c>
      <c r="AY148" s="19" t="s">
        <v>130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81</v>
      </c>
      <c r="BK148" s="192">
        <f>ROUND(I148*H148,2)</f>
        <v>0</v>
      </c>
      <c r="BL148" s="19" t="s">
        <v>136</v>
      </c>
      <c r="BM148" s="191" t="s">
        <v>207</v>
      </c>
    </row>
    <row r="149" s="2" customFormat="1">
      <c r="A149" s="38"/>
      <c r="B149" s="39"/>
      <c r="C149" s="38"/>
      <c r="D149" s="193" t="s">
        <v>138</v>
      </c>
      <c r="E149" s="38"/>
      <c r="F149" s="194" t="s">
        <v>208</v>
      </c>
      <c r="G149" s="38"/>
      <c r="H149" s="38"/>
      <c r="I149" s="195"/>
      <c r="J149" s="38"/>
      <c r="K149" s="38"/>
      <c r="L149" s="39"/>
      <c r="M149" s="196"/>
      <c r="N149" s="197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138</v>
      </c>
      <c r="AU149" s="19" t="s">
        <v>83</v>
      </c>
    </row>
    <row r="150" s="2" customFormat="1">
      <c r="A150" s="38"/>
      <c r="B150" s="39"/>
      <c r="C150" s="38"/>
      <c r="D150" s="193" t="s">
        <v>140</v>
      </c>
      <c r="E150" s="38"/>
      <c r="F150" s="198" t="s">
        <v>1040</v>
      </c>
      <c r="G150" s="38"/>
      <c r="H150" s="38"/>
      <c r="I150" s="195"/>
      <c r="J150" s="38"/>
      <c r="K150" s="38"/>
      <c r="L150" s="39"/>
      <c r="M150" s="196"/>
      <c r="N150" s="197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140</v>
      </c>
      <c r="AU150" s="19" t="s">
        <v>83</v>
      </c>
    </row>
    <row r="151" s="13" customFormat="1">
      <c r="A151" s="13"/>
      <c r="B151" s="199"/>
      <c r="C151" s="13"/>
      <c r="D151" s="193" t="s">
        <v>142</v>
      </c>
      <c r="E151" s="200" t="s">
        <v>1</v>
      </c>
      <c r="F151" s="201" t="s">
        <v>1044</v>
      </c>
      <c r="G151" s="13"/>
      <c r="H151" s="202">
        <v>46.890000000000001</v>
      </c>
      <c r="I151" s="203"/>
      <c r="J151" s="13"/>
      <c r="K151" s="13"/>
      <c r="L151" s="199"/>
      <c r="M151" s="204"/>
      <c r="N151" s="205"/>
      <c r="O151" s="205"/>
      <c r="P151" s="205"/>
      <c r="Q151" s="205"/>
      <c r="R151" s="205"/>
      <c r="S151" s="205"/>
      <c r="T151" s="20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0" t="s">
        <v>142</v>
      </c>
      <c r="AU151" s="200" t="s">
        <v>83</v>
      </c>
      <c r="AV151" s="13" t="s">
        <v>83</v>
      </c>
      <c r="AW151" s="13" t="s">
        <v>32</v>
      </c>
      <c r="AX151" s="13" t="s">
        <v>81</v>
      </c>
      <c r="AY151" s="200" t="s">
        <v>130</v>
      </c>
    </row>
    <row r="152" s="2" customFormat="1" ht="37.8" customHeight="1">
      <c r="A152" s="38"/>
      <c r="B152" s="179"/>
      <c r="C152" s="180" t="s">
        <v>154</v>
      </c>
      <c r="D152" s="180" t="s">
        <v>132</v>
      </c>
      <c r="E152" s="181" t="s">
        <v>227</v>
      </c>
      <c r="F152" s="182" t="s">
        <v>228</v>
      </c>
      <c r="G152" s="183" t="s">
        <v>229</v>
      </c>
      <c r="H152" s="184">
        <v>1</v>
      </c>
      <c r="I152" s="185"/>
      <c r="J152" s="186">
        <f>ROUND(I152*H152,2)</f>
        <v>0</v>
      </c>
      <c r="K152" s="182" t="s">
        <v>1</v>
      </c>
      <c r="L152" s="39"/>
      <c r="M152" s="187" t="s">
        <v>1</v>
      </c>
      <c r="N152" s="188" t="s">
        <v>40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136</v>
      </c>
      <c r="AT152" s="191" t="s">
        <v>132</v>
      </c>
      <c r="AU152" s="191" t="s">
        <v>83</v>
      </c>
      <c r="AY152" s="19" t="s">
        <v>130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81</v>
      </c>
      <c r="BK152" s="192">
        <f>ROUND(I152*H152,2)</f>
        <v>0</v>
      </c>
      <c r="BL152" s="19" t="s">
        <v>136</v>
      </c>
      <c r="BM152" s="191" t="s">
        <v>230</v>
      </c>
    </row>
    <row r="153" s="2" customFormat="1">
      <c r="A153" s="38"/>
      <c r="B153" s="39"/>
      <c r="C153" s="38"/>
      <c r="D153" s="193" t="s">
        <v>138</v>
      </c>
      <c r="E153" s="38"/>
      <c r="F153" s="194" t="s">
        <v>231</v>
      </c>
      <c r="G153" s="38"/>
      <c r="H153" s="38"/>
      <c r="I153" s="195"/>
      <c r="J153" s="38"/>
      <c r="K153" s="38"/>
      <c r="L153" s="39"/>
      <c r="M153" s="196"/>
      <c r="N153" s="197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138</v>
      </c>
      <c r="AU153" s="19" t="s">
        <v>83</v>
      </c>
    </row>
    <row r="154" s="2" customFormat="1">
      <c r="A154" s="38"/>
      <c r="B154" s="39"/>
      <c r="C154" s="38"/>
      <c r="D154" s="193" t="s">
        <v>140</v>
      </c>
      <c r="E154" s="38"/>
      <c r="F154" s="198" t="s">
        <v>1040</v>
      </c>
      <c r="G154" s="38"/>
      <c r="H154" s="38"/>
      <c r="I154" s="195"/>
      <c r="J154" s="38"/>
      <c r="K154" s="38"/>
      <c r="L154" s="39"/>
      <c r="M154" s="196"/>
      <c r="N154" s="197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140</v>
      </c>
      <c r="AU154" s="19" t="s">
        <v>83</v>
      </c>
    </row>
    <row r="155" s="15" customFormat="1">
      <c r="A155" s="15"/>
      <c r="B155" s="215"/>
      <c r="C155" s="15"/>
      <c r="D155" s="193" t="s">
        <v>142</v>
      </c>
      <c r="E155" s="216" t="s">
        <v>1</v>
      </c>
      <c r="F155" s="217" t="s">
        <v>232</v>
      </c>
      <c r="G155" s="15"/>
      <c r="H155" s="216" t="s">
        <v>1</v>
      </c>
      <c r="I155" s="218"/>
      <c r="J155" s="15"/>
      <c r="K155" s="15"/>
      <c r="L155" s="215"/>
      <c r="M155" s="219"/>
      <c r="N155" s="220"/>
      <c r="O155" s="220"/>
      <c r="P155" s="220"/>
      <c r="Q155" s="220"/>
      <c r="R155" s="220"/>
      <c r="S155" s="220"/>
      <c r="T155" s="22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16" t="s">
        <v>142</v>
      </c>
      <c r="AU155" s="216" t="s">
        <v>83</v>
      </c>
      <c r="AV155" s="15" t="s">
        <v>81</v>
      </c>
      <c r="AW155" s="15" t="s">
        <v>32</v>
      </c>
      <c r="AX155" s="15" t="s">
        <v>75</v>
      </c>
      <c r="AY155" s="216" t="s">
        <v>130</v>
      </c>
    </row>
    <row r="156" s="13" customFormat="1">
      <c r="A156" s="13"/>
      <c r="B156" s="199"/>
      <c r="C156" s="13"/>
      <c r="D156" s="193" t="s">
        <v>142</v>
      </c>
      <c r="E156" s="200" t="s">
        <v>1</v>
      </c>
      <c r="F156" s="201" t="s">
        <v>81</v>
      </c>
      <c r="G156" s="13"/>
      <c r="H156" s="202">
        <v>1</v>
      </c>
      <c r="I156" s="203"/>
      <c r="J156" s="13"/>
      <c r="K156" s="13"/>
      <c r="L156" s="199"/>
      <c r="M156" s="204"/>
      <c r="N156" s="205"/>
      <c r="O156" s="205"/>
      <c r="P156" s="205"/>
      <c r="Q156" s="205"/>
      <c r="R156" s="205"/>
      <c r="S156" s="205"/>
      <c r="T156" s="20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0" t="s">
        <v>142</v>
      </c>
      <c r="AU156" s="200" t="s">
        <v>83</v>
      </c>
      <c r="AV156" s="13" t="s">
        <v>83</v>
      </c>
      <c r="AW156" s="13" t="s">
        <v>32</v>
      </c>
      <c r="AX156" s="13" t="s">
        <v>81</v>
      </c>
      <c r="AY156" s="200" t="s">
        <v>130</v>
      </c>
    </row>
    <row r="157" s="2" customFormat="1" ht="24.15" customHeight="1">
      <c r="A157" s="38"/>
      <c r="B157" s="179"/>
      <c r="C157" s="180" t="s">
        <v>178</v>
      </c>
      <c r="D157" s="180" t="s">
        <v>132</v>
      </c>
      <c r="E157" s="181" t="s">
        <v>239</v>
      </c>
      <c r="F157" s="182" t="s">
        <v>240</v>
      </c>
      <c r="G157" s="183" t="s">
        <v>241</v>
      </c>
      <c r="H157" s="184">
        <v>120</v>
      </c>
      <c r="I157" s="185"/>
      <c r="J157" s="186">
        <f>ROUND(I157*H157,2)</f>
        <v>0</v>
      </c>
      <c r="K157" s="182" t="s">
        <v>158</v>
      </c>
      <c r="L157" s="39"/>
      <c r="M157" s="187" t="s">
        <v>1</v>
      </c>
      <c r="N157" s="188" t="s">
        <v>40</v>
      </c>
      <c r="O157" s="77"/>
      <c r="P157" s="189">
        <f>O157*H157</f>
        <v>0</v>
      </c>
      <c r="Q157" s="189">
        <v>3.0000000000000001E-05</v>
      </c>
      <c r="R157" s="189">
        <f>Q157*H157</f>
        <v>0.0035999999999999999</v>
      </c>
      <c r="S157" s="189">
        <v>0</v>
      </c>
      <c r="T157" s="19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1" t="s">
        <v>136</v>
      </c>
      <c r="AT157" s="191" t="s">
        <v>132</v>
      </c>
      <c r="AU157" s="191" t="s">
        <v>83</v>
      </c>
      <c r="AY157" s="19" t="s">
        <v>130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81</v>
      </c>
      <c r="BK157" s="192">
        <f>ROUND(I157*H157,2)</f>
        <v>0</v>
      </c>
      <c r="BL157" s="19" t="s">
        <v>136</v>
      </c>
      <c r="BM157" s="191" t="s">
        <v>242</v>
      </c>
    </row>
    <row r="158" s="2" customFormat="1">
      <c r="A158" s="38"/>
      <c r="B158" s="39"/>
      <c r="C158" s="38"/>
      <c r="D158" s="193" t="s">
        <v>138</v>
      </c>
      <c r="E158" s="38"/>
      <c r="F158" s="194" t="s">
        <v>243</v>
      </c>
      <c r="G158" s="38"/>
      <c r="H158" s="38"/>
      <c r="I158" s="195"/>
      <c r="J158" s="38"/>
      <c r="K158" s="38"/>
      <c r="L158" s="39"/>
      <c r="M158" s="196"/>
      <c r="N158" s="197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138</v>
      </c>
      <c r="AU158" s="19" t="s">
        <v>83</v>
      </c>
    </row>
    <row r="159" s="2" customFormat="1">
      <c r="A159" s="38"/>
      <c r="B159" s="39"/>
      <c r="C159" s="38"/>
      <c r="D159" s="193" t="s">
        <v>140</v>
      </c>
      <c r="E159" s="38"/>
      <c r="F159" s="198" t="s">
        <v>1040</v>
      </c>
      <c r="G159" s="38"/>
      <c r="H159" s="38"/>
      <c r="I159" s="195"/>
      <c r="J159" s="38"/>
      <c r="K159" s="38"/>
      <c r="L159" s="39"/>
      <c r="M159" s="196"/>
      <c r="N159" s="197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140</v>
      </c>
      <c r="AU159" s="19" t="s">
        <v>83</v>
      </c>
    </row>
    <row r="160" s="15" customFormat="1">
      <c r="A160" s="15"/>
      <c r="B160" s="215"/>
      <c r="C160" s="15"/>
      <c r="D160" s="193" t="s">
        <v>142</v>
      </c>
      <c r="E160" s="216" t="s">
        <v>1</v>
      </c>
      <c r="F160" s="217" t="s">
        <v>244</v>
      </c>
      <c r="G160" s="15"/>
      <c r="H160" s="216" t="s">
        <v>1</v>
      </c>
      <c r="I160" s="218"/>
      <c r="J160" s="15"/>
      <c r="K160" s="15"/>
      <c r="L160" s="215"/>
      <c r="M160" s="219"/>
      <c r="N160" s="220"/>
      <c r="O160" s="220"/>
      <c r="P160" s="220"/>
      <c r="Q160" s="220"/>
      <c r="R160" s="220"/>
      <c r="S160" s="220"/>
      <c r="T160" s="22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6" t="s">
        <v>142</v>
      </c>
      <c r="AU160" s="216" t="s">
        <v>83</v>
      </c>
      <c r="AV160" s="15" t="s">
        <v>81</v>
      </c>
      <c r="AW160" s="15" t="s">
        <v>32</v>
      </c>
      <c r="AX160" s="15" t="s">
        <v>75</v>
      </c>
      <c r="AY160" s="216" t="s">
        <v>130</v>
      </c>
    </row>
    <row r="161" s="13" customFormat="1">
      <c r="A161" s="13"/>
      <c r="B161" s="199"/>
      <c r="C161" s="13"/>
      <c r="D161" s="193" t="s">
        <v>142</v>
      </c>
      <c r="E161" s="200" t="s">
        <v>1</v>
      </c>
      <c r="F161" s="201" t="s">
        <v>1045</v>
      </c>
      <c r="G161" s="13"/>
      <c r="H161" s="202">
        <v>120</v>
      </c>
      <c r="I161" s="203"/>
      <c r="J161" s="13"/>
      <c r="K161" s="13"/>
      <c r="L161" s="199"/>
      <c r="M161" s="204"/>
      <c r="N161" s="205"/>
      <c r="O161" s="205"/>
      <c r="P161" s="205"/>
      <c r="Q161" s="205"/>
      <c r="R161" s="205"/>
      <c r="S161" s="205"/>
      <c r="T161" s="20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0" t="s">
        <v>142</v>
      </c>
      <c r="AU161" s="200" t="s">
        <v>83</v>
      </c>
      <c r="AV161" s="13" t="s">
        <v>83</v>
      </c>
      <c r="AW161" s="13" t="s">
        <v>32</v>
      </c>
      <c r="AX161" s="13" t="s">
        <v>81</v>
      </c>
      <c r="AY161" s="200" t="s">
        <v>130</v>
      </c>
    </row>
    <row r="162" s="2" customFormat="1" ht="24.15" customHeight="1">
      <c r="A162" s="38"/>
      <c r="B162" s="179"/>
      <c r="C162" s="180" t="s">
        <v>189</v>
      </c>
      <c r="D162" s="180" t="s">
        <v>132</v>
      </c>
      <c r="E162" s="181" t="s">
        <v>247</v>
      </c>
      <c r="F162" s="182" t="s">
        <v>248</v>
      </c>
      <c r="G162" s="183" t="s">
        <v>249</v>
      </c>
      <c r="H162" s="184">
        <v>30</v>
      </c>
      <c r="I162" s="185"/>
      <c r="J162" s="186">
        <f>ROUND(I162*H162,2)</f>
        <v>0</v>
      </c>
      <c r="K162" s="182" t="s">
        <v>158</v>
      </c>
      <c r="L162" s="39"/>
      <c r="M162" s="187" t="s">
        <v>1</v>
      </c>
      <c r="N162" s="188" t="s">
        <v>40</v>
      </c>
      <c r="O162" s="77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136</v>
      </c>
      <c r="AT162" s="191" t="s">
        <v>132</v>
      </c>
      <c r="AU162" s="191" t="s">
        <v>83</v>
      </c>
      <c r="AY162" s="19" t="s">
        <v>130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81</v>
      </c>
      <c r="BK162" s="192">
        <f>ROUND(I162*H162,2)</f>
        <v>0</v>
      </c>
      <c r="BL162" s="19" t="s">
        <v>136</v>
      </c>
      <c r="BM162" s="191" t="s">
        <v>250</v>
      </c>
    </row>
    <row r="163" s="2" customFormat="1">
      <c r="A163" s="38"/>
      <c r="B163" s="39"/>
      <c r="C163" s="38"/>
      <c r="D163" s="193" t="s">
        <v>138</v>
      </c>
      <c r="E163" s="38"/>
      <c r="F163" s="194" t="s">
        <v>251</v>
      </c>
      <c r="G163" s="38"/>
      <c r="H163" s="38"/>
      <c r="I163" s="195"/>
      <c r="J163" s="38"/>
      <c r="K163" s="38"/>
      <c r="L163" s="39"/>
      <c r="M163" s="196"/>
      <c r="N163" s="197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9" t="s">
        <v>138</v>
      </c>
      <c r="AU163" s="19" t="s">
        <v>83</v>
      </c>
    </row>
    <row r="164" s="2" customFormat="1" ht="16.5" customHeight="1">
      <c r="A164" s="38"/>
      <c r="B164" s="179"/>
      <c r="C164" s="180" t="s">
        <v>194</v>
      </c>
      <c r="D164" s="180" t="s">
        <v>132</v>
      </c>
      <c r="E164" s="181" t="s">
        <v>257</v>
      </c>
      <c r="F164" s="182" t="s">
        <v>258</v>
      </c>
      <c r="G164" s="183" t="s">
        <v>222</v>
      </c>
      <c r="H164" s="184">
        <v>0.90000000000000002</v>
      </c>
      <c r="I164" s="185"/>
      <c r="J164" s="186">
        <f>ROUND(I164*H164,2)</f>
        <v>0</v>
      </c>
      <c r="K164" s="182" t="s">
        <v>158</v>
      </c>
      <c r="L164" s="39"/>
      <c r="M164" s="187" t="s">
        <v>1</v>
      </c>
      <c r="N164" s="188" t="s">
        <v>40</v>
      </c>
      <c r="O164" s="77"/>
      <c r="P164" s="189">
        <f>O164*H164</f>
        <v>0</v>
      </c>
      <c r="Q164" s="189">
        <v>0.036900000000000002</v>
      </c>
      <c r="R164" s="189">
        <f>Q164*H164</f>
        <v>0.033210000000000003</v>
      </c>
      <c r="S164" s="189">
        <v>0</v>
      </c>
      <c r="T164" s="1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1" t="s">
        <v>136</v>
      </c>
      <c r="AT164" s="191" t="s">
        <v>132</v>
      </c>
      <c r="AU164" s="191" t="s">
        <v>83</v>
      </c>
      <c r="AY164" s="19" t="s">
        <v>130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81</v>
      </c>
      <c r="BK164" s="192">
        <f>ROUND(I164*H164,2)</f>
        <v>0</v>
      </c>
      <c r="BL164" s="19" t="s">
        <v>136</v>
      </c>
      <c r="BM164" s="191" t="s">
        <v>259</v>
      </c>
    </row>
    <row r="165" s="2" customFormat="1">
      <c r="A165" s="38"/>
      <c r="B165" s="39"/>
      <c r="C165" s="38"/>
      <c r="D165" s="193" t="s">
        <v>138</v>
      </c>
      <c r="E165" s="38"/>
      <c r="F165" s="194" t="s">
        <v>260</v>
      </c>
      <c r="G165" s="38"/>
      <c r="H165" s="38"/>
      <c r="I165" s="195"/>
      <c r="J165" s="38"/>
      <c r="K165" s="38"/>
      <c r="L165" s="39"/>
      <c r="M165" s="196"/>
      <c r="N165" s="197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138</v>
      </c>
      <c r="AU165" s="19" t="s">
        <v>83</v>
      </c>
    </row>
    <row r="166" s="2" customFormat="1">
      <c r="A166" s="38"/>
      <c r="B166" s="39"/>
      <c r="C166" s="38"/>
      <c r="D166" s="193" t="s">
        <v>140</v>
      </c>
      <c r="E166" s="38"/>
      <c r="F166" s="198" t="s">
        <v>1040</v>
      </c>
      <c r="G166" s="38"/>
      <c r="H166" s="38"/>
      <c r="I166" s="195"/>
      <c r="J166" s="38"/>
      <c r="K166" s="38"/>
      <c r="L166" s="39"/>
      <c r="M166" s="196"/>
      <c r="N166" s="197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140</v>
      </c>
      <c r="AU166" s="19" t="s">
        <v>83</v>
      </c>
    </row>
    <row r="167" s="13" customFormat="1">
      <c r="A167" s="13"/>
      <c r="B167" s="199"/>
      <c r="C167" s="13"/>
      <c r="D167" s="193" t="s">
        <v>142</v>
      </c>
      <c r="E167" s="200" t="s">
        <v>1</v>
      </c>
      <c r="F167" s="201" t="s">
        <v>1046</v>
      </c>
      <c r="G167" s="13"/>
      <c r="H167" s="202">
        <v>0.90000000000000002</v>
      </c>
      <c r="I167" s="203"/>
      <c r="J167" s="13"/>
      <c r="K167" s="13"/>
      <c r="L167" s="199"/>
      <c r="M167" s="204"/>
      <c r="N167" s="205"/>
      <c r="O167" s="205"/>
      <c r="P167" s="205"/>
      <c r="Q167" s="205"/>
      <c r="R167" s="205"/>
      <c r="S167" s="205"/>
      <c r="T167" s="20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0" t="s">
        <v>142</v>
      </c>
      <c r="AU167" s="200" t="s">
        <v>83</v>
      </c>
      <c r="AV167" s="13" t="s">
        <v>83</v>
      </c>
      <c r="AW167" s="13" t="s">
        <v>32</v>
      </c>
      <c r="AX167" s="13" t="s">
        <v>81</v>
      </c>
      <c r="AY167" s="200" t="s">
        <v>130</v>
      </c>
    </row>
    <row r="168" s="2" customFormat="1" ht="24.15" customHeight="1">
      <c r="A168" s="38"/>
      <c r="B168" s="179"/>
      <c r="C168" s="180" t="s">
        <v>199</v>
      </c>
      <c r="D168" s="180" t="s">
        <v>132</v>
      </c>
      <c r="E168" s="181" t="s">
        <v>271</v>
      </c>
      <c r="F168" s="182" t="s">
        <v>272</v>
      </c>
      <c r="G168" s="183" t="s">
        <v>222</v>
      </c>
      <c r="H168" s="184">
        <v>0.90000000000000002</v>
      </c>
      <c r="I168" s="185"/>
      <c r="J168" s="186">
        <f>ROUND(I168*H168,2)</f>
        <v>0</v>
      </c>
      <c r="K168" s="182" t="s">
        <v>158</v>
      </c>
      <c r="L168" s="39"/>
      <c r="M168" s="187" t="s">
        <v>1</v>
      </c>
      <c r="N168" s="188" t="s">
        <v>40</v>
      </c>
      <c r="O168" s="77"/>
      <c r="P168" s="189">
        <f>O168*H168</f>
        <v>0</v>
      </c>
      <c r="Q168" s="189">
        <v>0.036900000000000002</v>
      </c>
      <c r="R168" s="189">
        <f>Q168*H168</f>
        <v>0.033210000000000003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136</v>
      </c>
      <c r="AT168" s="191" t="s">
        <v>132</v>
      </c>
      <c r="AU168" s="191" t="s">
        <v>83</v>
      </c>
      <c r="AY168" s="19" t="s">
        <v>130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81</v>
      </c>
      <c r="BK168" s="192">
        <f>ROUND(I168*H168,2)</f>
        <v>0</v>
      </c>
      <c r="BL168" s="19" t="s">
        <v>136</v>
      </c>
      <c r="BM168" s="191" t="s">
        <v>273</v>
      </c>
    </row>
    <row r="169" s="2" customFormat="1">
      <c r="A169" s="38"/>
      <c r="B169" s="39"/>
      <c r="C169" s="38"/>
      <c r="D169" s="193" t="s">
        <v>138</v>
      </c>
      <c r="E169" s="38"/>
      <c r="F169" s="194" t="s">
        <v>274</v>
      </c>
      <c r="G169" s="38"/>
      <c r="H169" s="38"/>
      <c r="I169" s="195"/>
      <c r="J169" s="38"/>
      <c r="K169" s="38"/>
      <c r="L169" s="39"/>
      <c r="M169" s="196"/>
      <c r="N169" s="197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138</v>
      </c>
      <c r="AU169" s="19" t="s">
        <v>83</v>
      </c>
    </row>
    <row r="170" s="2" customFormat="1">
      <c r="A170" s="38"/>
      <c r="B170" s="39"/>
      <c r="C170" s="38"/>
      <c r="D170" s="193" t="s">
        <v>140</v>
      </c>
      <c r="E170" s="38"/>
      <c r="F170" s="198" t="s">
        <v>1040</v>
      </c>
      <c r="G170" s="38"/>
      <c r="H170" s="38"/>
      <c r="I170" s="195"/>
      <c r="J170" s="38"/>
      <c r="K170" s="38"/>
      <c r="L170" s="39"/>
      <c r="M170" s="196"/>
      <c r="N170" s="197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140</v>
      </c>
      <c r="AU170" s="19" t="s">
        <v>83</v>
      </c>
    </row>
    <row r="171" s="13" customFormat="1">
      <c r="A171" s="13"/>
      <c r="B171" s="199"/>
      <c r="C171" s="13"/>
      <c r="D171" s="193" t="s">
        <v>142</v>
      </c>
      <c r="E171" s="200" t="s">
        <v>1</v>
      </c>
      <c r="F171" s="201" t="s">
        <v>1046</v>
      </c>
      <c r="G171" s="13"/>
      <c r="H171" s="202">
        <v>0.90000000000000002</v>
      </c>
      <c r="I171" s="203"/>
      <c r="J171" s="13"/>
      <c r="K171" s="13"/>
      <c r="L171" s="199"/>
      <c r="M171" s="204"/>
      <c r="N171" s="205"/>
      <c r="O171" s="205"/>
      <c r="P171" s="205"/>
      <c r="Q171" s="205"/>
      <c r="R171" s="205"/>
      <c r="S171" s="205"/>
      <c r="T171" s="20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0" t="s">
        <v>142</v>
      </c>
      <c r="AU171" s="200" t="s">
        <v>83</v>
      </c>
      <c r="AV171" s="13" t="s">
        <v>83</v>
      </c>
      <c r="AW171" s="13" t="s">
        <v>32</v>
      </c>
      <c r="AX171" s="13" t="s">
        <v>81</v>
      </c>
      <c r="AY171" s="200" t="s">
        <v>130</v>
      </c>
    </row>
    <row r="172" s="2" customFormat="1" ht="24.15" customHeight="1">
      <c r="A172" s="38"/>
      <c r="B172" s="179"/>
      <c r="C172" s="180" t="s">
        <v>204</v>
      </c>
      <c r="D172" s="180" t="s">
        <v>132</v>
      </c>
      <c r="E172" s="181" t="s">
        <v>287</v>
      </c>
      <c r="F172" s="182" t="s">
        <v>288</v>
      </c>
      <c r="G172" s="183" t="s">
        <v>289</v>
      </c>
      <c r="H172" s="184">
        <v>21.555</v>
      </c>
      <c r="I172" s="185"/>
      <c r="J172" s="186">
        <f>ROUND(I172*H172,2)</f>
        <v>0</v>
      </c>
      <c r="K172" s="182" t="s">
        <v>158</v>
      </c>
      <c r="L172" s="39"/>
      <c r="M172" s="187" t="s">
        <v>1</v>
      </c>
      <c r="N172" s="188" t="s">
        <v>40</v>
      </c>
      <c r="O172" s="77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136</v>
      </c>
      <c r="AT172" s="191" t="s">
        <v>132</v>
      </c>
      <c r="AU172" s="191" t="s">
        <v>83</v>
      </c>
      <c r="AY172" s="19" t="s">
        <v>130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81</v>
      </c>
      <c r="BK172" s="192">
        <f>ROUND(I172*H172,2)</f>
        <v>0</v>
      </c>
      <c r="BL172" s="19" t="s">
        <v>136</v>
      </c>
      <c r="BM172" s="191" t="s">
        <v>290</v>
      </c>
    </row>
    <row r="173" s="2" customFormat="1">
      <c r="A173" s="38"/>
      <c r="B173" s="39"/>
      <c r="C173" s="38"/>
      <c r="D173" s="193" t="s">
        <v>138</v>
      </c>
      <c r="E173" s="38"/>
      <c r="F173" s="194" t="s">
        <v>291</v>
      </c>
      <c r="G173" s="38"/>
      <c r="H173" s="38"/>
      <c r="I173" s="195"/>
      <c r="J173" s="38"/>
      <c r="K173" s="38"/>
      <c r="L173" s="39"/>
      <c r="M173" s="196"/>
      <c r="N173" s="197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138</v>
      </c>
      <c r="AU173" s="19" t="s">
        <v>83</v>
      </c>
    </row>
    <row r="174" s="15" customFormat="1">
      <c r="A174" s="15"/>
      <c r="B174" s="215"/>
      <c r="C174" s="15"/>
      <c r="D174" s="193" t="s">
        <v>142</v>
      </c>
      <c r="E174" s="216" t="s">
        <v>1</v>
      </c>
      <c r="F174" s="217" t="s">
        <v>1047</v>
      </c>
      <c r="G174" s="15"/>
      <c r="H174" s="216" t="s">
        <v>1</v>
      </c>
      <c r="I174" s="218"/>
      <c r="J174" s="15"/>
      <c r="K174" s="15"/>
      <c r="L174" s="215"/>
      <c r="M174" s="219"/>
      <c r="N174" s="220"/>
      <c r="O174" s="220"/>
      <c r="P174" s="220"/>
      <c r="Q174" s="220"/>
      <c r="R174" s="220"/>
      <c r="S174" s="220"/>
      <c r="T174" s="22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6" t="s">
        <v>142</v>
      </c>
      <c r="AU174" s="216" t="s">
        <v>83</v>
      </c>
      <c r="AV174" s="15" t="s">
        <v>81</v>
      </c>
      <c r="AW174" s="15" t="s">
        <v>32</v>
      </c>
      <c r="AX174" s="15" t="s">
        <v>75</v>
      </c>
      <c r="AY174" s="216" t="s">
        <v>130</v>
      </c>
    </row>
    <row r="175" s="13" customFormat="1">
      <c r="A175" s="13"/>
      <c r="B175" s="199"/>
      <c r="C175" s="13"/>
      <c r="D175" s="193" t="s">
        <v>142</v>
      </c>
      <c r="E175" s="200" t="s">
        <v>1</v>
      </c>
      <c r="F175" s="201" t="s">
        <v>1048</v>
      </c>
      <c r="G175" s="13"/>
      <c r="H175" s="202">
        <v>21.555</v>
      </c>
      <c r="I175" s="203"/>
      <c r="J175" s="13"/>
      <c r="K175" s="13"/>
      <c r="L175" s="199"/>
      <c r="M175" s="204"/>
      <c r="N175" s="205"/>
      <c r="O175" s="205"/>
      <c r="P175" s="205"/>
      <c r="Q175" s="205"/>
      <c r="R175" s="205"/>
      <c r="S175" s="205"/>
      <c r="T175" s="20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0" t="s">
        <v>142</v>
      </c>
      <c r="AU175" s="200" t="s">
        <v>83</v>
      </c>
      <c r="AV175" s="13" t="s">
        <v>83</v>
      </c>
      <c r="AW175" s="13" t="s">
        <v>32</v>
      </c>
      <c r="AX175" s="13" t="s">
        <v>81</v>
      </c>
      <c r="AY175" s="200" t="s">
        <v>130</v>
      </c>
    </row>
    <row r="176" s="2" customFormat="1" ht="33" customHeight="1">
      <c r="A176" s="38"/>
      <c r="B176" s="179"/>
      <c r="C176" s="180" t="s">
        <v>219</v>
      </c>
      <c r="D176" s="180" t="s">
        <v>132</v>
      </c>
      <c r="E176" s="181" t="s">
        <v>327</v>
      </c>
      <c r="F176" s="182" t="s">
        <v>328</v>
      </c>
      <c r="G176" s="183" t="s">
        <v>289</v>
      </c>
      <c r="H176" s="184">
        <v>32.332999999999998</v>
      </c>
      <c r="I176" s="185"/>
      <c r="J176" s="186">
        <f>ROUND(I176*H176,2)</f>
        <v>0</v>
      </c>
      <c r="K176" s="182" t="s">
        <v>158</v>
      </c>
      <c r="L176" s="39"/>
      <c r="M176" s="187" t="s">
        <v>1</v>
      </c>
      <c r="N176" s="188" t="s">
        <v>40</v>
      </c>
      <c r="O176" s="77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1" t="s">
        <v>136</v>
      </c>
      <c r="AT176" s="191" t="s">
        <v>132</v>
      </c>
      <c r="AU176" s="191" t="s">
        <v>83</v>
      </c>
      <c r="AY176" s="19" t="s">
        <v>130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81</v>
      </c>
      <c r="BK176" s="192">
        <f>ROUND(I176*H176,2)</f>
        <v>0</v>
      </c>
      <c r="BL176" s="19" t="s">
        <v>136</v>
      </c>
      <c r="BM176" s="191" t="s">
        <v>329</v>
      </c>
    </row>
    <row r="177" s="2" customFormat="1">
      <c r="A177" s="38"/>
      <c r="B177" s="39"/>
      <c r="C177" s="38"/>
      <c r="D177" s="193" t="s">
        <v>138</v>
      </c>
      <c r="E177" s="38"/>
      <c r="F177" s="194" t="s">
        <v>330</v>
      </c>
      <c r="G177" s="38"/>
      <c r="H177" s="38"/>
      <c r="I177" s="195"/>
      <c r="J177" s="38"/>
      <c r="K177" s="38"/>
      <c r="L177" s="39"/>
      <c r="M177" s="196"/>
      <c r="N177" s="197"/>
      <c r="O177" s="77"/>
      <c r="P177" s="77"/>
      <c r="Q177" s="77"/>
      <c r="R177" s="77"/>
      <c r="S177" s="77"/>
      <c r="T177" s="7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138</v>
      </c>
      <c r="AU177" s="19" t="s">
        <v>83</v>
      </c>
    </row>
    <row r="178" s="2" customFormat="1">
      <c r="A178" s="38"/>
      <c r="B178" s="39"/>
      <c r="C178" s="38"/>
      <c r="D178" s="193" t="s">
        <v>140</v>
      </c>
      <c r="E178" s="38"/>
      <c r="F178" s="198" t="s">
        <v>1049</v>
      </c>
      <c r="G178" s="38"/>
      <c r="H178" s="38"/>
      <c r="I178" s="195"/>
      <c r="J178" s="38"/>
      <c r="K178" s="38"/>
      <c r="L178" s="39"/>
      <c r="M178" s="196"/>
      <c r="N178" s="197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140</v>
      </c>
      <c r="AU178" s="19" t="s">
        <v>83</v>
      </c>
    </row>
    <row r="179" s="15" customFormat="1">
      <c r="A179" s="15"/>
      <c r="B179" s="215"/>
      <c r="C179" s="15"/>
      <c r="D179" s="193" t="s">
        <v>142</v>
      </c>
      <c r="E179" s="216" t="s">
        <v>1</v>
      </c>
      <c r="F179" s="217" t="s">
        <v>331</v>
      </c>
      <c r="G179" s="15"/>
      <c r="H179" s="216" t="s">
        <v>1</v>
      </c>
      <c r="I179" s="218"/>
      <c r="J179" s="15"/>
      <c r="K179" s="15"/>
      <c r="L179" s="215"/>
      <c r="M179" s="219"/>
      <c r="N179" s="220"/>
      <c r="O179" s="220"/>
      <c r="P179" s="220"/>
      <c r="Q179" s="220"/>
      <c r="R179" s="220"/>
      <c r="S179" s="220"/>
      <c r="T179" s="22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6" t="s">
        <v>142</v>
      </c>
      <c r="AU179" s="216" t="s">
        <v>83</v>
      </c>
      <c r="AV179" s="15" t="s">
        <v>81</v>
      </c>
      <c r="AW179" s="15" t="s">
        <v>32</v>
      </c>
      <c r="AX179" s="15" t="s">
        <v>75</v>
      </c>
      <c r="AY179" s="216" t="s">
        <v>130</v>
      </c>
    </row>
    <row r="180" s="13" customFormat="1">
      <c r="A180" s="13"/>
      <c r="B180" s="199"/>
      <c r="C180" s="13"/>
      <c r="D180" s="193" t="s">
        <v>142</v>
      </c>
      <c r="E180" s="200" t="s">
        <v>1</v>
      </c>
      <c r="F180" s="201" t="s">
        <v>1050</v>
      </c>
      <c r="G180" s="13"/>
      <c r="H180" s="202">
        <v>53.454999999999998</v>
      </c>
      <c r="I180" s="203"/>
      <c r="J180" s="13"/>
      <c r="K180" s="13"/>
      <c r="L180" s="199"/>
      <c r="M180" s="204"/>
      <c r="N180" s="205"/>
      <c r="O180" s="205"/>
      <c r="P180" s="205"/>
      <c r="Q180" s="205"/>
      <c r="R180" s="205"/>
      <c r="S180" s="205"/>
      <c r="T180" s="20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0" t="s">
        <v>142</v>
      </c>
      <c r="AU180" s="200" t="s">
        <v>83</v>
      </c>
      <c r="AV180" s="13" t="s">
        <v>83</v>
      </c>
      <c r="AW180" s="13" t="s">
        <v>32</v>
      </c>
      <c r="AX180" s="13" t="s">
        <v>75</v>
      </c>
      <c r="AY180" s="200" t="s">
        <v>130</v>
      </c>
    </row>
    <row r="181" s="15" customFormat="1">
      <c r="A181" s="15"/>
      <c r="B181" s="215"/>
      <c r="C181" s="15"/>
      <c r="D181" s="193" t="s">
        <v>142</v>
      </c>
      <c r="E181" s="216" t="s">
        <v>1</v>
      </c>
      <c r="F181" s="217" t="s">
        <v>348</v>
      </c>
      <c r="G181" s="15"/>
      <c r="H181" s="216" t="s">
        <v>1</v>
      </c>
      <c r="I181" s="218"/>
      <c r="J181" s="15"/>
      <c r="K181" s="15"/>
      <c r="L181" s="215"/>
      <c r="M181" s="219"/>
      <c r="N181" s="220"/>
      <c r="O181" s="220"/>
      <c r="P181" s="220"/>
      <c r="Q181" s="220"/>
      <c r="R181" s="220"/>
      <c r="S181" s="220"/>
      <c r="T181" s="22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16" t="s">
        <v>142</v>
      </c>
      <c r="AU181" s="216" t="s">
        <v>83</v>
      </c>
      <c r="AV181" s="15" t="s">
        <v>81</v>
      </c>
      <c r="AW181" s="15" t="s">
        <v>32</v>
      </c>
      <c r="AX181" s="15" t="s">
        <v>75</v>
      </c>
      <c r="AY181" s="216" t="s">
        <v>130</v>
      </c>
    </row>
    <row r="182" s="13" customFormat="1">
      <c r="A182" s="13"/>
      <c r="B182" s="199"/>
      <c r="C182" s="13"/>
      <c r="D182" s="193" t="s">
        <v>142</v>
      </c>
      <c r="E182" s="200" t="s">
        <v>1</v>
      </c>
      <c r="F182" s="201" t="s">
        <v>1051</v>
      </c>
      <c r="G182" s="13"/>
      <c r="H182" s="202">
        <v>43.619</v>
      </c>
      <c r="I182" s="203"/>
      <c r="J182" s="13"/>
      <c r="K182" s="13"/>
      <c r="L182" s="199"/>
      <c r="M182" s="204"/>
      <c r="N182" s="205"/>
      <c r="O182" s="205"/>
      <c r="P182" s="205"/>
      <c r="Q182" s="205"/>
      <c r="R182" s="205"/>
      <c r="S182" s="205"/>
      <c r="T182" s="20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0" t="s">
        <v>142</v>
      </c>
      <c r="AU182" s="200" t="s">
        <v>83</v>
      </c>
      <c r="AV182" s="13" t="s">
        <v>83</v>
      </c>
      <c r="AW182" s="13" t="s">
        <v>32</v>
      </c>
      <c r="AX182" s="13" t="s">
        <v>75</v>
      </c>
      <c r="AY182" s="200" t="s">
        <v>130</v>
      </c>
    </row>
    <row r="183" s="13" customFormat="1">
      <c r="A183" s="13"/>
      <c r="B183" s="199"/>
      <c r="C183" s="13"/>
      <c r="D183" s="193" t="s">
        <v>142</v>
      </c>
      <c r="E183" s="200" t="s">
        <v>1</v>
      </c>
      <c r="F183" s="201" t="s">
        <v>1052</v>
      </c>
      <c r="G183" s="13"/>
      <c r="H183" s="202">
        <v>5.5</v>
      </c>
      <c r="I183" s="203"/>
      <c r="J183" s="13"/>
      <c r="K183" s="13"/>
      <c r="L183" s="199"/>
      <c r="M183" s="204"/>
      <c r="N183" s="205"/>
      <c r="O183" s="205"/>
      <c r="P183" s="205"/>
      <c r="Q183" s="205"/>
      <c r="R183" s="205"/>
      <c r="S183" s="205"/>
      <c r="T183" s="20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0" t="s">
        <v>142</v>
      </c>
      <c r="AU183" s="200" t="s">
        <v>83</v>
      </c>
      <c r="AV183" s="13" t="s">
        <v>83</v>
      </c>
      <c r="AW183" s="13" t="s">
        <v>32</v>
      </c>
      <c r="AX183" s="13" t="s">
        <v>75</v>
      </c>
      <c r="AY183" s="200" t="s">
        <v>130</v>
      </c>
    </row>
    <row r="184" s="13" customFormat="1">
      <c r="A184" s="13"/>
      <c r="B184" s="199"/>
      <c r="C184" s="13"/>
      <c r="D184" s="193" t="s">
        <v>142</v>
      </c>
      <c r="E184" s="200" t="s">
        <v>1</v>
      </c>
      <c r="F184" s="201" t="s">
        <v>1053</v>
      </c>
      <c r="G184" s="13"/>
      <c r="H184" s="202">
        <v>5.202</v>
      </c>
      <c r="I184" s="203"/>
      <c r="J184" s="13"/>
      <c r="K184" s="13"/>
      <c r="L184" s="199"/>
      <c r="M184" s="204"/>
      <c r="N184" s="205"/>
      <c r="O184" s="205"/>
      <c r="P184" s="205"/>
      <c r="Q184" s="205"/>
      <c r="R184" s="205"/>
      <c r="S184" s="205"/>
      <c r="T184" s="20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0" t="s">
        <v>142</v>
      </c>
      <c r="AU184" s="200" t="s">
        <v>83</v>
      </c>
      <c r="AV184" s="13" t="s">
        <v>83</v>
      </c>
      <c r="AW184" s="13" t="s">
        <v>32</v>
      </c>
      <c r="AX184" s="13" t="s">
        <v>75</v>
      </c>
      <c r="AY184" s="200" t="s">
        <v>130</v>
      </c>
    </row>
    <row r="185" s="16" customFormat="1">
      <c r="A185" s="16"/>
      <c r="B185" s="222"/>
      <c r="C185" s="16"/>
      <c r="D185" s="193" t="s">
        <v>142</v>
      </c>
      <c r="E185" s="223" t="s">
        <v>1</v>
      </c>
      <c r="F185" s="224" t="s">
        <v>311</v>
      </c>
      <c r="G185" s="16"/>
      <c r="H185" s="225">
        <v>107.776</v>
      </c>
      <c r="I185" s="226"/>
      <c r="J185" s="16"/>
      <c r="K185" s="16"/>
      <c r="L185" s="222"/>
      <c r="M185" s="227"/>
      <c r="N185" s="228"/>
      <c r="O185" s="228"/>
      <c r="P185" s="228"/>
      <c r="Q185" s="228"/>
      <c r="R185" s="228"/>
      <c r="S185" s="228"/>
      <c r="T185" s="229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23" t="s">
        <v>142</v>
      </c>
      <c r="AU185" s="223" t="s">
        <v>83</v>
      </c>
      <c r="AV185" s="16" t="s">
        <v>149</v>
      </c>
      <c r="AW185" s="16" t="s">
        <v>32</v>
      </c>
      <c r="AX185" s="16" t="s">
        <v>75</v>
      </c>
      <c r="AY185" s="223" t="s">
        <v>130</v>
      </c>
    </row>
    <row r="186" s="13" customFormat="1">
      <c r="A186" s="13"/>
      <c r="B186" s="199"/>
      <c r="C186" s="13"/>
      <c r="D186" s="193" t="s">
        <v>142</v>
      </c>
      <c r="E186" s="200" t="s">
        <v>1</v>
      </c>
      <c r="F186" s="201" t="s">
        <v>1054</v>
      </c>
      <c r="G186" s="13"/>
      <c r="H186" s="202">
        <v>32.332999999999998</v>
      </c>
      <c r="I186" s="203"/>
      <c r="J186" s="13"/>
      <c r="K186" s="13"/>
      <c r="L186" s="199"/>
      <c r="M186" s="204"/>
      <c r="N186" s="205"/>
      <c r="O186" s="205"/>
      <c r="P186" s="205"/>
      <c r="Q186" s="205"/>
      <c r="R186" s="205"/>
      <c r="S186" s="205"/>
      <c r="T186" s="20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0" t="s">
        <v>142</v>
      </c>
      <c r="AU186" s="200" t="s">
        <v>83</v>
      </c>
      <c r="AV186" s="13" t="s">
        <v>83</v>
      </c>
      <c r="AW186" s="13" t="s">
        <v>32</v>
      </c>
      <c r="AX186" s="13" t="s">
        <v>81</v>
      </c>
      <c r="AY186" s="200" t="s">
        <v>130</v>
      </c>
    </row>
    <row r="187" s="2" customFormat="1" ht="33" customHeight="1">
      <c r="A187" s="38"/>
      <c r="B187" s="179"/>
      <c r="C187" s="180" t="s">
        <v>226</v>
      </c>
      <c r="D187" s="180" t="s">
        <v>132</v>
      </c>
      <c r="E187" s="181" t="s">
        <v>361</v>
      </c>
      <c r="F187" s="182" t="s">
        <v>362</v>
      </c>
      <c r="G187" s="183" t="s">
        <v>289</v>
      </c>
      <c r="H187" s="184">
        <v>32.332999999999998</v>
      </c>
      <c r="I187" s="185"/>
      <c r="J187" s="186">
        <f>ROUND(I187*H187,2)</f>
        <v>0</v>
      </c>
      <c r="K187" s="182" t="s">
        <v>158</v>
      </c>
      <c r="L187" s="39"/>
      <c r="M187" s="187" t="s">
        <v>1</v>
      </c>
      <c r="N187" s="188" t="s">
        <v>40</v>
      </c>
      <c r="O187" s="77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136</v>
      </c>
      <c r="AT187" s="191" t="s">
        <v>132</v>
      </c>
      <c r="AU187" s="191" t="s">
        <v>83</v>
      </c>
      <c r="AY187" s="19" t="s">
        <v>130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81</v>
      </c>
      <c r="BK187" s="192">
        <f>ROUND(I187*H187,2)</f>
        <v>0</v>
      </c>
      <c r="BL187" s="19" t="s">
        <v>136</v>
      </c>
      <c r="BM187" s="191" t="s">
        <v>363</v>
      </c>
    </row>
    <row r="188" s="2" customFormat="1">
      <c r="A188" s="38"/>
      <c r="B188" s="39"/>
      <c r="C188" s="38"/>
      <c r="D188" s="193" t="s">
        <v>138</v>
      </c>
      <c r="E188" s="38"/>
      <c r="F188" s="194" t="s">
        <v>364</v>
      </c>
      <c r="G188" s="38"/>
      <c r="H188" s="38"/>
      <c r="I188" s="195"/>
      <c r="J188" s="38"/>
      <c r="K188" s="38"/>
      <c r="L188" s="39"/>
      <c r="M188" s="196"/>
      <c r="N188" s="197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138</v>
      </c>
      <c r="AU188" s="19" t="s">
        <v>83</v>
      </c>
    </row>
    <row r="189" s="2" customFormat="1">
      <c r="A189" s="38"/>
      <c r="B189" s="39"/>
      <c r="C189" s="38"/>
      <c r="D189" s="193" t="s">
        <v>140</v>
      </c>
      <c r="E189" s="38"/>
      <c r="F189" s="198" t="s">
        <v>1049</v>
      </c>
      <c r="G189" s="38"/>
      <c r="H189" s="38"/>
      <c r="I189" s="195"/>
      <c r="J189" s="38"/>
      <c r="K189" s="38"/>
      <c r="L189" s="39"/>
      <c r="M189" s="196"/>
      <c r="N189" s="197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140</v>
      </c>
      <c r="AU189" s="19" t="s">
        <v>83</v>
      </c>
    </row>
    <row r="190" s="15" customFormat="1">
      <c r="A190" s="15"/>
      <c r="B190" s="215"/>
      <c r="C190" s="15"/>
      <c r="D190" s="193" t="s">
        <v>142</v>
      </c>
      <c r="E190" s="216" t="s">
        <v>1</v>
      </c>
      <c r="F190" s="217" t="s">
        <v>365</v>
      </c>
      <c r="G190" s="15"/>
      <c r="H190" s="216" t="s">
        <v>1</v>
      </c>
      <c r="I190" s="218"/>
      <c r="J190" s="15"/>
      <c r="K190" s="15"/>
      <c r="L190" s="215"/>
      <c r="M190" s="219"/>
      <c r="N190" s="220"/>
      <c r="O190" s="220"/>
      <c r="P190" s="220"/>
      <c r="Q190" s="220"/>
      <c r="R190" s="220"/>
      <c r="S190" s="220"/>
      <c r="T190" s="22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6" t="s">
        <v>142</v>
      </c>
      <c r="AU190" s="216" t="s">
        <v>83</v>
      </c>
      <c r="AV190" s="15" t="s">
        <v>81</v>
      </c>
      <c r="AW190" s="15" t="s">
        <v>32</v>
      </c>
      <c r="AX190" s="15" t="s">
        <v>75</v>
      </c>
      <c r="AY190" s="216" t="s">
        <v>130</v>
      </c>
    </row>
    <row r="191" s="13" customFormat="1">
      <c r="A191" s="13"/>
      <c r="B191" s="199"/>
      <c r="C191" s="13"/>
      <c r="D191" s="193" t="s">
        <v>142</v>
      </c>
      <c r="E191" s="200" t="s">
        <v>1</v>
      </c>
      <c r="F191" s="201" t="s">
        <v>1054</v>
      </c>
      <c r="G191" s="13"/>
      <c r="H191" s="202">
        <v>32.332999999999998</v>
      </c>
      <c r="I191" s="203"/>
      <c r="J191" s="13"/>
      <c r="K191" s="13"/>
      <c r="L191" s="199"/>
      <c r="M191" s="204"/>
      <c r="N191" s="205"/>
      <c r="O191" s="205"/>
      <c r="P191" s="205"/>
      <c r="Q191" s="205"/>
      <c r="R191" s="205"/>
      <c r="S191" s="205"/>
      <c r="T191" s="20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0" t="s">
        <v>142</v>
      </c>
      <c r="AU191" s="200" t="s">
        <v>83</v>
      </c>
      <c r="AV191" s="13" t="s">
        <v>83</v>
      </c>
      <c r="AW191" s="13" t="s">
        <v>32</v>
      </c>
      <c r="AX191" s="13" t="s">
        <v>81</v>
      </c>
      <c r="AY191" s="200" t="s">
        <v>130</v>
      </c>
    </row>
    <row r="192" s="2" customFormat="1" ht="33" customHeight="1">
      <c r="A192" s="38"/>
      <c r="B192" s="179"/>
      <c r="C192" s="180" t="s">
        <v>8</v>
      </c>
      <c r="D192" s="180" t="s">
        <v>132</v>
      </c>
      <c r="E192" s="181" t="s">
        <v>367</v>
      </c>
      <c r="F192" s="182" t="s">
        <v>368</v>
      </c>
      <c r="G192" s="183" t="s">
        <v>289</v>
      </c>
      <c r="H192" s="184">
        <v>43.109999999999999</v>
      </c>
      <c r="I192" s="185"/>
      <c r="J192" s="186">
        <f>ROUND(I192*H192,2)</f>
        <v>0</v>
      </c>
      <c r="K192" s="182" t="s">
        <v>158</v>
      </c>
      <c r="L192" s="39"/>
      <c r="M192" s="187" t="s">
        <v>1</v>
      </c>
      <c r="N192" s="188" t="s">
        <v>40</v>
      </c>
      <c r="O192" s="77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136</v>
      </c>
      <c r="AT192" s="191" t="s">
        <v>132</v>
      </c>
      <c r="AU192" s="191" t="s">
        <v>83</v>
      </c>
      <c r="AY192" s="19" t="s">
        <v>130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81</v>
      </c>
      <c r="BK192" s="192">
        <f>ROUND(I192*H192,2)</f>
        <v>0</v>
      </c>
      <c r="BL192" s="19" t="s">
        <v>136</v>
      </c>
      <c r="BM192" s="191" t="s">
        <v>369</v>
      </c>
    </row>
    <row r="193" s="2" customFormat="1">
      <c r="A193" s="38"/>
      <c r="B193" s="39"/>
      <c r="C193" s="38"/>
      <c r="D193" s="193" t="s">
        <v>138</v>
      </c>
      <c r="E193" s="38"/>
      <c r="F193" s="194" t="s">
        <v>370</v>
      </c>
      <c r="G193" s="38"/>
      <c r="H193" s="38"/>
      <c r="I193" s="195"/>
      <c r="J193" s="38"/>
      <c r="K193" s="38"/>
      <c r="L193" s="39"/>
      <c r="M193" s="196"/>
      <c r="N193" s="197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138</v>
      </c>
      <c r="AU193" s="19" t="s">
        <v>83</v>
      </c>
    </row>
    <row r="194" s="2" customFormat="1">
      <c r="A194" s="38"/>
      <c r="B194" s="39"/>
      <c r="C194" s="38"/>
      <c r="D194" s="193" t="s">
        <v>140</v>
      </c>
      <c r="E194" s="38"/>
      <c r="F194" s="198" t="s">
        <v>1049</v>
      </c>
      <c r="G194" s="38"/>
      <c r="H194" s="38"/>
      <c r="I194" s="195"/>
      <c r="J194" s="38"/>
      <c r="K194" s="38"/>
      <c r="L194" s="39"/>
      <c r="M194" s="196"/>
      <c r="N194" s="197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140</v>
      </c>
      <c r="AU194" s="19" t="s">
        <v>83</v>
      </c>
    </row>
    <row r="195" s="15" customFormat="1">
      <c r="A195" s="15"/>
      <c r="B195" s="215"/>
      <c r="C195" s="15"/>
      <c r="D195" s="193" t="s">
        <v>142</v>
      </c>
      <c r="E195" s="216" t="s">
        <v>1</v>
      </c>
      <c r="F195" s="217" t="s">
        <v>365</v>
      </c>
      <c r="G195" s="15"/>
      <c r="H195" s="216" t="s">
        <v>1</v>
      </c>
      <c r="I195" s="218"/>
      <c r="J195" s="15"/>
      <c r="K195" s="15"/>
      <c r="L195" s="215"/>
      <c r="M195" s="219"/>
      <c r="N195" s="220"/>
      <c r="O195" s="220"/>
      <c r="P195" s="220"/>
      <c r="Q195" s="220"/>
      <c r="R195" s="220"/>
      <c r="S195" s="220"/>
      <c r="T195" s="22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6" t="s">
        <v>142</v>
      </c>
      <c r="AU195" s="216" t="s">
        <v>83</v>
      </c>
      <c r="AV195" s="15" t="s">
        <v>81</v>
      </c>
      <c r="AW195" s="15" t="s">
        <v>32</v>
      </c>
      <c r="AX195" s="15" t="s">
        <v>75</v>
      </c>
      <c r="AY195" s="216" t="s">
        <v>130</v>
      </c>
    </row>
    <row r="196" s="13" customFormat="1">
      <c r="A196" s="13"/>
      <c r="B196" s="199"/>
      <c r="C196" s="13"/>
      <c r="D196" s="193" t="s">
        <v>142</v>
      </c>
      <c r="E196" s="200" t="s">
        <v>1</v>
      </c>
      <c r="F196" s="201" t="s">
        <v>1055</v>
      </c>
      <c r="G196" s="13"/>
      <c r="H196" s="202">
        <v>43.109999999999999</v>
      </c>
      <c r="I196" s="203"/>
      <c r="J196" s="13"/>
      <c r="K196" s="13"/>
      <c r="L196" s="199"/>
      <c r="M196" s="204"/>
      <c r="N196" s="205"/>
      <c r="O196" s="205"/>
      <c r="P196" s="205"/>
      <c r="Q196" s="205"/>
      <c r="R196" s="205"/>
      <c r="S196" s="205"/>
      <c r="T196" s="20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0" t="s">
        <v>142</v>
      </c>
      <c r="AU196" s="200" t="s">
        <v>83</v>
      </c>
      <c r="AV196" s="13" t="s">
        <v>83</v>
      </c>
      <c r="AW196" s="13" t="s">
        <v>32</v>
      </c>
      <c r="AX196" s="13" t="s">
        <v>81</v>
      </c>
      <c r="AY196" s="200" t="s">
        <v>130</v>
      </c>
    </row>
    <row r="197" s="2" customFormat="1" ht="21.75" customHeight="1">
      <c r="A197" s="38"/>
      <c r="B197" s="179"/>
      <c r="C197" s="180" t="s">
        <v>238</v>
      </c>
      <c r="D197" s="180" t="s">
        <v>132</v>
      </c>
      <c r="E197" s="181" t="s">
        <v>384</v>
      </c>
      <c r="F197" s="182" t="s">
        <v>385</v>
      </c>
      <c r="G197" s="183" t="s">
        <v>157</v>
      </c>
      <c r="H197" s="184">
        <v>285.80000000000001</v>
      </c>
      <c r="I197" s="185"/>
      <c r="J197" s="186">
        <f>ROUND(I197*H197,2)</f>
        <v>0</v>
      </c>
      <c r="K197" s="182" t="s">
        <v>158</v>
      </c>
      <c r="L197" s="39"/>
      <c r="M197" s="187" t="s">
        <v>1</v>
      </c>
      <c r="N197" s="188" t="s">
        <v>40</v>
      </c>
      <c r="O197" s="77"/>
      <c r="P197" s="189">
        <f>O197*H197</f>
        <v>0</v>
      </c>
      <c r="Q197" s="189">
        <v>0.00058</v>
      </c>
      <c r="R197" s="189">
        <f>Q197*H197</f>
        <v>0.165764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136</v>
      </c>
      <c r="AT197" s="191" t="s">
        <v>132</v>
      </c>
      <c r="AU197" s="191" t="s">
        <v>83</v>
      </c>
      <c r="AY197" s="19" t="s">
        <v>130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81</v>
      </c>
      <c r="BK197" s="192">
        <f>ROUND(I197*H197,2)</f>
        <v>0</v>
      </c>
      <c r="BL197" s="19" t="s">
        <v>136</v>
      </c>
      <c r="BM197" s="191" t="s">
        <v>386</v>
      </c>
    </row>
    <row r="198" s="2" customFormat="1">
      <c r="A198" s="38"/>
      <c r="B198" s="39"/>
      <c r="C198" s="38"/>
      <c r="D198" s="193" t="s">
        <v>138</v>
      </c>
      <c r="E198" s="38"/>
      <c r="F198" s="194" t="s">
        <v>387</v>
      </c>
      <c r="G198" s="38"/>
      <c r="H198" s="38"/>
      <c r="I198" s="195"/>
      <c r="J198" s="38"/>
      <c r="K198" s="38"/>
      <c r="L198" s="39"/>
      <c r="M198" s="196"/>
      <c r="N198" s="197"/>
      <c r="O198" s="77"/>
      <c r="P198" s="77"/>
      <c r="Q198" s="77"/>
      <c r="R198" s="77"/>
      <c r="S198" s="77"/>
      <c r="T198" s="7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138</v>
      </c>
      <c r="AU198" s="19" t="s">
        <v>83</v>
      </c>
    </row>
    <row r="199" s="2" customFormat="1">
      <c r="A199" s="38"/>
      <c r="B199" s="39"/>
      <c r="C199" s="38"/>
      <c r="D199" s="193" t="s">
        <v>140</v>
      </c>
      <c r="E199" s="38"/>
      <c r="F199" s="198" t="s">
        <v>1040</v>
      </c>
      <c r="G199" s="38"/>
      <c r="H199" s="38"/>
      <c r="I199" s="195"/>
      <c r="J199" s="38"/>
      <c r="K199" s="38"/>
      <c r="L199" s="39"/>
      <c r="M199" s="196"/>
      <c r="N199" s="197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140</v>
      </c>
      <c r="AU199" s="19" t="s">
        <v>83</v>
      </c>
    </row>
    <row r="200" s="13" customFormat="1">
      <c r="A200" s="13"/>
      <c r="B200" s="199"/>
      <c r="C200" s="13"/>
      <c r="D200" s="193" t="s">
        <v>142</v>
      </c>
      <c r="E200" s="200" t="s">
        <v>1</v>
      </c>
      <c r="F200" s="201" t="s">
        <v>1056</v>
      </c>
      <c r="G200" s="13"/>
      <c r="H200" s="202">
        <v>272.80000000000001</v>
      </c>
      <c r="I200" s="203"/>
      <c r="J200" s="13"/>
      <c r="K200" s="13"/>
      <c r="L200" s="199"/>
      <c r="M200" s="204"/>
      <c r="N200" s="205"/>
      <c r="O200" s="205"/>
      <c r="P200" s="205"/>
      <c r="Q200" s="205"/>
      <c r="R200" s="205"/>
      <c r="S200" s="205"/>
      <c r="T200" s="20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0" t="s">
        <v>142</v>
      </c>
      <c r="AU200" s="200" t="s">
        <v>83</v>
      </c>
      <c r="AV200" s="13" t="s">
        <v>83</v>
      </c>
      <c r="AW200" s="13" t="s">
        <v>32</v>
      </c>
      <c r="AX200" s="13" t="s">
        <v>75</v>
      </c>
      <c r="AY200" s="200" t="s">
        <v>130</v>
      </c>
    </row>
    <row r="201" s="13" customFormat="1">
      <c r="A201" s="13"/>
      <c r="B201" s="199"/>
      <c r="C201" s="13"/>
      <c r="D201" s="193" t="s">
        <v>142</v>
      </c>
      <c r="E201" s="200" t="s">
        <v>1</v>
      </c>
      <c r="F201" s="201" t="s">
        <v>1057</v>
      </c>
      <c r="G201" s="13"/>
      <c r="H201" s="202">
        <v>13</v>
      </c>
      <c r="I201" s="203"/>
      <c r="J201" s="13"/>
      <c r="K201" s="13"/>
      <c r="L201" s="199"/>
      <c r="M201" s="204"/>
      <c r="N201" s="205"/>
      <c r="O201" s="205"/>
      <c r="P201" s="205"/>
      <c r="Q201" s="205"/>
      <c r="R201" s="205"/>
      <c r="S201" s="205"/>
      <c r="T201" s="20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0" t="s">
        <v>142</v>
      </c>
      <c r="AU201" s="200" t="s">
        <v>83</v>
      </c>
      <c r="AV201" s="13" t="s">
        <v>83</v>
      </c>
      <c r="AW201" s="13" t="s">
        <v>32</v>
      </c>
      <c r="AX201" s="13" t="s">
        <v>75</v>
      </c>
      <c r="AY201" s="200" t="s">
        <v>130</v>
      </c>
    </row>
    <row r="202" s="14" customFormat="1">
      <c r="A202" s="14"/>
      <c r="B202" s="207"/>
      <c r="C202" s="14"/>
      <c r="D202" s="193" t="s">
        <v>142</v>
      </c>
      <c r="E202" s="208" t="s">
        <v>1</v>
      </c>
      <c r="F202" s="209" t="s">
        <v>173</v>
      </c>
      <c r="G202" s="14"/>
      <c r="H202" s="210">
        <v>285.80000000000001</v>
      </c>
      <c r="I202" s="211"/>
      <c r="J202" s="14"/>
      <c r="K202" s="14"/>
      <c r="L202" s="207"/>
      <c r="M202" s="212"/>
      <c r="N202" s="213"/>
      <c r="O202" s="213"/>
      <c r="P202" s="213"/>
      <c r="Q202" s="213"/>
      <c r="R202" s="213"/>
      <c r="S202" s="213"/>
      <c r="T202" s="2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8" t="s">
        <v>142</v>
      </c>
      <c r="AU202" s="208" t="s">
        <v>83</v>
      </c>
      <c r="AV202" s="14" t="s">
        <v>136</v>
      </c>
      <c r="AW202" s="14" t="s">
        <v>32</v>
      </c>
      <c r="AX202" s="14" t="s">
        <v>81</v>
      </c>
      <c r="AY202" s="208" t="s">
        <v>130</v>
      </c>
    </row>
    <row r="203" s="2" customFormat="1" ht="21.75" customHeight="1">
      <c r="A203" s="38"/>
      <c r="B203" s="179"/>
      <c r="C203" s="180" t="s">
        <v>246</v>
      </c>
      <c r="D203" s="180" t="s">
        <v>132</v>
      </c>
      <c r="E203" s="181" t="s">
        <v>395</v>
      </c>
      <c r="F203" s="182" t="s">
        <v>396</v>
      </c>
      <c r="G203" s="183" t="s">
        <v>157</v>
      </c>
      <c r="H203" s="184">
        <v>285.80000000000001</v>
      </c>
      <c r="I203" s="185"/>
      <c r="J203" s="186">
        <f>ROUND(I203*H203,2)</f>
        <v>0</v>
      </c>
      <c r="K203" s="182" t="s">
        <v>158</v>
      </c>
      <c r="L203" s="39"/>
      <c r="M203" s="187" t="s">
        <v>1</v>
      </c>
      <c r="N203" s="188" t="s">
        <v>40</v>
      </c>
      <c r="O203" s="77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1" t="s">
        <v>136</v>
      </c>
      <c r="AT203" s="191" t="s">
        <v>132</v>
      </c>
      <c r="AU203" s="191" t="s">
        <v>83</v>
      </c>
      <c r="AY203" s="19" t="s">
        <v>130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81</v>
      </c>
      <c r="BK203" s="192">
        <f>ROUND(I203*H203,2)</f>
        <v>0</v>
      </c>
      <c r="BL203" s="19" t="s">
        <v>136</v>
      </c>
      <c r="BM203" s="191" t="s">
        <v>397</v>
      </c>
    </row>
    <row r="204" s="2" customFormat="1">
      <c r="A204" s="38"/>
      <c r="B204" s="39"/>
      <c r="C204" s="38"/>
      <c r="D204" s="193" t="s">
        <v>138</v>
      </c>
      <c r="E204" s="38"/>
      <c r="F204" s="194" t="s">
        <v>398</v>
      </c>
      <c r="G204" s="38"/>
      <c r="H204" s="38"/>
      <c r="I204" s="195"/>
      <c r="J204" s="38"/>
      <c r="K204" s="38"/>
      <c r="L204" s="39"/>
      <c r="M204" s="196"/>
      <c r="N204" s="197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138</v>
      </c>
      <c r="AU204" s="19" t="s">
        <v>83</v>
      </c>
    </row>
    <row r="205" s="2" customFormat="1" ht="37.8" customHeight="1">
      <c r="A205" s="38"/>
      <c r="B205" s="179"/>
      <c r="C205" s="180" t="s">
        <v>252</v>
      </c>
      <c r="D205" s="180" t="s">
        <v>132</v>
      </c>
      <c r="E205" s="181" t="s">
        <v>437</v>
      </c>
      <c r="F205" s="182" t="s">
        <v>438</v>
      </c>
      <c r="G205" s="183" t="s">
        <v>289</v>
      </c>
      <c r="H205" s="184">
        <v>64.665999999999997</v>
      </c>
      <c r="I205" s="185"/>
      <c r="J205" s="186">
        <f>ROUND(I205*H205,2)</f>
        <v>0</v>
      </c>
      <c r="K205" s="182" t="s">
        <v>158</v>
      </c>
      <c r="L205" s="39"/>
      <c r="M205" s="187" t="s">
        <v>1</v>
      </c>
      <c r="N205" s="188" t="s">
        <v>40</v>
      </c>
      <c r="O205" s="77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1" t="s">
        <v>136</v>
      </c>
      <c r="AT205" s="191" t="s">
        <v>132</v>
      </c>
      <c r="AU205" s="191" t="s">
        <v>83</v>
      </c>
      <c r="AY205" s="19" t="s">
        <v>130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81</v>
      </c>
      <c r="BK205" s="192">
        <f>ROUND(I205*H205,2)</f>
        <v>0</v>
      </c>
      <c r="BL205" s="19" t="s">
        <v>136</v>
      </c>
      <c r="BM205" s="191" t="s">
        <v>439</v>
      </c>
    </row>
    <row r="206" s="2" customFormat="1">
      <c r="A206" s="38"/>
      <c r="B206" s="39"/>
      <c r="C206" s="38"/>
      <c r="D206" s="193" t="s">
        <v>138</v>
      </c>
      <c r="E206" s="38"/>
      <c r="F206" s="194" t="s">
        <v>440</v>
      </c>
      <c r="G206" s="38"/>
      <c r="H206" s="38"/>
      <c r="I206" s="195"/>
      <c r="J206" s="38"/>
      <c r="K206" s="38"/>
      <c r="L206" s="39"/>
      <c r="M206" s="196"/>
      <c r="N206" s="197"/>
      <c r="O206" s="77"/>
      <c r="P206" s="77"/>
      <c r="Q206" s="77"/>
      <c r="R206" s="77"/>
      <c r="S206" s="77"/>
      <c r="T206" s="7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9" t="s">
        <v>138</v>
      </c>
      <c r="AU206" s="19" t="s">
        <v>83</v>
      </c>
    </row>
    <row r="207" s="15" customFormat="1">
      <c r="A207" s="15"/>
      <c r="B207" s="215"/>
      <c r="C207" s="15"/>
      <c r="D207" s="193" t="s">
        <v>142</v>
      </c>
      <c r="E207" s="216" t="s">
        <v>1</v>
      </c>
      <c r="F207" s="217" t="s">
        <v>443</v>
      </c>
      <c r="G207" s="15"/>
      <c r="H207" s="216" t="s">
        <v>1</v>
      </c>
      <c r="I207" s="218"/>
      <c r="J207" s="15"/>
      <c r="K207" s="15"/>
      <c r="L207" s="215"/>
      <c r="M207" s="219"/>
      <c r="N207" s="220"/>
      <c r="O207" s="220"/>
      <c r="P207" s="220"/>
      <c r="Q207" s="220"/>
      <c r="R207" s="220"/>
      <c r="S207" s="220"/>
      <c r="T207" s="22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6" t="s">
        <v>142</v>
      </c>
      <c r="AU207" s="216" t="s">
        <v>83</v>
      </c>
      <c r="AV207" s="15" t="s">
        <v>81</v>
      </c>
      <c r="AW207" s="15" t="s">
        <v>32</v>
      </c>
      <c r="AX207" s="15" t="s">
        <v>75</v>
      </c>
      <c r="AY207" s="216" t="s">
        <v>130</v>
      </c>
    </row>
    <row r="208" s="13" customFormat="1">
      <c r="A208" s="13"/>
      <c r="B208" s="199"/>
      <c r="C208" s="13"/>
      <c r="D208" s="193" t="s">
        <v>142</v>
      </c>
      <c r="E208" s="200" t="s">
        <v>1</v>
      </c>
      <c r="F208" s="201" t="s">
        <v>1058</v>
      </c>
      <c r="G208" s="13"/>
      <c r="H208" s="202">
        <v>64.665999999999997</v>
      </c>
      <c r="I208" s="203"/>
      <c r="J208" s="13"/>
      <c r="K208" s="13"/>
      <c r="L208" s="199"/>
      <c r="M208" s="204"/>
      <c r="N208" s="205"/>
      <c r="O208" s="205"/>
      <c r="P208" s="205"/>
      <c r="Q208" s="205"/>
      <c r="R208" s="205"/>
      <c r="S208" s="205"/>
      <c r="T208" s="20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0" t="s">
        <v>142</v>
      </c>
      <c r="AU208" s="200" t="s">
        <v>83</v>
      </c>
      <c r="AV208" s="13" t="s">
        <v>83</v>
      </c>
      <c r="AW208" s="13" t="s">
        <v>32</v>
      </c>
      <c r="AX208" s="13" t="s">
        <v>81</v>
      </c>
      <c r="AY208" s="200" t="s">
        <v>130</v>
      </c>
    </row>
    <row r="209" s="2" customFormat="1" ht="44.25" customHeight="1">
      <c r="A209" s="38"/>
      <c r="B209" s="179"/>
      <c r="C209" s="180" t="s">
        <v>148</v>
      </c>
      <c r="D209" s="180" t="s">
        <v>132</v>
      </c>
      <c r="E209" s="181" t="s">
        <v>448</v>
      </c>
      <c r="F209" s="182" t="s">
        <v>449</v>
      </c>
      <c r="G209" s="183" t="s">
        <v>289</v>
      </c>
      <c r="H209" s="184">
        <v>646.65999999999997</v>
      </c>
      <c r="I209" s="185"/>
      <c r="J209" s="186">
        <f>ROUND(I209*H209,2)</f>
        <v>0</v>
      </c>
      <c r="K209" s="182" t="s">
        <v>158</v>
      </c>
      <c r="L209" s="39"/>
      <c r="M209" s="187" t="s">
        <v>1</v>
      </c>
      <c r="N209" s="188" t="s">
        <v>40</v>
      </c>
      <c r="O209" s="77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1" t="s">
        <v>136</v>
      </c>
      <c r="AT209" s="191" t="s">
        <v>132</v>
      </c>
      <c r="AU209" s="191" t="s">
        <v>83</v>
      </c>
      <c r="AY209" s="19" t="s">
        <v>130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81</v>
      </c>
      <c r="BK209" s="192">
        <f>ROUND(I209*H209,2)</f>
        <v>0</v>
      </c>
      <c r="BL209" s="19" t="s">
        <v>136</v>
      </c>
      <c r="BM209" s="191" t="s">
        <v>450</v>
      </c>
    </row>
    <row r="210" s="2" customFormat="1">
      <c r="A210" s="38"/>
      <c r="B210" s="39"/>
      <c r="C210" s="38"/>
      <c r="D210" s="193" t="s">
        <v>138</v>
      </c>
      <c r="E210" s="38"/>
      <c r="F210" s="194" t="s">
        <v>451</v>
      </c>
      <c r="G210" s="38"/>
      <c r="H210" s="38"/>
      <c r="I210" s="195"/>
      <c r="J210" s="38"/>
      <c r="K210" s="38"/>
      <c r="L210" s="39"/>
      <c r="M210" s="196"/>
      <c r="N210" s="197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138</v>
      </c>
      <c r="AU210" s="19" t="s">
        <v>83</v>
      </c>
    </row>
    <row r="211" s="13" customFormat="1">
      <c r="A211" s="13"/>
      <c r="B211" s="199"/>
      <c r="C211" s="13"/>
      <c r="D211" s="193" t="s">
        <v>142</v>
      </c>
      <c r="E211" s="13"/>
      <c r="F211" s="201" t="s">
        <v>1059</v>
      </c>
      <c r="G211" s="13"/>
      <c r="H211" s="202">
        <v>646.65999999999997</v>
      </c>
      <c r="I211" s="203"/>
      <c r="J211" s="13"/>
      <c r="K211" s="13"/>
      <c r="L211" s="199"/>
      <c r="M211" s="204"/>
      <c r="N211" s="205"/>
      <c r="O211" s="205"/>
      <c r="P211" s="205"/>
      <c r="Q211" s="205"/>
      <c r="R211" s="205"/>
      <c r="S211" s="205"/>
      <c r="T211" s="20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0" t="s">
        <v>142</v>
      </c>
      <c r="AU211" s="200" t="s">
        <v>83</v>
      </c>
      <c r="AV211" s="13" t="s">
        <v>83</v>
      </c>
      <c r="AW211" s="13" t="s">
        <v>3</v>
      </c>
      <c r="AX211" s="13" t="s">
        <v>81</v>
      </c>
      <c r="AY211" s="200" t="s">
        <v>130</v>
      </c>
    </row>
    <row r="212" s="2" customFormat="1" ht="37.8" customHeight="1">
      <c r="A212" s="38"/>
      <c r="B212" s="179"/>
      <c r="C212" s="180" t="s">
        <v>264</v>
      </c>
      <c r="D212" s="180" t="s">
        <v>132</v>
      </c>
      <c r="E212" s="181" t="s">
        <v>454</v>
      </c>
      <c r="F212" s="182" t="s">
        <v>455</v>
      </c>
      <c r="G212" s="183" t="s">
        <v>289</v>
      </c>
      <c r="H212" s="184">
        <v>43.109999999999999</v>
      </c>
      <c r="I212" s="185"/>
      <c r="J212" s="186">
        <f>ROUND(I212*H212,2)</f>
        <v>0</v>
      </c>
      <c r="K212" s="182" t="s">
        <v>158</v>
      </c>
      <c r="L212" s="39"/>
      <c r="M212" s="187" t="s">
        <v>1</v>
      </c>
      <c r="N212" s="188" t="s">
        <v>40</v>
      </c>
      <c r="O212" s="77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1" t="s">
        <v>136</v>
      </c>
      <c r="AT212" s="191" t="s">
        <v>132</v>
      </c>
      <c r="AU212" s="191" t="s">
        <v>83</v>
      </c>
      <c r="AY212" s="19" t="s">
        <v>130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81</v>
      </c>
      <c r="BK212" s="192">
        <f>ROUND(I212*H212,2)</f>
        <v>0</v>
      </c>
      <c r="BL212" s="19" t="s">
        <v>136</v>
      </c>
      <c r="BM212" s="191" t="s">
        <v>456</v>
      </c>
    </row>
    <row r="213" s="2" customFormat="1">
      <c r="A213" s="38"/>
      <c r="B213" s="39"/>
      <c r="C213" s="38"/>
      <c r="D213" s="193" t="s">
        <v>138</v>
      </c>
      <c r="E213" s="38"/>
      <c r="F213" s="194" t="s">
        <v>457</v>
      </c>
      <c r="G213" s="38"/>
      <c r="H213" s="38"/>
      <c r="I213" s="195"/>
      <c r="J213" s="38"/>
      <c r="K213" s="38"/>
      <c r="L213" s="39"/>
      <c r="M213" s="196"/>
      <c r="N213" s="197"/>
      <c r="O213" s="77"/>
      <c r="P213" s="77"/>
      <c r="Q213" s="77"/>
      <c r="R213" s="77"/>
      <c r="S213" s="77"/>
      <c r="T213" s="7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9" t="s">
        <v>138</v>
      </c>
      <c r="AU213" s="19" t="s">
        <v>83</v>
      </c>
    </row>
    <row r="214" s="13" customFormat="1">
      <c r="A214" s="13"/>
      <c r="B214" s="199"/>
      <c r="C214" s="13"/>
      <c r="D214" s="193" t="s">
        <v>142</v>
      </c>
      <c r="E214" s="200" t="s">
        <v>1</v>
      </c>
      <c r="F214" s="201" t="s">
        <v>1060</v>
      </c>
      <c r="G214" s="13"/>
      <c r="H214" s="202">
        <v>43.109999999999999</v>
      </c>
      <c r="I214" s="203"/>
      <c r="J214" s="13"/>
      <c r="K214" s="13"/>
      <c r="L214" s="199"/>
      <c r="M214" s="204"/>
      <c r="N214" s="205"/>
      <c r="O214" s="205"/>
      <c r="P214" s="205"/>
      <c r="Q214" s="205"/>
      <c r="R214" s="205"/>
      <c r="S214" s="205"/>
      <c r="T214" s="20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0" t="s">
        <v>142</v>
      </c>
      <c r="AU214" s="200" t="s">
        <v>83</v>
      </c>
      <c r="AV214" s="13" t="s">
        <v>83</v>
      </c>
      <c r="AW214" s="13" t="s">
        <v>32</v>
      </c>
      <c r="AX214" s="13" t="s">
        <v>81</v>
      </c>
      <c r="AY214" s="200" t="s">
        <v>130</v>
      </c>
    </row>
    <row r="215" s="2" customFormat="1" ht="37.8" customHeight="1">
      <c r="A215" s="38"/>
      <c r="B215" s="179"/>
      <c r="C215" s="180" t="s">
        <v>7</v>
      </c>
      <c r="D215" s="180" t="s">
        <v>132</v>
      </c>
      <c r="E215" s="181" t="s">
        <v>460</v>
      </c>
      <c r="F215" s="182" t="s">
        <v>461</v>
      </c>
      <c r="G215" s="183" t="s">
        <v>289</v>
      </c>
      <c r="H215" s="184">
        <v>431.10000000000002</v>
      </c>
      <c r="I215" s="185"/>
      <c r="J215" s="186">
        <f>ROUND(I215*H215,2)</f>
        <v>0</v>
      </c>
      <c r="K215" s="182" t="s">
        <v>158</v>
      </c>
      <c r="L215" s="39"/>
      <c r="M215" s="187" t="s">
        <v>1</v>
      </c>
      <c r="N215" s="188" t="s">
        <v>40</v>
      </c>
      <c r="O215" s="77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1" t="s">
        <v>136</v>
      </c>
      <c r="AT215" s="191" t="s">
        <v>132</v>
      </c>
      <c r="AU215" s="191" t="s">
        <v>83</v>
      </c>
      <c r="AY215" s="19" t="s">
        <v>130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81</v>
      </c>
      <c r="BK215" s="192">
        <f>ROUND(I215*H215,2)</f>
        <v>0</v>
      </c>
      <c r="BL215" s="19" t="s">
        <v>136</v>
      </c>
      <c r="BM215" s="191" t="s">
        <v>462</v>
      </c>
    </row>
    <row r="216" s="2" customFormat="1">
      <c r="A216" s="38"/>
      <c r="B216" s="39"/>
      <c r="C216" s="38"/>
      <c r="D216" s="193" t="s">
        <v>138</v>
      </c>
      <c r="E216" s="38"/>
      <c r="F216" s="194" t="s">
        <v>463</v>
      </c>
      <c r="G216" s="38"/>
      <c r="H216" s="38"/>
      <c r="I216" s="195"/>
      <c r="J216" s="38"/>
      <c r="K216" s="38"/>
      <c r="L216" s="39"/>
      <c r="M216" s="196"/>
      <c r="N216" s="197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138</v>
      </c>
      <c r="AU216" s="19" t="s">
        <v>83</v>
      </c>
    </row>
    <row r="217" s="13" customFormat="1">
      <c r="A217" s="13"/>
      <c r="B217" s="199"/>
      <c r="C217" s="13"/>
      <c r="D217" s="193" t="s">
        <v>142</v>
      </c>
      <c r="E217" s="13"/>
      <c r="F217" s="201" t="s">
        <v>1061</v>
      </c>
      <c r="G217" s="13"/>
      <c r="H217" s="202">
        <v>431.10000000000002</v>
      </c>
      <c r="I217" s="203"/>
      <c r="J217" s="13"/>
      <c r="K217" s="13"/>
      <c r="L217" s="199"/>
      <c r="M217" s="204"/>
      <c r="N217" s="205"/>
      <c r="O217" s="205"/>
      <c r="P217" s="205"/>
      <c r="Q217" s="205"/>
      <c r="R217" s="205"/>
      <c r="S217" s="205"/>
      <c r="T217" s="20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0" t="s">
        <v>142</v>
      </c>
      <c r="AU217" s="200" t="s">
        <v>83</v>
      </c>
      <c r="AV217" s="13" t="s">
        <v>83</v>
      </c>
      <c r="AW217" s="13" t="s">
        <v>3</v>
      </c>
      <c r="AX217" s="13" t="s">
        <v>81</v>
      </c>
      <c r="AY217" s="200" t="s">
        <v>130</v>
      </c>
    </row>
    <row r="218" s="2" customFormat="1" ht="24.15" customHeight="1">
      <c r="A218" s="38"/>
      <c r="B218" s="179"/>
      <c r="C218" s="180" t="s">
        <v>275</v>
      </c>
      <c r="D218" s="180" t="s">
        <v>132</v>
      </c>
      <c r="E218" s="181" t="s">
        <v>476</v>
      </c>
      <c r="F218" s="182" t="s">
        <v>477</v>
      </c>
      <c r="G218" s="183" t="s">
        <v>157</v>
      </c>
      <c r="H218" s="184">
        <v>86.302999999999997</v>
      </c>
      <c r="I218" s="185"/>
      <c r="J218" s="186">
        <f>ROUND(I218*H218,2)</f>
        <v>0</v>
      </c>
      <c r="K218" s="182" t="s">
        <v>158</v>
      </c>
      <c r="L218" s="39"/>
      <c r="M218" s="187" t="s">
        <v>1</v>
      </c>
      <c r="N218" s="188" t="s">
        <v>40</v>
      </c>
      <c r="O218" s="77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1" t="s">
        <v>136</v>
      </c>
      <c r="AT218" s="191" t="s">
        <v>132</v>
      </c>
      <c r="AU218" s="191" t="s">
        <v>83</v>
      </c>
      <c r="AY218" s="19" t="s">
        <v>130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81</v>
      </c>
      <c r="BK218" s="192">
        <f>ROUND(I218*H218,2)</f>
        <v>0</v>
      </c>
      <c r="BL218" s="19" t="s">
        <v>136</v>
      </c>
      <c r="BM218" s="191" t="s">
        <v>478</v>
      </c>
    </row>
    <row r="219" s="2" customFormat="1">
      <c r="A219" s="38"/>
      <c r="B219" s="39"/>
      <c r="C219" s="38"/>
      <c r="D219" s="193" t="s">
        <v>138</v>
      </c>
      <c r="E219" s="38"/>
      <c r="F219" s="194" t="s">
        <v>479</v>
      </c>
      <c r="G219" s="38"/>
      <c r="H219" s="38"/>
      <c r="I219" s="195"/>
      <c r="J219" s="38"/>
      <c r="K219" s="38"/>
      <c r="L219" s="39"/>
      <c r="M219" s="196"/>
      <c r="N219" s="197"/>
      <c r="O219" s="77"/>
      <c r="P219" s="77"/>
      <c r="Q219" s="77"/>
      <c r="R219" s="77"/>
      <c r="S219" s="77"/>
      <c r="T219" s="7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138</v>
      </c>
      <c r="AU219" s="19" t="s">
        <v>83</v>
      </c>
    </row>
    <row r="220" s="2" customFormat="1">
      <c r="A220" s="38"/>
      <c r="B220" s="39"/>
      <c r="C220" s="38"/>
      <c r="D220" s="193" t="s">
        <v>140</v>
      </c>
      <c r="E220" s="38"/>
      <c r="F220" s="198" t="s">
        <v>1040</v>
      </c>
      <c r="G220" s="38"/>
      <c r="H220" s="38"/>
      <c r="I220" s="195"/>
      <c r="J220" s="38"/>
      <c r="K220" s="38"/>
      <c r="L220" s="39"/>
      <c r="M220" s="196"/>
      <c r="N220" s="197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140</v>
      </c>
      <c r="AU220" s="19" t="s">
        <v>83</v>
      </c>
    </row>
    <row r="221" s="13" customFormat="1">
      <c r="A221" s="13"/>
      <c r="B221" s="199"/>
      <c r="C221" s="13"/>
      <c r="D221" s="193" t="s">
        <v>142</v>
      </c>
      <c r="E221" s="200" t="s">
        <v>1</v>
      </c>
      <c r="F221" s="201" t="s">
        <v>1062</v>
      </c>
      <c r="G221" s="13"/>
      <c r="H221" s="202">
        <v>79.200000000000003</v>
      </c>
      <c r="I221" s="203"/>
      <c r="J221" s="13"/>
      <c r="K221" s="13"/>
      <c r="L221" s="199"/>
      <c r="M221" s="204"/>
      <c r="N221" s="205"/>
      <c r="O221" s="205"/>
      <c r="P221" s="205"/>
      <c r="Q221" s="205"/>
      <c r="R221" s="205"/>
      <c r="S221" s="205"/>
      <c r="T221" s="20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0" t="s">
        <v>142</v>
      </c>
      <c r="AU221" s="200" t="s">
        <v>83</v>
      </c>
      <c r="AV221" s="13" t="s">
        <v>83</v>
      </c>
      <c r="AW221" s="13" t="s">
        <v>32</v>
      </c>
      <c r="AX221" s="13" t="s">
        <v>75</v>
      </c>
      <c r="AY221" s="200" t="s">
        <v>130</v>
      </c>
    </row>
    <row r="222" s="13" customFormat="1">
      <c r="A222" s="13"/>
      <c r="B222" s="199"/>
      <c r="C222" s="13"/>
      <c r="D222" s="193" t="s">
        <v>142</v>
      </c>
      <c r="E222" s="200" t="s">
        <v>1</v>
      </c>
      <c r="F222" s="201" t="s">
        <v>1042</v>
      </c>
      <c r="G222" s="13"/>
      <c r="H222" s="202">
        <v>5</v>
      </c>
      <c r="I222" s="203"/>
      <c r="J222" s="13"/>
      <c r="K222" s="13"/>
      <c r="L222" s="199"/>
      <c r="M222" s="204"/>
      <c r="N222" s="205"/>
      <c r="O222" s="205"/>
      <c r="P222" s="205"/>
      <c r="Q222" s="205"/>
      <c r="R222" s="205"/>
      <c r="S222" s="205"/>
      <c r="T222" s="20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0" t="s">
        <v>142</v>
      </c>
      <c r="AU222" s="200" t="s">
        <v>83</v>
      </c>
      <c r="AV222" s="13" t="s">
        <v>83</v>
      </c>
      <c r="AW222" s="13" t="s">
        <v>32</v>
      </c>
      <c r="AX222" s="13" t="s">
        <v>75</v>
      </c>
      <c r="AY222" s="200" t="s">
        <v>130</v>
      </c>
    </row>
    <row r="223" s="13" customFormat="1">
      <c r="A223" s="13"/>
      <c r="B223" s="199"/>
      <c r="C223" s="13"/>
      <c r="D223" s="193" t="s">
        <v>142</v>
      </c>
      <c r="E223" s="200" t="s">
        <v>1</v>
      </c>
      <c r="F223" s="201" t="s">
        <v>1063</v>
      </c>
      <c r="G223" s="13"/>
      <c r="H223" s="202">
        <v>2.1030000000000002</v>
      </c>
      <c r="I223" s="203"/>
      <c r="J223" s="13"/>
      <c r="K223" s="13"/>
      <c r="L223" s="199"/>
      <c r="M223" s="204"/>
      <c r="N223" s="205"/>
      <c r="O223" s="205"/>
      <c r="P223" s="205"/>
      <c r="Q223" s="205"/>
      <c r="R223" s="205"/>
      <c r="S223" s="205"/>
      <c r="T223" s="20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00" t="s">
        <v>142</v>
      </c>
      <c r="AU223" s="200" t="s">
        <v>83</v>
      </c>
      <c r="AV223" s="13" t="s">
        <v>83</v>
      </c>
      <c r="AW223" s="13" t="s">
        <v>32</v>
      </c>
      <c r="AX223" s="13" t="s">
        <v>75</v>
      </c>
      <c r="AY223" s="200" t="s">
        <v>130</v>
      </c>
    </row>
    <row r="224" s="14" customFormat="1">
      <c r="A224" s="14"/>
      <c r="B224" s="207"/>
      <c r="C224" s="14"/>
      <c r="D224" s="193" t="s">
        <v>142</v>
      </c>
      <c r="E224" s="208" t="s">
        <v>1</v>
      </c>
      <c r="F224" s="209" t="s">
        <v>173</v>
      </c>
      <c r="G224" s="14"/>
      <c r="H224" s="210">
        <v>86.302999999999997</v>
      </c>
      <c r="I224" s="211"/>
      <c r="J224" s="14"/>
      <c r="K224" s="14"/>
      <c r="L224" s="207"/>
      <c r="M224" s="212"/>
      <c r="N224" s="213"/>
      <c r="O224" s="213"/>
      <c r="P224" s="213"/>
      <c r="Q224" s="213"/>
      <c r="R224" s="213"/>
      <c r="S224" s="213"/>
      <c r="T224" s="2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8" t="s">
        <v>142</v>
      </c>
      <c r="AU224" s="208" t="s">
        <v>83</v>
      </c>
      <c r="AV224" s="14" t="s">
        <v>136</v>
      </c>
      <c r="AW224" s="14" t="s">
        <v>32</v>
      </c>
      <c r="AX224" s="14" t="s">
        <v>81</v>
      </c>
      <c r="AY224" s="208" t="s">
        <v>130</v>
      </c>
    </row>
    <row r="225" s="2" customFormat="1" ht="33" customHeight="1">
      <c r="A225" s="38"/>
      <c r="B225" s="179"/>
      <c r="C225" s="180" t="s">
        <v>286</v>
      </c>
      <c r="D225" s="180" t="s">
        <v>132</v>
      </c>
      <c r="E225" s="181" t="s">
        <v>488</v>
      </c>
      <c r="F225" s="182" t="s">
        <v>489</v>
      </c>
      <c r="G225" s="183" t="s">
        <v>490</v>
      </c>
      <c r="H225" s="184">
        <v>193.99700000000001</v>
      </c>
      <c r="I225" s="185"/>
      <c r="J225" s="186">
        <f>ROUND(I225*H225,2)</f>
        <v>0</v>
      </c>
      <c r="K225" s="182" t="s">
        <v>158</v>
      </c>
      <c r="L225" s="39"/>
      <c r="M225" s="187" t="s">
        <v>1</v>
      </c>
      <c r="N225" s="188" t="s">
        <v>40</v>
      </c>
      <c r="O225" s="77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1" t="s">
        <v>136</v>
      </c>
      <c r="AT225" s="191" t="s">
        <v>132</v>
      </c>
      <c r="AU225" s="191" t="s">
        <v>83</v>
      </c>
      <c r="AY225" s="19" t="s">
        <v>130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81</v>
      </c>
      <c r="BK225" s="192">
        <f>ROUND(I225*H225,2)</f>
        <v>0</v>
      </c>
      <c r="BL225" s="19" t="s">
        <v>136</v>
      </c>
      <c r="BM225" s="191" t="s">
        <v>491</v>
      </c>
    </row>
    <row r="226" s="2" customFormat="1">
      <c r="A226" s="38"/>
      <c r="B226" s="39"/>
      <c r="C226" s="38"/>
      <c r="D226" s="193" t="s">
        <v>138</v>
      </c>
      <c r="E226" s="38"/>
      <c r="F226" s="194" t="s">
        <v>492</v>
      </c>
      <c r="G226" s="38"/>
      <c r="H226" s="38"/>
      <c r="I226" s="195"/>
      <c r="J226" s="38"/>
      <c r="K226" s="38"/>
      <c r="L226" s="39"/>
      <c r="M226" s="196"/>
      <c r="N226" s="197"/>
      <c r="O226" s="77"/>
      <c r="P226" s="77"/>
      <c r="Q226" s="77"/>
      <c r="R226" s="77"/>
      <c r="S226" s="77"/>
      <c r="T226" s="7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138</v>
      </c>
      <c r="AU226" s="19" t="s">
        <v>83</v>
      </c>
    </row>
    <row r="227" s="13" customFormat="1">
      <c r="A227" s="13"/>
      <c r="B227" s="199"/>
      <c r="C227" s="13"/>
      <c r="D227" s="193" t="s">
        <v>142</v>
      </c>
      <c r="E227" s="200" t="s">
        <v>1</v>
      </c>
      <c r="F227" s="201" t="s">
        <v>1064</v>
      </c>
      <c r="G227" s="13"/>
      <c r="H227" s="202">
        <v>107.776</v>
      </c>
      <c r="I227" s="203"/>
      <c r="J227" s="13"/>
      <c r="K227" s="13"/>
      <c r="L227" s="199"/>
      <c r="M227" s="204"/>
      <c r="N227" s="205"/>
      <c r="O227" s="205"/>
      <c r="P227" s="205"/>
      <c r="Q227" s="205"/>
      <c r="R227" s="205"/>
      <c r="S227" s="205"/>
      <c r="T227" s="20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00" t="s">
        <v>142</v>
      </c>
      <c r="AU227" s="200" t="s">
        <v>83</v>
      </c>
      <c r="AV227" s="13" t="s">
        <v>83</v>
      </c>
      <c r="AW227" s="13" t="s">
        <v>32</v>
      </c>
      <c r="AX227" s="13" t="s">
        <v>81</v>
      </c>
      <c r="AY227" s="200" t="s">
        <v>130</v>
      </c>
    </row>
    <row r="228" s="13" customFormat="1">
      <c r="A228" s="13"/>
      <c r="B228" s="199"/>
      <c r="C228" s="13"/>
      <c r="D228" s="193" t="s">
        <v>142</v>
      </c>
      <c r="E228" s="13"/>
      <c r="F228" s="201" t="s">
        <v>1065</v>
      </c>
      <c r="G228" s="13"/>
      <c r="H228" s="202">
        <v>193.99700000000001</v>
      </c>
      <c r="I228" s="203"/>
      <c r="J228" s="13"/>
      <c r="K228" s="13"/>
      <c r="L228" s="199"/>
      <c r="M228" s="204"/>
      <c r="N228" s="205"/>
      <c r="O228" s="205"/>
      <c r="P228" s="205"/>
      <c r="Q228" s="205"/>
      <c r="R228" s="205"/>
      <c r="S228" s="205"/>
      <c r="T228" s="20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0" t="s">
        <v>142</v>
      </c>
      <c r="AU228" s="200" t="s">
        <v>83</v>
      </c>
      <c r="AV228" s="13" t="s">
        <v>83</v>
      </c>
      <c r="AW228" s="13" t="s">
        <v>3</v>
      </c>
      <c r="AX228" s="13" t="s">
        <v>81</v>
      </c>
      <c r="AY228" s="200" t="s">
        <v>130</v>
      </c>
    </row>
    <row r="229" s="2" customFormat="1" ht="24.15" customHeight="1">
      <c r="A229" s="38"/>
      <c r="B229" s="179"/>
      <c r="C229" s="180" t="s">
        <v>295</v>
      </c>
      <c r="D229" s="180" t="s">
        <v>132</v>
      </c>
      <c r="E229" s="181" t="s">
        <v>496</v>
      </c>
      <c r="F229" s="182" t="s">
        <v>497</v>
      </c>
      <c r="G229" s="183" t="s">
        <v>289</v>
      </c>
      <c r="H229" s="184">
        <v>96.822999999999993</v>
      </c>
      <c r="I229" s="185"/>
      <c r="J229" s="186">
        <f>ROUND(I229*H229,2)</f>
        <v>0</v>
      </c>
      <c r="K229" s="182" t="s">
        <v>158</v>
      </c>
      <c r="L229" s="39"/>
      <c r="M229" s="187" t="s">
        <v>1</v>
      </c>
      <c r="N229" s="188" t="s">
        <v>40</v>
      </c>
      <c r="O229" s="77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1" t="s">
        <v>136</v>
      </c>
      <c r="AT229" s="191" t="s">
        <v>132</v>
      </c>
      <c r="AU229" s="191" t="s">
        <v>83</v>
      </c>
      <c r="AY229" s="19" t="s">
        <v>130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81</v>
      </c>
      <c r="BK229" s="192">
        <f>ROUND(I229*H229,2)</f>
        <v>0</v>
      </c>
      <c r="BL229" s="19" t="s">
        <v>136</v>
      </c>
      <c r="BM229" s="191" t="s">
        <v>498</v>
      </c>
    </row>
    <row r="230" s="2" customFormat="1">
      <c r="A230" s="38"/>
      <c r="B230" s="39"/>
      <c r="C230" s="38"/>
      <c r="D230" s="193" t="s">
        <v>138</v>
      </c>
      <c r="E230" s="38"/>
      <c r="F230" s="194" t="s">
        <v>499</v>
      </c>
      <c r="G230" s="38"/>
      <c r="H230" s="38"/>
      <c r="I230" s="195"/>
      <c r="J230" s="38"/>
      <c r="K230" s="38"/>
      <c r="L230" s="39"/>
      <c r="M230" s="196"/>
      <c r="N230" s="197"/>
      <c r="O230" s="77"/>
      <c r="P230" s="77"/>
      <c r="Q230" s="77"/>
      <c r="R230" s="77"/>
      <c r="S230" s="77"/>
      <c r="T230" s="7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138</v>
      </c>
      <c r="AU230" s="19" t="s">
        <v>83</v>
      </c>
    </row>
    <row r="231" s="15" customFormat="1">
      <c r="A231" s="15"/>
      <c r="B231" s="215"/>
      <c r="C231" s="15"/>
      <c r="D231" s="193" t="s">
        <v>142</v>
      </c>
      <c r="E231" s="216" t="s">
        <v>1</v>
      </c>
      <c r="F231" s="217" t="s">
        <v>443</v>
      </c>
      <c r="G231" s="15"/>
      <c r="H231" s="216" t="s">
        <v>1</v>
      </c>
      <c r="I231" s="218"/>
      <c r="J231" s="15"/>
      <c r="K231" s="15"/>
      <c r="L231" s="215"/>
      <c r="M231" s="219"/>
      <c r="N231" s="220"/>
      <c r="O231" s="220"/>
      <c r="P231" s="220"/>
      <c r="Q231" s="220"/>
      <c r="R231" s="220"/>
      <c r="S231" s="220"/>
      <c r="T231" s="22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16" t="s">
        <v>142</v>
      </c>
      <c r="AU231" s="216" t="s">
        <v>83</v>
      </c>
      <c r="AV231" s="15" t="s">
        <v>81</v>
      </c>
      <c r="AW231" s="15" t="s">
        <v>32</v>
      </c>
      <c r="AX231" s="15" t="s">
        <v>75</v>
      </c>
      <c r="AY231" s="216" t="s">
        <v>130</v>
      </c>
    </row>
    <row r="232" s="13" customFormat="1">
      <c r="A232" s="13"/>
      <c r="B232" s="199"/>
      <c r="C232" s="13"/>
      <c r="D232" s="193" t="s">
        <v>142</v>
      </c>
      <c r="E232" s="200" t="s">
        <v>1</v>
      </c>
      <c r="F232" s="201" t="s">
        <v>1066</v>
      </c>
      <c r="G232" s="13"/>
      <c r="H232" s="202">
        <v>107.776</v>
      </c>
      <c r="I232" s="203"/>
      <c r="J232" s="13"/>
      <c r="K232" s="13"/>
      <c r="L232" s="199"/>
      <c r="M232" s="204"/>
      <c r="N232" s="205"/>
      <c r="O232" s="205"/>
      <c r="P232" s="205"/>
      <c r="Q232" s="205"/>
      <c r="R232" s="205"/>
      <c r="S232" s="205"/>
      <c r="T232" s="20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00" t="s">
        <v>142</v>
      </c>
      <c r="AU232" s="200" t="s">
        <v>83</v>
      </c>
      <c r="AV232" s="13" t="s">
        <v>83</v>
      </c>
      <c r="AW232" s="13" t="s">
        <v>32</v>
      </c>
      <c r="AX232" s="13" t="s">
        <v>75</v>
      </c>
      <c r="AY232" s="200" t="s">
        <v>130</v>
      </c>
    </row>
    <row r="233" s="15" customFormat="1">
      <c r="A233" s="15"/>
      <c r="B233" s="215"/>
      <c r="C233" s="15"/>
      <c r="D233" s="193" t="s">
        <v>142</v>
      </c>
      <c r="E233" s="216" t="s">
        <v>1</v>
      </c>
      <c r="F233" s="217" t="s">
        <v>503</v>
      </c>
      <c r="G233" s="15"/>
      <c r="H233" s="216" t="s">
        <v>1</v>
      </c>
      <c r="I233" s="218"/>
      <c r="J233" s="15"/>
      <c r="K233" s="15"/>
      <c r="L233" s="215"/>
      <c r="M233" s="219"/>
      <c r="N233" s="220"/>
      <c r="O233" s="220"/>
      <c r="P233" s="220"/>
      <c r="Q233" s="220"/>
      <c r="R233" s="220"/>
      <c r="S233" s="220"/>
      <c r="T233" s="22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6" t="s">
        <v>142</v>
      </c>
      <c r="AU233" s="216" t="s">
        <v>83</v>
      </c>
      <c r="AV233" s="15" t="s">
        <v>81</v>
      </c>
      <c r="AW233" s="15" t="s">
        <v>32</v>
      </c>
      <c r="AX233" s="15" t="s">
        <v>75</v>
      </c>
      <c r="AY233" s="216" t="s">
        <v>130</v>
      </c>
    </row>
    <row r="234" s="13" customFormat="1">
      <c r="A234" s="13"/>
      <c r="B234" s="199"/>
      <c r="C234" s="13"/>
      <c r="D234" s="193" t="s">
        <v>142</v>
      </c>
      <c r="E234" s="200" t="s">
        <v>1</v>
      </c>
      <c r="F234" s="201" t="s">
        <v>1067</v>
      </c>
      <c r="G234" s="13"/>
      <c r="H234" s="202">
        <v>-8.4199999999999999</v>
      </c>
      <c r="I234" s="203"/>
      <c r="J234" s="13"/>
      <c r="K234" s="13"/>
      <c r="L234" s="199"/>
      <c r="M234" s="204"/>
      <c r="N234" s="205"/>
      <c r="O234" s="205"/>
      <c r="P234" s="205"/>
      <c r="Q234" s="205"/>
      <c r="R234" s="205"/>
      <c r="S234" s="205"/>
      <c r="T234" s="20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0" t="s">
        <v>142</v>
      </c>
      <c r="AU234" s="200" t="s">
        <v>83</v>
      </c>
      <c r="AV234" s="13" t="s">
        <v>83</v>
      </c>
      <c r="AW234" s="13" t="s">
        <v>32</v>
      </c>
      <c r="AX234" s="13" t="s">
        <v>75</v>
      </c>
      <c r="AY234" s="200" t="s">
        <v>130</v>
      </c>
    </row>
    <row r="235" s="15" customFormat="1">
      <c r="A235" s="15"/>
      <c r="B235" s="215"/>
      <c r="C235" s="15"/>
      <c r="D235" s="193" t="s">
        <v>142</v>
      </c>
      <c r="E235" s="216" t="s">
        <v>1</v>
      </c>
      <c r="F235" s="217" t="s">
        <v>1068</v>
      </c>
      <c r="G235" s="15"/>
      <c r="H235" s="216" t="s">
        <v>1</v>
      </c>
      <c r="I235" s="218"/>
      <c r="J235" s="15"/>
      <c r="K235" s="15"/>
      <c r="L235" s="215"/>
      <c r="M235" s="219"/>
      <c r="N235" s="220"/>
      <c r="O235" s="220"/>
      <c r="P235" s="220"/>
      <c r="Q235" s="220"/>
      <c r="R235" s="220"/>
      <c r="S235" s="220"/>
      <c r="T235" s="22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6" t="s">
        <v>142</v>
      </c>
      <c r="AU235" s="216" t="s">
        <v>83</v>
      </c>
      <c r="AV235" s="15" t="s">
        <v>81</v>
      </c>
      <c r="AW235" s="15" t="s">
        <v>32</v>
      </c>
      <c r="AX235" s="15" t="s">
        <v>75</v>
      </c>
      <c r="AY235" s="216" t="s">
        <v>130</v>
      </c>
    </row>
    <row r="236" s="13" customFormat="1">
      <c r="A236" s="13"/>
      <c r="B236" s="199"/>
      <c r="C236" s="13"/>
      <c r="D236" s="193" t="s">
        <v>142</v>
      </c>
      <c r="E236" s="200" t="s">
        <v>1</v>
      </c>
      <c r="F236" s="201" t="s">
        <v>1069</v>
      </c>
      <c r="G236" s="13"/>
      <c r="H236" s="202">
        <v>-0.20999999999999999</v>
      </c>
      <c r="I236" s="203"/>
      <c r="J236" s="13"/>
      <c r="K236" s="13"/>
      <c r="L236" s="199"/>
      <c r="M236" s="204"/>
      <c r="N236" s="205"/>
      <c r="O236" s="205"/>
      <c r="P236" s="205"/>
      <c r="Q236" s="205"/>
      <c r="R236" s="205"/>
      <c r="S236" s="205"/>
      <c r="T236" s="20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0" t="s">
        <v>142</v>
      </c>
      <c r="AU236" s="200" t="s">
        <v>83</v>
      </c>
      <c r="AV236" s="13" t="s">
        <v>83</v>
      </c>
      <c r="AW236" s="13" t="s">
        <v>32</v>
      </c>
      <c r="AX236" s="13" t="s">
        <v>75</v>
      </c>
      <c r="AY236" s="200" t="s">
        <v>130</v>
      </c>
    </row>
    <row r="237" s="15" customFormat="1">
      <c r="A237" s="15"/>
      <c r="B237" s="215"/>
      <c r="C237" s="15"/>
      <c r="D237" s="193" t="s">
        <v>142</v>
      </c>
      <c r="E237" s="216" t="s">
        <v>1</v>
      </c>
      <c r="F237" s="217" t="s">
        <v>507</v>
      </c>
      <c r="G237" s="15"/>
      <c r="H237" s="216" t="s">
        <v>1</v>
      </c>
      <c r="I237" s="218"/>
      <c r="J237" s="15"/>
      <c r="K237" s="15"/>
      <c r="L237" s="215"/>
      <c r="M237" s="219"/>
      <c r="N237" s="220"/>
      <c r="O237" s="220"/>
      <c r="P237" s="220"/>
      <c r="Q237" s="220"/>
      <c r="R237" s="220"/>
      <c r="S237" s="220"/>
      <c r="T237" s="22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16" t="s">
        <v>142</v>
      </c>
      <c r="AU237" s="216" t="s">
        <v>83</v>
      </c>
      <c r="AV237" s="15" t="s">
        <v>81</v>
      </c>
      <c r="AW237" s="15" t="s">
        <v>32</v>
      </c>
      <c r="AX237" s="15" t="s">
        <v>75</v>
      </c>
      <c r="AY237" s="216" t="s">
        <v>130</v>
      </c>
    </row>
    <row r="238" s="13" customFormat="1">
      <c r="A238" s="13"/>
      <c r="B238" s="199"/>
      <c r="C238" s="13"/>
      <c r="D238" s="193" t="s">
        <v>142</v>
      </c>
      <c r="E238" s="200" t="s">
        <v>1</v>
      </c>
      <c r="F238" s="201" t="s">
        <v>1070</v>
      </c>
      <c r="G238" s="13"/>
      <c r="H238" s="202">
        <v>-29.178000000000001</v>
      </c>
      <c r="I238" s="203"/>
      <c r="J238" s="13"/>
      <c r="K238" s="13"/>
      <c r="L238" s="199"/>
      <c r="M238" s="204"/>
      <c r="N238" s="205"/>
      <c r="O238" s="205"/>
      <c r="P238" s="205"/>
      <c r="Q238" s="205"/>
      <c r="R238" s="205"/>
      <c r="S238" s="205"/>
      <c r="T238" s="20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0" t="s">
        <v>142</v>
      </c>
      <c r="AU238" s="200" t="s">
        <v>83</v>
      </c>
      <c r="AV238" s="13" t="s">
        <v>83</v>
      </c>
      <c r="AW238" s="13" t="s">
        <v>32</v>
      </c>
      <c r="AX238" s="13" t="s">
        <v>75</v>
      </c>
      <c r="AY238" s="200" t="s">
        <v>130</v>
      </c>
    </row>
    <row r="239" s="15" customFormat="1">
      <c r="A239" s="15"/>
      <c r="B239" s="215"/>
      <c r="C239" s="15"/>
      <c r="D239" s="193" t="s">
        <v>142</v>
      </c>
      <c r="E239" s="216" t="s">
        <v>1</v>
      </c>
      <c r="F239" s="217" t="s">
        <v>1071</v>
      </c>
      <c r="G239" s="15"/>
      <c r="H239" s="216" t="s">
        <v>1</v>
      </c>
      <c r="I239" s="218"/>
      <c r="J239" s="15"/>
      <c r="K239" s="15"/>
      <c r="L239" s="215"/>
      <c r="M239" s="219"/>
      <c r="N239" s="220"/>
      <c r="O239" s="220"/>
      <c r="P239" s="220"/>
      <c r="Q239" s="220"/>
      <c r="R239" s="220"/>
      <c r="S239" s="220"/>
      <c r="T239" s="221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16" t="s">
        <v>142</v>
      </c>
      <c r="AU239" s="216" t="s">
        <v>83</v>
      </c>
      <c r="AV239" s="15" t="s">
        <v>81</v>
      </c>
      <c r="AW239" s="15" t="s">
        <v>32</v>
      </c>
      <c r="AX239" s="15" t="s">
        <v>75</v>
      </c>
      <c r="AY239" s="216" t="s">
        <v>130</v>
      </c>
    </row>
    <row r="240" s="13" customFormat="1">
      <c r="A240" s="13"/>
      <c r="B240" s="199"/>
      <c r="C240" s="13"/>
      <c r="D240" s="193" t="s">
        <v>142</v>
      </c>
      <c r="E240" s="200" t="s">
        <v>1</v>
      </c>
      <c r="F240" s="201" t="s">
        <v>1072</v>
      </c>
      <c r="G240" s="13"/>
      <c r="H240" s="202">
        <v>-0.17999999999999999</v>
      </c>
      <c r="I240" s="203"/>
      <c r="J240" s="13"/>
      <c r="K240" s="13"/>
      <c r="L240" s="199"/>
      <c r="M240" s="204"/>
      <c r="N240" s="205"/>
      <c r="O240" s="205"/>
      <c r="P240" s="205"/>
      <c r="Q240" s="205"/>
      <c r="R240" s="205"/>
      <c r="S240" s="205"/>
      <c r="T240" s="20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0" t="s">
        <v>142</v>
      </c>
      <c r="AU240" s="200" t="s">
        <v>83</v>
      </c>
      <c r="AV240" s="13" t="s">
        <v>83</v>
      </c>
      <c r="AW240" s="13" t="s">
        <v>32</v>
      </c>
      <c r="AX240" s="13" t="s">
        <v>75</v>
      </c>
      <c r="AY240" s="200" t="s">
        <v>130</v>
      </c>
    </row>
    <row r="241" s="15" customFormat="1">
      <c r="A241" s="15"/>
      <c r="B241" s="215"/>
      <c r="C241" s="15"/>
      <c r="D241" s="193" t="s">
        <v>142</v>
      </c>
      <c r="E241" s="216" t="s">
        <v>1</v>
      </c>
      <c r="F241" s="217" t="s">
        <v>1073</v>
      </c>
      <c r="G241" s="15"/>
      <c r="H241" s="216" t="s">
        <v>1</v>
      </c>
      <c r="I241" s="218"/>
      <c r="J241" s="15"/>
      <c r="K241" s="15"/>
      <c r="L241" s="215"/>
      <c r="M241" s="219"/>
      <c r="N241" s="220"/>
      <c r="O241" s="220"/>
      <c r="P241" s="220"/>
      <c r="Q241" s="220"/>
      <c r="R241" s="220"/>
      <c r="S241" s="220"/>
      <c r="T241" s="22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16" t="s">
        <v>142</v>
      </c>
      <c r="AU241" s="216" t="s">
        <v>83</v>
      </c>
      <c r="AV241" s="15" t="s">
        <v>81</v>
      </c>
      <c r="AW241" s="15" t="s">
        <v>32</v>
      </c>
      <c r="AX241" s="15" t="s">
        <v>75</v>
      </c>
      <c r="AY241" s="216" t="s">
        <v>130</v>
      </c>
    </row>
    <row r="242" s="13" customFormat="1">
      <c r="A242" s="13"/>
      <c r="B242" s="199"/>
      <c r="C242" s="13"/>
      <c r="D242" s="193" t="s">
        <v>142</v>
      </c>
      <c r="E242" s="200" t="s">
        <v>1</v>
      </c>
      <c r="F242" s="201" t="s">
        <v>1074</v>
      </c>
      <c r="G242" s="13"/>
      <c r="H242" s="202">
        <v>-0.45200000000000001</v>
      </c>
      <c r="I242" s="203"/>
      <c r="J242" s="13"/>
      <c r="K242" s="13"/>
      <c r="L242" s="199"/>
      <c r="M242" s="204"/>
      <c r="N242" s="205"/>
      <c r="O242" s="205"/>
      <c r="P242" s="205"/>
      <c r="Q242" s="205"/>
      <c r="R242" s="205"/>
      <c r="S242" s="205"/>
      <c r="T242" s="20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0" t="s">
        <v>142</v>
      </c>
      <c r="AU242" s="200" t="s">
        <v>83</v>
      </c>
      <c r="AV242" s="13" t="s">
        <v>83</v>
      </c>
      <c r="AW242" s="13" t="s">
        <v>32</v>
      </c>
      <c r="AX242" s="13" t="s">
        <v>75</v>
      </c>
      <c r="AY242" s="200" t="s">
        <v>130</v>
      </c>
    </row>
    <row r="243" s="15" customFormat="1">
      <c r="A243" s="15"/>
      <c r="B243" s="215"/>
      <c r="C243" s="15"/>
      <c r="D243" s="193" t="s">
        <v>142</v>
      </c>
      <c r="E243" s="216" t="s">
        <v>1</v>
      </c>
      <c r="F243" s="217" t="s">
        <v>515</v>
      </c>
      <c r="G243" s="15"/>
      <c r="H243" s="216" t="s">
        <v>1</v>
      </c>
      <c r="I243" s="218"/>
      <c r="J243" s="15"/>
      <c r="K243" s="15"/>
      <c r="L243" s="215"/>
      <c r="M243" s="219"/>
      <c r="N243" s="220"/>
      <c r="O243" s="220"/>
      <c r="P243" s="220"/>
      <c r="Q243" s="220"/>
      <c r="R243" s="220"/>
      <c r="S243" s="220"/>
      <c r="T243" s="221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6" t="s">
        <v>142</v>
      </c>
      <c r="AU243" s="216" t="s">
        <v>83</v>
      </c>
      <c r="AV243" s="15" t="s">
        <v>81</v>
      </c>
      <c r="AW243" s="15" t="s">
        <v>32</v>
      </c>
      <c r="AX243" s="15" t="s">
        <v>75</v>
      </c>
      <c r="AY243" s="216" t="s">
        <v>130</v>
      </c>
    </row>
    <row r="244" s="13" customFormat="1">
      <c r="A244" s="13"/>
      <c r="B244" s="199"/>
      <c r="C244" s="13"/>
      <c r="D244" s="193" t="s">
        <v>142</v>
      </c>
      <c r="E244" s="200" t="s">
        <v>1</v>
      </c>
      <c r="F244" s="201" t="s">
        <v>1075</v>
      </c>
      <c r="G244" s="13"/>
      <c r="H244" s="202">
        <v>19.225000000000001</v>
      </c>
      <c r="I244" s="203"/>
      <c r="J244" s="13"/>
      <c r="K244" s="13"/>
      <c r="L244" s="199"/>
      <c r="M244" s="204"/>
      <c r="N244" s="205"/>
      <c r="O244" s="205"/>
      <c r="P244" s="205"/>
      <c r="Q244" s="205"/>
      <c r="R244" s="205"/>
      <c r="S244" s="205"/>
      <c r="T244" s="20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0" t="s">
        <v>142</v>
      </c>
      <c r="AU244" s="200" t="s">
        <v>83</v>
      </c>
      <c r="AV244" s="13" t="s">
        <v>83</v>
      </c>
      <c r="AW244" s="13" t="s">
        <v>32</v>
      </c>
      <c r="AX244" s="13" t="s">
        <v>75</v>
      </c>
      <c r="AY244" s="200" t="s">
        <v>130</v>
      </c>
    </row>
    <row r="245" s="15" customFormat="1">
      <c r="A245" s="15"/>
      <c r="B245" s="215"/>
      <c r="C245" s="15"/>
      <c r="D245" s="193" t="s">
        <v>142</v>
      </c>
      <c r="E245" s="216" t="s">
        <v>1</v>
      </c>
      <c r="F245" s="217" t="s">
        <v>517</v>
      </c>
      <c r="G245" s="15"/>
      <c r="H245" s="216" t="s">
        <v>1</v>
      </c>
      <c r="I245" s="218"/>
      <c r="J245" s="15"/>
      <c r="K245" s="15"/>
      <c r="L245" s="215"/>
      <c r="M245" s="219"/>
      <c r="N245" s="220"/>
      <c r="O245" s="220"/>
      <c r="P245" s="220"/>
      <c r="Q245" s="220"/>
      <c r="R245" s="220"/>
      <c r="S245" s="220"/>
      <c r="T245" s="22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16" t="s">
        <v>142</v>
      </c>
      <c r="AU245" s="216" t="s">
        <v>83</v>
      </c>
      <c r="AV245" s="15" t="s">
        <v>81</v>
      </c>
      <c r="AW245" s="15" t="s">
        <v>32</v>
      </c>
      <c r="AX245" s="15" t="s">
        <v>75</v>
      </c>
      <c r="AY245" s="216" t="s">
        <v>130</v>
      </c>
    </row>
    <row r="246" s="13" customFormat="1">
      <c r="A246" s="13"/>
      <c r="B246" s="199"/>
      <c r="C246" s="13"/>
      <c r="D246" s="193" t="s">
        <v>142</v>
      </c>
      <c r="E246" s="200" t="s">
        <v>1</v>
      </c>
      <c r="F246" s="201" t="s">
        <v>1076</v>
      </c>
      <c r="G246" s="13"/>
      <c r="H246" s="202">
        <v>8.2620000000000005</v>
      </c>
      <c r="I246" s="203"/>
      <c r="J246" s="13"/>
      <c r="K246" s="13"/>
      <c r="L246" s="199"/>
      <c r="M246" s="204"/>
      <c r="N246" s="205"/>
      <c r="O246" s="205"/>
      <c r="P246" s="205"/>
      <c r="Q246" s="205"/>
      <c r="R246" s="205"/>
      <c r="S246" s="205"/>
      <c r="T246" s="20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0" t="s">
        <v>142</v>
      </c>
      <c r="AU246" s="200" t="s">
        <v>83</v>
      </c>
      <c r="AV246" s="13" t="s">
        <v>83</v>
      </c>
      <c r="AW246" s="13" t="s">
        <v>32</v>
      </c>
      <c r="AX246" s="13" t="s">
        <v>75</v>
      </c>
      <c r="AY246" s="200" t="s">
        <v>130</v>
      </c>
    </row>
    <row r="247" s="14" customFormat="1">
      <c r="A247" s="14"/>
      <c r="B247" s="207"/>
      <c r="C247" s="14"/>
      <c r="D247" s="193" t="s">
        <v>142</v>
      </c>
      <c r="E247" s="208" t="s">
        <v>1</v>
      </c>
      <c r="F247" s="209" t="s">
        <v>173</v>
      </c>
      <c r="G247" s="14"/>
      <c r="H247" s="210">
        <v>96.823000000000008</v>
      </c>
      <c r="I247" s="211"/>
      <c r="J247" s="14"/>
      <c r="K247" s="14"/>
      <c r="L247" s="207"/>
      <c r="M247" s="212"/>
      <c r="N247" s="213"/>
      <c r="O247" s="213"/>
      <c r="P247" s="213"/>
      <c r="Q247" s="213"/>
      <c r="R247" s="213"/>
      <c r="S247" s="213"/>
      <c r="T247" s="2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8" t="s">
        <v>142</v>
      </c>
      <c r="AU247" s="208" t="s">
        <v>83</v>
      </c>
      <c r="AV247" s="14" t="s">
        <v>136</v>
      </c>
      <c r="AW247" s="14" t="s">
        <v>32</v>
      </c>
      <c r="AX247" s="14" t="s">
        <v>81</v>
      </c>
      <c r="AY247" s="208" t="s">
        <v>130</v>
      </c>
    </row>
    <row r="248" s="2" customFormat="1" ht="21.75" customHeight="1">
      <c r="A248" s="38"/>
      <c r="B248" s="179"/>
      <c r="C248" s="230" t="s">
        <v>313</v>
      </c>
      <c r="D248" s="230" t="s">
        <v>379</v>
      </c>
      <c r="E248" s="231" t="s">
        <v>520</v>
      </c>
      <c r="F248" s="232" t="s">
        <v>521</v>
      </c>
      <c r="G248" s="233" t="s">
        <v>490</v>
      </c>
      <c r="H248" s="234">
        <v>184.92599999999999</v>
      </c>
      <c r="I248" s="235"/>
      <c r="J248" s="236">
        <f>ROUND(I248*H248,2)</f>
        <v>0</v>
      </c>
      <c r="K248" s="232" t="s">
        <v>158</v>
      </c>
      <c r="L248" s="237"/>
      <c r="M248" s="238" t="s">
        <v>1</v>
      </c>
      <c r="N248" s="239" t="s">
        <v>40</v>
      </c>
      <c r="O248" s="77"/>
      <c r="P248" s="189">
        <f>O248*H248</f>
        <v>0</v>
      </c>
      <c r="Q248" s="189">
        <v>1</v>
      </c>
      <c r="R248" s="189">
        <f>Q248*H248</f>
        <v>184.92599999999999</v>
      </c>
      <c r="S248" s="189">
        <v>0</v>
      </c>
      <c r="T248" s="19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91" t="s">
        <v>178</v>
      </c>
      <c r="AT248" s="191" t="s">
        <v>379</v>
      </c>
      <c r="AU248" s="191" t="s">
        <v>83</v>
      </c>
      <c r="AY248" s="19" t="s">
        <v>130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81</v>
      </c>
      <c r="BK248" s="192">
        <f>ROUND(I248*H248,2)</f>
        <v>0</v>
      </c>
      <c r="BL248" s="19" t="s">
        <v>136</v>
      </c>
      <c r="BM248" s="191" t="s">
        <v>522</v>
      </c>
    </row>
    <row r="249" s="2" customFormat="1">
      <c r="A249" s="38"/>
      <c r="B249" s="39"/>
      <c r="C249" s="38"/>
      <c r="D249" s="193" t="s">
        <v>138</v>
      </c>
      <c r="E249" s="38"/>
      <c r="F249" s="194" t="s">
        <v>521</v>
      </c>
      <c r="G249" s="38"/>
      <c r="H249" s="38"/>
      <c r="I249" s="195"/>
      <c r="J249" s="38"/>
      <c r="K249" s="38"/>
      <c r="L249" s="39"/>
      <c r="M249" s="196"/>
      <c r="N249" s="197"/>
      <c r="O249" s="77"/>
      <c r="P249" s="77"/>
      <c r="Q249" s="77"/>
      <c r="R249" s="77"/>
      <c r="S249" s="77"/>
      <c r="T249" s="7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138</v>
      </c>
      <c r="AU249" s="19" t="s">
        <v>83</v>
      </c>
    </row>
    <row r="250" s="2" customFormat="1">
      <c r="A250" s="38"/>
      <c r="B250" s="39"/>
      <c r="C250" s="38"/>
      <c r="D250" s="193" t="s">
        <v>140</v>
      </c>
      <c r="E250" s="38"/>
      <c r="F250" s="198" t="s">
        <v>523</v>
      </c>
      <c r="G250" s="38"/>
      <c r="H250" s="38"/>
      <c r="I250" s="195"/>
      <c r="J250" s="38"/>
      <c r="K250" s="38"/>
      <c r="L250" s="39"/>
      <c r="M250" s="196"/>
      <c r="N250" s="197"/>
      <c r="O250" s="77"/>
      <c r="P250" s="77"/>
      <c r="Q250" s="77"/>
      <c r="R250" s="77"/>
      <c r="S250" s="77"/>
      <c r="T250" s="7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140</v>
      </c>
      <c r="AU250" s="19" t="s">
        <v>83</v>
      </c>
    </row>
    <row r="251" s="15" customFormat="1">
      <c r="A251" s="15"/>
      <c r="B251" s="215"/>
      <c r="C251" s="15"/>
      <c r="D251" s="193" t="s">
        <v>142</v>
      </c>
      <c r="E251" s="216" t="s">
        <v>1</v>
      </c>
      <c r="F251" s="217" t="s">
        <v>1077</v>
      </c>
      <c r="G251" s="15"/>
      <c r="H251" s="216" t="s">
        <v>1</v>
      </c>
      <c r="I251" s="218"/>
      <c r="J251" s="15"/>
      <c r="K251" s="15"/>
      <c r="L251" s="215"/>
      <c r="M251" s="219"/>
      <c r="N251" s="220"/>
      <c r="O251" s="220"/>
      <c r="P251" s="220"/>
      <c r="Q251" s="220"/>
      <c r="R251" s="220"/>
      <c r="S251" s="220"/>
      <c r="T251" s="22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16" t="s">
        <v>142</v>
      </c>
      <c r="AU251" s="216" t="s">
        <v>83</v>
      </c>
      <c r="AV251" s="15" t="s">
        <v>81</v>
      </c>
      <c r="AW251" s="15" t="s">
        <v>32</v>
      </c>
      <c r="AX251" s="15" t="s">
        <v>75</v>
      </c>
      <c r="AY251" s="216" t="s">
        <v>130</v>
      </c>
    </row>
    <row r="252" s="13" customFormat="1">
      <c r="A252" s="13"/>
      <c r="B252" s="199"/>
      <c r="C252" s="13"/>
      <c r="D252" s="193" t="s">
        <v>142</v>
      </c>
      <c r="E252" s="200" t="s">
        <v>1</v>
      </c>
      <c r="F252" s="201" t="s">
        <v>1078</v>
      </c>
      <c r="G252" s="13"/>
      <c r="H252" s="202">
        <v>96.822999999999993</v>
      </c>
      <c r="I252" s="203"/>
      <c r="J252" s="13"/>
      <c r="K252" s="13"/>
      <c r="L252" s="199"/>
      <c r="M252" s="204"/>
      <c r="N252" s="205"/>
      <c r="O252" s="205"/>
      <c r="P252" s="205"/>
      <c r="Q252" s="205"/>
      <c r="R252" s="205"/>
      <c r="S252" s="205"/>
      <c r="T252" s="20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0" t="s">
        <v>142</v>
      </c>
      <c r="AU252" s="200" t="s">
        <v>83</v>
      </c>
      <c r="AV252" s="13" t="s">
        <v>83</v>
      </c>
      <c r="AW252" s="13" t="s">
        <v>32</v>
      </c>
      <c r="AX252" s="13" t="s">
        <v>75</v>
      </c>
      <c r="AY252" s="200" t="s">
        <v>130</v>
      </c>
    </row>
    <row r="253" s="15" customFormat="1">
      <c r="A253" s="15"/>
      <c r="B253" s="215"/>
      <c r="C253" s="15"/>
      <c r="D253" s="193" t="s">
        <v>142</v>
      </c>
      <c r="E253" s="216" t="s">
        <v>1</v>
      </c>
      <c r="F253" s="217" t="s">
        <v>1079</v>
      </c>
      <c r="G253" s="15"/>
      <c r="H253" s="216" t="s">
        <v>1</v>
      </c>
      <c r="I253" s="218"/>
      <c r="J253" s="15"/>
      <c r="K253" s="15"/>
      <c r="L253" s="215"/>
      <c r="M253" s="219"/>
      <c r="N253" s="220"/>
      <c r="O253" s="220"/>
      <c r="P253" s="220"/>
      <c r="Q253" s="220"/>
      <c r="R253" s="220"/>
      <c r="S253" s="220"/>
      <c r="T253" s="22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16" t="s">
        <v>142</v>
      </c>
      <c r="AU253" s="216" t="s">
        <v>83</v>
      </c>
      <c r="AV253" s="15" t="s">
        <v>81</v>
      </c>
      <c r="AW253" s="15" t="s">
        <v>32</v>
      </c>
      <c r="AX253" s="15" t="s">
        <v>75</v>
      </c>
      <c r="AY253" s="216" t="s">
        <v>130</v>
      </c>
    </row>
    <row r="254" s="13" customFormat="1">
      <c r="A254" s="13"/>
      <c r="B254" s="199"/>
      <c r="C254" s="13"/>
      <c r="D254" s="193" t="s">
        <v>142</v>
      </c>
      <c r="E254" s="200" t="s">
        <v>1</v>
      </c>
      <c r="F254" s="201" t="s">
        <v>1080</v>
      </c>
      <c r="G254" s="13"/>
      <c r="H254" s="202">
        <v>-4.3600000000000003</v>
      </c>
      <c r="I254" s="203"/>
      <c r="J254" s="13"/>
      <c r="K254" s="13"/>
      <c r="L254" s="199"/>
      <c r="M254" s="204"/>
      <c r="N254" s="205"/>
      <c r="O254" s="205"/>
      <c r="P254" s="205"/>
      <c r="Q254" s="205"/>
      <c r="R254" s="205"/>
      <c r="S254" s="205"/>
      <c r="T254" s="20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0" t="s">
        <v>142</v>
      </c>
      <c r="AU254" s="200" t="s">
        <v>83</v>
      </c>
      <c r="AV254" s="13" t="s">
        <v>83</v>
      </c>
      <c r="AW254" s="13" t="s">
        <v>32</v>
      </c>
      <c r="AX254" s="13" t="s">
        <v>75</v>
      </c>
      <c r="AY254" s="200" t="s">
        <v>130</v>
      </c>
    </row>
    <row r="255" s="14" customFormat="1">
      <c r="A255" s="14"/>
      <c r="B255" s="207"/>
      <c r="C255" s="14"/>
      <c r="D255" s="193" t="s">
        <v>142</v>
      </c>
      <c r="E255" s="208" t="s">
        <v>1</v>
      </c>
      <c r="F255" s="209" t="s">
        <v>173</v>
      </c>
      <c r="G255" s="14"/>
      <c r="H255" s="210">
        <v>92.462999999999994</v>
      </c>
      <c r="I255" s="211"/>
      <c r="J255" s="14"/>
      <c r="K255" s="14"/>
      <c r="L255" s="207"/>
      <c r="M255" s="212"/>
      <c r="N255" s="213"/>
      <c r="O255" s="213"/>
      <c r="P255" s="213"/>
      <c r="Q255" s="213"/>
      <c r="R255" s="213"/>
      <c r="S255" s="213"/>
      <c r="T255" s="2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8" t="s">
        <v>142</v>
      </c>
      <c r="AU255" s="208" t="s">
        <v>83</v>
      </c>
      <c r="AV255" s="14" t="s">
        <v>136</v>
      </c>
      <c r="AW255" s="14" t="s">
        <v>32</v>
      </c>
      <c r="AX255" s="14" t="s">
        <v>81</v>
      </c>
      <c r="AY255" s="208" t="s">
        <v>130</v>
      </c>
    </row>
    <row r="256" s="13" customFormat="1">
      <c r="A256" s="13"/>
      <c r="B256" s="199"/>
      <c r="C256" s="13"/>
      <c r="D256" s="193" t="s">
        <v>142</v>
      </c>
      <c r="E256" s="13"/>
      <c r="F256" s="201" t="s">
        <v>1081</v>
      </c>
      <c r="G256" s="13"/>
      <c r="H256" s="202">
        <v>184.92599999999999</v>
      </c>
      <c r="I256" s="203"/>
      <c r="J256" s="13"/>
      <c r="K256" s="13"/>
      <c r="L256" s="199"/>
      <c r="M256" s="204"/>
      <c r="N256" s="205"/>
      <c r="O256" s="205"/>
      <c r="P256" s="205"/>
      <c r="Q256" s="205"/>
      <c r="R256" s="205"/>
      <c r="S256" s="205"/>
      <c r="T256" s="20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0" t="s">
        <v>142</v>
      </c>
      <c r="AU256" s="200" t="s">
        <v>83</v>
      </c>
      <c r="AV256" s="13" t="s">
        <v>83</v>
      </c>
      <c r="AW256" s="13" t="s">
        <v>3</v>
      </c>
      <c r="AX256" s="13" t="s">
        <v>81</v>
      </c>
      <c r="AY256" s="200" t="s">
        <v>130</v>
      </c>
    </row>
    <row r="257" s="2" customFormat="1" ht="21.75" customHeight="1">
      <c r="A257" s="38"/>
      <c r="B257" s="179"/>
      <c r="C257" s="230" t="s">
        <v>320</v>
      </c>
      <c r="D257" s="230" t="s">
        <v>379</v>
      </c>
      <c r="E257" s="231" t="s">
        <v>1082</v>
      </c>
      <c r="F257" s="232" t="s">
        <v>1083</v>
      </c>
      <c r="G257" s="233" t="s">
        <v>490</v>
      </c>
      <c r="H257" s="234">
        <v>8.7200000000000006</v>
      </c>
      <c r="I257" s="235"/>
      <c r="J257" s="236">
        <f>ROUND(I257*H257,2)</f>
        <v>0</v>
      </c>
      <c r="K257" s="232" t="s">
        <v>158</v>
      </c>
      <c r="L257" s="237"/>
      <c r="M257" s="238" t="s">
        <v>1</v>
      </c>
      <c r="N257" s="239" t="s">
        <v>40</v>
      </c>
      <c r="O257" s="77"/>
      <c r="P257" s="189">
        <f>O257*H257</f>
        <v>0</v>
      </c>
      <c r="Q257" s="189">
        <v>1</v>
      </c>
      <c r="R257" s="189">
        <f>Q257*H257</f>
        <v>8.7200000000000006</v>
      </c>
      <c r="S257" s="189">
        <v>0</v>
      </c>
      <c r="T257" s="19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1" t="s">
        <v>178</v>
      </c>
      <c r="AT257" s="191" t="s">
        <v>379</v>
      </c>
      <c r="AU257" s="191" t="s">
        <v>83</v>
      </c>
      <c r="AY257" s="19" t="s">
        <v>130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81</v>
      </c>
      <c r="BK257" s="192">
        <f>ROUND(I257*H257,2)</f>
        <v>0</v>
      </c>
      <c r="BL257" s="19" t="s">
        <v>136</v>
      </c>
      <c r="BM257" s="191" t="s">
        <v>1084</v>
      </c>
    </row>
    <row r="258" s="2" customFormat="1">
      <c r="A258" s="38"/>
      <c r="B258" s="39"/>
      <c r="C258" s="38"/>
      <c r="D258" s="193" t="s">
        <v>138</v>
      </c>
      <c r="E258" s="38"/>
      <c r="F258" s="194" t="s">
        <v>1083</v>
      </c>
      <c r="G258" s="38"/>
      <c r="H258" s="38"/>
      <c r="I258" s="195"/>
      <c r="J258" s="38"/>
      <c r="K258" s="38"/>
      <c r="L258" s="39"/>
      <c r="M258" s="196"/>
      <c r="N258" s="197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138</v>
      </c>
      <c r="AU258" s="19" t="s">
        <v>83</v>
      </c>
    </row>
    <row r="259" s="2" customFormat="1">
      <c r="A259" s="38"/>
      <c r="B259" s="39"/>
      <c r="C259" s="38"/>
      <c r="D259" s="193" t="s">
        <v>140</v>
      </c>
      <c r="E259" s="38"/>
      <c r="F259" s="198" t="s">
        <v>523</v>
      </c>
      <c r="G259" s="38"/>
      <c r="H259" s="38"/>
      <c r="I259" s="195"/>
      <c r="J259" s="38"/>
      <c r="K259" s="38"/>
      <c r="L259" s="39"/>
      <c r="M259" s="196"/>
      <c r="N259" s="197"/>
      <c r="O259" s="77"/>
      <c r="P259" s="77"/>
      <c r="Q259" s="77"/>
      <c r="R259" s="77"/>
      <c r="S259" s="77"/>
      <c r="T259" s="7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9" t="s">
        <v>140</v>
      </c>
      <c r="AU259" s="19" t="s">
        <v>83</v>
      </c>
    </row>
    <row r="260" s="15" customFormat="1">
      <c r="A260" s="15"/>
      <c r="B260" s="215"/>
      <c r="C260" s="15"/>
      <c r="D260" s="193" t="s">
        <v>142</v>
      </c>
      <c r="E260" s="216" t="s">
        <v>1</v>
      </c>
      <c r="F260" s="217" t="s">
        <v>1085</v>
      </c>
      <c r="G260" s="15"/>
      <c r="H260" s="216" t="s">
        <v>1</v>
      </c>
      <c r="I260" s="218"/>
      <c r="J260" s="15"/>
      <c r="K260" s="15"/>
      <c r="L260" s="215"/>
      <c r="M260" s="219"/>
      <c r="N260" s="220"/>
      <c r="O260" s="220"/>
      <c r="P260" s="220"/>
      <c r="Q260" s="220"/>
      <c r="R260" s="220"/>
      <c r="S260" s="220"/>
      <c r="T260" s="221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6" t="s">
        <v>142</v>
      </c>
      <c r="AU260" s="216" t="s">
        <v>83</v>
      </c>
      <c r="AV260" s="15" t="s">
        <v>81</v>
      </c>
      <c r="AW260" s="15" t="s">
        <v>32</v>
      </c>
      <c r="AX260" s="15" t="s">
        <v>75</v>
      </c>
      <c r="AY260" s="216" t="s">
        <v>130</v>
      </c>
    </row>
    <row r="261" s="13" customFormat="1">
      <c r="A261" s="13"/>
      <c r="B261" s="199"/>
      <c r="C261" s="13"/>
      <c r="D261" s="193" t="s">
        <v>142</v>
      </c>
      <c r="E261" s="200" t="s">
        <v>1</v>
      </c>
      <c r="F261" s="201" t="s">
        <v>1086</v>
      </c>
      <c r="G261" s="13"/>
      <c r="H261" s="202">
        <v>5.202</v>
      </c>
      <c r="I261" s="203"/>
      <c r="J261" s="13"/>
      <c r="K261" s="13"/>
      <c r="L261" s="199"/>
      <c r="M261" s="204"/>
      <c r="N261" s="205"/>
      <c r="O261" s="205"/>
      <c r="P261" s="205"/>
      <c r="Q261" s="205"/>
      <c r="R261" s="205"/>
      <c r="S261" s="205"/>
      <c r="T261" s="20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00" t="s">
        <v>142</v>
      </c>
      <c r="AU261" s="200" t="s">
        <v>83</v>
      </c>
      <c r="AV261" s="13" t="s">
        <v>83</v>
      </c>
      <c r="AW261" s="13" t="s">
        <v>32</v>
      </c>
      <c r="AX261" s="13" t="s">
        <v>75</v>
      </c>
      <c r="AY261" s="200" t="s">
        <v>130</v>
      </c>
    </row>
    <row r="262" s="13" customFormat="1">
      <c r="A262" s="13"/>
      <c r="B262" s="199"/>
      <c r="C262" s="13"/>
      <c r="D262" s="193" t="s">
        <v>142</v>
      </c>
      <c r="E262" s="200" t="s">
        <v>1</v>
      </c>
      <c r="F262" s="201" t="s">
        <v>1087</v>
      </c>
      <c r="G262" s="13"/>
      <c r="H262" s="202">
        <v>-0.20999999999999999</v>
      </c>
      <c r="I262" s="203"/>
      <c r="J262" s="13"/>
      <c r="K262" s="13"/>
      <c r="L262" s="199"/>
      <c r="M262" s="204"/>
      <c r="N262" s="205"/>
      <c r="O262" s="205"/>
      <c r="P262" s="205"/>
      <c r="Q262" s="205"/>
      <c r="R262" s="205"/>
      <c r="S262" s="205"/>
      <c r="T262" s="20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0" t="s">
        <v>142</v>
      </c>
      <c r="AU262" s="200" t="s">
        <v>83</v>
      </c>
      <c r="AV262" s="13" t="s">
        <v>83</v>
      </c>
      <c r="AW262" s="13" t="s">
        <v>32</v>
      </c>
      <c r="AX262" s="13" t="s">
        <v>75</v>
      </c>
      <c r="AY262" s="200" t="s">
        <v>130</v>
      </c>
    </row>
    <row r="263" s="13" customFormat="1">
      <c r="A263" s="13"/>
      <c r="B263" s="199"/>
      <c r="C263" s="13"/>
      <c r="D263" s="193" t="s">
        <v>142</v>
      </c>
      <c r="E263" s="200" t="s">
        <v>1</v>
      </c>
      <c r="F263" s="201" t="s">
        <v>1088</v>
      </c>
      <c r="G263" s="13"/>
      <c r="H263" s="202">
        <v>-0.17999999999999999</v>
      </c>
      <c r="I263" s="203"/>
      <c r="J263" s="13"/>
      <c r="K263" s="13"/>
      <c r="L263" s="199"/>
      <c r="M263" s="204"/>
      <c r="N263" s="205"/>
      <c r="O263" s="205"/>
      <c r="P263" s="205"/>
      <c r="Q263" s="205"/>
      <c r="R263" s="205"/>
      <c r="S263" s="205"/>
      <c r="T263" s="20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0" t="s">
        <v>142</v>
      </c>
      <c r="AU263" s="200" t="s">
        <v>83</v>
      </c>
      <c r="AV263" s="13" t="s">
        <v>83</v>
      </c>
      <c r="AW263" s="13" t="s">
        <v>32</v>
      </c>
      <c r="AX263" s="13" t="s">
        <v>75</v>
      </c>
      <c r="AY263" s="200" t="s">
        <v>130</v>
      </c>
    </row>
    <row r="264" s="13" customFormat="1">
      <c r="A264" s="13"/>
      <c r="B264" s="199"/>
      <c r="C264" s="13"/>
      <c r="D264" s="193" t="s">
        <v>142</v>
      </c>
      <c r="E264" s="200" t="s">
        <v>1</v>
      </c>
      <c r="F264" s="201" t="s">
        <v>1089</v>
      </c>
      <c r="G264" s="13"/>
      <c r="H264" s="202">
        <v>-0.45200000000000001</v>
      </c>
      <c r="I264" s="203"/>
      <c r="J264" s="13"/>
      <c r="K264" s="13"/>
      <c r="L264" s="199"/>
      <c r="M264" s="204"/>
      <c r="N264" s="205"/>
      <c r="O264" s="205"/>
      <c r="P264" s="205"/>
      <c r="Q264" s="205"/>
      <c r="R264" s="205"/>
      <c r="S264" s="205"/>
      <c r="T264" s="20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00" t="s">
        <v>142</v>
      </c>
      <c r="AU264" s="200" t="s">
        <v>83</v>
      </c>
      <c r="AV264" s="13" t="s">
        <v>83</v>
      </c>
      <c r="AW264" s="13" t="s">
        <v>32</v>
      </c>
      <c r="AX264" s="13" t="s">
        <v>75</v>
      </c>
      <c r="AY264" s="200" t="s">
        <v>130</v>
      </c>
    </row>
    <row r="265" s="14" customFormat="1">
      <c r="A265" s="14"/>
      <c r="B265" s="207"/>
      <c r="C265" s="14"/>
      <c r="D265" s="193" t="s">
        <v>142</v>
      </c>
      <c r="E265" s="208" t="s">
        <v>1</v>
      </c>
      <c r="F265" s="209" t="s">
        <v>173</v>
      </c>
      <c r="G265" s="14"/>
      <c r="H265" s="210">
        <v>4.3600000000000003</v>
      </c>
      <c r="I265" s="211"/>
      <c r="J265" s="14"/>
      <c r="K265" s="14"/>
      <c r="L265" s="207"/>
      <c r="M265" s="212"/>
      <c r="N265" s="213"/>
      <c r="O265" s="213"/>
      <c r="P265" s="213"/>
      <c r="Q265" s="213"/>
      <c r="R265" s="213"/>
      <c r="S265" s="213"/>
      <c r="T265" s="2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8" t="s">
        <v>142</v>
      </c>
      <c r="AU265" s="208" t="s">
        <v>83</v>
      </c>
      <c r="AV265" s="14" t="s">
        <v>136</v>
      </c>
      <c r="AW265" s="14" t="s">
        <v>32</v>
      </c>
      <c r="AX265" s="14" t="s">
        <v>81</v>
      </c>
      <c r="AY265" s="208" t="s">
        <v>130</v>
      </c>
    </row>
    <row r="266" s="13" customFormat="1">
      <c r="A266" s="13"/>
      <c r="B266" s="199"/>
      <c r="C266" s="13"/>
      <c r="D266" s="193" t="s">
        <v>142</v>
      </c>
      <c r="E266" s="13"/>
      <c r="F266" s="201" t="s">
        <v>1090</v>
      </c>
      <c r="G266" s="13"/>
      <c r="H266" s="202">
        <v>8.7200000000000006</v>
      </c>
      <c r="I266" s="203"/>
      <c r="J266" s="13"/>
      <c r="K266" s="13"/>
      <c r="L266" s="199"/>
      <c r="M266" s="204"/>
      <c r="N266" s="205"/>
      <c r="O266" s="205"/>
      <c r="P266" s="205"/>
      <c r="Q266" s="205"/>
      <c r="R266" s="205"/>
      <c r="S266" s="205"/>
      <c r="T266" s="20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0" t="s">
        <v>142</v>
      </c>
      <c r="AU266" s="200" t="s">
        <v>83</v>
      </c>
      <c r="AV266" s="13" t="s">
        <v>83</v>
      </c>
      <c r="AW266" s="13" t="s">
        <v>3</v>
      </c>
      <c r="AX266" s="13" t="s">
        <v>81</v>
      </c>
      <c r="AY266" s="200" t="s">
        <v>130</v>
      </c>
    </row>
    <row r="267" s="2" customFormat="1" ht="24.15" customHeight="1">
      <c r="A267" s="38"/>
      <c r="B267" s="179"/>
      <c r="C267" s="180" t="s">
        <v>326</v>
      </c>
      <c r="D267" s="180" t="s">
        <v>132</v>
      </c>
      <c r="E267" s="181" t="s">
        <v>539</v>
      </c>
      <c r="F267" s="182" t="s">
        <v>540</v>
      </c>
      <c r="G267" s="183" t="s">
        <v>289</v>
      </c>
      <c r="H267" s="184">
        <v>29.178000000000001</v>
      </c>
      <c r="I267" s="185"/>
      <c r="J267" s="186">
        <f>ROUND(I267*H267,2)</f>
        <v>0</v>
      </c>
      <c r="K267" s="182" t="s">
        <v>158</v>
      </c>
      <c r="L267" s="39"/>
      <c r="M267" s="187" t="s">
        <v>1</v>
      </c>
      <c r="N267" s="188" t="s">
        <v>40</v>
      </c>
      <c r="O267" s="77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1" t="s">
        <v>136</v>
      </c>
      <c r="AT267" s="191" t="s">
        <v>132</v>
      </c>
      <c r="AU267" s="191" t="s">
        <v>83</v>
      </c>
      <c r="AY267" s="19" t="s">
        <v>130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81</v>
      </c>
      <c r="BK267" s="192">
        <f>ROUND(I267*H267,2)</f>
        <v>0</v>
      </c>
      <c r="BL267" s="19" t="s">
        <v>136</v>
      </c>
      <c r="BM267" s="191" t="s">
        <v>541</v>
      </c>
    </row>
    <row r="268" s="2" customFormat="1">
      <c r="A268" s="38"/>
      <c r="B268" s="39"/>
      <c r="C268" s="38"/>
      <c r="D268" s="193" t="s">
        <v>138</v>
      </c>
      <c r="E268" s="38"/>
      <c r="F268" s="194" t="s">
        <v>542</v>
      </c>
      <c r="G268" s="38"/>
      <c r="H268" s="38"/>
      <c r="I268" s="195"/>
      <c r="J268" s="38"/>
      <c r="K268" s="38"/>
      <c r="L268" s="39"/>
      <c r="M268" s="196"/>
      <c r="N268" s="197"/>
      <c r="O268" s="77"/>
      <c r="P268" s="77"/>
      <c r="Q268" s="77"/>
      <c r="R268" s="77"/>
      <c r="S268" s="77"/>
      <c r="T268" s="7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138</v>
      </c>
      <c r="AU268" s="19" t="s">
        <v>83</v>
      </c>
    </row>
    <row r="269" s="2" customFormat="1">
      <c r="A269" s="38"/>
      <c r="B269" s="39"/>
      <c r="C269" s="38"/>
      <c r="D269" s="193" t="s">
        <v>140</v>
      </c>
      <c r="E269" s="38"/>
      <c r="F269" s="198" t="s">
        <v>1040</v>
      </c>
      <c r="G269" s="38"/>
      <c r="H269" s="38"/>
      <c r="I269" s="195"/>
      <c r="J269" s="38"/>
      <c r="K269" s="38"/>
      <c r="L269" s="39"/>
      <c r="M269" s="196"/>
      <c r="N269" s="197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140</v>
      </c>
      <c r="AU269" s="19" t="s">
        <v>83</v>
      </c>
    </row>
    <row r="270" s="13" customFormat="1">
      <c r="A270" s="13"/>
      <c r="B270" s="199"/>
      <c r="C270" s="13"/>
      <c r="D270" s="193" t="s">
        <v>142</v>
      </c>
      <c r="E270" s="200" t="s">
        <v>1</v>
      </c>
      <c r="F270" s="201" t="s">
        <v>1091</v>
      </c>
      <c r="G270" s="13"/>
      <c r="H270" s="202">
        <v>26.928000000000001</v>
      </c>
      <c r="I270" s="203"/>
      <c r="J270" s="13"/>
      <c r="K270" s="13"/>
      <c r="L270" s="199"/>
      <c r="M270" s="204"/>
      <c r="N270" s="205"/>
      <c r="O270" s="205"/>
      <c r="P270" s="205"/>
      <c r="Q270" s="205"/>
      <c r="R270" s="205"/>
      <c r="S270" s="205"/>
      <c r="T270" s="20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0" t="s">
        <v>142</v>
      </c>
      <c r="AU270" s="200" t="s">
        <v>83</v>
      </c>
      <c r="AV270" s="13" t="s">
        <v>83</v>
      </c>
      <c r="AW270" s="13" t="s">
        <v>32</v>
      </c>
      <c r="AX270" s="13" t="s">
        <v>75</v>
      </c>
      <c r="AY270" s="200" t="s">
        <v>130</v>
      </c>
    </row>
    <row r="271" s="13" customFormat="1">
      <c r="A271" s="13"/>
      <c r="B271" s="199"/>
      <c r="C271" s="13"/>
      <c r="D271" s="193" t="s">
        <v>142</v>
      </c>
      <c r="E271" s="200" t="s">
        <v>1</v>
      </c>
      <c r="F271" s="201" t="s">
        <v>1092</v>
      </c>
      <c r="G271" s="13"/>
      <c r="H271" s="202">
        <v>2.25</v>
      </c>
      <c r="I271" s="203"/>
      <c r="J271" s="13"/>
      <c r="K271" s="13"/>
      <c r="L271" s="199"/>
      <c r="M271" s="204"/>
      <c r="N271" s="205"/>
      <c r="O271" s="205"/>
      <c r="P271" s="205"/>
      <c r="Q271" s="205"/>
      <c r="R271" s="205"/>
      <c r="S271" s="205"/>
      <c r="T271" s="20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0" t="s">
        <v>142</v>
      </c>
      <c r="AU271" s="200" t="s">
        <v>83</v>
      </c>
      <c r="AV271" s="13" t="s">
        <v>83</v>
      </c>
      <c r="AW271" s="13" t="s">
        <v>32</v>
      </c>
      <c r="AX271" s="13" t="s">
        <v>75</v>
      </c>
      <c r="AY271" s="200" t="s">
        <v>130</v>
      </c>
    </row>
    <row r="272" s="14" customFormat="1">
      <c r="A272" s="14"/>
      <c r="B272" s="207"/>
      <c r="C272" s="14"/>
      <c r="D272" s="193" t="s">
        <v>142</v>
      </c>
      <c r="E272" s="208" t="s">
        <v>1</v>
      </c>
      <c r="F272" s="209" t="s">
        <v>173</v>
      </c>
      <c r="G272" s="14"/>
      <c r="H272" s="210">
        <v>29.178000000000001</v>
      </c>
      <c r="I272" s="211"/>
      <c r="J272" s="14"/>
      <c r="K272" s="14"/>
      <c r="L272" s="207"/>
      <c r="M272" s="212"/>
      <c r="N272" s="213"/>
      <c r="O272" s="213"/>
      <c r="P272" s="213"/>
      <c r="Q272" s="213"/>
      <c r="R272" s="213"/>
      <c r="S272" s="213"/>
      <c r="T272" s="2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8" t="s">
        <v>142</v>
      </c>
      <c r="AU272" s="208" t="s">
        <v>83</v>
      </c>
      <c r="AV272" s="14" t="s">
        <v>136</v>
      </c>
      <c r="AW272" s="14" t="s">
        <v>32</v>
      </c>
      <c r="AX272" s="14" t="s">
        <v>81</v>
      </c>
      <c r="AY272" s="208" t="s">
        <v>130</v>
      </c>
    </row>
    <row r="273" s="2" customFormat="1" ht="16.5" customHeight="1">
      <c r="A273" s="38"/>
      <c r="B273" s="179"/>
      <c r="C273" s="230" t="s">
        <v>360</v>
      </c>
      <c r="D273" s="230" t="s">
        <v>379</v>
      </c>
      <c r="E273" s="231" t="s">
        <v>550</v>
      </c>
      <c r="F273" s="232" t="s">
        <v>551</v>
      </c>
      <c r="G273" s="233" t="s">
        <v>490</v>
      </c>
      <c r="H273" s="234">
        <v>58.356000000000002</v>
      </c>
      <c r="I273" s="235"/>
      <c r="J273" s="236">
        <f>ROUND(I273*H273,2)</f>
        <v>0</v>
      </c>
      <c r="K273" s="232" t="s">
        <v>1</v>
      </c>
      <c r="L273" s="237"/>
      <c r="M273" s="238" t="s">
        <v>1</v>
      </c>
      <c r="N273" s="239" t="s">
        <v>40</v>
      </c>
      <c r="O273" s="77"/>
      <c r="P273" s="189">
        <f>O273*H273</f>
        <v>0</v>
      </c>
      <c r="Q273" s="189">
        <v>1</v>
      </c>
      <c r="R273" s="189">
        <f>Q273*H273</f>
        <v>58.356000000000002</v>
      </c>
      <c r="S273" s="189">
        <v>0</v>
      </c>
      <c r="T273" s="19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1" t="s">
        <v>178</v>
      </c>
      <c r="AT273" s="191" t="s">
        <v>379</v>
      </c>
      <c r="AU273" s="191" t="s">
        <v>83</v>
      </c>
      <c r="AY273" s="19" t="s">
        <v>130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81</v>
      </c>
      <c r="BK273" s="192">
        <f>ROUND(I273*H273,2)</f>
        <v>0</v>
      </c>
      <c r="BL273" s="19" t="s">
        <v>136</v>
      </c>
      <c r="BM273" s="191" t="s">
        <v>552</v>
      </c>
    </row>
    <row r="274" s="2" customFormat="1">
      <c r="A274" s="38"/>
      <c r="B274" s="39"/>
      <c r="C274" s="38"/>
      <c r="D274" s="193" t="s">
        <v>138</v>
      </c>
      <c r="E274" s="38"/>
      <c r="F274" s="194" t="s">
        <v>551</v>
      </c>
      <c r="G274" s="38"/>
      <c r="H274" s="38"/>
      <c r="I274" s="195"/>
      <c r="J274" s="38"/>
      <c r="K274" s="38"/>
      <c r="L274" s="39"/>
      <c r="M274" s="196"/>
      <c r="N274" s="197"/>
      <c r="O274" s="77"/>
      <c r="P274" s="77"/>
      <c r="Q274" s="77"/>
      <c r="R274" s="77"/>
      <c r="S274" s="77"/>
      <c r="T274" s="7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9" t="s">
        <v>138</v>
      </c>
      <c r="AU274" s="19" t="s">
        <v>83</v>
      </c>
    </row>
    <row r="275" s="13" customFormat="1">
      <c r="A275" s="13"/>
      <c r="B275" s="199"/>
      <c r="C275" s="13"/>
      <c r="D275" s="193" t="s">
        <v>142</v>
      </c>
      <c r="E275" s="13"/>
      <c r="F275" s="201" t="s">
        <v>1093</v>
      </c>
      <c r="G275" s="13"/>
      <c r="H275" s="202">
        <v>58.356000000000002</v>
      </c>
      <c r="I275" s="203"/>
      <c r="J275" s="13"/>
      <c r="K275" s="13"/>
      <c r="L275" s="199"/>
      <c r="M275" s="204"/>
      <c r="N275" s="205"/>
      <c r="O275" s="205"/>
      <c r="P275" s="205"/>
      <c r="Q275" s="205"/>
      <c r="R275" s="205"/>
      <c r="S275" s="205"/>
      <c r="T275" s="20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00" t="s">
        <v>142</v>
      </c>
      <c r="AU275" s="200" t="s">
        <v>83</v>
      </c>
      <c r="AV275" s="13" t="s">
        <v>83</v>
      </c>
      <c r="AW275" s="13" t="s">
        <v>3</v>
      </c>
      <c r="AX275" s="13" t="s">
        <v>81</v>
      </c>
      <c r="AY275" s="200" t="s">
        <v>130</v>
      </c>
    </row>
    <row r="276" s="2" customFormat="1" ht="33" customHeight="1">
      <c r="A276" s="38"/>
      <c r="B276" s="179"/>
      <c r="C276" s="180" t="s">
        <v>366</v>
      </c>
      <c r="D276" s="180" t="s">
        <v>132</v>
      </c>
      <c r="E276" s="181" t="s">
        <v>576</v>
      </c>
      <c r="F276" s="182" t="s">
        <v>577</v>
      </c>
      <c r="G276" s="183" t="s">
        <v>490</v>
      </c>
      <c r="H276" s="184">
        <v>252.00200000000001</v>
      </c>
      <c r="I276" s="185"/>
      <c r="J276" s="186">
        <f>ROUND(I276*H276,2)</f>
        <v>0</v>
      </c>
      <c r="K276" s="182" t="s">
        <v>158</v>
      </c>
      <c r="L276" s="39"/>
      <c r="M276" s="187" t="s">
        <v>1</v>
      </c>
      <c r="N276" s="188" t="s">
        <v>40</v>
      </c>
      <c r="O276" s="77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1" t="s">
        <v>136</v>
      </c>
      <c r="AT276" s="191" t="s">
        <v>132</v>
      </c>
      <c r="AU276" s="191" t="s">
        <v>83</v>
      </c>
      <c r="AY276" s="19" t="s">
        <v>130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81</v>
      </c>
      <c r="BK276" s="192">
        <f>ROUND(I276*H276,2)</f>
        <v>0</v>
      </c>
      <c r="BL276" s="19" t="s">
        <v>136</v>
      </c>
      <c r="BM276" s="191" t="s">
        <v>578</v>
      </c>
    </row>
    <row r="277" s="2" customFormat="1">
      <c r="A277" s="38"/>
      <c r="B277" s="39"/>
      <c r="C277" s="38"/>
      <c r="D277" s="193" t="s">
        <v>138</v>
      </c>
      <c r="E277" s="38"/>
      <c r="F277" s="194" t="s">
        <v>579</v>
      </c>
      <c r="G277" s="38"/>
      <c r="H277" s="38"/>
      <c r="I277" s="195"/>
      <c r="J277" s="38"/>
      <c r="K277" s="38"/>
      <c r="L277" s="39"/>
      <c r="M277" s="196"/>
      <c r="N277" s="197"/>
      <c r="O277" s="77"/>
      <c r="P277" s="77"/>
      <c r="Q277" s="77"/>
      <c r="R277" s="77"/>
      <c r="S277" s="77"/>
      <c r="T277" s="7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138</v>
      </c>
      <c r="AU277" s="19" t="s">
        <v>83</v>
      </c>
    </row>
    <row r="278" s="13" customFormat="1">
      <c r="A278" s="13"/>
      <c r="B278" s="199"/>
      <c r="C278" s="13"/>
      <c r="D278" s="193" t="s">
        <v>142</v>
      </c>
      <c r="E278" s="200" t="s">
        <v>1</v>
      </c>
      <c r="F278" s="201" t="s">
        <v>1094</v>
      </c>
      <c r="G278" s="13"/>
      <c r="H278" s="202">
        <v>252.00200000000001</v>
      </c>
      <c r="I278" s="203"/>
      <c r="J278" s="13"/>
      <c r="K278" s="13"/>
      <c r="L278" s="199"/>
      <c r="M278" s="204"/>
      <c r="N278" s="205"/>
      <c r="O278" s="205"/>
      <c r="P278" s="205"/>
      <c r="Q278" s="205"/>
      <c r="R278" s="205"/>
      <c r="S278" s="205"/>
      <c r="T278" s="20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0" t="s">
        <v>142</v>
      </c>
      <c r="AU278" s="200" t="s">
        <v>83</v>
      </c>
      <c r="AV278" s="13" t="s">
        <v>83</v>
      </c>
      <c r="AW278" s="13" t="s">
        <v>32</v>
      </c>
      <c r="AX278" s="13" t="s">
        <v>81</v>
      </c>
      <c r="AY278" s="200" t="s">
        <v>130</v>
      </c>
    </row>
    <row r="279" s="12" customFormat="1" ht="22.8" customHeight="1">
      <c r="A279" s="12"/>
      <c r="B279" s="166"/>
      <c r="C279" s="12"/>
      <c r="D279" s="167" t="s">
        <v>74</v>
      </c>
      <c r="E279" s="177" t="s">
        <v>83</v>
      </c>
      <c r="F279" s="177" t="s">
        <v>581</v>
      </c>
      <c r="G279" s="12"/>
      <c r="H279" s="12"/>
      <c r="I279" s="169"/>
      <c r="J279" s="178">
        <f>BK279</f>
        <v>0</v>
      </c>
      <c r="K279" s="12"/>
      <c r="L279" s="166"/>
      <c r="M279" s="171"/>
      <c r="N279" s="172"/>
      <c r="O279" s="172"/>
      <c r="P279" s="173">
        <f>SUM(P280:P305)</f>
        <v>0</v>
      </c>
      <c r="Q279" s="172"/>
      <c r="R279" s="173">
        <f>SUM(R280:R305)</f>
        <v>19.918258000000002</v>
      </c>
      <c r="S279" s="172"/>
      <c r="T279" s="174">
        <f>SUM(T280:T305)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67" t="s">
        <v>81</v>
      </c>
      <c r="AT279" s="175" t="s">
        <v>74</v>
      </c>
      <c r="AU279" s="175" t="s">
        <v>81</v>
      </c>
      <c r="AY279" s="167" t="s">
        <v>130</v>
      </c>
      <c r="BK279" s="176">
        <f>SUM(BK280:BK305)</f>
        <v>0</v>
      </c>
    </row>
    <row r="280" s="2" customFormat="1" ht="37.8" customHeight="1">
      <c r="A280" s="38"/>
      <c r="B280" s="179"/>
      <c r="C280" s="180" t="s">
        <v>372</v>
      </c>
      <c r="D280" s="180" t="s">
        <v>132</v>
      </c>
      <c r="E280" s="181" t="s">
        <v>583</v>
      </c>
      <c r="F280" s="182" t="s">
        <v>584</v>
      </c>
      <c r="G280" s="183" t="s">
        <v>222</v>
      </c>
      <c r="H280" s="184">
        <v>93</v>
      </c>
      <c r="I280" s="185"/>
      <c r="J280" s="186">
        <f>ROUND(I280*H280,2)</f>
        <v>0</v>
      </c>
      <c r="K280" s="182" t="s">
        <v>158</v>
      </c>
      <c r="L280" s="39"/>
      <c r="M280" s="187" t="s">
        <v>1</v>
      </c>
      <c r="N280" s="188" t="s">
        <v>40</v>
      </c>
      <c r="O280" s="77"/>
      <c r="P280" s="189">
        <f>O280*H280</f>
        <v>0</v>
      </c>
      <c r="Q280" s="189">
        <v>0.20469000000000001</v>
      </c>
      <c r="R280" s="189">
        <f>Q280*H280</f>
        <v>19.036170000000002</v>
      </c>
      <c r="S280" s="189">
        <v>0</v>
      </c>
      <c r="T280" s="19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91" t="s">
        <v>136</v>
      </c>
      <c r="AT280" s="191" t="s">
        <v>132</v>
      </c>
      <c r="AU280" s="191" t="s">
        <v>83</v>
      </c>
      <c r="AY280" s="19" t="s">
        <v>130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81</v>
      </c>
      <c r="BK280" s="192">
        <f>ROUND(I280*H280,2)</f>
        <v>0</v>
      </c>
      <c r="BL280" s="19" t="s">
        <v>136</v>
      </c>
      <c r="BM280" s="191" t="s">
        <v>585</v>
      </c>
    </row>
    <row r="281" s="2" customFormat="1">
      <c r="A281" s="38"/>
      <c r="B281" s="39"/>
      <c r="C281" s="38"/>
      <c r="D281" s="193" t="s">
        <v>138</v>
      </c>
      <c r="E281" s="38"/>
      <c r="F281" s="194" t="s">
        <v>586</v>
      </c>
      <c r="G281" s="38"/>
      <c r="H281" s="38"/>
      <c r="I281" s="195"/>
      <c r="J281" s="38"/>
      <c r="K281" s="38"/>
      <c r="L281" s="39"/>
      <c r="M281" s="196"/>
      <c r="N281" s="197"/>
      <c r="O281" s="77"/>
      <c r="P281" s="77"/>
      <c r="Q281" s="77"/>
      <c r="R281" s="77"/>
      <c r="S281" s="77"/>
      <c r="T281" s="7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138</v>
      </c>
      <c r="AU281" s="19" t="s">
        <v>83</v>
      </c>
    </row>
    <row r="282" s="2" customFormat="1">
      <c r="A282" s="38"/>
      <c r="B282" s="39"/>
      <c r="C282" s="38"/>
      <c r="D282" s="193" t="s">
        <v>140</v>
      </c>
      <c r="E282" s="38"/>
      <c r="F282" s="198" t="s">
        <v>1040</v>
      </c>
      <c r="G282" s="38"/>
      <c r="H282" s="38"/>
      <c r="I282" s="195"/>
      <c r="J282" s="38"/>
      <c r="K282" s="38"/>
      <c r="L282" s="39"/>
      <c r="M282" s="196"/>
      <c r="N282" s="197"/>
      <c r="O282" s="77"/>
      <c r="P282" s="77"/>
      <c r="Q282" s="77"/>
      <c r="R282" s="77"/>
      <c r="S282" s="77"/>
      <c r="T282" s="7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140</v>
      </c>
      <c r="AU282" s="19" t="s">
        <v>83</v>
      </c>
    </row>
    <row r="283" s="13" customFormat="1">
      <c r="A283" s="13"/>
      <c r="B283" s="199"/>
      <c r="C283" s="13"/>
      <c r="D283" s="193" t="s">
        <v>142</v>
      </c>
      <c r="E283" s="200" t="s">
        <v>1</v>
      </c>
      <c r="F283" s="201" t="s">
        <v>1095</v>
      </c>
      <c r="G283" s="13"/>
      <c r="H283" s="202">
        <v>88</v>
      </c>
      <c r="I283" s="203"/>
      <c r="J283" s="13"/>
      <c r="K283" s="13"/>
      <c r="L283" s="199"/>
      <c r="M283" s="204"/>
      <c r="N283" s="205"/>
      <c r="O283" s="205"/>
      <c r="P283" s="205"/>
      <c r="Q283" s="205"/>
      <c r="R283" s="205"/>
      <c r="S283" s="205"/>
      <c r="T283" s="20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00" t="s">
        <v>142</v>
      </c>
      <c r="AU283" s="200" t="s">
        <v>83</v>
      </c>
      <c r="AV283" s="13" t="s">
        <v>83</v>
      </c>
      <c r="AW283" s="13" t="s">
        <v>32</v>
      </c>
      <c r="AX283" s="13" t="s">
        <v>75</v>
      </c>
      <c r="AY283" s="200" t="s">
        <v>130</v>
      </c>
    </row>
    <row r="284" s="13" customFormat="1">
      <c r="A284" s="13"/>
      <c r="B284" s="199"/>
      <c r="C284" s="13"/>
      <c r="D284" s="193" t="s">
        <v>142</v>
      </c>
      <c r="E284" s="200" t="s">
        <v>1</v>
      </c>
      <c r="F284" s="201" t="s">
        <v>1096</v>
      </c>
      <c r="G284" s="13"/>
      <c r="H284" s="202">
        <v>5</v>
      </c>
      <c r="I284" s="203"/>
      <c r="J284" s="13"/>
      <c r="K284" s="13"/>
      <c r="L284" s="199"/>
      <c r="M284" s="204"/>
      <c r="N284" s="205"/>
      <c r="O284" s="205"/>
      <c r="P284" s="205"/>
      <c r="Q284" s="205"/>
      <c r="R284" s="205"/>
      <c r="S284" s="205"/>
      <c r="T284" s="20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0" t="s">
        <v>142</v>
      </c>
      <c r="AU284" s="200" t="s">
        <v>83</v>
      </c>
      <c r="AV284" s="13" t="s">
        <v>83</v>
      </c>
      <c r="AW284" s="13" t="s">
        <v>32</v>
      </c>
      <c r="AX284" s="13" t="s">
        <v>75</v>
      </c>
      <c r="AY284" s="200" t="s">
        <v>130</v>
      </c>
    </row>
    <row r="285" s="14" customFormat="1">
      <c r="A285" s="14"/>
      <c r="B285" s="207"/>
      <c r="C285" s="14"/>
      <c r="D285" s="193" t="s">
        <v>142</v>
      </c>
      <c r="E285" s="208" t="s">
        <v>1</v>
      </c>
      <c r="F285" s="209" t="s">
        <v>173</v>
      </c>
      <c r="G285" s="14"/>
      <c r="H285" s="210">
        <v>93</v>
      </c>
      <c r="I285" s="211"/>
      <c r="J285" s="14"/>
      <c r="K285" s="14"/>
      <c r="L285" s="207"/>
      <c r="M285" s="212"/>
      <c r="N285" s="213"/>
      <c r="O285" s="213"/>
      <c r="P285" s="213"/>
      <c r="Q285" s="213"/>
      <c r="R285" s="213"/>
      <c r="S285" s="213"/>
      <c r="T285" s="2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8" t="s">
        <v>142</v>
      </c>
      <c r="AU285" s="208" t="s">
        <v>83</v>
      </c>
      <c r="AV285" s="14" t="s">
        <v>136</v>
      </c>
      <c r="AW285" s="14" t="s">
        <v>32</v>
      </c>
      <c r="AX285" s="14" t="s">
        <v>81</v>
      </c>
      <c r="AY285" s="208" t="s">
        <v>130</v>
      </c>
    </row>
    <row r="286" s="2" customFormat="1" ht="24.15" customHeight="1">
      <c r="A286" s="38"/>
      <c r="B286" s="179"/>
      <c r="C286" s="180" t="s">
        <v>378</v>
      </c>
      <c r="D286" s="180" t="s">
        <v>132</v>
      </c>
      <c r="E286" s="181" t="s">
        <v>1097</v>
      </c>
      <c r="F286" s="182" t="s">
        <v>1098</v>
      </c>
      <c r="G286" s="183" t="s">
        <v>289</v>
      </c>
      <c r="H286" s="184">
        <v>0.20999999999999999</v>
      </c>
      <c r="I286" s="185"/>
      <c r="J286" s="186">
        <f>ROUND(I286*H286,2)</f>
        <v>0</v>
      </c>
      <c r="K286" s="182" t="s">
        <v>158</v>
      </c>
      <c r="L286" s="39"/>
      <c r="M286" s="187" t="s">
        <v>1</v>
      </c>
      <c r="N286" s="188" t="s">
        <v>40</v>
      </c>
      <c r="O286" s="77"/>
      <c r="P286" s="189">
        <f>O286*H286</f>
        <v>0</v>
      </c>
      <c r="Q286" s="189">
        <v>2.1600000000000001</v>
      </c>
      <c r="R286" s="189">
        <f>Q286*H286</f>
        <v>0.4536</v>
      </c>
      <c r="S286" s="189">
        <v>0</v>
      </c>
      <c r="T286" s="19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91" t="s">
        <v>136</v>
      </c>
      <c r="AT286" s="191" t="s">
        <v>132</v>
      </c>
      <c r="AU286" s="191" t="s">
        <v>83</v>
      </c>
      <c r="AY286" s="19" t="s">
        <v>130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81</v>
      </c>
      <c r="BK286" s="192">
        <f>ROUND(I286*H286,2)</f>
        <v>0</v>
      </c>
      <c r="BL286" s="19" t="s">
        <v>136</v>
      </c>
      <c r="BM286" s="191" t="s">
        <v>1099</v>
      </c>
    </row>
    <row r="287" s="2" customFormat="1">
      <c r="A287" s="38"/>
      <c r="B287" s="39"/>
      <c r="C287" s="38"/>
      <c r="D287" s="193" t="s">
        <v>138</v>
      </c>
      <c r="E287" s="38"/>
      <c r="F287" s="194" t="s">
        <v>1100</v>
      </c>
      <c r="G287" s="38"/>
      <c r="H287" s="38"/>
      <c r="I287" s="195"/>
      <c r="J287" s="38"/>
      <c r="K287" s="38"/>
      <c r="L287" s="39"/>
      <c r="M287" s="196"/>
      <c r="N287" s="197"/>
      <c r="O287" s="77"/>
      <c r="P287" s="77"/>
      <c r="Q287" s="77"/>
      <c r="R287" s="77"/>
      <c r="S287" s="77"/>
      <c r="T287" s="7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138</v>
      </c>
      <c r="AU287" s="19" t="s">
        <v>83</v>
      </c>
    </row>
    <row r="288" s="2" customFormat="1">
      <c r="A288" s="38"/>
      <c r="B288" s="39"/>
      <c r="C288" s="38"/>
      <c r="D288" s="193" t="s">
        <v>140</v>
      </c>
      <c r="E288" s="38"/>
      <c r="F288" s="198" t="s">
        <v>1040</v>
      </c>
      <c r="G288" s="38"/>
      <c r="H288" s="38"/>
      <c r="I288" s="195"/>
      <c r="J288" s="38"/>
      <c r="K288" s="38"/>
      <c r="L288" s="39"/>
      <c r="M288" s="196"/>
      <c r="N288" s="197"/>
      <c r="O288" s="77"/>
      <c r="P288" s="77"/>
      <c r="Q288" s="77"/>
      <c r="R288" s="77"/>
      <c r="S288" s="77"/>
      <c r="T288" s="7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9" t="s">
        <v>140</v>
      </c>
      <c r="AU288" s="19" t="s">
        <v>83</v>
      </c>
    </row>
    <row r="289" s="13" customFormat="1">
      <c r="A289" s="13"/>
      <c r="B289" s="199"/>
      <c r="C289" s="13"/>
      <c r="D289" s="193" t="s">
        <v>142</v>
      </c>
      <c r="E289" s="200" t="s">
        <v>1</v>
      </c>
      <c r="F289" s="201" t="s">
        <v>1101</v>
      </c>
      <c r="G289" s="13"/>
      <c r="H289" s="202">
        <v>0.20999999999999999</v>
      </c>
      <c r="I289" s="203"/>
      <c r="J289" s="13"/>
      <c r="K289" s="13"/>
      <c r="L289" s="199"/>
      <c r="M289" s="204"/>
      <c r="N289" s="205"/>
      <c r="O289" s="205"/>
      <c r="P289" s="205"/>
      <c r="Q289" s="205"/>
      <c r="R289" s="205"/>
      <c r="S289" s="205"/>
      <c r="T289" s="20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00" t="s">
        <v>142</v>
      </c>
      <c r="AU289" s="200" t="s">
        <v>83</v>
      </c>
      <c r="AV289" s="13" t="s">
        <v>83</v>
      </c>
      <c r="AW289" s="13" t="s">
        <v>32</v>
      </c>
      <c r="AX289" s="13" t="s">
        <v>81</v>
      </c>
      <c r="AY289" s="200" t="s">
        <v>130</v>
      </c>
    </row>
    <row r="290" s="2" customFormat="1" ht="16.5" customHeight="1">
      <c r="A290" s="38"/>
      <c r="B290" s="179"/>
      <c r="C290" s="180" t="s">
        <v>383</v>
      </c>
      <c r="D290" s="180" t="s">
        <v>132</v>
      </c>
      <c r="E290" s="181" t="s">
        <v>1102</v>
      </c>
      <c r="F290" s="182" t="s">
        <v>1103</v>
      </c>
      <c r="G290" s="183" t="s">
        <v>289</v>
      </c>
      <c r="H290" s="184">
        <v>0.17999999999999999</v>
      </c>
      <c r="I290" s="185"/>
      <c r="J290" s="186">
        <f>ROUND(I290*H290,2)</f>
        <v>0</v>
      </c>
      <c r="K290" s="182" t="s">
        <v>158</v>
      </c>
      <c r="L290" s="39"/>
      <c r="M290" s="187" t="s">
        <v>1</v>
      </c>
      <c r="N290" s="188" t="s">
        <v>40</v>
      </c>
      <c r="O290" s="77"/>
      <c r="P290" s="189">
        <f>O290*H290</f>
        <v>0</v>
      </c>
      <c r="Q290" s="189">
        <v>2.3010199999999998</v>
      </c>
      <c r="R290" s="189">
        <f>Q290*H290</f>
        <v>0.41418359999999993</v>
      </c>
      <c r="S290" s="189">
        <v>0</v>
      </c>
      <c r="T290" s="19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91" t="s">
        <v>136</v>
      </c>
      <c r="AT290" s="191" t="s">
        <v>132</v>
      </c>
      <c r="AU290" s="191" t="s">
        <v>83</v>
      </c>
      <c r="AY290" s="19" t="s">
        <v>130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9" t="s">
        <v>81</v>
      </c>
      <c r="BK290" s="192">
        <f>ROUND(I290*H290,2)</f>
        <v>0</v>
      </c>
      <c r="BL290" s="19" t="s">
        <v>136</v>
      </c>
      <c r="BM290" s="191" t="s">
        <v>1104</v>
      </c>
    </row>
    <row r="291" s="2" customFormat="1">
      <c r="A291" s="38"/>
      <c r="B291" s="39"/>
      <c r="C291" s="38"/>
      <c r="D291" s="193" t="s">
        <v>138</v>
      </c>
      <c r="E291" s="38"/>
      <c r="F291" s="194" t="s">
        <v>1105</v>
      </c>
      <c r="G291" s="38"/>
      <c r="H291" s="38"/>
      <c r="I291" s="195"/>
      <c r="J291" s="38"/>
      <c r="K291" s="38"/>
      <c r="L291" s="39"/>
      <c r="M291" s="196"/>
      <c r="N291" s="197"/>
      <c r="O291" s="77"/>
      <c r="P291" s="77"/>
      <c r="Q291" s="77"/>
      <c r="R291" s="77"/>
      <c r="S291" s="77"/>
      <c r="T291" s="7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9" t="s">
        <v>138</v>
      </c>
      <c r="AU291" s="19" t="s">
        <v>83</v>
      </c>
    </row>
    <row r="292" s="2" customFormat="1">
      <c r="A292" s="38"/>
      <c r="B292" s="39"/>
      <c r="C292" s="38"/>
      <c r="D292" s="193" t="s">
        <v>140</v>
      </c>
      <c r="E292" s="38"/>
      <c r="F292" s="198" t="s">
        <v>1040</v>
      </c>
      <c r="G292" s="38"/>
      <c r="H292" s="38"/>
      <c r="I292" s="195"/>
      <c r="J292" s="38"/>
      <c r="K292" s="38"/>
      <c r="L292" s="39"/>
      <c r="M292" s="196"/>
      <c r="N292" s="197"/>
      <c r="O292" s="77"/>
      <c r="P292" s="77"/>
      <c r="Q292" s="77"/>
      <c r="R292" s="77"/>
      <c r="S292" s="77"/>
      <c r="T292" s="7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140</v>
      </c>
      <c r="AU292" s="19" t="s">
        <v>83</v>
      </c>
    </row>
    <row r="293" s="13" customFormat="1">
      <c r="A293" s="13"/>
      <c r="B293" s="199"/>
      <c r="C293" s="13"/>
      <c r="D293" s="193" t="s">
        <v>142</v>
      </c>
      <c r="E293" s="200" t="s">
        <v>1</v>
      </c>
      <c r="F293" s="201" t="s">
        <v>1106</v>
      </c>
      <c r="G293" s="13"/>
      <c r="H293" s="202">
        <v>0.20000000000000001</v>
      </c>
      <c r="I293" s="203"/>
      <c r="J293" s="13"/>
      <c r="K293" s="13"/>
      <c r="L293" s="199"/>
      <c r="M293" s="204"/>
      <c r="N293" s="205"/>
      <c r="O293" s="205"/>
      <c r="P293" s="205"/>
      <c r="Q293" s="205"/>
      <c r="R293" s="205"/>
      <c r="S293" s="205"/>
      <c r="T293" s="20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00" t="s">
        <v>142</v>
      </c>
      <c r="AU293" s="200" t="s">
        <v>83</v>
      </c>
      <c r="AV293" s="13" t="s">
        <v>83</v>
      </c>
      <c r="AW293" s="13" t="s">
        <v>32</v>
      </c>
      <c r="AX293" s="13" t="s">
        <v>75</v>
      </c>
      <c r="AY293" s="200" t="s">
        <v>130</v>
      </c>
    </row>
    <row r="294" s="13" customFormat="1">
      <c r="A294" s="13"/>
      <c r="B294" s="199"/>
      <c r="C294" s="13"/>
      <c r="D294" s="193" t="s">
        <v>142</v>
      </c>
      <c r="E294" s="200" t="s">
        <v>1</v>
      </c>
      <c r="F294" s="201" t="s">
        <v>1107</v>
      </c>
      <c r="G294" s="13"/>
      <c r="H294" s="202">
        <v>-0.02</v>
      </c>
      <c r="I294" s="203"/>
      <c r="J294" s="13"/>
      <c r="K294" s="13"/>
      <c r="L294" s="199"/>
      <c r="M294" s="204"/>
      <c r="N294" s="205"/>
      <c r="O294" s="205"/>
      <c r="P294" s="205"/>
      <c r="Q294" s="205"/>
      <c r="R294" s="205"/>
      <c r="S294" s="205"/>
      <c r="T294" s="20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0" t="s">
        <v>142</v>
      </c>
      <c r="AU294" s="200" t="s">
        <v>83</v>
      </c>
      <c r="AV294" s="13" t="s">
        <v>83</v>
      </c>
      <c r="AW294" s="13" t="s">
        <v>32</v>
      </c>
      <c r="AX294" s="13" t="s">
        <v>75</v>
      </c>
      <c r="AY294" s="200" t="s">
        <v>130</v>
      </c>
    </row>
    <row r="295" s="14" customFormat="1">
      <c r="A295" s="14"/>
      <c r="B295" s="207"/>
      <c r="C295" s="14"/>
      <c r="D295" s="193" t="s">
        <v>142</v>
      </c>
      <c r="E295" s="208" t="s">
        <v>1</v>
      </c>
      <c r="F295" s="209" t="s">
        <v>173</v>
      </c>
      <c r="G295" s="14"/>
      <c r="H295" s="210">
        <v>0.18000000000000002</v>
      </c>
      <c r="I295" s="211"/>
      <c r="J295" s="14"/>
      <c r="K295" s="14"/>
      <c r="L295" s="207"/>
      <c r="M295" s="212"/>
      <c r="N295" s="213"/>
      <c r="O295" s="213"/>
      <c r="P295" s="213"/>
      <c r="Q295" s="213"/>
      <c r="R295" s="213"/>
      <c r="S295" s="213"/>
      <c r="T295" s="2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8" t="s">
        <v>142</v>
      </c>
      <c r="AU295" s="208" t="s">
        <v>83</v>
      </c>
      <c r="AV295" s="14" t="s">
        <v>136</v>
      </c>
      <c r="AW295" s="14" t="s">
        <v>32</v>
      </c>
      <c r="AX295" s="14" t="s">
        <v>81</v>
      </c>
      <c r="AY295" s="208" t="s">
        <v>130</v>
      </c>
    </row>
    <row r="296" s="2" customFormat="1" ht="16.5" customHeight="1">
      <c r="A296" s="38"/>
      <c r="B296" s="179"/>
      <c r="C296" s="180" t="s">
        <v>394</v>
      </c>
      <c r="D296" s="180" t="s">
        <v>132</v>
      </c>
      <c r="E296" s="181" t="s">
        <v>1108</v>
      </c>
      <c r="F296" s="182" t="s">
        <v>1109</v>
      </c>
      <c r="G296" s="183" t="s">
        <v>157</v>
      </c>
      <c r="H296" s="184">
        <v>0.628</v>
      </c>
      <c r="I296" s="185"/>
      <c r="J296" s="186">
        <f>ROUND(I296*H296,2)</f>
        <v>0</v>
      </c>
      <c r="K296" s="182" t="s">
        <v>158</v>
      </c>
      <c r="L296" s="39"/>
      <c r="M296" s="187" t="s">
        <v>1</v>
      </c>
      <c r="N296" s="188" t="s">
        <v>40</v>
      </c>
      <c r="O296" s="77"/>
      <c r="P296" s="189">
        <f>O296*H296</f>
        <v>0</v>
      </c>
      <c r="Q296" s="189">
        <v>0.00247</v>
      </c>
      <c r="R296" s="189">
        <f>Q296*H296</f>
        <v>0.00155116</v>
      </c>
      <c r="S296" s="189">
        <v>0</v>
      </c>
      <c r="T296" s="19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91" t="s">
        <v>136</v>
      </c>
      <c r="AT296" s="191" t="s">
        <v>132</v>
      </c>
      <c r="AU296" s="191" t="s">
        <v>83</v>
      </c>
      <c r="AY296" s="19" t="s">
        <v>130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81</v>
      </c>
      <c r="BK296" s="192">
        <f>ROUND(I296*H296,2)</f>
        <v>0</v>
      </c>
      <c r="BL296" s="19" t="s">
        <v>136</v>
      </c>
      <c r="BM296" s="191" t="s">
        <v>1110</v>
      </c>
    </row>
    <row r="297" s="2" customFormat="1">
      <c r="A297" s="38"/>
      <c r="B297" s="39"/>
      <c r="C297" s="38"/>
      <c r="D297" s="193" t="s">
        <v>138</v>
      </c>
      <c r="E297" s="38"/>
      <c r="F297" s="194" t="s">
        <v>1111</v>
      </c>
      <c r="G297" s="38"/>
      <c r="H297" s="38"/>
      <c r="I297" s="195"/>
      <c r="J297" s="38"/>
      <c r="K297" s="38"/>
      <c r="L297" s="39"/>
      <c r="M297" s="196"/>
      <c r="N297" s="197"/>
      <c r="O297" s="77"/>
      <c r="P297" s="77"/>
      <c r="Q297" s="77"/>
      <c r="R297" s="77"/>
      <c r="S297" s="77"/>
      <c r="T297" s="7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138</v>
      </c>
      <c r="AU297" s="19" t="s">
        <v>83</v>
      </c>
    </row>
    <row r="298" s="2" customFormat="1">
      <c r="A298" s="38"/>
      <c r="B298" s="39"/>
      <c r="C298" s="38"/>
      <c r="D298" s="193" t="s">
        <v>140</v>
      </c>
      <c r="E298" s="38"/>
      <c r="F298" s="198" t="s">
        <v>1040</v>
      </c>
      <c r="G298" s="38"/>
      <c r="H298" s="38"/>
      <c r="I298" s="195"/>
      <c r="J298" s="38"/>
      <c r="K298" s="38"/>
      <c r="L298" s="39"/>
      <c r="M298" s="196"/>
      <c r="N298" s="197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140</v>
      </c>
      <c r="AU298" s="19" t="s">
        <v>83</v>
      </c>
    </row>
    <row r="299" s="13" customFormat="1">
      <c r="A299" s="13"/>
      <c r="B299" s="199"/>
      <c r="C299" s="13"/>
      <c r="D299" s="193" t="s">
        <v>142</v>
      </c>
      <c r="E299" s="200" t="s">
        <v>1</v>
      </c>
      <c r="F299" s="201" t="s">
        <v>1112</v>
      </c>
      <c r="G299" s="13"/>
      <c r="H299" s="202">
        <v>0.628</v>
      </c>
      <c r="I299" s="203"/>
      <c r="J299" s="13"/>
      <c r="K299" s="13"/>
      <c r="L299" s="199"/>
      <c r="M299" s="204"/>
      <c r="N299" s="205"/>
      <c r="O299" s="205"/>
      <c r="P299" s="205"/>
      <c r="Q299" s="205"/>
      <c r="R299" s="205"/>
      <c r="S299" s="205"/>
      <c r="T299" s="20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0" t="s">
        <v>142</v>
      </c>
      <c r="AU299" s="200" t="s">
        <v>83</v>
      </c>
      <c r="AV299" s="13" t="s">
        <v>83</v>
      </c>
      <c r="AW299" s="13" t="s">
        <v>32</v>
      </c>
      <c r="AX299" s="13" t="s">
        <v>81</v>
      </c>
      <c r="AY299" s="200" t="s">
        <v>130</v>
      </c>
    </row>
    <row r="300" s="2" customFormat="1" ht="16.5" customHeight="1">
      <c r="A300" s="38"/>
      <c r="B300" s="179"/>
      <c r="C300" s="180" t="s">
        <v>399</v>
      </c>
      <c r="D300" s="180" t="s">
        <v>132</v>
      </c>
      <c r="E300" s="181" t="s">
        <v>1113</v>
      </c>
      <c r="F300" s="182" t="s">
        <v>1114</v>
      </c>
      <c r="G300" s="183" t="s">
        <v>157</v>
      </c>
      <c r="H300" s="184">
        <v>0.628</v>
      </c>
      <c r="I300" s="185"/>
      <c r="J300" s="186">
        <f>ROUND(I300*H300,2)</f>
        <v>0</v>
      </c>
      <c r="K300" s="182" t="s">
        <v>158</v>
      </c>
      <c r="L300" s="39"/>
      <c r="M300" s="187" t="s">
        <v>1</v>
      </c>
      <c r="N300" s="188" t="s">
        <v>40</v>
      </c>
      <c r="O300" s="77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91" t="s">
        <v>136</v>
      </c>
      <c r="AT300" s="191" t="s">
        <v>132</v>
      </c>
      <c r="AU300" s="191" t="s">
        <v>83</v>
      </c>
      <c r="AY300" s="19" t="s">
        <v>130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9" t="s">
        <v>81</v>
      </c>
      <c r="BK300" s="192">
        <f>ROUND(I300*H300,2)</f>
        <v>0</v>
      </c>
      <c r="BL300" s="19" t="s">
        <v>136</v>
      </c>
      <c r="BM300" s="191" t="s">
        <v>1115</v>
      </c>
    </row>
    <row r="301" s="2" customFormat="1">
      <c r="A301" s="38"/>
      <c r="B301" s="39"/>
      <c r="C301" s="38"/>
      <c r="D301" s="193" t="s">
        <v>138</v>
      </c>
      <c r="E301" s="38"/>
      <c r="F301" s="194" t="s">
        <v>1116</v>
      </c>
      <c r="G301" s="38"/>
      <c r="H301" s="38"/>
      <c r="I301" s="195"/>
      <c r="J301" s="38"/>
      <c r="K301" s="38"/>
      <c r="L301" s="39"/>
      <c r="M301" s="196"/>
      <c r="N301" s="197"/>
      <c r="O301" s="77"/>
      <c r="P301" s="77"/>
      <c r="Q301" s="77"/>
      <c r="R301" s="77"/>
      <c r="S301" s="77"/>
      <c r="T301" s="7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9" t="s">
        <v>138</v>
      </c>
      <c r="AU301" s="19" t="s">
        <v>83</v>
      </c>
    </row>
    <row r="302" s="2" customFormat="1" ht="16.5" customHeight="1">
      <c r="A302" s="38"/>
      <c r="B302" s="179"/>
      <c r="C302" s="180" t="s">
        <v>410</v>
      </c>
      <c r="D302" s="180" t="s">
        <v>132</v>
      </c>
      <c r="E302" s="181" t="s">
        <v>1117</v>
      </c>
      <c r="F302" s="182" t="s">
        <v>1118</v>
      </c>
      <c r="G302" s="183" t="s">
        <v>490</v>
      </c>
      <c r="H302" s="184">
        <v>0.012</v>
      </c>
      <c r="I302" s="185"/>
      <c r="J302" s="186">
        <f>ROUND(I302*H302,2)</f>
        <v>0</v>
      </c>
      <c r="K302" s="182" t="s">
        <v>158</v>
      </c>
      <c r="L302" s="39"/>
      <c r="M302" s="187" t="s">
        <v>1</v>
      </c>
      <c r="N302" s="188" t="s">
        <v>40</v>
      </c>
      <c r="O302" s="77"/>
      <c r="P302" s="189">
        <f>O302*H302</f>
        <v>0</v>
      </c>
      <c r="Q302" s="189">
        <v>1.06277</v>
      </c>
      <c r="R302" s="189">
        <f>Q302*H302</f>
        <v>0.012753240000000001</v>
      </c>
      <c r="S302" s="189">
        <v>0</v>
      </c>
      <c r="T302" s="19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91" t="s">
        <v>136</v>
      </c>
      <c r="AT302" s="191" t="s">
        <v>132</v>
      </c>
      <c r="AU302" s="191" t="s">
        <v>83</v>
      </c>
      <c r="AY302" s="19" t="s">
        <v>130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9" t="s">
        <v>81</v>
      </c>
      <c r="BK302" s="192">
        <f>ROUND(I302*H302,2)</f>
        <v>0</v>
      </c>
      <c r="BL302" s="19" t="s">
        <v>136</v>
      </c>
      <c r="BM302" s="191" t="s">
        <v>1119</v>
      </c>
    </row>
    <row r="303" s="2" customFormat="1">
      <c r="A303" s="38"/>
      <c r="B303" s="39"/>
      <c r="C303" s="38"/>
      <c r="D303" s="193" t="s">
        <v>138</v>
      </c>
      <c r="E303" s="38"/>
      <c r="F303" s="194" t="s">
        <v>1120</v>
      </c>
      <c r="G303" s="38"/>
      <c r="H303" s="38"/>
      <c r="I303" s="195"/>
      <c r="J303" s="38"/>
      <c r="K303" s="38"/>
      <c r="L303" s="39"/>
      <c r="M303" s="196"/>
      <c r="N303" s="197"/>
      <c r="O303" s="77"/>
      <c r="P303" s="77"/>
      <c r="Q303" s="77"/>
      <c r="R303" s="77"/>
      <c r="S303" s="77"/>
      <c r="T303" s="7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138</v>
      </c>
      <c r="AU303" s="19" t="s">
        <v>83</v>
      </c>
    </row>
    <row r="304" s="2" customFormat="1">
      <c r="A304" s="38"/>
      <c r="B304" s="39"/>
      <c r="C304" s="38"/>
      <c r="D304" s="193" t="s">
        <v>140</v>
      </c>
      <c r="E304" s="38"/>
      <c r="F304" s="198" t="s">
        <v>1040</v>
      </c>
      <c r="G304" s="38"/>
      <c r="H304" s="38"/>
      <c r="I304" s="195"/>
      <c r="J304" s="38"/>
      <c r="K304" s="38"/>
      <c r="L304" s="39"/>
      <c r="M304" s="196"/>
      <c r="N304" s="197"/>
      <c r="O304" s="77"/>
      <c r="P304" s="77"/>
      <c r="Q304" s="77"/>
      <c r="R304" s="77"/>
      <c r="S304" s="77"/>
      <c r="T304" s="7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9" t="s">
        <v>140</v>
      </c>
      <c r="AU304" s="19" t="s">
        <v>83</v>
      </c>
    </row>
    <row r="305" s="13" customFormat="1">
      <c r="A305" s="13"/>
      <c r="B305" s="199"/>
      <c r="C305" s="13"/>
      <c r="D305" s="193" t="s">
        <v>142</v>
      </c>
      <c r="E305" s="200" t="s">
        <v>1</v>
      </c>
      <c r="F305" s="201" t="s">
        <v>1121</v>
      </c>
      <c r="G305" s="13"/>
      <c r="H305" s="202">
        <v>0.012</v>
      </c>
      <c r="I305" s="203"/>
      <c r="J305" s="13"/>
      <c r="K305" s="13"/>
      <c r="L305" s="199"/>
      <c r="M305" s="204"/>
      <c r="N305" s="205"/>
      <c r="O305" s="205"/>
      <c r="P305" s="205"/>
      <c r="Q305" s="205"/>
      <c r="R305" s="205"/>
      <c r="S305" s="205"/>
      <c r="T305" s="20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00" t="s">
        <v>142</v>
      </c>
      <c r="AU305" s="200" t="s">
        <v>83</v>
      </c>
      <c r="AV305" s="13" t="s">
        <v>83</v>
      </c>
      <c r="AW305" s="13" t="s">
        <v>32</v>
      </c>
      <c r="AX305" s="13" t="s">
        <v>81</v>
      </c>
      <c r="AY305" s="200" t="s">
        <v>130</v>
      </c>
    </row>
    <row r="306" s="12" customFormat="1" ht="22.8" customHeight="1">
      <c r="A306" s="12"/>
      <c r="B306" s="166"/>
      <c r="C306" s="12"/>
      <c r="D306" s="167" t="s">
        <v>74</v>
      </c>
      <c r="E306" s="177" t="s">
        <v>136</v>
      </c>
      <c r="F306" s="177" t="s">
        <v>593</v>
      </c>
      <c r="G306" s="12"/>
      <c r="H306" s="12"/>
      <c r="I306" s="169"/>
      <c r="J306" s="178">
        <f>BK306</f>
        <v>0</v>
      </c>
      <c r="K306" s="12"/>
      <c r="L306" s="166"/>
      <c r="M306" s="171"/>
      <c r="N306" s="172"/>
      <c r="O306" s="172"/>
      <c r="P306" s="173">
        <f>SUM(P307:P312)</f>
        <v>0</v>
      </c>
      <c r="Q306" s="172"/>
      <c r="R306" s="173">
        <f>SUM(R307:R312)</f>
        <v>0</v>
      </c>
      <c r="S306" s="172"/>
      <c r="T306" s="174">
        <f>SUM(T307:T312)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67" t="s">
        <v>81</v>
      </c>
      <c r="AT306" s="175" t="s">
        <v>74</v>
      </c>
      <c r="AU306" s="175" t="s">
        <v>81</v>
      </c>
      <c r="AY306" s="167" t="s">
        <v>130</v>
      </c>
      <c r="BK306" s="176">
        <f>SUM(BK307:BK312)</f>
        <v>0</v>
      </c>
    </row>
    <row r="307" s="2" customFormat="1" ht="21.75" customHeight="1">
      <c r="A307" s="38"/>
      <c r="B307" s="179"/>
      <c r="C307" s="180" t="s">
        <v>415</v>
      </c>
      <c r="D307" s="180" t="s">
        <v>132</v>
      </c>
      <c r="E307" s="181" t="s">
        <v>595</v>
      </c>
      <c r="F307" s="182" t="s">
        <v>596</v>
      </c>
      <c r="G307" s="183" t="s">
        <v>289</v>
      </c>
      <c r="H307" s="184">
        <v>8.4199999999999999</v>
      </c>
      <c r="I307" s="185"/>
      <c r="J307" s="186">
        <f>ROUND(I307*H307,2)</f>
        <v>0</v>
      </c>
      <c r="K307" s="182" t="s">
        <v>158</v>
      </c>
      <c r="L307" s="39"/>
      <c r="M307" s="187" t="s">
        <v>1</v>
      </c>
      <c r="N307" s="188" t="s">
        <v>40</v>
      </c>
      <c r="O307" s="77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1" t="s">
        <v>136</v>
      </c>
      <c r="AT307" s="191" t="s">
        <v>132</v>
      </c>
      <c r="AU307" s="191" t="s">
        <v>83</v>
      </c>
      <c r="AY307" s="19" t="s">
        <v>130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9" t="s">
        <v>81</v>
      </c>
      <c r="BK307" s="192">
        <f>ROUND(I307*H307,2)</f>
        <v>0</v>
      </c>
      <c r="BL307" s="19" t="s">
        <v>136</v>
      </c>
      <c r="BM307" s="191" t="s">
        <v>597</v>
      </c>
    </row>
    <row r="308" s="2" customFormat="1">
      <c r="A308" s="38"/>
      <c r="B308" s="39"/>
      <c r="C308" s="38"/>
      <c r="D308" s="193" t="s">
        <v>138</v>
      </c>
      <c r="E308" s="38"/>
      <c r="F308" s="194" t="s">
        <v>598</v>
      </c>
      <c r="G308" s="38"/>
      <c r="H308" s="38"/>
      <c r="I308" s="195"/>
      <c r="J308" s="38"/>
      <c r="K308" s="38"/>
      <c r="L308" s="39"/>
      <c r="M308" s="196"/>
      <c r="N308" s="197"/>
      <c r="O308" s="77"/>
      <c r="P308" s="77"/>
      <c r="Q308" s="77"/>
      <c r="R308" s="77"/>
      <c r="S308" s="77"/>
      <c r="T308" s="7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138</v>
      </c>
      <c r="AU308" s="19" t="s">
        <v>83</v>
      </c>
    </row>
    <row r="309" s="2" customFormat="1">
      <c r="A309" s="38"/>
      <c r="B309" s="39"/>
      <c r="C309" s="38"/>
      <c r="D309" s="193" t="s">
        <v>140</v>
      </c>
      <c r="E309" s="38"/>
      <c r="F309" s="198" t="s">
        <v>1040</v>
      </c>
      <c r="G309" s="38"/>
      <c r="H309" s="38"/>
      <c r="I309" s="195"/>
      <c r="J309" s="38"/>
      <c r="K309" s="38"/>
      <c r="L309" s="39"/>
      <c r="M309" s="196"/>
      <c r="N309" s="197"/>
      <c r="O309" s="77"/>
      <c r="P309" s="77"/>
      <c r="Q309" s="77"/>
      <c r="R309" s="77"/>
      <c r="S309" s="77"/>
      <c r="T309" s="7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9" t="s">
        <v>140</v>
      </c>
      <c r="AU309" s="19" t="s">
        <v>83</v>
      </c>
    </row>
    <row r="310" s="13" customFormat="1">
      <c r="A310" s="13"/>
      <c r="B310" s="199"/>
      <c r="C310" s="13"/>
      <c r="D310" s="193" t="s">
        <v>142</v>
      </c>
      <c r="E310" s="200" t="s">
        <v>1</v>
      </c>
      <c r="F310" s="201" t="s">
        <v>1122</v>
      </c>
      <c r="G310" s="13"/>
      <c r="H310" s="202">
        <v>7.9199999999999999</v>
      </c>
      <c r="I310" s="203"/>
      <c r="J310" s="13"/>
      <c r="K310" s="13"/>
      <c r="L310" s="199"/>
      <c r="M310" s="204"/>
      <c r="N310" s="205"/>
      <c r="O310" s="205"/>
      <c r="P310" s="205"/>
      <c r="Q310" s="205"/>
      <c r="R310" s="205"/>
      <c r="S310" s="205"/>
      <c r="T310" s="20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00" t="s">
        <v>142</v>
      </c>
      <c r="AU310" s="200" t="s">
        <v>83</v>
      </c>
      <c r="AV310" s="13" t="s">
        <v>83</v>
      </c>
      <c r="AW310" s="13" t="s">
        <v>32</v>
      </c>
      <c r="AX310" s="13" t="s">
        <v>75</v>
      </c>
      <c r="AY310" s="200" t="s">
        <v>130</v>
      </c>
    </row>
    <row r="311" s="13" customFormat="1">
      <c r="A311" s="13"/>
      <c r="B311" s="199"/>
      <c r="C311" s="13"/>
      <c r="D311" s="193" t="s">
        <v>142</v>
      </c>
      <c r="E311" s="200" t="s">
        <v>1</v>
      </c>
      <c r="F311" s="201" t="s">
        <v>1123</v>
      </c>
      <c r="G311" s="13"/>
      <c r="H311" s="202">
        <v>0.5</v>
      </c>
      <c r="I311" s="203"/>
      <c r="J311" s="13"/>
      <c r="K311" s="13"/>
      <c r="L311" s="199"/>
      <c r="M311" s="204"/>
      <c r="N311" s="205"/>
      <c r="O311" s="205"/>
      <c r="P311" s="205"/>
      <c r="Q311" s="205"/>
      <c r="R311" s="205"/>
      <c r="S311" s="205"/>
      <c r="T311" s="20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0" t="s">
        <v>142</v>
      </c>
      <c r="AU311" s="200" t="s">
        <v>83</v>
      </c>
      <c r="AV311" s="13" t="s">
        <v>83</v>
      </c>
      <c r="AW311" s="13" t="s">
        <v>32</v>
      </c>
      <c r="AX311" s="13" t="s">
        <v>75</v>
      </c>
      <c r="AY311" s="200" t="s">
        <v>130</v>
      </c>
    </row>
    <row r="312" s="14" customFormat="1">
      <c r="A312" s="14"/>
      <c r="B312" s="207"/>
      <c r="C312" s="14"/>
      <c r="D312" s="193" t="s">
        <v>142</v>
      </c>
      <c r="E312" s="208" t="s">
        <v>1</v>
      </c>
      <c r="F312" s="209" t="s">
        <v>173</v>
      </c>
      <c r="G312" s="14"/>
      <c r="H312" s="210">
        <v>8.4199999999999999</v>
      </c>
      <c r="I312" s="211"/>
      <c r="J312" s="14"/>
      <c r="K312" s="14"/>
      <c r="L312" s="207"/>
      <c r="M312" s="212"/>
      <c r="N312" s="213"/>
      <c r="O312" s="213"/>
      <c r="P312" s="213"/>
      <c r="Q312" s="213"/>
      <c r="R312" s="213"/>
      <c r="S312" s="213"/>
      <c r="T312" s="2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8" t="s">
        <v>142</v>
      </c>
      <c r="AU312" s="208" t="s">
        <v>83</v>
      </c>
      <c r="AV312" s="14" t="s">
        <v>136</v>
      </c>
      <c r="AW312" s="14" t="s">
        <v>32</v>
      </c>
      <c r="AX312" s="14" t="s">
        <v>81</v>
      </c>
      <c r="AY312" s="208" t="s">
        <v>130</v>
      </c>
    </row>
    <row r="313" s="12" customFormat="1" ht="22.8" customHeight="1">
      <c r="A313" s="12"/>
      <c r="B313" s="166"/>
      <c r="C313" s="12"/>
      <c r="D313" s="167" t="s">
        <v>74</v>
      </c>
      <c r="E313" s="177" t="s">
        <v>161</v>
      </c>
      <c r="F313" s="177" t="s">
        <v>662</v>
      </c>
      <c r="G313" s="12"/>
      <c r="H313" s="12"/>
      <c r="I313" s="169"/>
      <c r="J313" s="178">
        <f>BK313</f>
        <v>0</v>
      </c>
      <c r="K313" s="12"/>
      <c r="L313" s="166"/>
      <c r="M313" s="171"/>
      <c r="N313" s="172"/>
      <c r="O313" s="172"/>
      <c r="P313" s="173">
        <f>SUM(P314:P333)</f>
        <v>0</v>
      </c>
      <c r="Q313" s="172"/>
      <c r="R313" s="173">
        <f>SUM(R314:R333)</f>
        <v>0</v>
      </c>
      <c r="S313" s="172"/>
      <c r="T313" s="174">
        <f>SUM(T314:T333)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67" t="s">
        <v>81</v>
      </c>
      <c r="AT313" s="175" t="s">
        <v>74</v>
      </c>
      <c r="AU313" s="175" t="s">
        <v>81</v>
      </c>
      <c r="AY313" s="167" t="s">
        <v>130</v>
      </c>
      <c r="BK313" s="176">
        <f>SUM(BK314:BK333)</f>
        <v>0</v>
      </c>
    </row>
    <row r="314" s="2" customFormat="1" ht="24.15" customHeight="1">
      <c r="A314" s="38"/>
      <c r="B314" s="179"/>
      <c r="C314" s="180" t="s">
        <v>422</v>
      </c>
      <c r="D314" s="180" t="s">
        <v>132</v>
      </c>
      <c r="E314" s="181" t="s">
        <v>671</v>
      </c>
      <c r="F314" s="182" t="s">
        <v>672</v>
      </c>
      <c r="G314" s="183" t="s">
        <v>157</v>
      </c>
      <c r="H314" s="184">
        <v>46.890000000000001</v>
      </c>
      <c r="I314" s="185"/>
      <c r="J314" s="186">
        <f>ROUND(I314*H314,2)</f>
        <v>0</v>
      </c>
      <c r="K314" s="182" t="s">
        <v>158</v>
      </c>
      <c r="L314" s="39"/>
      <c r="M314" s="187" t="s">
        <v>1</v>
      </c>
      <c r="N314" s="188" t="s">
        <v>40</v>
      </c>
      <c r="O314" s="77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91" t="s">
        <v>136</v>
      </c>
      <c r="AT314" s="191" t="s">
        <v>132</v>
      </c>
      <c r="AU314" s="191" t="s">
        <v>83</v>
      </c>
      <c r="AY314" s="19" t="s">
        <v>130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9" t="s">
        <v>81</v>
      </c>
      <c r="BK314" s="192">
        <f>ROUND(I314*H314,2)</f>
        <v>0</v>
      </c>
      <c r="BL314" s="19" t="s">
        <v>136</v>
      </c>
      <c r="BM314" s="191" t="s">
        <v>673</v>
      </c>
    </row>
    <row r="315" s="2" customFormat="1">
      <c r="A315" s="38"/>
      <c r="B315" s="39"/>
      <c r="C315" s="38"/>
      <c r="D315" s="193" t="s">
        <v>138</v>
      </c>
      <c r="E315" s="38"/>
      <c r="F315" s="194" t="s">
        <v>674</v>
      </c>
      <c r="G315" s="38"/>
      <c r="H315" s="38"/>
      <c r="I315" s="195"/>
      <c r="J315" s="38"/>
      <c r="K315" s="38"/>
      <c r="L315" s="39"/>
      <c r="M315" s="196"/>
      <c r="N315" s="197"/>
      <c r="O315" s="77"/>
      <c r="P315" s="77"/>
      <c r="Q315" s="77"/>
      <c r="R315" s="77"/>
      <c r="S315" s="77"/>
      <c r="T315" s="7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9" t="s">
        <v>138</v>
      </c>
      <c r="AU315" s="19" t="s">
        <v>83</v>
      </c>
    </row>
    <row r="316" s="2" customFormat="1" ht="24.15" customHeight="1">
      <c r="A316" s="38"/>
      <c r="B316" s="179"/>
      <c r="C316" s="180" t="s">
        <v>428</v>
      </c>
      <c r="D316" s="180" t="s">
        <v>132</v>
      </c>
      <c r="E316" s="181" t="s">
        <v>676</v>
      </c>
      <c r="F316" s="182" t="s">
        <v>677</v>
      </c>
      <c r="G316" s="183" t="s">
        <v>157</v>
      </c>
      <c r="H316" s="184">
        <v>46.890000000000001</v>
      </c>
      <c r="I316" s="185"/>
      <c r="J316" s="186">
        <f>ROUND(I316*H316,2)</f>
        <v>0</v>
      </c>
      <c r="K316" s="182" t="s">
        <v>1</v>
      </c>
      <c r="L316" s="39"/>
      <c r="M316" s="187" t="s">
        <v>1</v>
      </c>
      <c r="N316" s="188" t="s">
        <v>40</v>
      </c>
      <c r="O316" s="77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1" t="s">
        <v>136</v>
      </c>
      <c r="AT316" s="191" t="s">
        <v>132</v>
      </c>
      <c r="AU316" s="191" t="s">
        <v>83</v>
      </c>
      <c r="AY316" s="19" t="s">
        <v>130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81</v>
      </c>
      <c r="BK316" s="192">
        <f>ROUND(I316*H316,2)</f>
        <v>0</v>
      </c>
      <c r="BL316" s="19" t="s">
        <v>136</v>
      </c>
      <c r="BM316" s="191" t="s">
        <v>678</v>
      </c>
    </row>
    <row r="317" s="2" customFormat="1">
      <c r="A317" s="38"/>
      <c r="B317" s="39"/>
      <c r="C317" s="38"/>
      <c r="D317" s="193" t="s">
        <v>138</v>
      </c>
      <c r="E317" s="38"/>
      <c r="F317" s="194" t="s">
        <v>674</v>
      </c>
      <c r="G317" s="38"/>
      <c r="H317" s="38"/>
      <c r="I317" s="195"/>
      <c r="J317" s="38"/>
      <c r="K317" s="38"/>
      <c r="L317" s="39"/>
      <c r="M317" s="196"/>
      <c r="N317" s="197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138</v>
      </c>
      <c r="AU317" s="19" t="s">
        <v>83</v>
      </c>
    </row>
    <row r="318" s="2" customFormat="1" ht="24.15" customHeight="1">
      <c r="A318" s="38"/>
      <c r="B318" s="179"/>
      <c r="C318" s="180" t="s">
        <v>432</v>
      </c>
      <c r="D318" s="180" t="s">
        <v>132</v>
      </c>
      <c r="E318" s="181" t="s">
        <v>680</v>
      </c>
      <c r="F318" s="182" t="s">
        <v>681</v>
      </c>
      <c r="G318" s="183" t="s">
        <v>157</v>
      </c>
      <c r="H318" s="184">
        <v>46.890000000000001</v>
      </c>
      <c r="I318" s="185"/>
      <c r="J318" s="186">
        <f>ROUND(I318*H318,2)</f>
        <v>0</v>
      </c>
      <c r="K318" s="182" t="s">
        <v>158</v>
      </c>
      <c r="L318" s="39"/>
      <c r="M318" s="187" t="s">
        <v>1</v>
      </c>
      <c r="N318" s="188" t="s">
        <v>40</v>
      </c>
      <c r="O318" s="77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91" t="s">
        <v>136</v>
      </c>
      <c r="AT318" s="191" t="s">
        <v>132</v>
      </c>
      <c r="AU318" s="191" t="s">
        <v>83</v>
      </c>
      <c r="AY318" s="19" t="s">
        <v>130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81</v>
      </c>
      <c r="BK318" s="192">
        <f>ROUND(I318*H318,2)</f>
        <v>0</v>
      </c>
      <c r="BL318" s="19" t="s">
        <v>136</v>
      </c>
      <c r="BM318" s="191" t="s">
        <v>682</v>
      </c>
    </row>
    <row r="319" s="2" customFormat="1">
      <c r="A319" s="38"/>
      <c r="B319" s="39"/>
      <c r="C319" s="38"/>
      <c r="D319" s="193" t="s">
        <v>138</v>
      </c>
      <c r="E319" s="38"/>
      <c r="F319" s="194" t="s">
        <v>683</v>
      </c>
      <c r="G319" s="38"/>
      <c r="H319" s="38"/>
      <c r="I319" s="195"/>
      <c r="J319" s="38"/>
      <c r="K319" s="38"/>
      <c r="L319" s="39"/>
      <c r="M319" s="196"/>
      <c r="N319" s="197"/>
      <c r="O319" s="77"/>
      <c r="P319" s="77"/>
      <c r="Q319" s="77"/>
      <c r="R319" s="77"/>
      <c r="S319" s="77"/>
      <c r="T319" s="7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138</v>
      </c>
      <c r="AU319" s="19" t="s">
        <v>83</v>
      </c>
    </row>
    <row r="320" s="2" customFormat="1" ht="33" customHeight="1">
      <c r="A320" s="38"/>
      <c r="B320" s="179"/>
      <c r="C320" s="180" t="s">
        <v>436</v>
      </c>
      <c r="D320" s="180" t="s">
        <v>132</v>
      </c>
      <c r="E320" s="181" t="s">
        <v>685</v>
      </c>
      <c r="F320" s="182" t="s">
        <v>686</v>
      </c>
      <c r="G320" s="183" t="s">
        <v>157</v>
      </c>
      <c r="H320" s="184">
        <v>46.890000000000001</v>
      </c>
      <c r="I320" s="185"/>
      <c r="J320" s="186">
        <f>ROUND(I320*H320,2)</f>
        <v>0</v>
      </c>
      <c r="K320" s="182" t="s">
        <v>158</v>
      </c>
      <c r="L320" s="39"/>
      <c r="M320" s="187" t="s">
        <v>1</v>
      </c>
      <c r="N320" s="188" t="s">
        <v>40</v>
      </c>
      <c r="O320" s="77"/>
      <c r="P320" s="189">
        <f>O320*H320</f>
        <v>0</v>
      </c>
      <c r="Q320" s="189">
        <v>0</v>
      </c>
      <c r="R320" s="189">
        <f>Q320*H320</f>
        <v>0</v>
      </c>
      <c r="S320" s="189">
        <v>0</v>
      </c>
      <c r="T320" s="19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1" t="s">
        <v>136</v>
      </c>
      <c r="AT320" s="191" t="s">
        <v>132</v>
      </c>
      <c r="AU320" s="191" t="s">
        <v>83</v>
      </c>
      <c r="AY320" s="19" t="s">
        <v>130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9" t="s">
        <v>81</v>
      </c>
      <c r="BK320" s="192">
        <f>ROUND(I320*H320,2)</f>
        <v>0</v>
      </c>
      <c r="BL320" s="19" t="s">
        <v>136</v>
      </c>
      <c r="BM320" s="191" t="s">
        <v>687</v>
      </c>
    </row>
    <row r="321" s="2" customFormat="1">
      <c r="A321" s="38"/>
      <c r="B321" s="39"/>
      <c r="C321" s="38"/>
      <c r="D321" s="193" t="s">
        <v>138</v>
      </c>
      <c r="E321" s="38"/>
      <c r="F321" s="194" t="s">
        <v>688</v>
      </c>
      <c r="G321" s="38"/>
      <c r="H321" s="38"/>
      <c r="I321" s="195"/>
      <c r="J321" s="38"/>
      <c r="K321" s="38"/>
      <c r="L321" s="39"/>
      <c r="M321" s="196"/>
      <c r="N321" s="197"/>
      <c r="O321" s="77"/>
      <c r="P321" s="77"/>
      <c r="Q321" s="77"/>
      <c r="R321" s="77"/>
      <c r="S321" s="77"/>
      <c r="T321" s="7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9" t="s">
        <v>138</v>
      </c>
      <c r="AU321" s="19" t="s">
        <v>83</v>
      </c>
    </row>
    <row r="322" s="2" customFormat="1" ht="24.15" customHeight="1">
      <c r="A322" s="38"/>
      <c r="B322" s="179"/>
      <c r="C322" s="180" t="s">
        <v>447</v>
      </c>
      <c r="D322" s="180" t="s">
        <v>132</v>
      </c>
      <c r="E322" s="181" t="s">
        <v>690</v>
      </c>
      <c r="F322" s="182" t="s">
        <v>691</v>
      </c>
      <c r="G322" s="183" t="s">
        <v>157</v>
      </c>
      <c r="H322" s="184">
        <v>46.890000000000001</v>
      </c>
      <c r="I322" s="185"/>
      <c r="J322" s="186">
        <f>ROUND(I322*H322,2)</f>
        <v>0</v>
      </c>
      <c r="K322" s="182" t="s">
        <v>158</v>
      </c>
      <c r="L322" s="39"/>
      <c r="M322" s="187" t="s">
        <v>1</v>
      </c>
      <c r="N322" s="188" t="s">
        <v>40</v>
      </c>
      <c r="O322" s="77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1" t="s">
        <v>136</v>
      </c>
      <c r="AT322" s="191" t="s">
        <v>132</v>
      </c>
      <c r="AU322" s="191" t="s">
        <v>83</v>
      </c>
      <c r="AY322" s="19" t="s">
        <v>130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81</v>
      </c>
      <c r="BK322" s="192">
        <f>ROUND(I322*H322,2)</f>
        <v>0</v>
      </c>
      <c r="BL322" s="19" t="s">
        <v>136</v>
      </c>
      <c r="BM322" s="191" t="s">
        <v>692</v>
      </c>
    </row>
    <row r="323" s="2" customFormat="1">
      <c r="A323" s="38"/>
      <c r="B323" s="39"/>
      <c r="C323" s="38"/>
      <c r="D323" s="193" t="s">
        <v>138</v>
      </c>
      <c r="E323" s="38"/>
      <c r="F323" s="194" t="s">
        <v>693</v>
      </c>
      <c r="G323" s="38"/>
      <c r="H323" s="38"/>
      <c r="I323" s="195"/>
      <c r="J323" s="38"/>
      <c r="K323" s="38"/>
      <c r="L323" s="39"/>
      <c r="M323" s="196"/>
      <c r="N323" s="197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138</v>
      </c>
      <c r="AU323" s="19" t="s">
        <v>83</v>
      </c>
    </row>
    <row r="324" s="2" customFormat="1" ht="37.8" customHeight="1">
      <c r="A324" s="38"/>
      <c r="B324" s="179"/>
      <c r="C324" s="180" t="s">
        <v>453</v>
      </c>
      <c r="D324" s="180" t="s">
        <v>132</v>
      </c>
      <c r="E324" s="181" t="s">
        <v>695</v>
      </c>
      <c r="F324" s="182" t="s">
        <v>696</v>
      </c>
      <c r="G324" s="183" t="s">
        <v>157</v>
      </c>
      <c r="H324" s="184">
        <v>46.890000000000001</v>
      </c>
      <c r="I324" s="185"/>
      <c r="J324" s="186">
        <f>ROUND(I324*H324,2)</f>
        <v>0</v>
      </c>
      <c r="K324" s="182" t="s">
        <v>158</v>
      </c>
      <c r="L324" s="39"/>
      <c r="M324" s="187" t="s">
        <v>1</v>
      </c>
      <c r="N324" s="188" t="s">
        <v>40</v>
      </c>
      <c r="O324" s="77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91" t="s">
        <v>136</v>
      </c>
      <c r="AT324" s="191" t="s">
        <v>132</v>
      </c>
      <c r="AU324" s="191" t="s">
        <v>83</v>
      </c>
      <c r="AY324" s="19" t="s">
        <v>130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81</v>
      </c>
      <c r="BK324" s="192">
        <f>ROUND(I324*H324,2)</f>
        <v>0</v>
      </c>
      <c r="BL324" s="19" t="s">
        <v>136</v>
      </c>
      <c r="BM324" s="191" t="s">
        <v>697</v>
      </c>
    </row>
    <row r="325" s="2" customFormat="1">
      <c r="A325" s="38"/>
      <c r="B325" s="39"/>
      <c r="C325" s="38"/>
      <c r="D325" s="193" t="s">
        <v>138</v>
      </c>
      <c r="E325" s="38"/>
      <c r="F325" s="194" t="s">
        <v>698</v>
      </c>
      <c r="G325" s="38"/>
      <c r="H325" s="38"/>
      <c r="I325" s="195"/>
      <c r="J325" s="38"/>
      <c r="K325" s="38"/>
      <c r="L325" s="39"/>
      <c r="M325" s="196"/>
      <c r="N325" s="197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138</v>
      </c>
      <c r="AU325" s="19" t="s">
        <v>83</v>
      </c>
    </row>
    <row r="326" s="2" customFormat="1">
      <c r="A326" s="38"/>
      <c r="B326" s="39"/>
      <c r="C326" s="38"/>
      <c r="D326" s="193" t="s">
        <v>140</v>
      </c>
      <c r="E326" s="38"/>
      <c r="F326" s="198" t="s">
        <v>141</v>
      </c>
      <c r="G326" s="38"/>
      <c r="H326" s="38"/>
      <c r="I326" s="195"/>
      <c r="J326" s="38"/>
      <c r="K326" s="38"/>
      <c r="L326" s="39"/>
      <c r="M326" s="196"/>
      <c r="N326" s="197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140</v>
      </c>
      <c r="AU326" s="19" t="s">
        <v>83</v>
      </c>
    </row>
    <row r="327" s="15" customFormat="1">
      <c r="A327" s="15"/>
      <c r="B327" s="215"/>
      <c r="C327" s="15"/>
      <c r="D327" s="193" t="s">
        <v>142</v>
      </c>
      <c r="E327" s="216" t="s">
        <v>1</v>
      </c>
      <c r="F327" s="217" t="s">
        <v>699</v>
      </c>
      <c r="G327" s="15"/>
      <c r="H327" s="216" t="s">
        <v>1</v>
      </c>
      <c r="I327" s="218"/>
      <c r="J327" s="15"/>
      <c r="K327" s="15"/>
      <c r="L327" s="215"/>
      <c r="M327" s="219"/>
      <c r="N327" s="220"/>
      <c r="O327" s="220"/>
      <c r="P327" s="220"/>
      <c r="Q327" s="220"/>
      <c r="R327" s="220"/>
      <c r="S327" s="220"/>
      <c r="T327" s="22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16" t="s">
        <v>142</v>
      </c>
      <c r="AU327" s="216" t="s">
        <v>83</v>
      </c>
      <c r="AV327" s="15" t="s">
        <v>81</v>
      </c>
      <c r="AW327" s="15" t="s">
        <v>32</v>
      </c>
      <c r="AX327" s="15" t="s">
        <v>75</v>
      </c>
      <c r="AY327" s="216" t="s">
        <v>130</v>
      </c>
    </row>
    <row r="328" s="13" customFormat="1">
      <c r="A328" s="13"/>
      <c r="B328" s="199"/>
      <c r="C328" s="13"/>
      <c r="D328" s="193" t="s">
        <v>142</v>
      </c>
      <c r="E328" s="200" t="s">
        <v>1</v>
      </c>
      <c r="F328" s="201" t="s">
        <v>1124</v>
      </c>
      <c r="G328" s="13"/>
      <c r="H328" s="202">
        <v>46.890000000000001</v>
      </c>
      <c r="I328" s="203"/>
      <c r="J328" s="13"/>
      <c r="K328" s="13"/>
      <c r="L328" s="199"/>
      <c r="M328" s="204"/>
      <c r="N328" s="205"/>
      <c r="O328" s="205"/>
      <c r="P328" s="205"/>
      <c r="Q328" s="205"/>
      <c r="R328" s="205"/>
      <c r="S328" s="205"/>
      <c r="T328" s="20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00" t="s">
        <v>142</v>
      </c>
      <c r="AU328" s="200" t="s">
        <v>83</v>
      </c>
      <c r="AV328" s="13" t="s">
        <v>83</v>
      </c>
      <c r="AW328" s="13" t="s">
        <v>32</v>
      </c>
      <c r="AX328" s="13" t="s">
        <v>81</v>
      </c>
      <c r="AY328" s="200" t="s">
        <v>130</v>
      </c>
    </row>
    <row r="329" s="2" customFormat="1" ht="24.15" customHeight="1">
      <c r="A329" s="38"/>
      <c r="B329" s="179"/>
      <c r="C329" s="180" t="s">
        <v>459</v>
      </c>
      <c r="D329" s="180" t="s">
        <v>132</v>
      </c>
      <c r="E329" s="181" t="s">
        <v>702</v>
      </c>
      <c r="F329" s="182" t="s">
        <v>703</v>
      </c>
      <c r="G329" s="183" t="s">
        <v>157</v>
      </c>
      <c r="H329" s="184">
        <v>41.310000000000002</v>
      </c>
      <c r="I329" s="185"/>
      <c r="J329" s="186">
        <f>ROUND(I329*H329,2)</f>
        <v>0</v>
      </c>
      <c r="K329" s="182" t="s">
        <v>158</v>
      </c>
      <c r="L329" s="39"/>
      <c r="M329" s="187" t="s">
        <v>1</v>
      </c>
      <c r="N329" s="188" t="s">
        <v>40</v>
      </c>
      <c r="O329" s="77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1" t="s">
        <v>136</v>
      </c>
      <c r="AT329" s="191" t="s">
        <v>132</v>
      </c>
      <c r="AU329" s="191" t="s">
        <v>83</v>
      </c>
      <c r="AY329" s="19" t="s">
        <v>130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81</v>
      </c>
      <c r="BK329" s="192">
        <f>ROUND(I329*H329,2)</f>
        <v>0</v>
      </c>
      <c r="BL329" s="19" t="s">
        <v>136</v>
      </c>
      <c r="BM329" s="191" t="s">
        <v>704</v>
      </c>
    </row>
    <row r="330" s="2" customFormat="1">
      <c r="A330" s="38"/>
      <c r="B330" s="39"/>
      <c r="C330" s="38"/>
      <c r="D330" s="193" t="s">
        <v>138</v>
      </c>
      <c r="E330" s="38"/>
      <c r="F330" s="194" t="s">
        <v>705</v>
      </c>
      <c r="G330" s="38"/>
      <c r="H330" s="38"/>
      <c r="I330" s="195"/>
      <c r="J330" s="38"/>
      <c r="K330" s="38"/>
      <c r="L330" s="39"/>
      <c r="M330" s="196"/>
      <c r="N330" s="197"/>
      <c r="O330" s="77"/>
      <c r="P330" s="77"/>
      <c r="Q330" s="77"/>
      <c r="R330" s="77"/>
      <c r="S330" s="77"/>
      <c r="T330" s="7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9" t="s">
        <v>138</v>
      </c>
      <c r="AU330" s="19" t="s">
        <v>83</v>
      </c>
    </row>
    <row r="331" s="2" customFormat="1">
      <c r="A331" s="38"/>
      <c r="B331" s="39"/>
      <c r="C331" s="38"/>
      <c r="D331" s="193" t="s">
        <v>140</v>
      </c>
      <c r="E331" s="38"/>
      <c r="F331" s="198" t="s">
        <v>1125</v>
      </c>
      <c r="G331" s="38"/>
      <c r="H331" s="38"/>
      <c r="I331" s="195"/>
      <c r="J331" s="38"/>
      <c r="K331" s="38"/>
      <c r="L331" s="39"/>
      <c r="M331" s="196"/>
      <c r="N331" s="197"/>
      <c r="O331" s="77"/>
      <c r="P331" s="77"/>
      <c r="Q331" s="77"/>
      <c r="R331" s="77"/>
      <c r="S331" s="77"/>
      <c r="T331" s="7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9" t="s">
        <v>140</v>
      </c>
      <c r="AU331" s="19" t="s">
        <v>83</v>
      </c>
    </row>
    <row r="332" s="15" customFormat="1">
      <c r="A332" s="15"/>
      <c r="B332" s="215"/>
      <c r="C332" s="15"/>
      <c r="D332" s="193" t="s">
        <v>142</v>
      </c>
      <c r="E332" s="216" t="s">
        <v>1</v>
      </c>
      <c r="F332" s="217" t="s">
        <v>706</v>
      </c>
      <c r="G332" s="15"/>
      <c r="H332" s="216" t="s">
        <v>1</v>
      </c>
      <c r="I332" s="218"/>
      <c r="J332" s="15"/>
      <c r="K332" s="15"/>
      <c r="L332" s="215"/>
      <c r="M332" s="219"/>
      <c r="N332" s="220"/>
      <c r="O332" s="220"/>
      <c r="P332" s="220"/>
      <c r="Q332" s="220"/>
      <c r="R332" s="220"/>
      <c r="S332" s="220"/>
      <c r="T332" s="22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16" t="s">
        <v>142</v>
      </c>
      <c r="AU332" s="216" t="s">
        <v>83</v>
      </c>
      <c r="AV332" s="15" t="s">
        <v>81</v>
      </c>
      <c r="AW332" s="15" t="s">
        <v>32</v>
      </c>
      <c r="AX332" s="15" t="s">
        <v>75</v>
      </c>
      <c r="AY332" s="216" t="s">
        <v>130</v>
      </c>
    </row>
    <row r="333" s="13" customFormat="1">
      <c r="A333" s="13"/>
      <c r="B333" s="199"/>
      <c r="C333" s="13"/>
      <c r="D333" s="193" t="s">
        <v>142</v>
      </c>
      <c r="E333" s="200" t="s">
        <v>1</v>
      </c>
      <c r="F333" s="201" t="s">
        <v>1126</v>
      </c>
      <c r="G333" s="13"/>
      <c r="H333" s="202">
        <v>41.310000000000002</v>
      </c>
      <c r="I333" s="203"/>
      <c r="J333" s="13"/>
      <c r="K333" s="13"/>
      <c r="L333" s="199"/>
      <c r="M333" s="204"/>
      <c r="N333" s="205"/>
      <c r="O333" s="205"/>
      <c r="P333" s="205"/>
      <c r="Q333" s="205"/>
      <c r="R333" s="205"/>
      <c r="S333" s="205"/>
      <c r="T333" s="20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00" t="s">
        <v>142</v>
      </c>
      <c r="AU333" s="200" t="s">
        <v>83</v>
      </c>
      <c r="AV333" s="13" t="s">
        <v>83</v>
      </c>
      <c r="AW333" s="13" t="s">
        <v>32</v>
      </c>
      <c r="AX333" s="13" t="s">
        <v>81</v>
      </c>
      <c r="AY333" s="200" t="s">
        <v>130</v>
      </c>
    </row>
    <row r="334" s="12" customFormat="1" ht="22.8" customHeight="1">
      <c r="A334" s="12"/>
      <c r="B334" s="166"/>
      <c r="C334" s="12"/>
      <c r="D334" s="167" t="s">
        <v>74</v>
      </c>
      <c r="E334" s="177" t="s">
        <v>178</v>
      </c>
      <c r="F334" s="177" t="s">
        <v>741</v>
      </c>
      <c r="G334" s="12"/>
      <c r="H334" s="12"/>
      <c r="I334" s="169"/>
      <c r="J334" s="178">
        <f>BK334</f>
        <v>0</v>
      </c>
      <c r="K334" s="12"/>
      <c r="L334" s="166"/>
      <c r="M334" s="171"/>
      <c r="N334" s="172"/>
      <c r="O334" s="172"/>
      <c r="P334" s="173">
        <f>SUM(P335:P375)</f>
        <v>0</v>
      </c>
      <c r="Q334" s="172"/>
      <c r="R334" s="173">
        <f>SUM(R335:R375)</f>
        <v>0.15628499999999998</v>
      </c>
      <c r="S334" s="172"/>
      <c r="T334" s="174">
        <f>SUM(T335:T375)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67" t="s">
        <v>81</v>
      </c>
      <c r="AT334" s="175" t="s">
        <v>74</v>
      </c>
      <c r="AU334" s="175" t="s">
        <v>81</v>
      </c>
      <c r="AY334" s="167" t="s">
        <v>130</v>
      </c>
      <c r="BK334" s="176">
        <f>SUM(BK335:BK375)</f>
        <v>0</v>
      </c>
    </row>
    <row r="335" s="2" customFormat="1" ht="33" customHeight="1">
      <c r="A335" s="38"/>
      <c r="B335" s="179"/>
      <c r="C335" s="180" t="s">
        <v>465</v>
      </c>
      <c r="D335" s="180" t="s">
        <v>132</v>
      </c>
      <c r="E335" s="181" t="s">
        <v>1127</v>
      </c>
      <c r="F335" s="182" t="s">
        <v>1128</v>
      </c>
      <c r="G335" s="183" t="s">
        <v>222</v>
      </c>
      <c r="H335" s="184">
        <v>88</v>
      </c>
      <c r="I335" s="185"/>
      <c r="J335" s="186">
        <f>ROUND(I335*H335,2)</f>
        <v>0</v>
      </c>
      <c r="K335" s="182" t="s">
        <v>158</v>
      </c>
      <c r="L335" s="39"/>
      <c r="M335" s="187" t="s">
        <v>1</v>
      </c>
      <c r="N335" s="188" t="s">
        <v>40</v>
      </c>
      <c r="O335" s="77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91" t="s">
        <v>136</v>
      </c>
      <c r="AT335" s="191" t="s">
        <v>132</v>
      </c>
      <c r="AU335" s="191" t="s">
        <v>83</v>
      </c>
      <c r="AY335" s="19" t="s">
        <v>130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9" t="s">
        <v>81</v>
      </c>
      <c r="BK335" s="192">
        <f>ROUND(I335*H335,2)</f>
        <v>0</v>
      </c>
      <c r="BL335" s="19" t="s">
        <v>136</v>
      </c>
      <c r="BM335" s="191" t="s">
        <v>1129</v>
      </c>
    </row>
    <row r="336" s="2" customFormat="1">
      <c r="A336" s="38"/>
      <c r="B336" s="39"/>
      <c r="C336" s="38"/>
      <c r="D336" s="193" t="s">
        <v>138</v>
      </c>
      <c r="E336" s="38"/>
      <c r="F336" s="194" t="s">
        <v>1130</v>
      </c>
      <c r="G336" s="38"/>
      <c r="H336" s="38"/>
      <c r="I336" s="195"/>
      <c r="J336" s="38"/>
      <c r="K336" s="38"/>
      <c r="L336" s="39"/>
      <c r="M336" s="196"/>
      <c r="N336" s="197"/>
      <c r="O336" s="77"/>
      <c r="P336" s="77"/>
      <c r="Q336" s="77"/>
      <c r="R336" s="77"/>
      <c r="S336" s="77"/>
      <c r="T336" s="7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9" t="s">
        <v>138</v>
      </c>
      <c r="AU336" s="19" t="s">
        <v>83</v>
      </c>
    </row>
    <row r="337" s="2" customFormat="1">
      <c r="A337" s="38"/>
      <c r="B337" s="39"/>
      <c r="C337" s="38"/>
      <c r="D337" s="193" t="s">
        <v>140</v>
      </c>
      <c r="E337" s="38"/>
      <c r="F337" s="198" t="s">
        <v>1040</v>
      </c>
      <c r="G337" s="38"/>
      <c r="H337" s="38"/>
      <c r="I337" s="195"/>
      <c r="J337" s="38"/>
      <c r="K337" s="38"/>
      <c r="L337" s="39"/>
      <c r="M337" s="196"/>
      <c r="N337" s="197"/>
      <c r="O337" s="77"/>
      <c r="P337" s="77"/>
      <c r="Q337" s="77"/>
      <c r="R337" s="77"/>
      <c r="S337" s="77"/>
      <c r="T337" s="7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9" t="s">
        <v>140</v>
      </c>
      <c r="AU337" s="19" t="s">
        <v>83</v>
      </c>
    </row>
    <row r="338" s="13" customFormat="1">
      <c r="A338" s="13"/>
      <c r="B338" s="199"/>
      <c r="C338" s="13"/>
      <c r="D338" s="193" t="s">
        <v>142</v>
      </c>
      <c r="E338" s="200" t="s">
        <v>1</v>
      </c>
      <c r="F338" s="201" t="s">
        <v>1131</v>
      </c>
      <c r="G338" s="13"/>
      <c r="H338" s="202">
        <v>88</v>
      </c>
      <c r="I338" s="203"/>
      <c r="J338" s="13"/>
      <c r="K338" s="13"/>
      <c r="L338" s="199"/>
      <c r="M338" s="204"/>
      <c r="N338" s="205"/>
      <c r="O338" s="205"/>
      <c r="P338" s="205"/>
      <c r="Q338" s="205"/>
      <c r="R338" s="205"/>
      <c r="S338" s="205"/>
      <c r="T338" s="20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0" t="s">
        <v>142</v>
      </c>
      <c r="AU338" s="200" t="s">
        <v>83</v>
      </c>
      <c r="AV338" s="13" t="s">
        <v>83</v>
      </c>
      <c r="AW338" s="13" t="s">
        <v>32</v>
      </c>
      <c r="AX338" s="13" t="s">
        <v>81</v>
      </c>
      <c r="AY338" s="200" t="s">
        <v>130</v>
      </c>
    </row>
    <row r="339" s="2" customFormat="1" ht="24.15" customHeight="1">
      <c r="A339" s="38"/>
      <c r="B339" s="179"/>
      <c r="C339" s="230" t="s">
        <v>470</v>
      </c>
      <c r="D339" s="230" t="s">
        <v>379</v>
      </c>
      <c r="E339" s="231" t="s">
        <v>1132</v>
      </c>
      <c r="F339" s="232" t="s">
        <v>1133</v>
      </c>
      <c r="G339" s="233" t="s">
        <v>222</v>
      </c>
      <c r="H339" s="234">
        <v>96.799999999999997</v>
      </c>
      <c r="I339" s="235"/>
      <c r="J339" s="236">
        <f>ROUND(I339*H339,2)</f>
        <v>0</v>
      </c>
      <c r="K339" s="232" t="s">
        <v>158</v>
      </c>
      <c r="L339" s="237"/>
      <c r="M339" s="238" t="s">
        <v>1</v>
      </c>
      <c r="N339" s="239" t="s">
        <v>40</v>
      </c>
      <c r="O339" s="77"/>
      <c r="P339" s="189">
        <f>O339*H339</f>
        <v>0</v>
      </c>
      <c r="Q339" s="189">
        <v>0.00042999999999999999</v>
      </c>
      <c r="R339" s="189">
        <f>Q339*H339</f>
        <v>0.041623999999999994</v>
      </c>
      <c r="S339" s="189">
        <v>0</v>
      </c>
      <c r="T339" s="19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91" t="s">
        <v>178</v>
      </c>
      <c r="AT339" s="191" t="s">
        <v>379</v>
      </c>
      <c r="AU339" s="191" t="s">
        <v>83</v>
      </c>
      <c r="AY339" s="19" t="s">
        <v>130</v>
      </c>
      <c r="BE339" s="192">
        <f>IF(N339="základní",J339,0)</f>
        <v>0</v>
      </c>
      <c r="BF339" s="192">
        <f>IF(N339="snížená",J339,0)</f>
        <v>0</v>
      </c>
      <c r="BG339" s="192">
        <f>IF(N339="zákl. přenesená",J339,0)</f>
        <v>0</v>
      </c>
      <c r="BH339" s="192">
        <f>IF(N339="sníž. přenesená",J339,0)</f>
        <v>0</v>
      </c>
      <c r="BI339" s="192">
        <f>IF(N339="nulová",J339,0)</f>
        <v>0</v>
      </c>
      <c r="BJ339" s="19" t="s">
        <v>81</v>
      </c>
      <c r="BK339" s="192">
        <f>ROUND(I339*H339,2)</f>
        <v>0</v>
      </c>
      <c r="BL339" s="19" t="s">
        <v>136</v>
      </c>
      <c r="BM339" s="191" t="s">
        <v>1134</v>
      </c>
    </row>
    <row r="340" s="2" customFormat="1">
      <c r="A340" s="38"/>
      <c r="B340" s="39"/>
      <c r="C340" s="38"/>
      <c r="D340" s="193" t="s">
        <v>138</v>
      </c>
      <c r="E340" s="38"/>
      <c r="F340" s="194" t="s">
        <v>1133</v>
      </c>
      <c r="G340" s="38"/>
      <c r="H340" s="38"/>
      <c r="I340" s="195"/>
      <c r="J340" s="38"/>
      <c r="K340" s="38"/>
      <c r="L340" s="39"/>
      <c r="M340" s="196"/>
      <c r="N340" s="197"/>
      <c r="O340" s="77"/>
      <c r="P340" s="77"/>
      <c r="Q340" s="77"/>
      <c r="R340" s="77"/>
      <c r="S340" s="77"/>
      <c r="T340" s="7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9" t="s">
        <v>138</v>
      </c>
      <c r="AU340" s="19" t="s">
        <v>83</v>
      </c>
    </row>
    <row r="341" s="13" customFormat="1">
      <c r="A341" s="13"/>
      <c r="B341" s="199"/>
      <c r="C341" s="13"/>
      <c r="D341" s="193" t="s">
        <v>142</v>
      </c>
      <c r="E341" s="13"/>
      <c r="F341" s="201" t="s">
        <v>1135</v>
      </c>
      <c r="G341" s="13"/>
      <c r="H341" s="202">
        <v>96.799999999999997</v>
      </c>
      <c r="I341" s="203"/>
      <c r="J341" s="13"/>
      <c r="K341" s="13"/>
      <c r="L341" s="199"/>
      <c r="M341" s="204"/>
      <c r="N341" s="205"/>
      <c r="O341" s="205"/>
      <c r="P341" s="205"/>
      <c r="Q341" s="205"/>
      <c r="R341" s="205"/>
      <c r="S341" s="205"/>
      <c r="T341" s="20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00" t="s">
        <v>142</v>
      </c>
      <c r="AU341" s="200" t="s">
        <v>83</v>
      </c>
      <c r="AV341" s="13" t="s">
        <v>83</v>
      </c>
      <c r="AW341" s="13" t="s">
        <v>3</v>
      </c>
      <c r="AX341" s="13" t="s">
        <v>81</v>
      </c>
      <c r="AY341" s="200" t="s">
        <v>130</v>
      </c>
    </row>
    <row r="342" s="2" customFormat="1" ht="24.15" customHeight="1">
      <c r="A342" s="38"/>
      <c r="B342" s="179"/>
      <c r="C342" s="180" t="s">
        <v>475</v>
      </c>
      <c r="D342" s="180" t="s">
        <v>132</v>
      </c>
      <c r="E342" s="181" t="s">
        <v>743</v>
      </c>
      <c r="F342" s="182" t="s">
        <v>744</v>
      </c>
      <c r="G342" s="183" t="s">
        <v>222</v>
      </c>
      <c r="H342" s="184">
        <v>5</v>
      </c>
      <c r="I342" s="185"/>
      <c r="J342" s="186">
        <f>ROUND(I342*H342,2)</f>
        <v>0</v>
      </c>
      <c r="K342" s="182" t="s">
        <v>158</v>
      </c>
      <c r="L342" s="39"/>
      <c r="M342" s="187" t="s">
        <v>1</v>
      </c>
      <c r="N342" s="188" t="s">
        <v>40</v>
      </c>
      <c r="O342" s="77"/>
      <c r="P342" s="189">
        <f>O342*H342</f>
        <v>0</v>
      </c>
      <c r="Q342" s="189">
        <v>1.0000000000000001E-05</v>
      </c>
      <c r="R342" s="189">
        <f>Q342*H342</f>
        <v>5.0000000000000002E-05</v>
      </c>
      <c r="S342" s="189">
        <v>0</v>
      </c>
      <c r="T342" s="19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91" t="s">
        <v>136</v>
      </c>
      <c r="AT342" s="191" t="s">
        <v>132</v>
      </c>
      <c r="AU342" s="191" t="s">
        <v>83</v>
      </c>
      <c r="AY342" s="19" t="s">
        <v>130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81</v>
      </c>
      <c r="BK342" s="192">
        <f>ROUND(I342*H342,2)</f>
        <v>0</v>
      </c>
      <c r="BL342" s="19" t="s">
        <v>136</v>
      </c>
      <c r="BM342" s="191" t="s">
        <v>745</v>
      </c>
    </row>
    <row r="343" s="2" customFormat="1">
      <c r="A343" s="38"/>
      <c r="B343" s="39"/>
      <c r="C343" s="38"/>
      <c r="D343" s="193" t="s">
        <v>138</v>
      </c>
      <c r="E343" s="38"/>
      <c r="F343" s="194" t="s">
        <v>746</v>
      </c>
      <c r="G343" s="38"/>
      <c r="H343" s="38"/>
      <c r="I343" s="195"/>
      <c r="J343" s="38"/>
      <c r="K343" s="38"/>
      <c r="L343" s="39"/>
      <c r="M343" s="196"/>
      <c r="N343" s="197"/>
      <c r="O343" s="77"/>
      <c r="P343" s="77"/>
      <c r="Q343" s="77"/>
      <c r="R343" s="77"/>
      <c r="S343" s="77"/>
      <c r="T343" s="7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9" t="s">
        <v>138</v>
      </c>
      <c r="AU343" s="19" t="s">
        <v>83</v>
      </c>
    </row>
    <row r="344" s="2" customFormat="1">
      <c r="A344" s="38"/>
      <c r="B344" s="39"/>
      <c r="C344" s="38"/>
      <c r="D344" s="193" t="s">
        <v>140</v>
      </c>
      <c r="E344" s="38"/>
      <c r="F344" s="198" t="s">
        <v>1040</v>
      </c>
      <c r="G344" s="38"/>
      <c r="H344" s="38"/>
      <c r="I344" s="195"/>
      <c r="J344" s="38"/>
      <c r="K344" s="38"/>
      <c r="L344" s="39"/>
      <c r="M344" s="196"/>
      <c r="N344" s="197"/>
      <c r="O344" s="77"/>
      <c r="P344" s="77"/>
      <c r="Q344" s="77"/>
      <c r="R344" s="77"/>
      <c r="S344" s="77"/>
      <c r="T344" s="7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9" t="s">
        <v>140</v>
      </c>
      <c r="AU344" s="19" t="s">
        <v>83</v>
      </c>
    </row>
    <row r="345" s="13" customFormat="1">
      <c r="A345" s="13"/>
      <c r="B345" s="199"/>
      <c r="C345" s="13"/>
      <c r="D345" s="193" t="s">
        <v>142</v>
      </c>
      <c r="E345" s="200" t="s">
        <v>1</v>
      </c>
      <c r="F345" s="201" t="s">
        <v>1136</v>
      </c>
      <c r="G345" s="13"/>
      <c r="H345" s="202">
        <v>5</v>
      </c>
      <c r="I345" s="203"/>
      <c r="J345" s="13"/>
      <c r="K345" s="13"/>
      <c r="L345" s="199"/>
      <c r="M345" s="204"/>
      <c r="N345" s="205"/>
      <c r="O345" s="205"/>
      <c r="P345" s="205"/>
      <c r="Q345" s="205"/>
      <c r="R345" s="205"/>
      <c r="S345" s="205"/>
      <c r="T345" s="20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00" t="s">
        <v>142</v>
      </c>
      <c r="AU345" s="200" t="s">
        <v>83</v>
      </c>
      <c r="AV345" s="13" t="s">
        <v>83</v>
      </c>
      <c r="AW345" s="13" t="s">
        <v>32</v>
      </c>
      <c r="AX345" s="13" t="s">
        <v>81</v>
      </c>
      <c r="AY345" s="200" t="s">
        <v>130</v>
      </c>
    </row>
    <row r="346" s="2" customFormat="1" ht="24.15" customHeight="1">
      <c r="A346" s="38"/>
      <c r="B346" s="179"/>
      <c r="C346" s="230" t="s">
        <v>487</v>
      </c>
      <c r="D346" s="230" t="s">
        <v>379</v>
      </c>
      <c r="E346" s="231" t="s">
        <v>748</v>
      </c>
      <c r="F346" s="232" t="s">
        <v>749</v>
      </c>
      <c r="G346" s="233" t="s">
        <v>222</v>
      </c>
      <c r="H346" s="234">
        <v>5.5</v>
      </c>
      <c r="I346" s="235"/>
      <c r="J346" s="236">
        <f>ROUND(I346*H346,2)</f>
        <v>0</v>
      </c>
      <c r="K346" s="232" t="s">
        <v>158</v>
      </c>
      <c r="L346" s="237"/>
      <c r="M346" s="238" t="s">
        <v>1</v>
      </c>
      <c r="N346" s="239" t="s">
        <v>40</v>
      </c>
      <c r="O346" s="77"/>
      <c r="P346" s="189">
        <f>O346*H346</f>
        <v>0</v>
      </c>
      <c r="Q346" s="189">
        <v>0.00365</v>
      </c>
      <c r="R346" s="189">
        <f>Q346*H346</f>
        <v>0.020074999999999999</v>
      </c>
      <c r="S346" s="189">
        <v>0</v>
      </c>
      <c r="T346" s="19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91" t="s">
        <v>178</v>
      </c>
      <c r="AT346" s="191" t="s">
        <v>379</v>
      </c>
      <c r="AU346" s="191" t="s">
        <v>83</v>
      </c>
      <c r="AY346" s="19" t="s">
        <v>130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9" t="s">
        <v>81</v>
      </c>
      <c r="BK346" s="192">
        <f>ROUND(I346*H346,2)</f>
        <v>0</v>
      </c>
      <c r="BL346" s="19" t="s">
        <v>136</v>
      </c>
      <c r="BM346" s="191" t="s">
        <v>750</v>
      </c>
    </row>
    <row r="347" s="2" customFormat="1">
      <c r="A347" s="38"/>
      <c r="B347" s="39"/>
      <c r="C347" s="38"/>
      <c r="D347" s="193" t="s">
        <v>138</v>
      </c>
      <c r="E347" s="38"/>
      <c r="F347" s="194" t="s">
        <v>749</v>
      </c>
      <c r="G347" s="38"/>
      <c r="H347" s="38"/>
      <c r="I347" s="195"/>
      <c r="J347" s="38"/>
      <c r="K347" s="38"/>
      <c r="L347" s="39"/>
      <c r="M347" s="196"/>
      <c r="N347" s="197"/>
      <c r="O347" s="77"/>
      <c r="P347" s="77"/>
      <c r="Q347" s="77"/>
      <c r="R347" s="77"/>
      <c r="S347" s="77"/>
      <c r="T347" s="7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138</v>
      </c>
      <c r="AU347" s="19" t="s">
        <v>83</v>
      </c>
    </row>
    <row r="348" s="13" customFormat="1">
      <c r="A348" s="13"/>
      <c r="B348" s="199"/>
      <c r="C348" s="13"/>
      <c r="D348" s="193" t="s">
        <v>142</v>
      </c>
      <c r="E348" s="13"/>
      <c r="F348" s="201" t="s">
        <v>1137</v>
      </c>
      <c r="G348" s="13"/>
      <c r="H348" s="202">
        <v>5.5</v>
      </c>
      <c r="I348" s="203"/>
      <c r="J348" s="13"/>
      <c r="K348" s="13"/>
      <c r="L348" s="199"/>
      <c r="M348" s="204"/>
      <c r="N348" s="205"/>
      <c r="O348" s="205"/>
      <c r="P348" s="205"/>
      <c r="Q348" s="205"/>
      <c r="R348" s="205"/>
      <c r="S348" s="205"/>
      <c r="T348" s="20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00" t="s">
        <v>142</v>
      </c>
      <c r="AU348" s="200" t="s">
        <v>83</v>
      </c>
      <c r="AV348" s="13" t="s">
        <v>83</v>
      </c>
      <c r="AW348" s="13" t="s">
        <v>3</v>
      </c>
      <c r="AX348" s="13" t="s">
        <v>81</v>
      </c>
      <c r="AY348" s="200" t="s">
        <v>130</v>
      </c>
    </row>
    <row r="349" s="2" customFormat="1" ht="16.5" customHeight="1">
      <c r="A349" s="38"/>
      <c r="B349" s="179"/>
      <c r="C349" s="180" t="s">
        <v>495</v>
      </c>
      <c r="D349" s="180" t="s">
        <v>132</v>
      </c>
      <c r="E349" s="181" t="s">
        <v>1138</v>
      </c>
      <c r="F349" s="182" t="s">
        <v>1139</v>
      </c>
      <c r="G349" s="183" t="s">
        <v>222</v>
      </c>
      <c r="H349" s="184">
        <v>88</v>
      </c>
      <c r="I349" s="185"/>
      <c r="J349" s="186">
        <f>ROUND(I349*H349,2)</f>
        <v>0</v>
      </c>
      <c r="K349" s="182" t="s">
        <v>158</v>
      </c>
      <c r="L349" s="39"/>
      <c r="M349" s="187" t="s">
        <v>1</v>
      </c>
      <c r="N349" s="188" t="s">
        <v>40</v>
      </c>
      <c r="O349" s="77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1" t="s">
        <v>136</v>
      </c>
      <c r="AT349" s="191" t="s">
        <v>132</v>
      </c>
      <c r="AU349" s="191" t="s">
        <v>83</v>
      </c>
      <c r="AY349" s="19" t="s">
        <v>130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9" t="s">
        <v>81</v>
      </c>
      <c r="BK349" s="192">
        <f>ROUND(I349*H349,2)</f>
        <v>0</v>
      </c>
      <c r="BL349" s="19" t="s">
        <v>136</v>
      </c>
      <c r="BM349" s="191" t="s">
        <v>1140</v>
      </c>
    </row>
    <row r="350" s="2" customFormat="1">
      <c r="A350" s="38"/>
      <c r="B350" s="39"/>
      <c r="C350" s="38"/>
      <c r="D350" s="193" t="s">
        <v>138</v>
      </c>
      <c r="E350" s="38"/>
      <c r="F350" s="194" t="s">
        <v>1141</v>
      </c>
      <c r="G350" s="38"/>
      <c r="H350" s="38"/>
      <c r="I350" s="195"/>
      <c r="J350" s="38"/>
      <c r="K350" s="38"/>
      <c r="L350" s="39"/>
      <c r="M350" s="196"/>
      <c r="N350" s="197"/>
      <c r="O350" s="77"/>
      <c r="P350" s="77"/>
      <c r="Q350" s="77"/>
      <c r="R350" s="77"/>
      <c r="S350" s="77"/>
      <c r="T350" s="7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138</v>
      </c>
      <c r="AU350" s="19" t="s">
        <v>83</v>
      </c>
    </row>
    <row r="351" s="2" customFormat="1" ht="24.15" customHeight="1">
      <c r="A351" s="38"/>
      <c r="B351" s="179"/>
      <c r="C351" s="180" t="s">
        <v>519</v>
      </c>
      <c r="D351" s="180" t="s">
        <v>132</v>
      </c>
      <c r="E351" s="181" t="s">
        <v>800</v>
      </c>
      <c r="F351" s="182" t="s">
        <v>801</v>
      </c>
      <c r="G351" s="183" t="s">
        <v>802</v>
      </c>
      <c r="H351" s="184">
        <v>1</v>
      </c>
      <c r="I351" s="185"/>
      <c r="J351" s="186">
        <f>ROUND(I351*H351,2)</f>
        <v>0</v>
      </c>
      <c r="K351" s="182" t="s">
        <v>158</v>
      </c>
      <c r="L351" s="39"/>
      <c r="M351" s="187" t="s">
        <v>1</v>
      </c>
      <c r="N351" s="188" t="s">
        <v>40</v>
      </c>
      <c r="O351" s="77"/>
      <c r="P351" s="189">
        <f>O351*H351</f>
        <v>0</v>
      </c>
      <c r="Q351" s="189">
        <v>0.00010000000000000001</v>
      </c>
      <c r="R351" s="189">
        <f>Q351*H351</f>
        <v>0.00010000000000000001</v>
      </c>
      <c r="S351" s="189">
        <v>0</v>
      </c>
      <c r="T351" s="19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91" t="s">
        <v>136</v>
      </c>
      <c r="AT351" s="191" t="s">
        <v>132</v>
      </c>
      <c r="AU351" s="191" t="s">
        <v>83</v>
      </c>
      <c r="AY351" s="19" t="s">
        <v>130</v>
      </c>
      <c r="BE351" s="192">
        <f>IF(N351="základní",J351,0)</f>
        <v>0</v>
      </c>
      <c r="BF351" s="192">
        <f>IF(N351="snížená",J351,0)</f>
        <v>0</v>
      </c>
      <c r="BG351" s="192">
        <f>IF(N351="zákl. přenesená",J351,0)</f>
        <v>0</v>
      </c>
      <c r="BH351" s="192">
        <f>IF(N351="sníž. přenesená",J351,0)</f>
        <v>0</v>
      </c>
      <c r="BI351" s="192">
        <f>IF(N351="nulová",J351,0)</f>
        <v>0</v>
      </c>
      <c r="BJ351" s="19" t="s">
        <v>81</v>
      </c>
      <c r="BK351" s="192">
        <f>ROUND(I351*H351,2)</f>
        <v>0</v>
      </c>
      <c r="BL351" s="19" t="s">
        <v>136</v>
      </c>
      <c r="BM351" s="191" t="s">
        <v>803</v>
      </c>
    </row>
    <row r="352" s="2" customFormat="1">
      <c r="A352" s="38"/>
      <c r="B352" s="39"/>
      <c r="C352" s="38"/>
      <c r="D352" s="193" t="s">
        <v>138</v>
      </c>
      <c r="E352" s="38"/>
      <c r="F352" s="194" t="s">
        <v>804</v>
      </c>
      <c r="G352" s="38"/>
      <c r="H352" s="38"/>
      <c r="I352" s="195"/>
      <c r="J352" s="38"/>
      <c r="K352" s="38"/>
      <c r="L352" s="39"/>
      <c r="M352" s="196"/>
      <c r="N352" s="197"/>
      <c r="O352" s="77"/>
      <c r="P352" s="77"/>
      <c r="Q352" s="77"/>
      <c r="R352" s="77"/>
      <c r="S352" s="77"/>
      <c r="T352" s="7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9" t="s">
        <v>138</v>
      </c>
      <c r="AU352" s="19" t="s">
        <v>83</v>
      </c>
    </row>
    <row r="353" s="13" customFormat="1">
      <c r="A353" s="13"/>
      <c r="B353" s="199"/>
      <c r="C353" s="13"/>
      <c r="D353" s="193" t="s">
        <v>142</v>
      </c>
      <c r="E353" s="200" t="s">
        <v>1</v>
      </c>
      <c r="F353" s="201" t="s">
        <v>1142</v>
      </c>
      <c r="G353" s="13"/>
      <c r="H353" s="202">
        <v>1</v>
      </c>
      <c r="I353" s="203"/>
      <c r="J353" s="13"/>
      <c r="K353" s="13"/>
      <c r="L353" s="199"/>
      <c r="M353" s="204"/>
      <c r="N353" s="205"/>
      <c r="O353" s="205"/>
      <c r="P353" s="205"/>
      <c r="Q353" s="205"/>
      <c r="R353" s="205"/>
      <c r="S353" s="205"/>
      <c r="T353" s="20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0" t="s">
        <v>142</v>
      </c>
      <c r="AU353" s="200" t="s">
        <v>83</v>
      </c>
      <c r="AV353" s="13" t="s">
        <v>83</v>
      </c>
      <c r="AW353" s="13" t="s">
        <v>32</v>
      </c>
      <c r="AX353" s="13" t="s">
        <v>81</v>
      </c>
      <c r="AY353" s="200" t="s">
        <v>130</v>
      </c>
    </row>
    <row r="354" s="2" customFormat="1" ht="16.5" customHeight="1">
      <c r="A354" s="38"/>
      <c r="B354" s="179"/>
      <c r="C354" s="180" t="s">
        <v>538</v>
      </c>
      <c r="D354" s="180" t="s">
        <v>132</v>
      </c>
      <c r="E354" s="181" t="s">
        <v>807</v>
      </c>
      <c r="F354" s="182" t="s">
        <v>808</v>
      </c>
      <c r="G354" s="183" t="s">
        <v>222</v>
      </c>
      <c r="H354" s="184">
        <v>5</v>
      </c>
      <c r="I354" s="185"/>
      <c r="J354" s="186">
        <f>ROUND(I354*H354,2)</f>
        <v>0</v>
      </c>
      <c r="K354" s="182" t="s">
        <v>158</v>
      </c>
      <c r="L354" s="39"/>
      <c r="M354" s="187" t="s">
        <v>1</v>
      </c>
      <c r="N354" s="188" t="s">
        <v>40</v>
      </c>
      <c r="O354" s="77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91" t="s">
        <v>136</v>
      </c>
      <c r="AT354" s="191" t="s">
        <v>132</v>
      </c>
      <c r="AU354" s="191" t="s">
        <v>83</v>
      </c>
      <c r="AY354" s="19" t="s">
        <v>130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9" t="s">
        <v>81</v>
      </c>
      <c r="BK354" s="192">
        <f>ROUND(I354*H354,2)</f>
        <v>0</v>
      </c>
      <c r="BL354" s="19" t="s">
        <v>136</v>
      </c>
      <c r="BM354" s="191" t="s">
        <v>809</v>
      </c>
    </row>
    <row r="355" s="2" customFormat="1">
      <c r="A355" s="38"/>
      <c r="B355" s="39"/>
      <c r="C355" s="38"/>
      <c r="D355" s="193" t="s">
        <v>138</v>
      </c>
      <c r="E355" s="38"/>
      <c r="F355" s="194" t="s">
        <v>810</v>
      </c>
      <c r="G355" s="38"/>
      <c r="H355" s="38"/>
      <c r="I355" s="195"/>
      <c r="J355" s="38"/>
      <c r="K355" s="38"/>
      <c r="L355" s="39"/>
      <c r="M355" s="196"/>
      <c r="N355" s="197"/>
      <c r="O355" s="77"/>
      <c r="P355" s="77"/>
      <c r="Q355" s="77"/>
      <c r="R355" s="77"/>
      <c r="S355" s="77"/>
      <c r="T355" s="7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9" t="s">
        <v>138</v>
      </c>
      <c r="AU355" s="19" t="s">
        <v>83</v>
      </c>
    </row>
    <row r="356" s="2" customFormat="1" ht="49.05" customHeight="1">
      <c r="A356" s="38"/>
      <c r="B356" s="179"/>
      <c r="C356" s="180" t="s">
        <v>549</v>
      </c>
      <c r="D356" s="180" t="s">
        <v>132</v>
      </c>
      <c r="E356" s="181" t="s">
        <v>1143</v>
      </c>
      <c r="F356" s="182" t="s">
        <v>1144</v>
      </c>
      <c r="G356" s="183" t="s">
        <v>1145</v>
      </c>
      <c r="H356" s="184">
        <v>1</v>
      </c>
      <c r="I356" s="185"/>
      <c r="J356" s="186">
        <f>ROUND(I356*H356,2)</f>
        <v>0</v>
      </c>
      <c r="K356" s="182" t="s">
        <v>1</v>
      </c>
      <c r="L356" s="39"/>
      <c r="M356" s="187" t="s">
        <v>1</v>
      </c>
      <c r="N356" s="188" t="s">
        <v>40</v>
      </c>
      <c r="O356" s="77"/>
      <c r="P356" s="189">
        <f>O356*H356</f>
        <v>0</v>
      </c>
      <c r="Q356" s="189">
        <v>0.068959999999999994</v>
      </c>
      <c r="R356" s="189">
        <f>Q356*H356</f>
        <v>0.068959999999999994</v>
      </c>
      <c r="S356" s="189">
        <v>0</v>
      </c>
      <c r="T356" s="19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91" t="s">
        <v>136</v>
      </c>
      <c r="AT356" s="191" t="s">
        <v>132</v>
      </c>
      <c r="AU356" s="191" t="s">
        <v>83</v>
      </c>
      <c r="AY356" s="19" t="s">
        <v>130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9" t="s">
        <v>81</v>
      </c>
      <c r="BK356" s="192">
        <f>ROUND(I356*H356,2)</f>
        <v>0</v>
      </c>
      <c r="BL356" s="19" t="s">
        <v>136</v>
      </c>
      <c r="BM356" s="191" t="s">
        <v>1146</v>
      </c>
    </row>
    <row r="357" s="2" customFormat="1">
      <c r="A357" s="38"/>
      <c r="B357" s="39"/>
      <c r="C357" s="38"/>
      <c r="D357" s="193" t="s">
        <v>138</v>
      </c>
      <c r="E357" s="38"/>
      <c r="F357" s="194" t="s">
        <v>1147</v>
      </c>
      <c r="G357" s="38"/>
      <c r="H357" s="38"/>
      <c r="I357" s="195"/>
      <c r="J357" s="38"/>
      <c r="K357" s="38"/>
      <c r="L357" s="39"/>
      <c r="M357" s="196"/>
      <c r="N357" s="197"/>
      <c r="O357" s="77"/>
      <c r="P357" s="77"/>
      <c r="Q357" s="77"/>
      <c r="R357" s="77"/>
      <c r="S357" s="77"/>
      <c r="T357" s="7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9" t="s">
        <v>138</v>
      </c>
      <c r="AU357" s="19" t="s">
        <v>83</v>
      </c>
    </row>
    <row r="358" s="2" customFormat="1">
      <c r="A358" s="38"/>
      <c r="B358" s="39"/>
      <c r="C358" s="38"/>
      <c r="D358" s="193" t="s">
        <v>140</v>
      </c>
      <c r="E358" s="38"/>
      <c r="F358" s="198" t="s">
        <v>1148</v>
      </c>
      <c r="G358" s="38"/>
      <c r="H358" s="38"/>
      <c r="I358" s="195"/>
      <c r="J358" s="38"/>
      <c r="K358" s="38"/>
      <c r="L358" s="39"/>
      <c r="M358" s="196"/>
      <c r="N358" s="197"/>
      <c r="O358" s="77"/>
      <c r="P358" s="77"/>
      <c r="Q358" s="77"/>
      <c r="R358" s="77"/>
      <c r="S358" s="77"/>
      <c r="T358" s="7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9" t="s">
        <v>140</v>
      </c>
      <c r="AU358" s="19" t="s">
        <v>83</v>
      </c>
    </row>
    <row r="359" s="13" customFormat="1">
      <c r="A359" s="13"/>
      <c r="B359" s="199"/>
      <c r="C359" s="13"/>
      <c r="D359" s="193" t="s">
        <v>142</v>
      </c>
      <c r="E359" s="200" t="s">
        <v>1</v>
      </c>
      <c r="F359" s="201" t="s">
        <v>81</v>
      </c>
      <c r="G359" s="13"/>
      <c r="H359" s="202">
        <v>1</v>
      </c>
      <c r="I359" s="203"/>
      <c r="J359" s="13"/>
      <c r="K359" s="13"/>
      <c r="L359" s="199"/>
      <c r="M359" s="204"/>
      <c r="N359" s="205"/>
      <c r="O359" s="205"/>
      <c r="P359" s="205"/>
      <c r="Q359" s="205"/>
      <c r="R359" s="205"/>
      <c r="S359" s="205"/>
      <c r="T359" s="20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00" t="s">
        <v>142</v>
      </c>
      <c r="AU359" s="200" t="s">
        <v>83</v>
      </c>
      <c r="AV359" s="13" t="s">
        <v>83</v>
      </c>
      <c r="AW359" s="13" t="s">
        <v>32</v>
      </c>
      <c r="AX359" s="13" t="s">
        <v>81</v>
      </c>
      <c r="AY359" s="200" t="s">
        <v>130</v>
      </c>
    </row>
    <row r="360" s="2" customFormat="1" ht="44.25" customHeight="1">
      <c r="A360" s="38"/>
      <c r="B360" s="179"/>
      <c r="C360" s="180" t="s">
        <v>554</v>
      </c>
      <c r="D360" s="180" t="s">
        <v>132</v>
      </c>
      <c r="E360" s="181" t="s">
        <v>1149</v>
      </c>
      <c r="F360" s="182" t="s">
        <v>1150</v>
      </c>
      <c r="G360" s="183" t="s">
        <v>229</v>
      </c>
      <c r="H360" s="184">
        <v>1</v>
      </c>
      <c r="I360" s="185"/>
      <c r="J360" s="186">
        <f>ROUND(I360*H360,2)</f>
        <v>0</v>
      </c>
      <c r="K360" s="182" t="s">
        <v>1</v>
      </c>
      <c r="L360" s="39"/>
      <c r="M360" s="187" t="s">
        <v>1</v>
      </c>
      <c r="N360" s="188" t="s">
        <v>40</v>
      </c>
      <c r="O360" s="77"/>
      <c r="P360" s="189">
        <f>O360*H360</f>
        <v>0</v>
      </c>
      <c r="Q360" s="189">
        <v>0</v>
      </c>
      <c r="R360" s="189">
        <f>Q360*H360</f>
        <v>0</v>
      </c>
      <c r="S360" s="189">
        <v>0</v>
      </c>
      <c r="T360" s="19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91" t="s">
        <v>136</v>
      </c>
      <c r="AT360" s="191" t="s">
        <v>132</v>
      </c>
      <c r="AU360" s="191" t="s">
        <v>83</v>
      </c>
      <c r="AY360" s="19" t="s">
        <v>130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9" t="s">
        <v>81</v>
      </c>
      <c r="BK360" s="192">
        <f>ROUND(I360*H360,2)</f>
        <v>0</v>
      </c>
      <c r="BL360" s="19" t="s">
        <v>136</v>
      </c>
      <c r="BM360" s="191" t="s">
        <v>1151</v>
      </c>
    </row>
    <row r="361" s="2" customFormat="1">
      <c r="A361" s="38"/>
      <c r="B361" s="39"/>
      <c r="C361" s="38"/>
      <c r="D361" s="193" t="s">
        <v>138</v>
      </c>
      <c r="E361" s="38"/>
      <c r="F361" s="194" t="s">
        <v>1150</v>
      </c>
      <c r="G361" s="38"/>
      <c r="H361" s="38"/>
      <c r="I361" s="195"/>
      <c r="J361" s="38"/>
      <c r="K361" s="38"/>
      <c r="L361" s="39"/>
      <c r="M361" s="196"/>
      <c r="N361" s="197"/>
      <c r="O361" s="77"/>
      <c r="P361" s="77"/>
      <c r="Q361" s="77"/>
      <c r="R361" s="77"/>
      <c r="S361" s="77"/>
      <c r="T361" s="7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9" t="s">
        <v>138</v>
      </c>
      <c r="AU361" s="19" t="s">
        <v>83</v>
      </c>
    </row>
    <row r="362" s="2" customFormat="1">
      <c r="A362" s="38"/>
      <c r="B362" s="39"/>
      <c r="C362" s="38"/>
      <c r="D362" s="193" t="s">
        <v>140</v>
      </c>
      <c r="E362" s="38"/>
      <c r="F362" s="198" t="s">
        <v>1125</v>
      </c>
      <c r="G362" s="38"/>
      <c r="H362" s="38"/>
      <c r="I362" s="195"/>
      <c r="J362" s="38"/>
      <c r="K362" s="38"/>
      <c r="L362" s="39"/>
      <c r="M362" s="196"/>
      <c r="N362" s="197"/>
      <c r="O362" s="77"/>
      <c r="P362" s="77"/>
      <c r="Q362" s="77"/>
      <c r="R362" s="77"/>
      <c r="S362" s="77"/>
      <c r="T362" s="7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9" t="s">
        <v>140</v>
      </c>
      <c r="AU362" s="19" t="s">
        <v>83</v>
      </c>
    </row>
    <row r="363" s="13" customFormat="1">
      <c r="A363" s="13"/>
      <c r="B363" s="199"/>
      <c r="C363" s="13"/>
      <c r="D363" s="193" t="s">
        <v>142</v>
      </c>
      <c r="E363" s="200" t="s">
        <v>1</v>
      </c>
      <c r="F363" s="201" t="s">
        <v>1152</v>
      </c>
      <c r="G363" s="13"/>
      <c r="H363" s="202">
        <v>1</v>
      </c>
      <c r="I363" s="203"/>
      <c r="J363" s="13"/>
      <c r="K363" s="13"/>
      <c r="L363" s="199"/>
      <c r="M363" s="204"/>
      <c r="N363" s="205"/>
      <c r="O363" s="205"/>
      <c r="P363" s="205"/>
      <c r="Q363" s="205"/>
      <c r="R363" s="205"/>
      <c r="S363" s="205"/>
      <c r="T363" s="20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00" t="s">
        <v>142</v>
      </c>
      <c r="AU363" s="200" t="s">
        <v>83</v>
      </c>
      <c r="AV363" s="13" t="s">
        <v>83</v>
      </c>
      <c r="AW363" s="13" t="s">
        <v>32</v>
      </c>
      <c r="AX363" s="13" t="s">
        <v>81</v>
      </c>
      <c r="AY363" s="200" t="s">
        <v>130</v>
      </c>
    </row>
    <row r="364" s="2" customFormat="1" ht="37.8" customHeight="1">
      <c r="A364" s="38"/>
      <c r="B364" s="179"/>
      <c r="C364" s="180" t="s">
        <v>558</v>
      </c>
      <c r="D364" s="180" t="s">
        <v>132</v>
      </c>
      <c r="E364" s="181" t="s">
        <v>1153</v>
      </c>
      <c r="F364" s="182" t="s">
        <v>1154</v>
      </c>
      <c r="G364" s="183" t="s">
        <v>229</v>
      </c>
      <c r="H364" s="184">
        <v>1</v>
      </c>
      <c r="I364" s="185"/>
      <c r="J364" s="186">
        <f>ROUND(I364*H364,2)</f>
        <v>0</v>
      </c>
      <c r="K364" s="182" t="s">
        <v>1</v>
      </c>
      <c r="L364" s="39"/>
      <c r="M364" s="187" t="s">
        <v>1</v>
      </c>
      <c r="N364" s="188" t="s">
        <v>40</v>
      </c>
      <c r="O364" s="77"/>
      <c r="P364" s="189">
        <f>O364*H364</f>
        <v>0</v>
      </c>
      <c r="Q364" s="189">
        <v>0</v>
      </c>
      <c r="R364" s="189">
        <f>Q364*H364</f>
        <v>0</v>
      </c>
      <c r="S364" s="189">
        <v>0</v>
      </c>
      <c r="T364" s="19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91" t="s">
        <v>136</v>
      </c>
      <c r="AT364" s="191" t="s">
        <v>132</v>
      </c>
      <c r="AU364" s="191" t="s">
        <v>83</v>
      </c>
      <c r="AY364" s="19" t="s">
        <v>130</v>
      </c>
      <c r="BE364" s="192">
        <f>IF(N364="základní",J364,0)</f>
        <v>0</v>
      </c>
      <c r="BF364" s="192">
        <f>IF(N364="snížená",J364,0)</f>
        <v>0</v>
      </c>
      <c r="BG364" s="192">
        <f>IF(N364="zákl. přenesená",J364,0)</f>
        <v>0</v>
      </c>
      <c r="BH364" s="192">
        <f>IF(N364="sníž. přenesená",J364,0)</f>
        <v>0</v>
      </c>
      <c r="BI364" s="192">
        <f>IF(N364="nulová",J364,0)</f>
        <v>0</v>
      </c>
      <c r="BJ364" s="19" t="s">
        <v>81</v>
      </c>
      <c r="BK364" s="192">
        <f>ROUND(I364*H364,2)</f>
        <v>0</v>
      </c>
      <c r="BL364" s="19" t="s">
        <v>136</v>
      </c>
      <c r="BM364" s="191" t="s">
        <v>1155</v>
      </c>
    </row>
    <row r="365" s="2" customFormat="1">
      <c r="A365" s="38"/>
      <c r="B365" s="39"/>
      <c r="C365" s="38"/>
      <c r="D365" s="193" t="s">
        <v>138</v>
      </c>
      <c r="E365" s="38"/>
      <c r="F365" s="194" t="s">
        <v>1154</v>
      </c>
      <c r="G365" s="38"/>
      <c r="H365" s="38"/>
      <c r="I365" s="195"/>
      <c r="J365" s="38"/>
      <c r="K365" s="38"/>
      <c r="L365" s="39"/>
      <c r="M365" s="196"/>
      <c r="N365" s="197"/>
      <c r="O365" s="77"/>
      <c r="P365" s="77"/>
      <c r="Q365" s="77"/>
      <c r="R365" s="77"/>
      <c r="S365" s="77"/>
      <c r="T365" s="7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9" t="s">
        <v>138</v>
      </c>
      <c r="AU365" s="19" t="s">
        <v>83</v>
      </c>
    </row>
    <row r="366" s="2" customFormat="1">
      <c r="A366" s="38"/>
      <c r="B366" s="39"/>
      <c r="C366" s="38"/>
      <c r="D366" s="193" t="s">
        <v>140</v>
      </c>
      <c r="E366" s="38"/>
      <c r="F366" s="198" t="s">
        <v>1125</v>
      </c>
      <c r="G366" s="38"/>
      <c r="H366" s="38"/>
      <c r="I366" s="195"/>
      <c r="J366" s="38"/>
      <c r="K366" s="38"/>
      <c r="L366" s="39"/>
      <c r="M366" s="196"/>
      <c r="N366" s="197"/>
      <c r="O366" s="77"/>
      <c r="P366" s="77"/>
      <c r="Q366" s="77"/>
      <c r="R366" s="77"/>
      <c r="S366" s="77"/>
      <c r="T366" s="7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9" t="s">
        <v>140</v>
      </c>
      <c r="AU366" s="19" t="s">
        <v>83</v>
      </c>
    </row>
    <row r="367" s="13" customFormat="1">
      <c r="A367" s="13"/>
      <c r="B367" s="199"/>
      <c r="C367" s="13"/>
      <c r="D367" s="193" t="s">
        <v>142</v>
      </c>
      <c r="E367" s="200" t="s">
        <v>1</v>
      </c>
      <c r="F367" s="201" t="s">
        <v>1156</v>
      </c>
      <c r="G367" s="13"/>
      <c r="H367" s="202">
        <v>1</v>
      </c>
      <c r="I367" s="203"/>
      <c r="J367" s="13"/>
      <c r="K367" s="13"/>
      <c r="L367" s="199"/>
      <c r="M367" s="204"/>
      <c r="N367" s="205"/>
      <c r="O367" s="205"/>
      <c r="P367" s="205"/>
      <c r="Q367" s="205"/>
      <c r="R367" s="205"/>
      <c r="S367" s="205"/>
      <c r="T367" s="20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0" t="s">
        <v>142</v>
      </c>
      <c r="AU367" s="200" t="s">
        <v>83</v>
      </c>
      <c r="AV367" s="13" t="s">
        <v>83</v>
      </c>
      <c r="AW367" s="13" t="s">
        <v>32</v>
      </c>
      <c r="AX367" s="13" t="s">
        <v>81</v>
      </c>
      <c r="AY367" s="200" t="s">
        <v>130</v>
      </c>
    </row>
    <row r="368" s="2" customFormat="1" ht="16.5" customHeight="1">
      <c r="A368" s="38"/>
      <c r="B368" s="179"/>
      <c r="C368" s="180" t="s">
        <v>565</v>
      </c>
      <c r="D368" s="180" t="s">
        <v>132</v>
      </c>
      <c r="E368" s="181" t="s">
        <v>1157</v>
      </c>
      <c r="F368" s="182" t="s">
        <v>1158</v>
      </c>
      <c r="G368" s="183" t="s">
        <v>222</v>
      </c>
      <c r="H368" s="184">
        <v>92.400000000000006</v>
      </c>
      <c r="I368" s="185"/>
      <c r="J368" s="186">
        <f>ROUND(I368*H368,2)</f>
        <v>0</v>
      </c>
      <c r="K368" s="182" t="s">
        <v>158</v>
      </c>
      <c r="L368" s="39"/>
      <c r="M368" s="187" t="s">
        <v>1</v>
      </c>
      <c r="N368" s="188" t="s">
        <v>40</v>
      </c>
      <c r="O368" s="77"/>
      <c r="P368" s="189">
        <f>O368*H368</f>
        <v>0</v>
      </c>
      <c r="Q368" s="189">
        <v>0.00019000000000000001</v>
      </c>
      <c r="R368" s="189">
        <f>Q368*H368</f>
        <v>0.017556000000000002</v>
      </c>
      <c r="S368" s="189">
        <v>0</v>
      </c>
      <c r="T368" s="19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91" t="s">
        <v>136</v>
      </c>
      <c r="AT368" s="191" t="s">
        <v>132</v>
      </c>
      <c r="AU368" s="191" t="s">
        <v>83</v>
      </c>
      <c r="AY368" s="19" t="s">
        <v>130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9" t="s">
        <v>81</v>
      </c>
      <c r="BK368" s="192">
        <f>ROUND(I368*H368,2)</f>
        <v>0</v>
      </c>
      <c r="BL368" s="19" t="s">
        <v>136</v>
      </c>
      <c r="BM368" s="191" t="s">
        <v>1159</v>
      </c>
    </row>
    <row r="369" s="2" customFormat="1">
      <c r="A369" s="38"/>
      <c r="B369" s="39"/>
      <c r="C369" s="38"/>
      <c r="D369" s="193" t="s">
        <v>138</v>
      </c>
      <c r="E369" s="38"/>
      <c r="F369" s="194" t="s">
        <v>1160</v>
      </c>
      <c r="G369" s="38"/>
      <c r="H369" s="38"/>
      <c r="I369" s="195"/>
      <c r="J369" s="38"/>
      <c r="K369" s="38"/>
      <c r="L369" s="39"/>
      <c r="M369" s="196"/>
      <c r="N369" s="197"/>
      <c r="O369" s="77"/>
      <c r="P369" s="77"/>
      <c r="Q369" s="77"/>
      <c r="R369" s="77"/>
      <c r="S369" s="77"/>
      <c r="T369" s="7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9" t="s">
        <v>138</v>
      </c>
      <c r="AU369" s="19" t="s">
        <v>83</v>
      </c>
    </row>
    <row r="370" s="2" customFormat="1">
      <c r="A370" s="38"/>
      <c r="B370" s="39"/>
      <c r="C370" s="38"/>
      <c r="D370" s="193" t="s">
        <v>140</v>
      </c>
      <c r="E370" s="38"/>
      <c r="F370" s="198" t="s">
        <v>1125</v>
      </c>
      <c r="G370" s="38"/>
      <c r="H370" s="38"/>
      <c r="I370" s="195"/>
      <c r="J370" s="38"/>
      <c r="K370" s="38"/>
      <c r="L370" s="39"/>
      <c r="M370" s="196"/>
      <c r="N370" s="197"/>
      <c r="O370" s="77"/>
      <c r="P370" s="77"/>
      <c r="Q370" s="77"/>
      <c r="R370" s="77"/>
      <c r="S370" s="77"/>
      <c r="T370" s="7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9" t="s">
        <v>140</v>
      </c>
      <c r="AU370" s="19" t="s">
        <v>83</v>
      </c>
    </row>
    <row r="371" s="13" customFormat="1">
      <c r="A371" s="13"/>
      <c r="B371" s="199"/>
      <c r="C371" s="13"/>
      <c r="D371" s="193" t="s">
        <v>142</v>
      </c>
      <c r="E371" s="200" t="s">
        <v>1</v>
      </c>
      <c r="F371" s="201" t="s">
        <v>1161</v>
      </c>
      <c r="G371" s="13"/>
      <c r="H371" s="202">
        <v>92.400000000000006</v>
      </c>
      <c r="I371" s="203"/>
      <c r="J371" s="13"/>
      <c r="K371" s="13"/>
      <c r="L371" s="199"/>
      <c r="M371" s="204"/>
      <c r="N371" s="205"/>
      <c r="O371" s="205"/>
      <c r="P371" s="205"/>
      <c r="Q371" s="205"/>
      <c r="R371" s="205"/>
      <c r="S371" s="205"/>
      <c r="T371" s="20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00" t="s">
        <v>142</v>
      </c>
      <c r="AU371" s="200" t="s">
        <v>83</v>
      </c>
      <c r="AV371" s="13" t="s">
        <v>83</v>
      </c>
      <c r="AW371" s="13" t="s">
        <v>32</v>
      </c>
      <c r="AX371" s="13" t="s">
        <v>81</v>
      </c>
      <c r="AY371" s="200" t="s">
        <v>130</v>
      </c>
    </row>
    <row r="372" s="2" customFormat="1" ht="21.75" customHeight="1">
      <c r="A372" s="38"/>
      <c r="B372" s="179"/>
      <c r="C372" s="180" t="s">
        <v>570</v>
      </c>
      <c r="D372" s="180" t="s">
        <v>132</v>
      </c>
      <c r="E372" s="181" t="s">
        <v>1162</v>
      </c>
      <c r="F372" s="182" t="s">
        <v>1163</v>
      </c>
      <c r="G372" s="183" t="s">
        <v>222</v>
      </c>
      <c r="H372" s="184">
        <v>88</v>
      </c>
      <c r="I372" s="185"/>
      <c r="J372" s="186">
        <f>ROUND(I372*H372,2)</f>
        <v>0</v>
      </c>
      <c r="K372" s="182" t="s">
        <v>158</v>
      </c>
      <c r="L372" s="39"/>
      <c r="M372" s="187" t="s">
        <v>1</v>
      </c>
      <c r="N372" s="188" t="s">
        <v>40</v>
      </c>
      <c r="O372" s="77"/>
      <c r="P372" s="189">
        <f>O372*H372</f>
        <v>0</v>
      </c>
      <c r="Q372" s="189">
        <v>9.0000000000000006E-05</v>
      </c>
      <c r="R372" s="189">
        <f>Q372*H372</f>
        <v>0.00792</v>
      </c>
      <c r="S372" s="189">
        <v>0</v>
      </c>
      <c r="T372" s="19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91" t="s">
        <v>136</v>
      </c>
      <c r="AT372" s="191" t="s">
        <v>132</v>
      </c>
      <c r="AU372" s="191" t="s">
        <v>83</v>
      </c>
      <c r="AY372" s="19" t="s">
        <v>130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81</v>
      </c>
      <c r="BK372" s="192">
        <f>ROUND(I372*H372,2)</f>
        <v>0</v>
      </c>
      <c r="BL372" s="19" t="s">
        <v>136</v>
      </c>
      <c r="BM372" s="191" t="s">
        <v>1164</v>
      </c>
    </row>
    <row r="373" s="2" customFormat="1">
      <c r="A373" s="38"/>
      <c r="B373" s="39"/>
      <c r="C373" s="38"/>
      <c r="D373" s="193" t="s">
        <v>138</v>
      </c>
      <c r="E373" s="38"/>
      <c r="F373" s="194" t="s">
        <v>1165</v>
      </c>
      <c r="G373" s="38"/>
      <c r="H373" s="38"/>
      <c r="I373" s="195"/>
      <c r="J373" s="38"/>
      <c r="K373" s="38"/>
      <c r="L373" s="39"/>
      <c r="M373" s="196"/>
      <c r="N373" s="197"/>
      <c r="O373" s="77"/>
      <c r="P373" s="77"/>
      <c r="Q373" s="77"/>
      <c r="R373" s="77"/>
      <c r="S373" s="77"/>
      <c r="T373" s="7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138</v>
      </c>
      <c r="AU373" s="19" t="s">
        <v>83</v>
      </c>
    </row>
    <row r="374" s="2" customFormat="1">
      <c r="A374" s="38"/>
      <c r="B374" s="39"/>
      <c r="C374" s="38"/>
      <c r="D374" s="193" t="s">
        <v>140</v>
      </c>
      <c r="E374" s="38"/>
      <c r="F374" s="198" t="s">
        <v>1125</v>
      </c>
      <c r="G374" s="38"/>
      <c r="H374" s="38"/>
      <c r="I374" s="195"/>
      <c r="J374" s="38"/>
      <c r="K374" s="38"/>
      <c r="L374" s="39"/>
      <c r="M374" s="196"/>
      <c r="N374" s="197"/>
      <c r="O374" s="77"/>
      <c r="P374" s="77"/>
      <c r="Q374" s="77"/>
      <c r="R374" s="77"/>
      <c r="S374" s="77"/>
      <c r="T374" s="7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9" t="s">
        <v>140</v>
      </c>
      <c r="AU374" s="19" t="s">
        <v>83</v>
      </c>
    </row>
    <row r="375" s="13" customFormat="1">
      <c r="A375" s="13"/>
      <c r="B375" s="199"/>
      <c r="C375" s="13"/>
      <c r="D375" s="193" t="s">
        <v>142</v>
      </c>
      <c r="E375" s="200" t="s">
        <v>1</v>
      </c>
      <c r="F375" s="201" t="s">
        <v>775</v>
      </c>
      <c r="G375" s="13"/>
      <c r="H375" s="202">
        <v>88</v>
      </c>
      <c r="I375" s="203"/>
      <c r="J375" s="13"/>
      <c r="K375" s="13"/>
      <c r="L375" s="199"/>
      <c r="M375" s="204"/>
      <c r="N375" s="205"/>
      <c r="O375" s="205"/>
      <c r="P375" s="205"/>
      <c r="Q375" s="205"/>
      <c r="R375" s="205"/>
      <c r="S375" s="205"/>
      <c r="T375" s="20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00" t="s">
        <v>142</v>
      </c>
      <c r="AU375" s="200" t="s">
        <v>83</v>
      </c>
      <c r="AV375" s="13" t="s">
        <v>83</v>
      </c>
      <c r="AW375" s="13" t="s">
        <v>32</v>
      </c>
      <c r="AX375" s="13" t="s">
        <v>81</v>
      </c>
      <c r="AY375" s="200" t="s">
        <v>130</v>
      </c>
    </row>
    <row r="376" s="12" customFormat="1" ht="22.8" customHeight="1">
      <c r="A376" s="12"/>
      <c r="B376" s="166"/>
      <c r="C376" s="12"/>
      <c r="D376" s="167" t="s">
        <v>74</v>
      </c>
      <c r="E376" s="177" t="s">
        <v>189</v>
      </c>
      <c r="F376" s="177" t="s">
        <v>931</v>
      </c>
      <c r="G376" s="12"/>
      <c r="H376" s="12"/>
      <c r="I376" s="169"/>
      <c r="J376" s="178">
        <f>BK376</f>
        <v>0</v>
      </c>
      <c r="K376" s="12"/>
      <c r="L376" s="166"/>
      <c r="M376" s="171"/>
      <c r="N376" s="172"/>
      <c r="O376" s="172"/>
      <c r="P376" s="173">
        <f>SUM(P377:P395)</f>
        <v>0</v>
      </c>
      <c r="Q376" s="172"/>
      <c r="R376" s="173">
        <f>SUM(R377:R395)</f>
        <v>0.024644000000000003</v>
      </c>
      <c r="S376" s="172"/>
      <c r="T376" s="174">
        <f>SUM(T377:T395)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67" t="s">
        <v>81</v>
      </c>
      <c r="AT376" s="175" t="s">
        <v>74</v>
      </c>
      <c r="AU376" s="175" t="s">
        <v>81</v>
      </c>
      <c r="AY376" s="167" t="s">
        <v>130</v>
      </c>
      <c r="BK376" s="176">
        <f>SUM(BK377:BK395)</f>
        <v>0</v>
      </c>
    </row>
    <row r="377" s="2" customFormat="1" ht="24.15" customHeight="1">
      <c r="A377" s="38"/>
      <c r="B377" s="179"/>
      <c r="C377" s="180" t="s">
        <v>575</v>
      </c>
      <c r="D377" s="180" t="s">
        <v>132</v>
      </c>
      <c r="E377" s="181" t="s">
        <v>944</v>
      </c>
      <c r="F377" s="182" t="s">
        <v>945</v>
      </c>
      <c r="G377" s="183" t="s">
        <v>222</v>
      </c>
      <c r="H377" s="184">
        <v>89.799999999999997</v>
      </c>
      <c r="I377" s="185"/>
      <c r="J377" s="186">
        <f>ROUND(I377*H377,2)</f>
        <v>0</v>
      </c>
      <c r="K377" s="182" t="s">
        <v>1</v>
      </c>
      <c r="L377" s="39"/>
      <c r="M377" s="187" t="s">
        <v>1</v>
      </c>
      <c r="N377" s="188" t="s">
        <v>40</v>
      </c>
      <c r="O377" s="77"/>
      <c r="P377" s="189">
        <f>O377*H377</f>
        <v>0</v>
      </c>
      <c r="Q377" s="189">
        <v>9.0000000000000006E-05</v>
      </c>
      <c r="R377" s="189">
        <f>Q377*H377</f>
        <v>0.0080820000000000006</v>
      </c>
      <c r="S377" s="189">
        <v>0</v>
      </c>
      <c r="T377" s="19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91" t="s">
        <v>136</v>
      </c>
      <c r="AT377" s="191" t="s">
        <v>132</v>
      </c>
      <c r="AU377" s="191" t="s">
        <v>83</v>
      </c>
      <c r="AY377" s="19" t="s">
        <v>130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81</v>
      </c>
      <c r="BK377" s="192">
        <f>ROUND(I377*H377,2)</f>
        <v>0</v>
      </c>
      <c r="BL377" s="19" t="s">
        <v>136</v>
      </c>
      <c r="BM377" s="191" t="s">
        <v>946</v>
      </c>
    </row>
    <row r="378" s="2" customFormat="1">
      <c r="A378" s="38"/>
      <c r="B378" s="39"/>
      <c r="C378" s="38"/>
      <c r="D378" s="193" t="s">
        <v>138</v>
      </c>
      <c r="E378" s="38"/>
      <c r="F378" s="194" t="s">
        <v>945</v>
      </c>
      <c r="G378" s="38"/>
      <c r="H378" s="38"/>
      <c r="I378" s="195"/>
      <c r="J378" s="38"/>
      <c r="K378" s="38"/>
      <c r="L378" s="39"/>
      <c r="M378" s="196"/>
      <c r="N378" s="197"/>
      <c r="O378" s="77"/>
      <c r="P378" s="77"/>
      <c r="Q378" s="77"/>
      <c r="R378" s="77"/>
      <c r="S378" s="77"/>
      <c r="T378" s="7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9" t="s">
        <v>138</v>
      </c>
      <c r="AU378" s="19" t="s">
        <v>83</v>
      </c>
    </row>
    <row r="379" s="2" customFormat="1" ht="24.15" customHeight="1">
      <c r="A379" s="38"/>
      <c r="B379" s="179"/>
      <c r="C379" s="180" t="s">
        <v>582</v>
      </c>
      <c r="D379" s="180" t="s">
        <v>132</v>
      </c>
      <c r="E379" s="181" t="s">
        <v>948</v>
      </c>
      <c r="F379" s="182" t="s">
        <v>949</v>
      </c>
      <c r="G379" s="183" t="s">
        <v>222</v>
      </c>
      <c r="H379" s="184">
        <v>104.2</v>
      </c>
      <c r="I379" s="185"/>
      <c r="J379" s="186">
        <f>ROUND(I379*H379,2)</f>
        <v>0</v>
      </c>
      <c r="K379" s="182" t="s">
        <v>158</v>
      </c>
      <c r="L379" s="39"/>
      <c r="M379" s="187" t="s">
        <v>1</v>
      </c>
      <c r="N379" s="188" t="s">
        <v>40</v>
      </c>
      <c r="O379" s="77"/>
      <c r="P379" s="189">
        <f>O379*H379</f>
        <v>0</v>
      </c>
      <c r="Q379" s="189">
        <v>9.0000000000000006E-05</v>
      </c>
      <c r="R379" s="189">
        <f>Q379*H379</f>
        <v>0.0093780000000000009</v>
      </c>
      <c r="S379" s="189">
        <v>0</v>
      </c>
      <c r="T379" s="19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91" t="s">
        <v>136</v>
      </c>
      <c r="AT379" s="191" t="s">
        <v>132</v>
      </c>
      <c r="AU379" s="191" t="s">
        <v>83</v>
      </c>
      <c r="AY379" s="19" t="s">
        <v>130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9" t="s">
        <v>81</v>
      </c>
      <c r="BK379" s="192">
        <f>ROUND(I379*H379,2)</f>
        <v>0</v>
      </c>
      <c r="BL379" s="19" t="s">
        <v>136</v>
      </c>
      <c r="BM379" s="191" t="s">
        <v>950</v>
      </c>
    </row>
    <row r="380" s="2" customFormat="1">
      <c r="A380" s="38"/>
      <c r="B380" s="39"/>
      <c r="C380" s="38"/>
      <c r="D380" s="193" t="s">
        <v>138</v>
      </c>
      <c r="E380" s="38"/>
      <c r="F380" s="194" t="s">
        <v>951</v>
      </c>
      <c r="G380" s="38"/>
      <c r="H380" s="38"/>
      <c r="I380" s="195"/>
      <c r="J380" s="38"/>
      <c r="K380" s="38"/>
      <c r="L380" s="39"/>
      <c r="M380" s="196"/>
      <c r="N380" s="197"/>
      <c r="O380" s="77"/>
      <c r="P380" s="77"/>
      <c r="Q380" s="77"/>
      <c r="R380" s="77"/>
      <c r="S380" s="77"/>
      <c r="T380" s="7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9" t="s">
        <v>138</v>
      </c>
      <c r="AU380" s="19" t="s">
        <v>83</v>
      </c>
    </row>
    <row r="381" s="2" customFormat="1" ht="16.5" customHeight="1">
      <c r="A381" s="38"/>
      <c r="B381" s="179"/>
      <c r="C381" s="180" t="s">
        <v>594</v>
      </c>
      <c r="D381" s="180" t="s">
        <v>132</v>
      </c>
      <c r="E381" s="181" t="s">
        <v>953</v>
      </c>
      <c r="F381" s="182" t="s">
        <v>954</v>
      </c>
      <c r="G381" s="183" t="s">
        <v>222</v>
      </c>
      <c r="H381" s="184">
        <v>104.2</v>
      </c>
      <c r="I381" s="185"/>
      <c r="J381" s="186">
        <f>ROUND(I381*H381,2)</f>
        <v>0</v>
      </c>
      <c r="K381" s="182" t="s">
        <v>158</v>
      </c>
      <c r="L381" s="39"/>
      <c r="M381" s="187" t="s">
        <v>1</v>
      </c>
      <c r="N381" s="188" t="s">
        <v>40</v>
      </c>
      <c r="O381" s="77"/>
      <c r="P381" s="189">
        <f>O381*H381</f>
        <v>0</v>
      </c>
      <c r="Q381" s="189">
        <v>0</v>
      </c>
      <c r="R381" s="189">
        <f>Q381*H381</f>
        <v>0</v>
      </c>
      <c r="S381" s="189">
        <v>0</v>
      </c>
      <c r="T381" s="19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91" t="s">
        <v>136</v>
      </c>
      <c r="AT381" s="191" t="s">
        <v>132</v>
      </c>
      <c r="AU381" s="191" t="s">
        <v>83</v>
      </c>
      <c r="AY381" s="19" t="s">
        <v>130</v>
      </c>
      <c r="BE381" s="192">
        <f>IF(N381="základní",J381,0)</f>
        <v>0</v>
      </c>
      <c r="BF381" s="192">
        <f>IF(N381="snížená",J381,0)</f>
        <v>0</v>
      </c>
      <c r="BG381" s="192">
        <f>IF(N381="zákl. přenesená",J381,0)</f>
        <v>0</v>
      </c>
      <c r="BH381" s="192">
        <f>IF(N381="sníž. přenesená",J381,0)</f>
        <v>0</v>
      </c>
      <c r="BI381" s="192">
        <f>IF(N381="nulová",J381,0)</f>
        <v>0</v>
      </c>
      <c r="BJ381" s="19" t="s">
        <v>81</v>
      </c>
      <c r="BK381" s="192">
        <f>ROUND(I381*H381,2)</f>
        <v>0</v>
      </c>
      <c r="BL381" s="19" t="s">
        <v>136</v>
      </c>
      <c r="BM381" s="191" t="s">
        <v>955</v>
      </c>
    </row>
    <row r="382" s="2" customFormat="1">
      <c r="A382" s="38"/>
      <c r="B382" s="39"/>
      <c r="C382" s="38"/>
      <c r="D382" s="193" t="s">
        <v>138</v>
      </c>
      <c r="E382" s="38"/>
      <c r="F382" s="194" t="s">
        <v>956</v>
      </c>
      <c r="G382" s="38"/>
      <c r="H382" s="38"/>
      <c r="I382" s="195"/>
      <c r="J382" s="38"/>
      <c r="K382" s="38"/>
      <c r="L382" s="39"/>
      <c r="M382" s="196"/>
      <c r="N382" s="197"/>
      <c r="O382" s="77"/>
      <c r="P382" s="77"/>
      <c r="Q382" s="77"/>
      <c r="R382" s="77"/>
      <c r="S382" s="77"/>
      <c r="T382" s="7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9" t="s">
        <v>138</v>
      </c>
      <c r="AU382" s="19" t="s">
        <v>83</v>
      </c>
    </row>
    <row r="383" s="2" customFormat="1">
      <c r="A383" s="38"/>
      <c r="B383" s="39"/>
      <c r="C383" s="38"/>
      <c r="D383" s="193" t="s">
        <v>140</v>
      </c>
      <c r="E383" s="38"/>
      <c r="F383" s="198" t="s">
        <v>1040</v>
      </c>
      <c r="G383" s="38"/>
      <c r="H383" s="38"/>
      <c r="I383" s="195"/>
      <c r="J383" s="38"/>
      <c r="K383" s="38"/>
      <c r="L383" s="39"/>
      <c r="M383" s="196"/>
      <c r="N383" s="197"/>
      <c r="O383" s="77"/>
      <c r="P383" s="77"/>
      <c r="Q383" s="77"/>
      <c r="R383" s="77"/>
      <c r="S383" s="77"/>
      <c r="T383" s="7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9" t="s">
        <v>140</v>
      </c>
      <c r="AU383" s="19" t="s">
        <v>83</v>
      </c>
    </row>
    <row r="384" s="13" customFormat="1">
      <c r="A384" s="13"/>
      <c r="B384" s="199"/>
      <c r="C384" s="13"/>
      <c r="D384" s="193" t="s">
        <v>142</v>
      </c>
      <c r="E384" s="200" t="s">
        <v>1</v>
      </c>
      <c r="F384" s="201" t="s">
        <v>1166</v>
      </c>
      <c r="G384" s="13"/>
      <c r="H384" s="202">
        <v>104.2</v>
      </c>
      <c r="I384" s="203"/>
      <c r="J384" s="13"/>
      <c r="K384" s="13"/>
      <c r="L384" s="199"/>
      <c r="M384" s="204"/>
      <c r="N384" s="205"/>
      <c r="O384" s="205"/>
      <c r="P384" s="205"/>
      <c r="Q384" s="205"/>
      <c r="R384" s="205"/>
      <c r="S384" s="205"/>
      <c r="T384" s="20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0" t="s">
        <v>142</v>
      </c>
      <c r="AU384" s="200" t="s">
        <v>83</v>
      </c>
      <c r="AV384" s="13" t="s">
        <v>83</v>
      </c>
      <c r="AW384" s="13" t="s">
        <v>32</v>
      </c>
      <c r="AX384" s="13" t="s">
        <v>81</v>
      </c>
      <c r="AY384" s="200" t="s">
        <v>130</v>
      </c>
    </row>
    <row r="385" s="2" customFormat="1" ht="24.15" customHeight="1">
      <c r="A385" s="38"/>
      <c r="B385" s="179"/>
      <c r="C385" s="180" t="s">
        <v>604</v>
      </c>
      <c r="D385" s="180" t="s">
        <v>132</v>
      </c>
      <c r="E385" s="181" t="s">
        <v>967</v>
      </c>
      <c r="F385" s="182" t="s">
        <v>968</v>
      </c>
      <c r="G385" s="183" t="s">
        <v>222</v>
      </c>
      <c r="H385" s="184">
        <v>89.799999999999997</v>
      </c>
      <c r="I385" s="185"/>
      <c r="J385" s="186">
        <f>ROUND(I385*H385,2)</f>
        <v>0</v>
      </c>
      <c r="K385" s="182" t="s">
        <v>158</v>
      </c>
      <c r="L385" s="39"/>
      <c r="M385" s="187" t="s">
        <v>1</v>
      </c>
      <c r="N385" s="188" t="s">
        <v>40</v>
      </c>
      <c r="O385" s="77"/>
      <c r="P385" s="189">
        <f>O385*H385</f>
        <v>0</v>
      </c>
      <c r="Q385" s="189">
        <v>8.0000000000000007E-05</v>
      </c>
      <c r="R385" s="189">
        <f>Q385*H385</f>
        <v>0.0071840000000000003</v>
      </c>
      <c r="S385" s="189">
        <v>0</v>
      </c>
      <c r="T385" s="19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91" t="s">
        <v>136</v>
      </c>
      <c r="AT385" s="191" t="s">
        <v>132</v>
      </c>
      <c r="AU385" s="191" t="s">
        <v>83</v>
      </c>
      <c r="AY385" s="19" t="s">
        <v>130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9" t="s">
        <v>81</v>
      </c>
      <c r="BK385" s="192">
        <f>ROUND(I385*H385,2)</f>
        <v>0</v>
      </c>
      <c r="BL385" s="19" t="s">
        <v>136</v>
      </c>
      <c r="BM385" s="191" t="s">
        <v>969</v>
      </c>
    </row>
    <row r="386" s="2" customFormat="1">
      <c r="A386" s="38"/>
      <c r="B386" s="39"/>
      <c r="C386" s="38"/>
      <c r="D386" s="193" t="s">
        <v>138</v>
      </c>
      <c r="E386" s="38"/>
      <c r="F386" s="194" t="s">
        <v>970</v>
      </c>
      <c r="G386" s="38"/>
      <c r="H386" s="38"/>
      <c r="I386" s="195"/>
      <c r="J386" s="38"/>
      <c r="K386" s="38"/>
      <c r="L386" s="39"/>
      <c r="M386" s="196"/>
      <c r="N386" s="197"/>
      <c r="O386" s="77"/>
      <c r="P386" s="77"/>
      <c r="Q386" s="77"/>
      <c r="R386" s="77"/>
      <c r="S386" s="77"/>
      <c r="T386" s="7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9" t="s">
        <v>138</v>
      </c>
      <c r="AU386" s="19" t="s">
        <v>83</v>
      </c>
    </row>
    <row r="387" s="2" customFormat="1">
      <c r="A387" s="38"/>
      <c r="B387" s="39"/>
      <c r="C387" s="38"/>
      <c r="D387" s="193" t="s">
        <v>140</v>
      </c>
      <c r="E387" s="38"/>
      <c r="F387" s="198" t="s">
        <v>1040</v>
      </c>
      <c r="G387" s="38"/>
      <c r="H387" s="38"/>
      <c r="I387" s="195"/>
      <c r="J387" s="38"/>
      <c r="K387" s="38"/>
      <c r="L387" s="39"/>
      <c r="M387" s="196"/>
      <c r="N387" s="197"/>
      <c r="O387" s="77"/>
      <c r="P387" s="77"/>
      <c r="Q387" s="77"/>
      <c r="R387" s="77"/>
      <c r="S387" s="77"/>
      <c r="T387" s="7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9" t="s">
        <v>140</v>
      </c>
      <c r="AU387" s="19" t="s">
        <v>83</v>
      </c>
    </row>
    <row r="388" s="13" customFormat="1">
      <c r="A388" s="13"/>
      <c r="B388" s="199"/>
      <c r="C388" s="13"/>
      <c r="D388" s="193" t="s">
        <v>142</v>
      </c>
      <c r="E388" s="200" t="s">
        <v>1</v>
      </c>
      <c r="F388" s="201" t="s">
        <v>1167</v>
      </c>
      <c r="G388" s="13"/>
      <c r="H388" s="202">
        <v>71.799999999999997</v>
      </c>
      <c r="I388" s="203"/>
      <c r="J388" s="13"/>
      <c r="K388" s="13"/>
      <c r="L388" s="199"/>
      <c r="M388" s="204"/>
      <c r="N388" s="205"/>
      <c r="O388" s="205"/>
      <c r="P388" s="205"/>
      <c r="Q388" s="205"/>
      <c r="R388" s="205"/>
      <c r="S388" s="205"/>
      <c r="T388" s="20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00" t="s">
        <v>142</v>
      </c>
      <c r="AU388" s="200" t="s">
        <v>83</v>
      </c>
      <c r="AV388" s="13" t="s">
        <v>83</v>
      </c>
      <c r="AW388" s="13" t="s">
        <v>32</v>
      </c>
      <c r="AX388" s="13" t="s">
        <v>75</v>
      </c>
      <c r="AY388" s="200" t="s">
        <v>130</v>
      </c>
    </row>
    <row r="389" s="13" customFormat="1">
      <c r="A389" s="13"/>
      <c r="B389" s="199"/>
      <c r="C389" s="13"/>
      <c r="D389" s="193" t="s">
        <v>142</v>
      </c>
      <c r="E389" s="200" t="s">
        <v>1</v>
      </c>
      <c r="F389" s="201" t="s">
        <v>1168</v>
      </c>
      <c r="G389" s="13"/>
      <c r="H389" s="202">
        <v>10</v>
      </c>
      <c r="I389" s="203"/>
      <c r="J389" s="13"/>
      <c r="K389" s="13"/>
      <c r="L389" s="199"/>
      <c r="M389" s="204"/>
      <c r="N389" s="205"/>
      <c r="O389" s="205"/>
      <c r="P389" s="205"/>
      <c r="Q389" s="205"/>
      <c r="R389" s="205"/>
      <c r="S389" s="205"/>
      <c r="T389" s="20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00" t="s">
        <v>142</v>
      </c>
      <c r="AU389" s="200" t="s">
        <v>83</v>
      </c>
      <c r="AV389" s="13" t="s">
        <v>83</v>
      </c>
      <c r="AW389" s="13" t="s">
        <v>32</v>
      </c>
      <c r="AX389" s="13" t="s">
        <v>75</v>
      </c>
      <c r="AY389" s="200" t="s">
        <v>130</v>
      </c>
    </row>
    <row r="390" s="13" customFormat="1">
      <c r="A390" s="13"/>
      <c r="B390" s="199"/>
      <c r="C390" s="13"/>
      <c r="D390" s="193" t="s">
        <v>142</v>
      </c>
      <c r="E390" s="200" t="s">
        <v>1</v>
      </c>
      <c r="F390" s="201" t="s">
        <v>1169</v>
      </c>
      <c r="G390" s="13"/>
      <c r="H390" s="202">
        <v>8</v>
      </c>
      <c r="I390" s="203"/>
      <c r="J390" s="13"/>
      <c r="K390" s="13"/>
      <c r="L390" s="199"/>
      <c r="M390" s="204"/>
      <c r="N390" s="205"/>
      <c r="O390" s="205"/>
      <c r="P390" s="205"/>
      <c r="Q390" s="205"/>
      <c r="R390" s="205"/>
      <c r="S390" s="205"/>
      <c r="T390" s="20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0" t="s">
        <v>142</v>
      </c>
      <c r="AU390" s="200" t="s">
        <v>83</v>
      </c>
      <c r="AV390" s="13" t="s">
        <v>83</v>
      </c>
      <c r="AW390" s="13" t="s">
        <v>32</v>
      </c>
      <c r="AX390" s="13" t="s">
        <v>75</v>
      </c>
      <c r="AY390" s="200" t="s">
        <v>130</v>
      </c>
    </row>
    <row r="391" s="14" customFormat="1">
      <c r="A391" s="14"/>
      <c r="B391" s="207"/>
      <c r="C391" s="14"/>
      <c r="D391" s="193" t="s">
        <v>142</v>
      </c>
      <c r="E391" s="208" t="s">
        <v>1</v>
      </c>
      <c r="F391" s="209" t="s">
        <v>173</v>
      </c>
      <c r="G391" s="14"/>
      <c r="H391" s="210">
        <v>89.799999999999997</v>
      </c>
      <c r="I391" s="211"/>
      <c r="J391" s="14"/>
      <c r="K391" s="14"/>
      <c r="L391" s="207"/>
      <c r="M391" s="212"/>
      <c r="N391" s="213"/>
      <c r="O391" s="213"/>
      <c r="P391" s="213"/>
      <c r="Q391" s="213"/>
      <c r="R391" s="213"/>
      <c r="S391" s="213"/>
      <c r="T391" s="2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8" t="s">
        <v>142</v>
      </c>
      <c r="AU391" s="208" t="s">
        <v>83</v>
      </c>
      <c r="AV391" s="14" t="s">
        <v>136</v>
      </c>
      <c r="AW391" s="14" t="s">
        <v>32</v>
      </c>
      <c r="AX391" s="14" t="s">
        <v>81</v>
      </c>
      <c r="AY391" s="208" t="s">
        <v>130</v>
      </c>
    </row>
    <row r="392" s="2" customFormat="1" ht="16.5" customHeight="1">
      <c r="A392" s="38"/>
      <c r="B392" s="179"/>
      <c r="C392" s="180" t="s">
        <v>611</v>
      </c>
      <c r="D392" s="180" t="s">
        <v>132</v>
      </c>
      <c r="E392" s="181" t="s">
        <v>980</v>
      </c>
      <c r="F392" s="182" t="s">
        <v>981</v>
      </c>
      <c r="G392" s="183" t="s">
        <v>229</v>
      </c>
      <c r="H392" s="184">
        <v>3</v>
      </c>
      <c r="I392" s="185"/>
      <c r="J392" s="186">
        <f>ROUND(I392*H392,2)</f>
        <v>0</v>
      </c>
      <c r="K392" s="182" t="s">
        <v>1</v>
      </c>
      <c r="L392" s="39"/>
      <c r="M392" s="187" t="s">
        <v>1</v>
      </c>
      <c r="N392" s="188" t="s">
        <v>40</v>
      </c>
      <c r="O392" s="77"/>
      <c r="P392" s="189">
        <f>O392*H392</f>
        <v>0</v>
      </c>
      <c r="Q392" s="189">
        <v>0</v>
      </c>
      <c r="R392" s="189">
        <f>Q392*H392</f>
        <v>0</v>
      </c>
      <c r="S392" s="189">
        <v>0</v>
      </c>
      <c r="T392" s="19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91" t="s">
        <v>136</v>
      </c>
      <c r="AT392" s="191" t="s">
        <v>132</v>
      </c>
      <c r="AU392" s="191" t="s">
        <v>83</v>
      </c>
      <c r="AY392" s="19" t="s">
        <v>130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81</v>
      </c>
      <c r="BK392" s="192">
        <f>ROUND(I392*H392,2)</f>
        <v>0</v>
      </c>
      <c r="BL392" s="19" t="s">
        <v>136</v>
      </c>
      <c r="BM392" s="191" t="s">
        <v>982</v>
      </c>
    </row>
    <row r="393" s="2" customFormat="1">
      <c r="A393" s="38"/>
      <c r="B393" s="39"/>
      <c r="C393" s="38"/>
      <c r="D393" s="193" t="s">
        <v>138</v>
      </c>
      <c r="E393" s="38"/>
      <c r="F393" s="194" t="s">
        <v>983</v>
      </c>
      <c r="G393" s="38"/>
      <c r="H393" s="38"/>
      <c r="I393" s="195"/>
      <c r="J393" s="38"/>
      <c r="K393" s="38"/>
      <c r="L393" s="39"/>
      <c r="M393" s="196"/>
      <c r="N393" s="197"/>
      <c r="O393" s="77"/>
      <c r="P393" s="77"/>
      <c r="Q393" s="77"/>
      <c r="R393" s="77"/>
      <c r="S393" s="77"/>
      <c r="T393" s="7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9" t="s">
        <v>138</v>
      </c>
      <c r="AU393" s="19" t="s">
        <v>83</v>
      </c>
    </row>
    <row r="394" s="2" customFormat="1">
      <c r="A394" s="38"/>
      <c r="B394" s="39"/>
      <c r="C394" s="38"/>
      <c r="D394" s="193" t="s">
        <v>140</v>
      </c>
      <c r="E394" s="38"/>
      <c r="F394" s="198" t="s">
        <v>1170</v>
      </c>
      <c r="G394" s="38"/>
      <c r="H394" s="38"/>
      <c r="I394" s="195"/>
      <c r="J394" s="38"/>
      <c r="K394" s="38"/>
      <c r="L394" s="39"/>
      <c r="M394" s="196"/>
      <c r="N394" s="197"/>
      <c r="O394" s="77"/>
      <c r="P394" s="77"/>
      <c r="Q394" s="77"/>
      <c r="R394" s="77"/>
      <c r="S394" s="77"/>
      <c r="T394" s="7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9" t="s">
        <v>140</v>
      </c>
      <c r="AU394" s="19" t="s">
        <v>83</v>
      </c>
    </row>
    <row r="395" s="13" customFormat="1">
      <c r="A395" s="13"/>
      <c r="B395" s="199"/>
      <c r="C395" s="13"/>
      <c r="D395" s="193" t="s">
        <v>142</v>
      </c>
      <c r="E395" s="200" t="s">
        <v>1</v>
      </c>
      <c r="F395" s="201" t="s">
        <v>149</v>
      </c>
      <c r="G395" s="13"/>
      <c r="H395" s="202">
        <v>3</v>
      </c>
      <c r="I395" s="203"/>
      <c r="J395" s="13"/>
      <c r="K395" s="13"/>
      <c r="L395" s="199"/>
      <c r="M395" s="204"/>
      <c r="N395" s="205"/>
      <c r="O395" s="205"/>
      <c r="P395" s="205"/>
      <c r="Q395" s="205"/>
      <c r="R395" s="205"/>
      <c r="S395" s="205"/>
      <c r="T395" s="20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00" t="s">
        <v>142</v>
      </c>
      <c r="AU395" s="200" t="s">
        <v>83</v>
      </c>
      <c r="AV395" s="13" t="s">
        <v>83</v>
      </c>
      <c r="AW395" s="13" t="s">
        <v>32</v>
      </c>
      <c r="AX395" s="13" t="s">
        <v>81</v>
      </c>
      <c r="AY395" s="200" t="s">
        <v>130</v>
      </c>
    </row>
    <row r="396" s="12" customFormat="1" ht="22.8" customHeight="1">
      <c r="A396" s="12"/>
      <c r="B396" s="166"/>
      <c r="C396" s="12"/>
      <c r="D396" s="167" t="s">
        <v>74</v>
      </c>
      <c r="E396" s="177" t="s">
        <v>985</v>
      </c>
      <c r="F396" s="177" t="s">
        <v>986</v>
      </c>
      <c r="G396" s="12"/>
      <c r="H396" s="12"/>
      <c r="I396" s="169"/>
      <c r="J396" s="178">
        <f>BK396</f>
        <v>0</v>
      </c>
      <c r="K396" s="12"/>
      <c r="L396" s="166"/>
      <c r="M396" s="171"/>
      <c r="N396" s="172"/>
      <c r="O396" s="172"/>
      <c r="P396" s="173">
        <f>SUM(P397:P416)</f>
        <v>0</v>
      </c>
      <c r="Q396" s="172"/>
      <c r="R396" s="173">
        <f>SUM(R397:R416)</f>
        <v>0</v>
      </c>
      <c r="S396" s="172"/>
      <c r="T396" s="174">
        <f>SUM(T397:T416)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67" t="s">
        <v>81</v>
      </c>
      <c r="AT396" s="175" t="s">
        <v>74</v>
      </c>
      <c r="AU396" s="175" t="s">
        <v>81</v>
      </c>
      <c r="AY396" s="167" t="s">
        <v>130</v>
      </c>
      <c r="BK396" s="176">
        <f>SUM(BK397:BK416)</f>
        <v>0</v>
      </c>
    </row>
    <row r="397" s="2" customFormat="1" ht="21.75" customHeight="1">
      <c r="A397" s="38"/>
      <c r="B397" s="179"/>
      <c r="C397" s="180" t="s">
        <v>621</v>
      </c>
      <c r="D397" s="180" t="s">
        <v>132</v>
      </c>
      <c r="E397" s="181" t="s">
        <v>988</v>
      </c>
      <c r="F397" s="182" t="s">
        <v>989</v>
      </c>
      <c r="G397" s="183" t="s">
        <v>490</v>
      </c>
      <c r="H397" s="184">
        <v>93.691999999999993</v>
      </c>
      <c r="I397" s="185"/>
      <c r="J397" s="186">
        <f>ROUND(I397*H397,2)</f>
        <v>0</v>
      </c>
      <c r="K397" s="182" t="s">
        <v>158</v>
      </c>
      <c r="L397" s="39"/>
      <c r="M397" s="187" t="s">
        <v>1</v>
      </c>
      <c r="N397" s="188" t="s">
        <v>40</v>
      </c>
      <c r="O397" s="77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91" t="s">
        <v>136</v>
      </c>
      <c r="AT397" s="191" t="s">
        <v>132</v>
      </c>
      <c r="AU397" s="191" t="s">
        <v>83</v>
      </c>
      <c r="AY397" s="19" t="s">
        <v>130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9" t="s">
        <v>81</v>
      </c>
      <c r="BK397" s="192">
        <f>ROUND(I397*H397,2)</f>
        <v>0</v>
      </c>
      <c r="BL397" s="19" t="s">
        <v>136</v>
      </c>
      <c r="BM397" s="191" t="s">
        <v>990</v>
      </c>
    </row>
    <row r="398" s="2" customFormat="1">
      <c r="A398" s="38"/>
      <c r="B398" s="39"/>
      <c r="C398" s="38"/>
      <c r="D398" s="193" t="s">
        <v>138</v>
      </c>
      <c r="E398" s="38"/>
      <c r="F398" s="194" t="s">
        <v>991</v>
      </c>
      <c r="G398" s="38"/>
      <c r="H398" s="38"/>
      <c r="I398" s="195"/>
      <c r="J398" s="38"/>
      <c r="K398" s="38"/>
      <c r="L398" s="39"/>
      <c r="M398" s="196"/>
      <c r="N398" s="197"/>
      <c r="O398" s="77"/>
      <c r="P398" s="77"/>
      <c r="Q398" s="77"/>
      <c r="R398" s="77"/>
      <c r="S398" s="77"/>
      <c r="T398" s="7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9" t="s">
        <v>138</v>
      </c>
      <c r="AU398" s="19" t="s">
        <v>83</v>
      </c>
    </row>
    <row r="399" s="13" customFormat="1">
      <c r="A399" s="13"/>
      <c r="B399" s="199"/>
      <c r="C399" s="13"/>
      <c r="D399" s="193" t="s">
        <v>142</v>
      </c>
      <c r="E399" s="200" t="s">
        <v>1</v>
      </c>
      <c r="F399" s="201" t="s">
        <v>1171</v>
      </c>
      <c r="G399" s="13"/>
      <c r="H399" s="202">
        <v>15.708</v>
      </c>
      <c r="I399" s="203"/>
      <c r="J399" s="13"/>
      <c r="K399" s="13"/>
      <c r="L399" s="199"/>
      <c r="M399" s="204"/>
      <c r="N399" s="205"/>
      <c r="O399" s="205"/>
      <c r="P399" s="205"/>
      <c r="Q399" s="205"/>
      <c r="R399" s="205"/>
      <c r="S399" s="205"/>
      <c r="T399" s="20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00" t="s">
        <v>142</v>
      </c>
      <c r="AU399" s="200" t="s">
        <v>83</v>
      </c>
      <c r="AV399" s="13" t="s">
        <v>83</v>
      </c>
      <c r="AW399" s="13" t="s">
        <v>32</v>
      </c>
      <c r="AX399" s="13" t="s">
        <v>75</v>
      </c>
      <c r="AY399" s="200" t="s">
        <v>130</v>
      </c>
    </row>
    <row r="400" s="13" customFormat="1">
      <c r="A400" s="13"/>
      <c r="B400" s="199"/>
      <c r="C400" s="13"/>
      <c r="D400" s="193" t="s">
        <v>142</v>
      </c>
      <c r="E400" s="200" t="s">
        <v>1</v>
      </c>
      <c r="F400" s="201" t="s">
        <v>1172</v>
      </c>
      <c r="G400" s="13"/>
      <c r="H400" s="202">
        <v>59.808</v>
      </c>
      <c r="I400" s="203"/>
      <c r="J400" s="13"/>
      <c r="K400" s="13"/>
      <c r="L400" s="199"/>
      <c r="M400" s="204"/>
      <c r="N400" s="205"/>
      <c r="O400" s="205"/>
      <c r="P400" s="205"/>
      <c r="Q400" s="205"/>
      <c r="R400" s="205"/>
      <c r="S400" s="205"/>
      <c r="T400" s="20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00" t="s">
        <v>142</v>
      </c>
      <c r="AU400" s="200" t="s">
        <v>83</v>
      </c>
      <c r="AV400" s="13" t="s">
        <v>83</v>
      </c>
      <c r="AW400" s="13" t="s">
        <v>32</v>
      </c>
      <c r="AX400" s="13" t="s">
        <v>75</v>
      </c>
      <c r="AY400" s="200" t="s">
        <v>130</v>
      </c>
    </row>
    <row r="401" s="13" customFormat="1">
      <c r="A401" s="13"/>
      <c r="B401" s="199"/>
      <c r="C401" s="13"/>
      <c r="D401" s="193" t="s">
        <v>142</v>
      </c>
      <c r="E401" s="200" t="s">
        <v>1</v>
      </c>
      <c r="F401" s="201" t="s">
        <v>1173</v>
      </c>
      <c r="G401" s="13"/>
      <c r="H401" s="202">
        <v>18.175999999999998</v>
      </c>
      <c r="I401" s="203"/>
      <c r="J401" s="13"/>
      <c r="K401" s="13"/>
      <c r="L401" s="199"/>
      <c r="M401" s="204"/>
      <c r="N401" s="205"/>
      <c r="O401" s="205"/>
      <c r="P401" s="205"/>
      <c r="Q401" s="205"/>
      <c r="R401" s="205"/>
      <c r="S401" s="205"/>
      <c r="T401" s="20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0" t="s">
        <v>142</v>
      </c>
      <c r="AU401" s="200" t="s">
        <v>83</v>
      </c>
      <c r="AV401" s="13" t="s">
        <v>83</v>
      </c>
      <c r="AW401" s="13" t="s">
        <v>32</v>
      </c>
      <c r="AX401" s="13" t="s">
        <v>75</v>
      </c>
      <c r="AY401" s="200" t="s">
        <v>130</v>
      </c>
    </row>
    <row r="402" s="14" customFormat="1">
      <c r="A402" s="14"/>
      <c r="B402" s="207"/>
      <c r="C402" s="14"/>
      <c r="D402" s="193" t="s">
        <v>142</v>
      </c>
      <c r="E402" s="208" t="s">
        <v>1</v>
      </c>
      <c r="F402" s="209" t="s">
        <v>173</v>
      </c>
      <c r="G402" s="14"/>
      <c r="H402" s="210">
        <v>93.692000000000007</v>
      </c>
      <c r="I402" s="211"/>
      <c r="J402" s="14"/>
      <c r="K402" s="14"/>
      <c r="L402" s="207"/>
      <c r="M402" s="212"/>
      <c r="N402" s="213"/>
      <c r="O402" s="213"/>
      <c r="P402" s="213"/>
      <c r="Q402" s="213"/>
      <c r="R402" s="213"/>
      <c r="S402" s="213"/>
      <c r="T402" s="2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08" t="s">
        <v>142</v>
      </c>
      <c r="AU402" s="208" t="s">
        <v>83</v>
      </c>
      <c r="AV402" s="14" t="s">
        <v>136</v>
      </c>
      <c r="AW402" s="14" t="s">
        <v>32</v>
      </c>
      <c r="AX402" s="14" t="s">
        <v>81</v>
      </c>
      <c r="AY402" s="208" t="s">
        <v>130</v>
      </c>
    </row>
    <row r="403" s="2" customFormat="1" ht="24.15" customHeight="1">
      <c r="A403" s="38"/>
      <c r="B403" s="179"/>
      <c r="C403" s="180" t="s">
        <v>627</v>
      </c>
      <c r="D403" s="180" t="s">
        <v>132</v>
      </c>
      <c r="E403" s="181" t="s">
        <v>996</v>
      </c>
      <c r="F403" s="182" t="s">
        <v>997</v>
      </c>
      <c r="G403" s="183" t="s">
        <v>490</v>
      </c>
      <c r="H403" s="184">
        <v>1780.1479999999999</v>
      </c>
      <c r="I403" s="185"/>
      <c r="J403" s="186">
        <f>ROUND(I403*H403,2)</f>
        <v>0</v>
      </c>
      <c r="K403" s="182" t="s">
        <v>158</v>
      </c>
      <c r="L403" s="39"/>
      <c r="M403" s="187" t="s">
        <v>1</v>
      </c>
      <c r="N403" s="188" t="s">
        <v>40</v>
      </c>
      <c r="O403" s="77"/>
      <c r="P403" s="189">
        <f>O403*H403</f>
        <v>0</v>
      </c>
      <c r="Q403" s="189">
        <v>0</v>
      </c>
      <c r="R403" s="189">
        <f>Q403*H403</f>
        <v>0</v>
      </c>
      <c r="S403" s="189">
        <v>0</v>
      </c>
      <c r="T403" s="19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91" t="s">
        <v>136</v>
      </c>
      <c r="AT403" s="191" t="s">
        <v>132</v>
      </c>
      <c r="AU403" s="191" t="s">
        <v>83</v>
      </c>
      <c r="AY403" s="19" t="s">
        <v>130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9" t="s">
        <v>81</v>
      </c>
      <c r="BK403" s="192">
        <f>ROUND(I403*H403,2)</f>
        <v>0</v>
      </c>
      <c r="BL403" s="19" t="s">
        <v>136</v>
      </c>
      <c r="BM403" s="191" t="s">
        <v>998</v>
      </c>
    </row>
    <row r="404" s="2" customFormat="1">
      <c r="A404" s="38"/>
      <c r="B404" s="39"/>
      <c r="C404" s="38"/>
      <c r="D404" s="193" t="s">
        <v>138</v>
      </c>
      <c r="E404" s="38"/>
      <c r="F404" s="194" t="s">
        <v>999</v>
      </c>
      <c r="G404" s="38"/>
      <c r="H404" s="38"/>
      <c r="I404" s="195"/>
      <c r="J404" s="38"/>
      <c r="K404" s="38"/>
      <c r="L404" s="39"/>
      <c r="M404" s="196"/>
      <c r="N404" s="197"/>
      <c r="O404" s="77"/>
      <c r="P404" s="77"/>
      <c r="Q404" s="77"/>
      <c r="R404" s="77"/>
      <c r="S404" s="77"/>
      <c r="T404" s="7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9" t="s">
        <v>138</v>
      </c>
      <c r="AU404" s="19" t="s">
        <v>83</v>
      </c>
    </row>
    <row r="405" s="13" customFormat="1">
      <c r="A405" s="13"/>
      <c r="B405" s="199"/>
      <c r="C405" s="13"/>
      <c r="D405" s="193" t="s">
        <v>142</v>
      </c>
      <c r="E405" s="13"/>
      <c r="F405" s="201" t="s">
        <v>1174</v>
      </c>
      <c r="G405" s="13"/>
      <c r="H405" s="202">
        <v>1780.1479999999999</v>
      </c>
      <c r="I405" s="203"/>
      <c r="J405" s="13"/>
      <c r="K405" s="13"/>
      <c r="L405" s="199"/>
      <c r="M405" s="204"/>
      <c r="N405" s="205"/>
      <c r="O405" s="205"/>
      <c r="P405" s="205"/>
      <c r="Q405" s="205"/>
      <c r="R405" s="205"/>
      <c r="S405" s="205"/>
      <c r="T405" s="20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00" t="s">
        <v>142</v>
      </c>
      <c r="AU405" s="200" t="s">
        <v>83</v>
      </c>
      <c r="AV405" s="13" t="s">
        <v>83</v>
      </c>
      <c r="AW405" s="13" t="s">
        <v>3</v>
      </c>
      <c r="AX405" s="13" t="s">
        <v>81</v>
      </c>
      <c r="AY405" s="200" t="s">
        <v>130</v>
      </c>
    </row>
    <row r="406" s="2" customFormat="1" ht="24.15" customHeight="1">
      <c r="A406" s="38"/>
      <c r="B406" s="179"/>
      <c r="C406" s="180" t="s">
        <v>634</v>
      </c>
      <c r="D406" s="180" t="s">
        <v>132</v>
      </c>
      <c r="E406" s="181" t="s">
        <v>1014</v>
      </c>
      <c r="F406" s="182" t="s">
        <v>1015</v>
      </c>
      <c r="G406" s="183" t="s">
        <v>490</v>
      </c>
      <c r="H406" s="184">
        <v>93.691999999999993</v>
      </c>
      <c r="I406" s="185"/>
      <c r="J406" s="186">
        <f>ROUND(I406*H406,2)</f>
        <v>0</v>
      </c>
      <c r="K406" s="182" t="s">
        <v>158</v>
      </c>
      <c r="L406" s="39"/>
      <c r="M406" s="187" t="s">
        <v>1</v>
      </c>
      <c r="N406" s="188" t="s">
        <v>40</v>
      </c>
      <c r="O406" s="77"/>
      <c r="P406" s="189">
        <f>O406*H406</f>
        <v>0</v>
      </c>
      <c r="Q406" s="189">
        <v>0</v>
      </c>
      <c r="R406" s="189">
        <f>Q406*H406</f>
        <v>0</v>
      </c>
      <c r="S406" s="189">
        <v>0</v>
      </c>
      <c r="T406" s="19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91" t="s">
        <v>136</v>
      </c>
      <c r="AT406" s="191" t="s">
        <v>132</v>
      </c>
      <c r="AU406" s="191" t="s">
        <v>83</v>
      </c>
      <c r="AY406" s="19" t="s">
        <v>130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81</v>
      </c>
      <c r="BK406" s="192">
        <f>ROUND(I406*H406,2)</f>
        <v>0</v>
      </c>
      <c r="BL406" s="19" t="s">
        <v>136</v>
      </c>
      <c r="BM406" s="191" t="s">
        <v>1016</v>
      </c>
    </row>
    <row r="407" s="2" customFormat="1">
      <c r="A407" s="38"/>
      <c r="B407" s="39"/>
      <c r="C407" s="38"/>
      <c r="D407" s="193" t="s">
        <v>138</v>
      </c>
      <c r="E407" s="38"/>
      <c r="F407" s="194" t="s">
        <v>1017</v>
      </c>
      <c r="G407" s="38"/>
      <c r="H407" s="38"/>
      <c r="I407" s="195"/>
      <c r="J407" s="38"/>
      <c r="K407" s="38"/>
      <c r="L407" s="39"/>
      <c r="M407" s="196"/>
      <c r="N407" s="197"/>
      <c r="O407" s="77"/>
      <c r="P407" s="77"/>
      <c r="Q407" s="77"/>
      <c r="R407" s="77"/>
      <c r="S407" s="77"/>
      <c r="T407" s="7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9" t="s">
        <v>138</v>
      </c>
      <c r="AU407" s="19" t="s">
        <v>83</v>
      </c>
    </row>
    <row r="408" s="2" customFormat="1" ht="37.8" customHeight="1">
      <c r="A408" s="38"/>
      <c r="B408" s="179"/>
      <c r="C408" s="180" t="s">
        <v>639</v>
      </c>
      <c r="D408" s="180" t="s">
        <v>132</v>
      </c>
      <c r="E408" s="181" t="s">
        <v>1019</v>
      </c>
      <c r="F408" s="182" t="s">
        <v>1020</v>
      </c>
      <c r="G408" s="183" t="s">
        <v>490</v>
      </c>
      <c r="H408" s="184">
        <v>18.175999999999998</v>
      </c>
      <c r="I408" s="185"/>
      <c r="J408" s="186">
        <f>ROUND(I408*H408,2)</f>
        <v>0</v>
      </c>
      <c r="K408" s="182" t="s">
        <v>158</v>
      </c>
      <c r="L408" s="39"/>
      <c r="M408" s="187" t="s">
        <v>1</v>
      </c>
      <c r="N408" s="188" t="s">
        <v>40</v>
      </c>
      <c r="O408" s="77"/>
      <c r="P408" s="189">
        <f>O408*H408</f>
        <v>0</v>
      </c>
      <c r="Q408" s="189">
        <v>0</v>
      </c>
      <c r="R408" s="189">
        <f>Q408*H408</f>
        <v>0</v>
      </c>
      <c r="S408" s="189">
        <v>0</v>
      </c>
      <c r="T408" s="19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91" t="s">
        <v>136</v>
      </c>
      <c r="AT408" s="191" t="s">
        <v>132</v>
      </c>
      <c r="AU408" s="191" t="s">
        <v>83</v>
      </c>
      <c r="AY408" s="19" t="s">
        <v>130</v>
      </c>
      <c r="BE408" s="192">
        <f>IF(N408="základní",J408,0)</f>
        <v>0</v>
      </c>
      <c r="BF408" s="192">
        <f>IF(N408="snížená",J408,0)</f>
        <v>0</v>
      </c>
      <c r="BG408" s="192">
        <f>IF(N408="zákl. přenesená",J408,0)</f>
        <v>0</v>
      </c>
      <c r="BH408" s="192">
        <f>IF(N408="sníž. přenesená",J408,0)</f>
        <v>0</v>
      </c>
      <c r="BI408" s="192">
        <f>IF(N408="nulová",J408,0)</f>
        <v>0</v>
      </c>
      <c r="BJ408" s="19" t="s">
        <v>81</v>
      </c>
      <c r="BK408" s="192">
        <f>ROUND(I408*H408,2)</f>
        <v>0</v>
      </c>
      <c r="BL408" s="19" t="s">
        <v>136</v>
      </c>
      <c r="BM408" s="191" t="s">
        <v>1021</v>
      </c>
    </row>
    <row r="409" s="2" customFormat="1">
      <c r="A409" s="38"/>
      <c r="B409" s="39"/>
      <c r="C409" s="38"/>
      <c r="D409" s="193" t="s">
        <v>138</v>
      </c>
      <c r="E409" s="38"/>
      <c r="F409" s="194" t="s">
        <v>1022</v>
      </c>
      <c r="G409" s="38"/>
      <c r="H409" s="38"/>
      <c r="I409" s="195"/>
      <c r="J409" s="38"/>
      <c r="K409" s="38"/>
      <c r="L409" s="39"/>
      <c r="M409" s="196"/>
      <c r="N409" s="197"/>
      <c r="O409" s="77"/>
      <c r="P409" s="77"/>
      <c r="Q409" s="77"/>
      <c r="R409" s="77"/>
      <c r="S409" s="77"/>
      <c r="T409" s="7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9" t="s">
        <v>138</v>
      </c>
      <c r="AU409" s="19" t="s">
        <v>83</v>
      </c>
    </row>
    <row r="410" s="13" customFormat="1">
      <c r="A410" s="13"/>
      <c r="B410" s="199"/>
      <c r="C410" s="13"/>
      <c r="D410" s="193" t="s">
        <v>142</v>
      </c>
      <c r="E410" s="200" t="s">
        <v>1</v>
      </c>
      <c r="F410" s="201" t="s">
        <v>1173</v>
      </c>
      <c r="G410" s="13"/>
      <c r="H410" s="202">
        <v>18.175999999999998</v>
      </c>
      <c r="I410" s="203"/>
      <c r="J410" s="13"/>
      <c r="K410" s="13"/>
      <c r="L410" s="199"/>
      <c r="M410" s="204"/>
      <c r="N410" s="205"/>
      <c r="O410" s="205"/>
      <c r="P410" s="205"/>
      <c r="Q410" s="205"/>
      <c r="R410" s="205"/>
      <c r="S410" s="205"/>
      <c r="T410" s="20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00" t="s">
        <v>142</v>
      </c>
      <c r="AU410" s="200" t="s">
        <v>83</v>
      </c>
      <c r="AV410" s="13" t="s">
        <v>83</v>
      </c>
      <c r="AW410" s="13" t="s">
        <v>32</v>
      </c>
      <c r="AX410" s="13" t="s">
        <v>81</v>
      </c>
      <c r="AY410" s="200" t="s">
        <v>130</v>
      </c>
    </row>
    <row r="411" s="2" customFormat="1" ht="44.25" customHeight="1">
      <c r="A411" s="38"/>
      <c r="B411" s="179"/>
      <c r="C411" s="180" t="s">
        <v>646</v>
      </c>
      <c r="D411" s="180" t="s">
        <v>132</v>
      </c>
      <c r="E411" s="181" t="s">
        <v>1024</v>
      </c>
      <c r="F411" s="182" t="s">
        <v>492</v>
      </c>
      <c r="G411" s="183" t="s">
        <v>490</v>
      </c>
      <c r="H411" s="184">
        <v>59.808</v>
      </c>
      <c r="I411" s="185"/>
      <c r="J411" s="186">
        <f>ROUND(I411*H411,2)</f>
        <v>0</v>
      </c>
      <c r="K411" s="182" t="s">
        <v>158</v>
      </c>
      <c r="L411" s="39"/>
      <c r="M411" s="187" t="s">
        <v>1</v>
      </c>
      <c r="N411" s="188" t="s">
        <v>40</v>
      </c>
      <c r="O411" s="77"/>
      <c r="P411" s="189">
        <f>O411*H411</f>
        <v>0</v>
      </c>
      <c r="Q411" s="189">
        <v>0</v>
      </c>
      <c r="R411" s="189">
        <f>Q411*H411</f>
        <v>0</v>
      </c>
      <c r="S411" s="189">
        <v>0</v>
      </c>
      <c r="T411" s="190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91" t="s">
        <v>136</v>
      </c>
      <c r="AT411" s="191" t="s">
        <v>132</v>
      </c>
      <c r="AU411" s="191" t="s">
        <v>83</v>
      </c>
      <c r="AY411" s="19" t="s">
        <v>130</v>
      </c>
      <c r="BE411" s="192">
        <f>IF(N411="základní",J411,0)</f>
        <v>0</v>
      </c>
      <c r="BF411" s="192">
        <f>IF(N411="snížená",J411,0)</f>
        <v>0</v>
      </c>
      <c r="BG411" s="192">
        <f>IF(N411="zákl. přenesená",J411,0)</f>
        <v>0</v>
      </c>
      <c r="BH411" s="192">
        <f>IF(N411="sníž. přenesená",J411,0)</f>
        <v>0</v>
      </c>
      <c r="BI411" s="192">
        <f>IF(N411="nulová",J411,0)</f>
        <v>0</v>
      </c>
      <c r="BJ411" s="19" t="s">
        <v>81</v>
      </c>
      <c r="BK411" s="192">
        <f>ROUND(I411*H411,2)</f>
        <v>0</v>
      </c>
      <c r="BL411" s="19" t="s">
        <v>136</v>
      </c>
      <c r="BM411" s="191" t="s">
        <v>1025</v>
      </c>
    </row>
    <row r="412" s="2" customFormat="1">
      <c r="A412" s="38"/>
      <c r="B412" s="39"/>
      <c r="C412" s="38"/>
      <c r="D412" s="193" t="s">
        <v>138</v>
      </c>
      <c r="E412" s="38"/>
      <c r="F412" s="194" t="s">
        <v>492</v>
      </c>
      <c r="G412" s="38"/>
      <c r="H412" s="38"/>
      <c r="I412" s="195"/>
      <c r="J412" s="38"/>
      <c r="K412" s="38"/>
      <c r="L412" s="39"/>
      <c r="M412" s="196"/>
      <c r="N412" s="197"/>
      <c r="O412" s="77"/>
      <c r="P412" s="77"/>
      <c r="Q412" s="77"/>
      <c r="R412" s="77"/>
      <c r="S412" s="77"/>
      <c r="T412" s="78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9" t="s">
        <v>138</v>
      </c>
      <c r="AU412" s="19" t="s">
        <v>83</v>
      </c>
    </row>
    <row r="413" s="13" customFormat="1">
      <c r="A413" s="13"/>
      <c r="B413" s="199"/>
      <c r="C413" s="13"/>
      <c r="D413" s="193" t="s">
        <v>142</v>
      </c>
      <c r="E413" s="200" t="s">
        <v>1</v>
      </c>
      <c r="F413" s="201" t="s">
        <v>1172</v>
      </c>
      <c r="G413" s="13"/>
      <c r="H413" s="202">
        <v>59.808</v>
      </c>
      <c r="I413" s="203"/>
      <c r="J413" s="13"/>
      <c r="K413" s="13"/>
      <c r="L413" s="199"/>
      <c r="M413" s="204"/>
      <c r="N413" s="205"/>
      <c r="O413" s="205"/>
      <c r="P413" s="205"/>
      <c r="Q413" s="205"/>
      <c r="R413" s="205"/>
      <c r="S413" s="205"/>
      <c r="T413" s="20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0" t="s">
        <v>142</v>
      </c>
      <c r="AU413" s="200" t="s">
        <v>83</v>
      </c>
      <c r="AV413" s="13" t="s">
        <v>83</v>
      </c>
      <c r="AW413" s="13" t="s">
        <v>32</v>
      </c>
      <c r="AX413" s="13" t="s">
        <v>81</v>
      </c>
      <c r="AY413" s="200" t="s">
        <v>130</v>
      </c>
    </row>
    <row r="414" s="2" customFormat="1" ht="44.25" customHeight="1">
      <c r="A414" s="38"/>
      <c r="B414" s="179"/>
      <c r="C414" s="180" t="s">
        <v>652</v>
      </c>
      <c r="D414" s="180" t="s">
        <v>132</v>
      </c>
      <c r="E414" s="181" t="s">
        <v>1027</v>
      </c>
      <c r="F414" s="182" t="s">
        <v>1028</v>
      </c>
      <c r="G414" s="183" t="s">
        <v>490</v>
      </c>
      <c r="H414" s="184">
        <v>15.708</v>
      </c>
      <c r="I414" s="185"/>
      <c r="J414" s="186">
        <f>ROUND(I414*H414,2)</f>
        <v>0</v>
      </c>
      <c r="K414" s="182" t="s">
        <v>158</v>
      </c>
      <c r="L414" s="39"/>
      <c r="M414" s="187" t="s">
        <v>1</v>
      </c>
      <c r="N414" s="188" t="s">
        <v>40</v>
      </c>
      <c r="O414" s="77"/>
      <c r="P414" s="189">
        <f>O414*H414</f>
        <v>0</v>
      </c>
      <c r="Q414" s="189">
        <v>0</v>
      </c>
      <c r="R414" s="189">
        <f>Q414*H414</f>
        <v>0</v>
      </c>
      <c r="S414" s="189">
        <v>0</v>
      </c>
      <c r="T414" s="19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91" t="s">
        <v>136</v>
      </c>
      <c r="AT414" s="191" t="s">
        <v>132</v>
      </c>
      <c r="AU414" s="191" t="s">
        <v>83</v>
      </c>
      <c r="AY414" s="19" t="s">
        <v>130</v>
      </c>
      <c r="BE414" s="192">
        <f>IF(N414="základní",J414,0)</f>
        <v>0</v>
      </c>
      <c r="BF414" s="192">
        <f>IF(N414="snížená",J414,0)</f>
        <v>0</v>
      </c>
      <c r="BG414" s="192">
        <f>IF(N414="zákl. přenesená",J414,0)</f>
        <v>0</v>
      </c>
      <c r="BH414" s="192">
        <f>IF(N414="sníž. přenesená",J414,0)</f>
        <v>0</v>
      </c>
      <c r="BI414" s="192">
        <f>IF(N414="nulová",J414,0)</f>
        <v>0</v>
      </c>
      <c r="BJ414" s="19" t="s">
        <v>81</v>
      </c>
      <c r="BK414" s="192">
        <f>ROUND(I414*H414,2)</f>
        <v>0</v>
      </c>
      <c r="BL414" s="19" t="s">
        <v>136</v>
      </c>
      <c r="BM414" s="191" t="s">
        <v>1029</v>
      </c>
    </row>
    <row r="415" s="2" customFormat="1">
      <c r="A415" s="38"/>
      <c r="B415" s="39"/>
      <c r="C415" s="38"/>
      <c r="D415" s="193" t="s">
        <v>138</v>
      </c>
      <c r="E415" s="38"/>
      <c r="F415" s="194" t="s">
        <v>1028</v>
      </c>
      <c r="G415" s="38"/>
      <c r="H415" s="38"/>
      <c r="I415" s="195"/>
      <c r="J415" s="38"/>
      <c r="K415" s="38"/>
      <c r="L415" s="39"/>
      <c r="M415" s="196"/>
      <c r="N415" s="197"/>
      <c r="O415" s="77"/>
      <c r="P415" s="77"/>
      <c r="Q415" s="77"/>
      <c r="R415" s="77"/>
      <c r="S415" s="77"/>
      <c r="T415" s="7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9" t="s">
        <v>138</v>
      </c>
      <c r="AU415" s="19" t="s">
        <v>83</v>
      </c>
    </row>
    <row r="416" s="13" customFormat="1">
      <c r="A416" s="13"/>
      <c r="B416" s="199"/>
      <c r="C416" s="13"/>
      <c r="D416" s="193" t="s">
        <v>142</v>
      </c>
      <c r="E416" s="200" t="s">
        <v>1</v>
      </c>
      <c r="F416" s="201" t="s">
        <v>1171</v>
      </c>
      <c r="G416" s="13"/>
      <c r="H416" s="202">
        <v>15.708</v>
      </c>
      <c r="I416" s="203"/>
      <c r="J416" s="13"/>
      <c r="K416" s="13"/>
      <c r="L416" s="199"/>
      <c r="M416" s="204"/>
      <c r="N416" s="205"/>
      <c r="O416" s="205"/>
      <c r="P416" s="205"/>
      <c r="Q416" s="205"/>
      <c r="R416" s="205"/>
      <c r="S416" s="205"/>
      <c r="T416" s="20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00" t="s">
        <v>142</v>
      </c>
      <c r="AU416" s="200" t="s">
        <v>83</v>
      </c>
      <c r="AV416" s="13" t="s">
        <v>83</v>
      </c>
      <c r="AW416" s="13" t="s">
        <v>32</v>
      </c>
      <c r="AX416" s="13" t="s">
        <v>81</v>
      </c>
      <c r="AY416" s="200" t="s">
        <v>130</v>
      </c>
    </row>
    <row r="417" s="12" customFormat="1" ht="22.8" customHeight="1">
      <c r="A417" s="12"/>
      <c r="B417" s="166"/>
      <c r="C417" s="12"/>
      <c r="D417" s="167" t="s">
        <v>74</v>
      </c>
      <c r="E417" s="177" t="s">
        <v>1030</v>
      </c>
      <c r="F417" s="177" t="s">
        <v>1031</v>
      </c>
      <c r="G417" s="12"/>
      <c r="H417" s="12"/>
      <c r="I417" s="169"/>
      <c r="J417" s="178">
        <f>BK417</f>
        <v>0</v>
      </c>
      <c r="K417" s="12"/>
      <c r="L417" s="166"/>
      <c r="M417" s="171"/>
      <c r="N417" s="172"/>
      <c r="O417" s="172"/>
      <c r="P417" s="173">
        <f>SUM(P418:P421)</f>
        <v>0</v>
      </c>
      <c r="Q417" s="172"/>
      <c r="R417" s="173">
        <f>SUM(R418:R421)</f>
        <v>0</v>
      </c>
      <c r="S417" s="172"/>
      <c r="T417" s="174">
        <f>SUM(T418:T421)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67" t="s">
        <v>81</v>
      </c>
      <c r="AT417" s="175" t="s">
        <v>74</v>
      </c>
      <c r="AU417" s="175" t="s">
        <v>81</v>
      </c>
      <c r="AY417" s="167" t="s">
        <v>130</v>
      </c>
      <c r="BK417" s="176">
        <f>SUM(BK418:BK421)</f>
        <v>0</v>
      </c>
    </row>
    <row r="418" s="2" customFormat="1" ht="24.15" customHeight="1">
      <c r="A418" s="38"/>
      <c r="B418" s="179"/>
      <c r="C418" s="180" t="s">
        <v>656</v>
      </c>
      <c r="D418" s="180" t="s">
        <v>132</v>
      </c>
      <c r="E418" s="181" t="s">
        <v>1033</v>
      </c>
      <c r="F418" s="182" t="s">
        <v>1034</v>
      </c>
      <c r="G418" s="183" t="s">
        <v>490</v>
      </c>
      <c r="H418" s="184">
        <v>20.338000000000001</v>
      </c>
      <c r="I418" s="185"/>
      <c r="J418" s="186">
        <f>ROUND(I418*H418,2)</f>
        <v>0</v>
      </c>
      <c r="K418" s="182" t="s">
        <v>158</v>
      </c>
      <c r="L418" s="39"/>
      <c r="M418" s="187" t="s">
        <v>1</v>
      </c>
      <c r="N418" s="188" t="s">
        <v>40</v>
      </c>
      <c r="O418" s="77"/>
      <c r="P418" s="189">
        <f>O418*H418</f>
        <v>0</v>
      </c>
      <c r="Q418" s="189">
        <v>0</v>
      </c>
      <c r="R418" s="189">
        <f>Q418*H418</f>
        <v>0</v>
      </c>
      <c r="S418" s="189">
        <v>0</v>
      </c>
      <c r="T418" s="19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191" t="s">
        <v>136</v>
      </c>
      <c r="AT418" s="191" t="s">
        <v>132</v>
      </c>
      <c r="AU418" s="191" t="s">
        <v>83</v>
      </c>
      <c r="AY418" s="19" t="s">
        <v>130</v>
      </c>
      <c r="BE418" s="192">
        <f>IF(N418="základní",J418,0)</f>
        <v>0</v>
      </c>
      <c r="BF418" s="192">
        <f>IF(N418="snížená",J418,0)</f>
        <v>0</v>
      </c>
      <c r="BG418" s="192">
        <f>IF(N418="zákl. přenesená",J418,0)</f>
        <v>0</v>
      </c>
      <c r="BH418" s="192">
        <f>IF(N418="sníž. přenesená",J418,0)</f>
        <v>0</v>
      </c>
      <c r="BI418" s="192">
        <f>IF(N418="nulová",J418,0)</f>
        <v>0</v>
      </c>
      <c r="BJ418" s="19" t="s">
        <v>81</v>
      </c>
      <c r="BK418" s="192">
        <f>ROUND(I418*H418,2)</f>
        <v>0</v>
      </c>
      <c r="BL418" s="19" t="s">
        <v>136</v>
      </c>
      <c r="BM418" s="191" t="s">
        <v>1035</v>
      </c>
    </row>
    <row r="419" s="2" customFormat="1">
      <c r="A419" s="38"/>
      <c r="B419" s="39"/>
      <c r="C419" s="38"/>
      <c r="D419" s="193" t="s">
        <v>138</v>
      </c>
      <c r="E419" s="38"/>
      <c r="F419" s="194" t="s">
        <v>1036</v>
      </c>
      <c r="G419" s="38"/>
      <c r="H419" s="38"/>
      <c r="I419" s="195"/>
      <c r="J419" s="38"/>
      <c r="K419" s="38"/>
      <c r="L419" s="39"/>
      <c r="M419" s="196"/>
      <c r="N419" s="197"/>
      <c r="O419" s="77"/>
      <c r="P419" s="77"/>
      <c r="Q419" s="77"/>
      <c r="R419" s="77"/>
      <c r="S419" s="77"/>
      <c r="T419" s="7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9" t="s">
        <v>138</v>
      </c>
      <c r="AU419" s="19" t="s">
        <v>83</v>
      </c>
    </row>
    <row r="420" s="15" customFormat="1">
      <c r="A420" s="15"/>
      <c r="B420" s="215"/>
      <c r="C420" s="15"/>
      <c r="D420" s="193" t="s">
        <v>142</v>
      </c>
      <c r="E420" s="216" t="s">
        <v>1</v>
      </c>
      <c r="F420" s="217" t="s">
        <v>1037</v>
      </c>
      <c r="G420" s="15"/>
      <c r="H420" s="216" t="s">
        <v>1</v>
      </c>
      <c r="I420" s="218"/>
      <c r="J420" s="15"/>
      <c r="K420" s="15"/>
      <c r="L420" s="215"/>
      <c r="M420" s="219"/>
      <c r="N420" s="220"/>
      <c r="O420" s="220"/>
      <c r="P420" s="220"/>
      <c r="Q420" s="220"/>
      <c r="R420" s="220"/>
      <c r="S420" s="220"/>
      <c r="T420" s="221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16" t="s">
        <v>142</v>
      </c>
      <c r="AU420" s="216" t="s">
        <v>83</v>
      </c>
      <c r="AV420" s="15" t="s">
        <v>81</v>
      </c>
      <c r="AW420" s="15" t="s">
        <v>32</v>
      </c>
      <c r="AX420" s="15" t="s">
        <v>75</v>
      </c>
      <c r="AY420" s="216" t="s">
        <v>130</v>
      </c>
    </row>
    <row r="421" s="13" customFormat="1">
      <c r="A421" s="13"/>
      <c r="B421" s="199"/>
      <c r="C421" s="13"/>
      <c r="D421" s="193" t="s">
        <v>142</v>
      </c>
      <c r="E421" s="200" t="s">
        <v>1</v>
      </c>
      <c r="F421" s="201" t="s">
        <v>1175</v>
      </c>
      <c r="G421" s="13"/>
      <c r="H421" s="202">
        <v>20.338000000000001</v>
      </c>
      <c r="I421" s="203"/>
      <c r="J421" s="13"/>
      <c r="K421" s="13"/>
      <c r="L421" s="19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00" t="s">
        <v>142</v>
      </c>
      <c r="AU421" s="200" t="s">
        <v>83</v>
      </c>
      <c r="AV421" s="13" t="s">
        <v>83</v>
      </c>
      <c r="AW421" s="13" t="s">
        <v>32</v>
      </c>
      <c r="AX421" s="13" t="s">
        <v>81</v>
      </c>
      <c r="AY421" s="200" t="s">
        <v>130</v>
      </c>
    </row>
    <row r="422" s="2" customFormat="1" ht="6.96" customHeight="1">
      <c r="A422" s="38"/>
      <c r="B422" s="60"/>
      <c r="C422" s="61"/>
      <c r="D422" s="61"/>
      <c r="E422" s="61"/>
      <c r="F422" s="61"/>
      <c r="G422" s="61"/>
      <c r="H422" s="61"/>
      <c r="I422" s="61"/>
      <c r="J422" s="61"/>
      <c r="K422" s="61"/>
      <c r="L422" s="39"/>
      <c r="M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</row>
  </sheetData>
  <autoFilter ref="C128:K4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95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PD - oddělení dešťové a spalškové kanalizace</v>
      </c>
      <c r="F7" s="32"/>
      <c r="G7" s="32"/>
      <c r="H7" s="32"/>
      <c r="L7" s="22"/>
    </row>
    <row r="8" s="1" customFormat="1" ht="12" customHeight="1">
      <c r="B8" s="22"/>
      <c r="D8" s="32" t="s">
        <v>96</v>
      </c>
      <c r="L8" s="22"/>
    </row>
    <row r="9" s="2" customFormat="1" ht="16.5" customHeight="1">
      <c r="A9" s="38"/>
      <c r="B9" s="39"/>
      <c r="C9" s="38"/>
      <c r="D9" s="38"/>
      <c r="E9" s="129" t="s">
        <v>97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98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1176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8. 12. 2022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34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35</v>
      </c>
      <c r="E32" s="38"/>
      <c r="F32" s="38"/>
      <c r="G32" s="38"/>
      <c r="H32" s="38"/>
      <c r="I32" s="38"/>
      <c r="J32" s="96">
        <f>ROUND(J138,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37</v>
      </c>
      <c r="G34" s="38"/>
      <c r="H34" s="38"/>
      <c r="I34" s="43" t="s">
        <v>36</v>
      </c>
      <c r="J34" s="43" t="s">
        <v>38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39</v>
      </c>
      <c r="E35" s="32" t="s">
        <v>40</v>
      </c>
      <c r="F35" s="135">
        <f>ROUND((SUM(BE138:BE198)),  2)</f>
        <v>0</v>
      </c>
      <c r="G35" s="38"/>
      <c r="H35" s="38"/>
      <c r="I35" s="136">
        <v>0.20999999999999999</v>
      </c>
      <c r="J35" s="135">
        <f>ROUND(((SUM(BE138:BE198))*I35),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41</v>
      </c>
      <c r="F36" s="135">
        <f>ROUND((SUM(BF138:BF198)),  2)</f>
        <v>0</v>
      </c>
      <c r="G36" s="38"/>
      <c r="H36" s="38"/>
      <c r="I36" s="136">
        <v>0.14999999999999999</v>
      </c>
      <c r="J36" s="135">
        <f>ROUND(((SUM(BF138:BF198))*I36),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35">
        <f>ROUND((SUM(BG138:BG198)),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43</v>
      </c>
      <c r="F38" s="135">
        <f>ROUND((SUM(BH138:BH198)),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44</v>
      </c>
      <c r="F39" s="135">
        <f>ROUND((SUM(BI138:BI198)),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45</v>
      </c>
      <c r="E41" s="81"/>
      <c r="F41" s="81"/>
      <c r="G41" s="139" t="s">
        <v>46</v>
      </c>
      <c r="H41" s="140" t="s">
        <v>47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43" t="s">
        <v>51</v>
      </c>
      <c r="G61" s="58" t="s">
        <v>50</v>
      </c>
      <c r="H61" s="41"/>
      <c r="I61" s="41"/>
      <c r="J61" s="144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43" t="s">
        <v>51</v>
      </c>
      <c r="G76" s="58" t="s">
        <v>50</v>
      </c>
      <c r="H76" s="41"/>
      <c r="I76" s="41"/>
      <c r="J76" s="144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PD - oddělení dešťové a spalškové kanalizace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96</v>
      </c>
      <c r="L86" s="22"/>
    </row>
    <row r="87" s="2" customFormat="1" ht="16.5" customHeight="1">
      <c r="A87" s="38"/>
      <c r="B87" s="39"/>
      <c r="C87" s="38"/>
      <c r="D87" s="38"/>
      <c r="E87" s="129" t="s">
        <v>97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98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003 - Ostatní a vedlejší náklady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32" t="s">
        <v>22</v>
      </c>
      <c r="J91" s="69" t="str">
        <f>IF(J14="","",J14)</f>
        <v>8. 12. 2022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Dopravní podnik Ostrava a.s.</v>
      </c>
      <c r="G93" s="38"/>
      <c r="H93" s="38"/>
      <c r="I93" s="32" t="s">
        <v>30</v>
      </c>
      <c r="J93" s="36" t="str">
        <f>E23</f>
        <v>Sweco Hydroprojekt a.s., diviz Morava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101</v>
      </c>
      <c r="D96" s="137"/>
      <c r="E96" s="137"/>
      <c r="F96" s="137"/>
      <c r="G96" s="137"/>
      <c r="H96" s="137"/>
      <c r="I96" s="137"/>
      <c r="J96" s="146" t="s">
        <v>102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103</v>
      </c>
      <c r="D98" s="38"/>
      <c r="E98" s="38"/>
      <c r="F98" s="38"/>
      <c r="G98" s="38"/>
      <c r="H98" s="38"/>
      <c r="I98" s="38"/>
      <c r="J98" s="96">
        <f>J138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104</v>
      </c>
    </row>
    <row r="99" s="9" customFormat="1" ht="24.96" customHeight="1">
      <c r="A99" s="9"/>
      <c r="B99" s="148"/>
      <c r="C99" s="9"/>
      <c r="D99" s="149" t="s">
        <v>105</v>
      </c>
      <c r="E99" s="150"/>
      <c r="F99" s="150"/>
      <c r="G99" s="150"/>
      <c r="H99" s="150"/>
      <c r="I99" s="150"/>
      <c r="J99" s="151">
        <f>J139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1177</v>
      </c>
      <c r="E100" s="154"/>
      <c r="F100" s="154"/>
      <c r="G100" s="154"/>
      <c r="H100" s="154"/>
      <c r="I100" s="154"/>
      <c r="J100" s="155">
        <f>J140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2"/>
      <c r="C101" s="10"/>
      <c r="D101" s="153" t="s">
        <v>1178</v>
      </c>
      <c r="E101" s="154"/>
      <c r="F101" s="154"/>
      <c r="G101" s="154"/>
      <c r="H101" s="154"/>
      <c r="I101" s="154"/>
      <c r="J101" s="155">
        <f>J141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2"/>
      <c r="C102" s="10"/>
      <c r="D102" s="153" t="s">
        <v>1179</v>
      </c>
      <c r="E102" s="154"/>
      <c r="F102" s="154"/>
      <c r="G102" s="154"/>
      <c r="H102" s="154"/>
      <c r="I102" s="154"/>
      <c r="J102" s="155">
        <f>J144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52"/>
      <c r="C103" s="10"/>
      <c r="D103" s="153" t="s">
        <v>1180</v>
      </c>
      <c r="E103" s="154"/>
      <c r="F103" s="154"/>
      <c r="G103" s="154"/>
      <c r="H103" s="154"/>
      <c r="I103" s="154"/>
      <c r="J103" s="155">
        <f>J151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52"/>
      <c r="C104" s="10"/>
      <c r="D104" s="153" t="s">
        <v>1181</v>
      </c>
      <c r="E104" s="154"/>
      <c r="F104" s="154"/>
      <c r="G104" s="154"/>
      <c r="H104" s="154"/>
      <c r="I104" s="154"/>
      <c r="J104" s="155">
        <f>J158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1182</v>
      </c>
      <c r="E105" s="154"/>
      <c r="F105" s="154"/>
      <c r="G105" s="154"/>
      <c r="H105" s="154"/>
      <c r="I105" s="154"/>
      <c r="J105" s="155">
        <f>J165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52"/>
      <c r="C106" s="10"/>
      <c r="D106" s="153" t="s">
        <v>1183</v>
      </c>
      <c r="E106" s="154"/>
      <c r="F106" s="154"/>
      <c r="G106" s="154"/>
      <c r="H106" s="154"/>
      <c r="I106" s="154"/>
      <c r="J106" s="155">
        <f>J166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1184</v>
      </c>
      <c r="E107" s="154"/>
      <c r="F107" s="154"/>
      <c r="G107" s="154"/>
      <c r="H107" s="154"/>
      <c r="I107" s="154"/>
      <c r="J107" s="155">
        <f>J169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52"/>
      <c r="C108" s="10"/>
      <c r="D108" s="153" t="s">
        <v>1185</v>
      </c>
      <c r="E108" s="154"/>
      <c r="F108" s="154"/>
      <c r="G108" s="154"/>
      <c r="H108" s="154"/>
      <c r="I108" s="154"/>
      <c r="J108" s="155">
        <f>J170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52"/>
      <c r="C109" s="10"/>
      <c r="D109" s="153" t="s">
        <v>1186</v>
      </c>
      <c r="E109" s="154"/>
      <c r="F109" s="154"/>
      <c r="G109" s="154"/>
      <c r="H109" s="154"/>
      <c r="I109" s="154"/>
      <c r="J109" s="155">
        <f>J173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52"/>
      <c r="C110" s="10"/>
      <c r="D110" s="153" t="s">
        <v>1187</v>
      </c>
      <c r="E110" s="154"/>
      <c r="F110" s="154"/>
      <c r="G110" s="154"/>
      <c r="H110" s="154"/>
      <c r="I110" s="154"/>
      <c r="J110" s="155">
        <f>J178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52"/>
      <c r="C111" s="10"/>
      <c r="D111" s="153" t="s">
        <v>1188</v>
      </c>
      <c r="E111" s="154"/>
      <c r="F111" s="154"/>
      <c r="G111" s="154"/>
      <c r="H111" s="154"/>
      <c r="I111" s="154"/>
      <c r="J111" s="155">
        <f>J181</f>
        <v>0</v>
      </c>
      <c r="K111" s="10"/>
      <c r="L111" s="15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52"/>
      <c r="C112" s="10"/>
      <c r="D112" s="153" t="s">
        <v>1189</v>
      </c>
      <c r="E112" s="154"/>
      <c r="F112" s="154"/>
      <c r="G112" s="154"/>
      <c r="H112" s="154"/>
      <c r="I112" s="154"/>
      <c r="J112" s="155">
        <f>J186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52"/>
      <c r="C113" s="10"/>
      <c r="D113" s="153" t="s">
        <v>1190</v>
      </c>
      <c r="E113" s="154"/>
      <c r="F113" s="154"/>
      <c r="G113" s="154"/>
      <c r="H113" s="154"/>
      <c r="I113" s="154"/>
      <c r="J113" s="155">
        <f>J189</f>
        <v>0</v>
      </c>
      <c r="K113" s="10"/>
      <c r="L113" s="15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52"/>
      <c r="C114" s="10"/>
      <c r="D114" s="153" t="s">
        <v>1191</v>
      </c>
      <c r="E114" s="154"/>
      <c r="F114" s="154"/>
      <c r="G114" s="154"/>
      <c r="H114" s="154"/>
      <c r="I114" s="154"/>
      <c r="J114" s="155">
        <f>J192</f>
        <v>0</v>
      </c>
      <c r="K114" s="10"/>
      <c r="L114" s="15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2"/>
      <c r="C115" s="10"/>
      <c r="D115" s="153" t="s">
        <v>1192</v>
      </c>
      <c r="E115" s="154"/>
      <c r="F115" s="154"/>
      <c r="G115" s="154"/>
      <c r="H115" s="154"/>
      <c r="I115" s="154"/>
      <c r="J115" s="155">
        <f>J195</f>
        <v>0</v>
      </c>
      <c r="K115" s="10"/>
      <c r="L115" s="15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52"/>
      <c r="C116" s="10"/>
      <c r="D116" s="153" t="s">
        <v>1193</v>
      </c>
      <c r="E116" s="154"/>
      <c r="F116" s="154"/>
      <c r="G116" s="154"/>
      <c r="H116" s="154"/>
      <c r="I116" s="154"/>
      <c r="J116" s="155">
        <f>J196</f>
        <v>0</v>
      </c>
      <c r="K116" s="10"/>
      <c r="L116" s="15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115</v>
      </c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38"/>
      <c r="D126" s="38"/>
      <c r="E126" s="129" t="str">
        <f>E7</f>
        <v>PD - oddělení dešťové a spalškové kanalizace</v>
      </c>
      <c r="F126" s="32"/>
      <c r="G126" s="32"/>
      <c r="H126" s="32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" customFormat="1" ht="12" customHeight="1">
      <c r="B127" s="22"/>
      <c r="C127" s="32" t="s">
        <v>96</v>
      </c>
      <c r="L127" s="22"/>
    </row>
    <row r="128" s="2" customFormat="1" ht="16.5" customHeight="1">
      <c r="A128" s="38"/>
      <c r="B128" s="39"/>
      <c r="C128" s="38"/>
      <c r="D128" s="38"/>
      <c r="E128" s="129" t="s">
        <v>97</v>
      </c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98</v>
      </c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38"/>
      <c r="D130" s="38"/>
      <c r="E130" s="67" t="str">
        <f>E11</f>
        <v>003 - Ostatní a vedlejší náklady</v>
      </c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20</v>
      </c>
      <c r="D132" s="38"/>
      <c r="E132" s="38"/>
      <c r="F132" s="27" t="str">
        <f>F14</f>
        <v xml:space="preserve"> </v>
      </c>
      <c r="G132" s="38"/>
      <c r="H132" s="38"/>
      <c r="I132" s="32" t="s">
        <v>22</v>
      </c>
      <c r="J132" s="69" t="str">
        <f>IF(J14="","",J14)</f>
        <v>8. 12. 2022</v>
      </c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5.65" customHeight="1">
      <c r="A134" s="38"/>
      <c r="B134" s="39"/>
      <c r="C134" s="32" t="s">
        <v>24</v>
      </c>
      <c r="D134" s="38"/>
      <c r="E134" s="38"/>
      <c r="F134" s="27" t="str">
        <f>E17</f>
        <v>Dopravní podnik Ostrava a.s.</v>
      </c>
      <c r="G134" s="38"/>
      <c r="H134" s="38"/>
      <c r="I134" s="32" t="s">
        <v>30</v>
      </c>
      <c r="J134" s="36" t="str">
        <f>E23</f>
        <v>Sweco Hydroprojekt a.s., diviz Morava</v>
      </c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28</v>
      </c>
      <c r="D135" s="38"/>
      <c r="E135" s="38"/>
      <c r="F135" s="27" t="str">
        <f>IF(E20="","",E20)</f>
        <v>Vyplň údaj</v>
      </c>
      <c r="G135" s="38"/>
      <c r="H135" s="38"/>
      <c r="I135" s="32" t="s">
        <v>33</v>
      </c>
      <c r="J135" s="36" t="str">
        <f>E26</f>
        <v xml:space="preserve"> </v>
      </c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38"/>
      <c r="D136" s="38"/>
      <c r="E136" s="38"/>
      <c r="F136" s="38"/>
      <c r="G136" s="38"/>
      <c r="H136" s="38"/>
      <c r="I136" s="38"/>
      <c r="J136" s="38"/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1" customFormat="1" ht="29.28" customHeight="1">
      <c r="A137" s="156"/>
      <c r="B137" s="157"/>
      <c r="C137" s="158" t="s">
        <v>116</v>
      </c>
      <c r="D137" s="159" t="s">
        <v>60</v>
      </c>
      <c r="E137" s="159" t="s">
        <v>56</v>
      </c>
      <c r="F137" s="159" t="s">
        <v>57</v>
      </c>
      <c r="G137" s="159" t="s">
        <v>117</v>
      </c>
      <c r="H137" s="159" t="s">
        <v>118</v>
      </c>
      <c r="I137" s="159" t="s">
        <v>119</v>
      </c>
      <c r="J137" s="159" t="s">
        <v>102</v>
      </c>
      <c r="K137" s="160" t="s">
        <v>120</v>
      </c>
      <c r="L137" s="161"/>
      <c r="M137" s="86" t="s">
        <v>1</v>
      </c>
      <c r="N137" s="87" t="s">
        <v>39</v>
      </c>
      <c r="O137" s="87" t="s">
        <v>121</v>
      </c>
      <c r="P137" s="87" t="s">
        <v>122</v>
      </c>
      <c r="Q137" s="87" t="s">
        <v>123</v>
      </c>
      <c r="R137" s="87" t="s">
        <v>124</v>
      </c>
      <c r="S137" s="87" t="s">
        <v>125</v>
      </c>
      <c r="T137" s="88" t="s">
        <v>126</v>
      </c>
      <c r="U137" s="156"/>
      <c r="V137" s="156"/>
      <c r="W137" s="156"/>
      <c r="X137" s="156"/>
      <c r="Y137" s="156"/>
      <c r="Z137" s="156"/>
      <c r="AA137" s="156"/>
      <c r="AB137" s="156"/>
      <c r="AC137" s="156"/>
      <c r="AD137" s="156"/>
      <c r="AE137" s="156"/>
    </row>
    <row r="138" s="2" customFormat="1" ht="22.8" customHeight="1">
      <c r="A138" s="38"/>
      <c r="B138" s="39"/>
      <c r="C138" s="93" t="s">
        <v>127</v>
      </c>
      <c r="D138" s="38"/>
      <c r="E138" s="38"/>
      <c r="F138" s="38"/>
      <c r="G138" s="38"/>
      <c r="H138" s="38"/>
      <c r="I138" s="38"/>
      <c r="J138" s="162">
        <f>BK138</f>
        <v>0</v>
      </c>
      <c r="K138" s="38"/>
      <c r="L138" s="39"/>
      <c r="M138" s="89"/>
      <c r="N138" s="73"/>
      <c r="O138" s="90"/>
      <c r="P138" s="163">
        <f>P139</f>
        <v>0</v>
      </c>
      <c r="Q138" s="90"/>
      <c r="R138" s="163">
        <f>R139</f>
        <v>0</v>
      </c>
      <c r="S138" s="90"/>
      <c r="T138" s="164">
        <f>T139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74</v>
      </c>
      <c r="AU138" s="19" t="s">
        <v>104</v>
      </c>
      <c r="BK138" s="165">
        <f>BK139</f>
        <v>0</v>
      </c>
    </row>
    <row r="139" s="12" customFormat="1" ht="25.92" customHeight="1">
      <c r="A139" s="12"/>
      <c r="B139" s="166"/>
      <c r="C139" s="12"/>
      <c r="D139" s="167" t="s">
        <v>74</v>
      </c>
      <c r="E139" s="168" t="s">
        <v>128</v>
      </c>
      <c r="F139" s="168" t="s">
        <v>129</v>
      </c>
      <c r="G139" s="12"/>
      <c r="H139" s="12"/>
      <c r="I139" s="169"/>
      <c r="J139" s="170">
        <f>BK139</f>
        <v>0</v>
      </c>
      <c r="K139" s="12"/>
      <c r="L139" s="166"/>
      <c r="M139" s="171"/>
      <c r="N139" s="172"/>
      <c r="O139" s="172"/>
      <c r="P139" s="173">
        <f>P140+P165+P169+P195</f>
        <v>0</v>
      </c>
      <c r="Q139" s="172"/>
      <c r="R139" s="173">
        <f>R140+R165+R169+R195</f>
        <v>0</v>
      </c>
      <c r="S139" s="172"/>
      <c r="T139" s="174">
        <f>T140+T165+T169+T195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7" t="s">
        <v>81</v>
      </c>
      <c r="AT139" s="175" t="s">
        <v>74</v>
      </c>
      <c r="AU139" s="175" t="s">
        <v>75</v>
      </c>
      <c r="AY139" s="167" t="s">
        <v>130</v>
      </c>
      <c r="BK139" s="176">
        <f>BK140+BK165+BK169+BK195</f>
        <v>0</v>
      </c>
    </row>
    <row r="140" s="12" customFormat="1" ht="22.8" customHeight="1">
      <c r="A140" s="12"/>
      <c r="B140" s="166"/>
      <c r="C140" s="12"/>
      <c r="D140" s="167" t="s">
        <v>74</v>
      </c>
      <c r="E140" s="177" t="s">
        <v>1194</v>
      </c>
      <c r="F140" s="177" t="s">
        <v>1195</v>
      </c>
      <c r="G140" s="12"/>
      <c r="H140" s="12"/>
      <c r="I140" s="169"/>
      <c r="J140" s="178">
        <f>BK140</f>
        <v>0</v>
      </c>
      <c r="K140" s="12"/>
      <c r="L140" s="166"/>
      <c r="M140" s="171"/>
      <c r="N140" s="172"/>
      <c r="O140" s="172"/>
      <c r="P140" s="173">
        <f>P141+P144+P151+P158</f>
        <v>0</v>
      </c>
      <c r="Q140" s="172"/>
      <c r="R140" s="173">
        <f>R141+R144+R151+R158</f>
        <v>0</v>
      </c>
      <c r="S140" s="172"/>
      <c r="T140" s="174">
        <f>T141+T144+T151+T158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7" t="s">
        <v>81</v>
      </c>
      <c r="AT140" s="175" t="s">
        <v>74</v>
      </c>
      <c r="AU140" s="175" t="s">
        <v>81</v>
      </c>
      <c r="AY140" s="167" t="s">
        <v>130</v>
      </c>
      <c r="BK140" s="176">
        <f>BK141+BK144+BK151+BK158</f>
        <v>0</v>
      </c>
    </row>
    <row r="141" s="12" customFormat="1" ht="20.88" customHeight="1">
      <c r="A141" s="12"/>
      <c r="B141" s="166"/>
      <c r="C141" s="12"/>
      <c r="D141" s="167" t="s">
        <v>74</v>
      </c>
      <c r="E141" s="177" t="s">
        <v>1196</v>
      </c>
      <c r="F141" s="177" t="s">
        <v>1197</v>
      </c>
      <c r="G141" s="12"/>
      <c r="H141" s="12"/>
      <c r="I141" s="169"/>
      <c r="J141" s="178">
        <f>BK141</f>
        <v>0</v>
      </c>
      <c r="K141" s="12"/>
      <c r="L141" s="166"/>
      <c r="M141" s="171"/>
      <c r="N141" s="172"/>
      <c r="O141" s="172"/>
      <c r="P141" s="173">
        <f>SUM(P142:P143)</f>
        <v>0</v>
      </c>
      <c r="Q141" s="172"/>
      <c r="R141" s="173">
        <f>SUM(R142:R143)</f>
        <v>0</v>
      </c>
      <c r="S141" s="172"/>
      <c r="T141" s="174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7" t="s">
        <v>81</v>
      </c>
      <c r="AT141" s="175" t="s">
        <v>74</v>
      </c>
      <c r="AU141" s="175" t="s">
        <v>83</v>
      </c>
      <c r="AY141" s="167" t="s">
        <v>130</v>
      </c>
      <c r="BK141" s="176">
        <f>SUM(BK142:BK143)</f>
        <v>0</v>
      </c>
    </row>
    <row r="142" s="2" customFormat="1" ht="16.5" customHeight="1">
      <c r="A142" s="38"/>
      <c r="B142" s="179"/>
      <c r="C142" s="180" t="s">
        <v>81</v>
      </c>
      <c r="D142" s="180" t="s">
        <v>132</v>
      </c>
      <c r="E142" s="181" t="s">
        <v>1198</v>
      </c>
      <c r="F142" s="182" t="s">
        <v>1199</v>
      </c>
      <c r="G142" s="183" t="s">
        <v>1200</v>
      </c>
      <c r="H142" s="184">
        <v>1</v>
      </c>
      <c r="I142" s="185"/>
      <c r="J142" s="186">
        <f>ROUND(I142*H142,2)</f>
        <v>0</v>
      </c>
      <c r="K142" s="182" t="s">
        <v>1</v>
      </c>
      <c r="L142" s="39"/>
      <c r="M142" s="187" t="s">
        <v>1</v>
      </c>
      <c r="N142" s="188" t="s">
        <v>40</v>
      </c>
      <c r="O142" s="77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136</v>
      </c>
      <c r="AT142" s="191" t="s">
        <v>132</v>
      </c>
      <c r="AU142" s="191" t="s">
        <v>149</v>
      </c>
      <c r="AY142" s="19" t="s">
        <v>130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81</v>
      </c>
      <c r="BK142" s="192">
        <f>ROUND(I142*H142,2)</f>
        <v>0</v>
      </c>
      <c r="BL142" s="19" t="s">
        <v>136</v>
      </c>
      <c r="BM142" s="191" t="s">
        <v>1201</v>
      </c>
    </row>
    <row r="143" s="2" customFormat="1">
      <c r="A143" s="38"/>
      <c r="B143" s="39"/>
      <c r="C143" s="38"/>
      <c r="D143" s="193" t="s">
        <v>138</v>
      </c>
      <c r="E143" s="38"/>
      <c r="F143" s="194" t="s">
        <v>1202</v>
      </c>
      <c r="G143" s="38"/>
      <c r="H143" s="38"/>
      <c r="I143" s="195"/>
      <c r="J143" s="38"/>
      <c r="K143" s="38"/>
      <c r="L143" s="39"/>
      <c r="M143" s="196"/>
      <c r="N143" s="197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138</v>
      </c>
      <c r="AU143" s="19" t="s">
        <v>149</v>
      </c>
    </row>
    <row r="144" s="12" customFormat="1" ht="20.88" customHeight="1">
      <c r="A144" s="12"/>
      <c r="B144" s="166"/>
      <c r="C144" s="12"/>
      <c r="D144" s="167" t="s">
        <v>74</v>
      </c>
      <c r="E144" s="177" t="s">
        <v>1203</v>
      </c>
      <c r="F144" s="177" t="s">
        <v>1204</v>
      </c>
      <c r="G144" s="12"/>
      <c r="H144" s="12"/>
      <c r="I144" s="169"/>
      <c r="J144" s="178">
        <f>BK144</f>
        <v>0</v>
      </c>
      <c r="K144" s="12"/>
      <c r="L144" s="166"/>
      <c r="M144" s="171"/>
      <c r="N144" s="172"/>
      <c r="O144" s="172"/>
      <c r="P144" s="173">
        <f>SUM(P145:P150)</f>
        <v>0</v>
      </c>
      <c r="Q144" s="172"/>
      <c r="R144" s="173">
        <f>SUM(R145:R150)</f>
        <v>0</v>
      </c>
      <c r="S144" s="172"/>
      <c r="T144" s="174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7" t="s">
        <v>81</v>
      </c>
      <c r="AT144" s="175" t="s">
        <v>74</v>
      </c>
      <c r="AU144" s="175" t="s">
        <v>83</v>
      </c>
      <c r="AY144" s="167" t="s">
        <v>130</v>
      </c>
      <c r="BK144" s="176">
        <f>SUM(BK145:BK150)</f>
        <v>0</v>
      </c>
    </row>
    <row r="145" s="2" customFormat="1" ht="49.05" customHeight="1">
      <c r="A145" s="38"/>
      <c r="B145" s="179"/>
      <c r="C145" s="180" t="s">
        <v>83</v>
      </c>
      <c r="D145" s="180" t="s">
        <v>132</v>
      </c>
      <c r="E145" s="181" t="s">
        <v>1205</v>
      </c>
      <c r="F145" s="182" t="s">
        <v>1206</v>
      </c>
      <c r="G145" s="183" t="s">
        <v>1200</v>
      </c>
      <c r="H145" s="184">
        <v>1</v>
      </c>
      <c r="I145" s="185"/>
      <c r="J145" s="186">
        <f>ROUND(I145*H145,2)</f>
        <v>0</v>
      </c>
      <c r="K145" s="182" t="s">
        <v>1</v>
      </c>
      <c r="L145" s="39"/>
      <c r="M145" s="187" t="s">
        <v>1</v>
      </c>
      <c r="N145" s="188" t="s">
        <v>40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136</v>
      </c>
      <c r="AT145" s="191" t="s">
        <v>132</v>
      </c>
      <c r="AU145" s="191" t="s">
        <v>149</v>
      </c>
      <c r="AY145" s="19" t="s">
        <v>130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81</v>
      </c>
      <c r="BK145" s="192">
        <f>ROUND(I145*H145,2)</f>
        <v>0</v>
      </c>
      <c r="BL145" s="19" t="s">
        <v>136</v>
      </c>
      <c r="BM145" s="191" t="s">
        <v>1207</v>
      </c>
    </row>
    <row r="146" s="2" customFormat="1">
      <c r="A146" s="38"/>
      <c r="B146" s="39"/>
      <c r="C146" s="38"/>
      <c r="D146" s="193" t="s">
        <v>138</v>
      </c>
      <c r="E146" s="38"/>
      <c r="F146" s="194" t="s">
        <v>1206</v>
      </c>
      <c r="G146" s="38"/>
      <c r="H146" s="38"/>
      <c r="I146" s="195"/>
      <c r="J146" s="38"/>
      <c r="K146" s="38"/>
      <c r="L146" s="39"/>
      <c r="M146" s="196"/>
      <c r="N146" s="197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138</v>
      </c>
      <c r="AU146" s="19" t="s">
        <v>149</v>
      </c>
    </row>
    <row r="147" s="2" customFormat="1" ht="16.5" customHeight="1">
      <c r="A147" s="38"/>
      <c r="B147" s="179"/>
      <c r="C147" s="180" t="s">
        <v>149</v>
      </c>
      <c r="D147" s="180" t="s">
        <v>132</v>
      </c>
      <c r="E147" s="181" t="s">
        <v>1208</v>
      </c>
      <c r="F147" s="182" t="s">
        <v>1209</v>
      </c>
      <c r="G147" s="183" t="s">
        <v>1200</v>
      </c>
      <c r="H147" s="184">
        <v>1</v>
      </c>
      <c r="I147" s="185"/>
      <c r="J147" s="186">
        <f>ROUND(I147*H147,2)</f>
        <v>0</v>
      </c>
      <c r="K147" s="182" t="s">
        <v>1</v>
      </c>
      <c r="L147" s="39"/>
      <c r="M147" s="187" t="s">
        <v>1</v>
      </c>
      <c r="N147" s="188" t="s">
        <v>40</v>
      </c>
      <c r="O147" s="77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1" t="s">
        <v>136</v>
      </c>
      <c r="AT147" s="191" t="s">
        <v>132</v>
      </c>
      <c r="AU147" s="191" t="s">
        <v>149</v>
      </c>
      <c r="AY147" s="19" t="s">
        <v>130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81</v>
      </c>
      <c r="BK147" s="192">
        <f>ROUND(I147*H147,2)</f>
        <v>0</v>
      </c>
      <c r="BL147" s="19" t="s">
        <v>136</v>
      </c>
      <c r="BM147" s="191" t="s">
        <v>1210</v>
      </c>
    </row>
    <row r="148" s="2" customFormat="1">
      <c r="A148" s="38"/>
      <c r="B148" s="39"/>
      <c r="C148" s="38"/>
      <c r="D148" s="193" t="s">
        <v>138</v>
      </c>
      <c r="E148" s="38"/>
      <c r="F148" s="194" t="s">
        <v>1211</v>
      </c>
      <c r="G148" s="38"/>
      <c r="H148" s="38"/>
      <c r="I148" s="195"/>
      <c r="J148" s="38"/>
      <c r="K148" s="38"/>
      <c r="L148" s="39"/>
      <c r="M148" s="196"/>
      <c r="N148" s="197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138</v>
      </c>
      <c r="AU148" s="19" t="s">
        <v>149</v>
      </c>
    </row>
    <row r="149" s="2" customFormat="1" ht="16.5" customHeight="1">
      <c r="A149" s="38"/>
      <c r="B149" s="179"/>
      <c r="C149" s="180" t="s">
        <v>136</v>
      </c>
      <c r="D149" s="180" t="s">
        <v>132</v>
      </c>
      <c r="E149" s="181" t="s">
        <v>1212</v>
      </c>
      <c r="F149" s="182" t="s">
        <v>1213</v>
      </c>
      <c r="G149" s="183" t="s">
        <v>1200</v>
      </c>
      <c r="H149" s="184">
        <v>1</v>
      </c>
      <c r="I149" s="185"/>
      <c r="J149" s="186">
        <f>ROUND(I149*H149,2)</f>
        <v>0</v>
      </c>
      <c r="K149" s="182" t="s">
        <v>1</v>
      </c>
      <c r="L149" s="39"/>
      <c r="M149" s="187" t="s">
        <v>1</v>
      </c>
      <c r="N149" s="188" t="s">
        <v>40</v>
      </c>
      <c r="O149" s="77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1" t="s">
        <v>136</v>
      </c>
      <c r="AT149" s="191" t="s">
        <v>132</v>
      </c>
      <c r="AU149" s="191" t="s">
        <v>149</v>
      </c>
      <c r="AY149" s="19" t="s">
        <v>130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81</v>
      </c>
      <c r="BK149" s="192">
        <f>ROUND(I149*H149,2)</f>
        <v>0</v>
      </c>
      <c r="BL149" s="19" t="s">
        <v>136</v>
      </c>
      <c r="BM149" s="191" t="s">
        <v>1214</v>
      </c>
    </row>
    <row r="150" s="2" customFormat="1">
      <c r="A150" s="38"/>
      <c r="B150" s="39"/>
      <c r="C150" s="38"/>
      <c r="D150" s="193" t="s">
        <v>138</v>
      </c>
      <c r="E150" s="38"/>
      <c r="F150" s="194" t="s">
        <v>1213</v>
      </c>
      <c r="G150" s="38"/>
      <c r="H150" s="38"/>
      <c r="I150" s="195"/>
      <c r="J150" s="38"/>
      <c r="K150" s="38"/>
      <c r="L150" s="39"/>
      <c r="M150" s="196"/>
      <c r="N150" s="197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138</v>
      </c>
      <c r="AU150" s="19" t="s">
        <v>149</v>
      </c>
    </row>
    <row r="151" s="12" customFormat="1" ht="20.88" customHeight="1">
      <c r="A151" s="12"/>
      <c r="B151" s="166"/>
      <c r="C151" s="12"/>
      <c r="D151" s="167" t="s">
        <v>74</v>
      </c>
      <c r="E151" s="177" t="s">
        <v>1215</v>
      </c>
      <c r="F151" s="177" t="s">
        <v>1216</v>
      </c>
      <c r="G151" s="12"/>
      <c r="H151" s="12"/>
      <c r="I151" s="169"/>
      <c r="J151" s="178">
        <f>BK151</f>
        <v>0</v>
      </c>
      <c r="K151" s="12"/>
      <c r="L151" s="166"/>
      <c r="M151" s="171"/>
      <c r="N151" s="172"/>
      <c r="O151" s="172"/>
      <c r="P151" s="173">
        <f>SUM(P152:P157)</f>
        <v>0</v>
      </c>
      <c r="Q151" s="172"/>
      <c r="R151" s="173">
        <f>SUM(R152:R157)</f>
        <v>0</v>
      </c>
      <c r="S151" s="172"/>
      <c r="T151" s="174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7" t="s">
        <v>81</v>
      </c>
      <c r="AT151" s="175" t="s">
        <v>74</v>
      </c>
      <c r="AU151" s="175" t="s">
        <v>83</v>
      </c>
      <c r="AY151" s="167" t="s">
        <v>130</v>
      </c>
      <c r="BK151" s="176">
        <f>SUM(BK152:BK157)</f>
        <v>0</v>
      </c>
    </row>
    <row r="152" s="2" customFormat="1" ht="16.5" customHeight="1">
      <c r="A152" s="38"/>
      <c r="B152" s="179"/>
      <c r="C152" s="180" t="s">
        <v>161</v>
      </c>
      <c r="D152" s="180" t="s">
        <v>132</v>
      </c>
      <c r="E152" s="181" t="s">
        <v>1217</v>
      </c>
      <c r="F152" s="182" t="s">
        <v>1218</v>
      </c>
      <c r="G152" s="183" t="s">
        <v>1200</v>
      </c>
      <c r="H152" s="184">
        <v>1</v>
      </c>
      <c r="I152" s="185"/>
      <c r="J152" s="186">
        <f>ROUND(I152*H152,2)</f>
        <v>0</v>
      </c>
      <c r="K152" s="182" t="s">
        <v>1</v>
      </c>
      <c r="L152" s="39"/>
      <c r="M152" s="187" t="s">
        <v>1</v>
      </c>
      <c r="N152" s="188" t="s">
        <v>40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136</v>
      </c>
      <c r="AT152" s="191" t="s">
        <v>132</v>
      </c>
      <c r="AU152" s="191" t="s">
        <v>149</v>
      </c>
      <c r="AY152" s="19" t="s">
        <v>130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81</v>
      </c>
      <c r="BK152" s="192">
        <f>ROUND(I152*H152,2)</f>
        <v>0</v>
      </c>
      <c r="BL152" s="19" t="s">
        <v>136</v>
      </c>
      <c r="BM152" s="191" t="s">
        <v>1219</v>
      </c>
    </row>
    <row r="153" s="2" customFormat="1">
      <c r="A153" s="38"/>
      <c r="B153" s="39"/>
      <c r="C153" s="38"/>
      <c r="D153" s="193" t="s">
        <v>138</v>
      </c>
      <c r="E153" s="38"/>
      <c r="F153" s="194" t="s">
        <v>1220</v>
      </c>
      <c r="G153" s="38"/>
      <c r="H153" s="38"/>
      <c r="I153" s="195"/>
      <c r="J153" s="38"/>
      <c r="K153" s="38"/>
      <c r="L153" s="39"/>
      <c r="M153" s="196"/>
      <c r="N153" s="197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138</v>
      </c>
      <c r="AU153" s="19" t="s">
        <v>149</v>
      </c>
    </row>
    <row r="154" s="2" customFormat="1" ht="16.5" customHeight="1">
      <c r="A154" s="38"/>
      <c r="B154" s="179"/>
      <c r="C154" s="180" t="s">
        <v>143</v>
      </c>
      <c r="D154" s="180" t="s">
        <v>132</v>
      </c>
      <c r="E154" s="181" t="s">
        <v>1221</v>
      </c>
      <c r="F154" s="182" t="s">
        <v>1222</v>
      </c>
      <c r="G154" s="183" t="s">
        <v>1200</v>
      </c>
      <c r="H154" s="184">
        <v>1</v>
      </c>
      <c r="I154" s="185"/>
      <c r="J154" s="186">
        <f>ROUND(I154*H154,2)</f>
        <v>0</v>
      </c>
      <c r="K154" s="182" t="s">
        <v>1</v>
      </c>
      <c r="L154" s="39"/>
      <c r="M154" s="187" t="s">
        <v>1</v>
      </c>
      <c r="N154" s="188" t="s">
        <v>40</v>
      </c>
      <c r="O154" s="77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136</v>
      </c>
      <c r="AT154" s="191" t="s">
        <v>132</v>
      </c>
      <c r="AU154" s="191" t="s">
        <v>149</v>
      </c>
      <c r="AY154" s="19" t="s">
        <v>130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81</v>
      </c>
      <c r="BK154" s="192">
        <f>ROUND(I154*H154,2)</f>
        <v>0</v>
      </c>
      <c r="BL154" s="19" t="s">
        <v>136</v>
      </c>
      <c r="BM154" s="191" t="s">
        <v>1223</v>
      </c>
    </row>
    <row r="155" s="2" customFormat="1">
      <c r="A155" s="38"/>
      <c r="B155" s="39"/>
      <c r="C155" s="38"/>
      <c r="D155" s="193" t="s">
        <v>138</v>
      </c>
      <c r="E155" s="38"/>
      <c r="F155" s="194" t="s">
        <v>1224</v>
      </c>
      <c r="G155" s="38"/>
      <c r="H155" s="38"/>
      <c r="I155" s="195"/>
      <c r="J155" s="38"/>
      <c r="K155" s="38"/>
      <c r="L155" s="39"/>
      <c r="M155" s="196"/>
      <c r="N155" s="197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138</v>
      </c>
      <c r="AU155" s="19" t="s">
        <v>149</v>
      </c>
    </row>
    <row r="156" s="2" customFormat="1" ht="21.75" customHeight="1">
      <c r="A156" s="38"/>
      <c r="B156" s="179"/>
      <c r="C156" s="180" t="s">
        <v>154</v>
      </c>
      <c r="D156" s="180" t="s">
        <v>132</v>
      </c>
      <c r="E156" s="181" t="s">
        <v>1225</v>
      </c>
      <c r="F156" s="182" t="s">
        <v>1226</v>
      </c>
      <c r="G156" s="183" t="s">
        <v>1200</v>
      </c>
      <c r="H156" s="184">
        <v>1</v>
      </c>
      <c r="I156" s="185"/>
      <c r="J156" s="186">
        <f>ROUND(I156*H156,2)</f>
        <v>0</v>
      </c>
      <c r="K156" s="182" t="s">
        <v>1</v>
      </c>
      <c r="L156" s="39"/>
      <c r="M156" s="187" t="s">
        <v>1</v>
      </c>
      <c r="N156" s="188" t="s">
        <v>40</v>
      </c>
      <c r="O156" s="77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1" t="s">
        <v>136</v>
      </c>
      <c r="AT156" s="191" t="s">
        <v>132</v>
      </c>
      <c r="AU156" s="191" t="s">
        <v>149</v>
      </c>
      <c r="AY156" s="19" t="s">
        <v>130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81</v>
      </c>
      <c r="BK156" s="192">
        <f>ROUND(I156*H156,2)</f>
        <v>0</v>
      </c>
      <c r="BL156" s="19" t="s">
        <v>136</v>
      </c>
      <c r="BM156" s="191" t="s">
        <v>1227</v>
      </c>
    </row>
    <row r="157" s="2" customFormat="1">
      <c r="A157" s="38"/>
      <c r="B157" s="39"/>
      <c r="C157" s="38"/>
      <c r="D157" s="193" t="s">
        <v>138</v>
      </c>
      <c r="E157" s="38"/>
      <c r="F157" s="194" t="s">
        <v>1226</v>
      </c>
      <c r="G157" s="38"/>
      <c r="H157" s="38"/>
      <c r="I157" s="195"/>
      <c r="J157" s="38"/>
      <c r="K157" s="38"/>
      <c r="L157" s="39"/>
      <c r="M157" s="196"/>
      <c r="N157" s="197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138</v>
      </c>
      <c r="AU157" s="19" t="s">
        <v>149</v>
      </c>
    </row>
    <row r="158" s="12" customFormat="1" ht="20.88" customHeight="1">
      <c r="A158" s="12"/>
      <c r="B158" s="166"/>
      <c r="C158" s="12"/>
      <c r="D158" s="167" t="s">
        <v>74</v>
      </c>
      <c r="E158" s="177" t="s">
        <v>1228</v>
      </c>
      <c r="F158" s="177" t="s">
        <v>1229</v>
      </c>
      <c r="G158" s="12"/>
      <c r="H158" s="12"/>
      <c r="I158" s="169"/>
      <c r="J158" s="178">
        <f>BK158</f>
        <v>0</v>
      </c>
      <c r="K158" s="12"/>
      <c r="L158" s="166"/>
      <c r="M158" s="171"/>
      <c r="N158" s="172"/>
      <c r="O158" s="172"/>
      <c r="P158" s="173">
        <f>SUM(P159:P164)</f>
        <v>0</v>
      </c>
      <c r="Q158" s="172"/>
      <c r="R158" s="173">
        <f>SUM(R159:R164)</f>
        <v>0</v>
      </c>
      <c r="S158" s="172"/>
      <c r="T158" s="174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7" t="s">
        <v>81</v>
      </c>
      <c r="AT158" s="175" t="s">
        <v>74</v>
      </c>
      <c r="AU158" s="175" t="s">
        <v>83</v>
      </c>
      <c r="AY158" s="167" t="s">
        <v>130</v>
      </c>
      <c r="BK158" s="176">
        <f>SUM(BK159:BK164)</f>
        <v>0</v>
      </c>
    </row>
    <row r="159" s="2" customFormat="1" ht="16.5" customHeight="1">
      <c r="A159" s="38"/>
      <c r="B159" s="179"/>
      <c r="C159" s="180" t="s">
        <v>178</v>
      </c>
      <c r="D159" s="180" t="s">
        <v>132</v>
      </c>
      <c r="E159" s="181" t="s">
        <v>1230</v>
      </c>
      <c r="F159" s="182" t="s">
        <v>1231</v>
      </c>
      <c r="G159" s="183" t="s">
        <v>1200</v>
      </c>
      <c r="H159" s="184">
        <v>1</v>
      </c>
      <c r="I159" s="185"/>
      <c r="J159" s="186">
        <f>ROUND(I159*H159,2)</f>
        <v>0</v>
      </c>
      <c r="K159" s="182" t="s">
        <v>1</v>
      </c>
      <c r="L159" s="39"/>
      <c r="M159" s="187" t="s">
        <v>1</v>
      </c>
      <c r="N159" s="188" t="s">
        <v>40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136</v>
      </c>
      <c r="AT159" s="191" t="s">
        <v>132</v>
      </c>
      <c r="AU159" s="191" t="s">
        <v>149</v>
      </c>
      <c r="AY159" s="19" t="s">
        <v>130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81</v>
      </c>
      <c r="BK159" s="192">
        <f>ROUND(I159*H159,2)</f>
        <v>0</v>
      </c>
      <c r="BL159" s="19" t="s">
        <v>136</v>
      </c>
      <c r="BM159" s="191" t="s">
        <v>1232</v>
      </c>
    </row>
    <row r="160" s="2" customFormat="1">
      <c r="A160" s="38"/>
      <c r="B160" s="39"/>
      <c r="C160" s="38"/>
      <c r="D160" s="193" t="s">
        <v>138</v>
      </c>
      <c r="E160" s="38"/>
      <c r="F160" s="194" t="s">
        <v>1233</v>
      </c>
      <c r="G160" s="38"/>
      <c r="H160" s="38"/>
      <c r="I160" s="195"/>
      <c r="J160" s="38"/>
      <c r="K160" s="38"/>
      <c r="L160" s="39"/>
      <c r="M160" s="196"/>
      <c r="N160" s="197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138</v>
      </c>
      <c r="AU160" s="19" t="s">
        <v>149</v>
      </c>
    </row>
    <row r="161" s="2" customFormat="1" ht="21.75" customHeight="1">
      <c r="A161" s="38"/>
      <c r="B161" s="179"/>
      <c r="C161" s="180" t="s">
        <v>189</v>
      </c>
      <c r="D161" s="180" t="s">
        <v>132</v>
      </c>
      <c r="E161" s="181" t="s">
        <v>1234</v>
      </c>
      <c r="F161" s="182" t="s">
        <v>1235</v>
      </c>
      <c r="G161" s="183" t="s">
        <v>1200</v>
      </c>
      <c r="H161" s="184">
        <v>1</v>
      </c>
      <c r="I161" s="185"/>
      <c r="J161" s="186">
        <f>ROUND(I161*H161,2)</f>
        <v>0</v>
      </c>
      <c r="K161" s="182" t="s">
        <v>1</v>
      </c>
      <c r="L161" s="39"/>
      <c r="M161" s="187" t="s">
        <v>1</v>
      </c>
      <c r="N161" s="188" t="s">
        <v>40</v>
      </c>
      <c r="O161" s="77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1" t="s">
        <v>136</v>
      </c>
      <c r="AT161" s="191" t="s">
        <v>132</v>
      </c>
      <c r="AU161" s="191" t="s">
        <v>149</v>
      </c>
      <c r="AY161" s="19" t="s">
        <v>130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81</v>
      </c>
      <c r="BK161" s="192">
        <f>ROUND(I161*H161,2)</f>
        <v>0</v>
      </c>
      <c r="BL161" s="19" t="s">
        <v>136</v>
      </c>
      <c r="BM161" s="191" t="s">
        <v>1236</v>
      </c>
    </row>
    <row r="162" s="2" customFormat="1">
      <c r="A162" s="38"/>
      <c r="B162" s="39"/>
      <c r="C162" s="38"/>
      <c r="D162" s="193" t="s">
        <v>138</v>
      </c>
      <c r="E162" s="38"/>
      <c r="F162" s="194" t="s">
        <v>1235</v>
      </c>
      <c r="G162" s="38"/>
      <c r="H162" s="38"/>
      <c r="I162" s="195"/>
      <c r="J162" s="38"/>
      <c r="K162" s="38"/>
      <c r="L162" s="39"/>
      <c r="M162" s="196"/>
      <c r="N162" s="197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138</v>
      </c>
      <c r="AU162" s="19" t="s">
        <v>149</v>
      </c>
    </row>
    <row r="163" s="2" customFormat="1" ht="55.5" customHeight="1">
      <c r="A163" s="38"/>
      <c r="B163" s="179"/>
      <c r="C163" s="180" t="s">
        <v>194</v>
      </c>
      <c r="D163" s="180" t="s">
        <v>132</v>
      </c>
      <c r="E163" s="181" t="s">
        <v>1237</v>
      </c>
      <c r="F163" s="182" t="s">
        <v>1238</v>
      </c>
      <c r="G163" s="183" t="s">
        <v>1200</v>
      </c>
      <c r="H163" s="184">
        <v>1</v>
      </c>
      <c r="I163" s="185"/>
      <c r="J163" s="186">
        <f>ROUND(I163*H163,2)</f>
        <v>0</v>
      </c>
      <c r="K163" s="182" t="s">
        <v>1</v>
      </c>
      <c r="L163" s="39"/>
      <c r="M163" s="187" t="s">
        <v>1</v>
      </c>
      <c r="N163" s="188" t="s">
        <v>40</v>
      </c>
      <c r="O163" s="77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136</v>
      </c>
      <c r="AT163" s="191" t="s">
        <v>132</v>
      </c>
      <c r="AU163" s="191" t="s">
        <v>149</v>
      </c>
      <c r="AY163" s="19" t="s">
        <v>130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81</v>
      </c>
      <c r="BK163" s="192">
        <f>ROUND(I163*H163,2)</f>
        <v>0</v>
      </c>
      <c r="BL163" s="19" t="s">
        <v>136</v>
      </c>
      <c r="BM163" s="191" t="s">
        <v>1239</v>
      </c>
    </row>
    <row r="164" s="2" customFormat="1">
      <c r="A164" s="38"/>
      <c r="B164" s="39"/>
      <c r="C164" s="38"/>
      <c r="D164" s="193" t="s">
        <v>138</v>
      </c>
      <c r="E164" s="38"/>
      <c r="F164" s="194" t="s">
        <v>1240</v>
      </c>
      <c r="G164" s="38"/>
      <c r="H164" s="38"/>
      <c r="I164" s="195"/>
      <c r="J164" s="38"/>
      <c r="K164" s="38"/>
      <c r="L164" s="39"/>
      <c r="M164" s="196"/>
      <c r="N164" s="197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138</v>
      </c>
      <c r="AU164" s="19" t="s">
        <v>149</v>
      </c>
    </row>
    <row r="165" s="12" customFormat="1" ht="22.8" customHeight="1">
      <c r="A165" s="12"/>
      <c r="B165" s="166"/>
      <c r="C165" s="12"/>
      <c r="D165" s="167" t="s">
        <v>74</v>
      </c>
      <c r="E165" s="177" t="s">
        <v>1241</v>
      </c>
      <c r="F165" s="177" t="s">
        <v>1242</v>
      </c>
      <c r="G165" s="12"/>
      <c r="H165" s="12"/>
      <c r="I165" s="169"/>
      <c r="J165" s="178">
        <f>BK165</f>
        <v>0</v>
      </c>
      <c r="K165" s="12"/>
      <c r="L165" s="166"/>
      <c r="M165" s="171"/>
      <c r="N165" s="172"/>
      <c r="O165" s="172"/>
      <c r="P165" s="173">
        <f>P166</f>
        <v>0</v>
      </c>
      <c r="Q165" s="172"/>
      <c r="R165" s="173">
        <f>R166</f>
        <v>0</v>
      </c>
      <c r="S165" s="172"/>
      <c r="T165" s="174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7" t="s">
        <v>81</v>
      </c>
      <c r="AT165" s="175" t="s">
        <v>74</v>
      </c>
      <c r="AU165" s="175" t="s">
        <v>81</v>
      </c>
      <c r="AY165" s="167" t="s">
        <v>130</v>
      </c>
      <c r="BK165" s="176">
        <f>BK166</f>
        <v>0</v>
      </c>
    </row>
    <row r="166" s="12" customFormat="1" ht="20.88" customHeight="1">
      <c r="A166" s="12"/>
      <c r="B166" s="166"/>
      <c r="C166" s="12"/>
      <c r="D166" s="167" t="s">
        <v>74</v>
      </c>
      <c r="E166" s="177" t="s">
        <v>1243</v>
      </c>
      <c r="F166" s="177" t="s">
        <v>1244</v>
      </c>
      <c r="G166" s="12"/>
      <c r="H166" s="12"/>
      <c r="I166" s="169"/>
      <c r="J166" s="178">
        <f>BK166</f>
        <v>0</v>
      </c>
      <c r="K166" s="12"/>
      <c r="L166" s="166"/>
      <c r="M166" s="171"/>
      <c r="N166" s="172"/>
      <c r="O166" s="172"/>
      <c r="P166" s="173">
        <f>SUM(P167:P168)</f>
        <v>0</v>
      </c>
      <c r="Q166" s="172"/>
      <c r="R166" s="173">
        <f>SUM(R167:R168)</f>
        <v>0</v>
      </c>
      <c r="S166" s="172"/>
      <c r="T166" s="174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7" t="s">
        <v>81</v>
      </c>
      <c r="AT166" s="175" t="s">
        <v>74</v>
      </c>
      <c r="AU166" s="175" t="s">
        <v>83</v>
      </c>
      <c r="AY166" s="167" t="s">
        <v>130</v>
      </c>
      <c r="BK166" s="176">
        <f>SUM(BK167:BK168)</f>
        <v>0</v>
      </c>
    </row>
    <row r="167" s="2" customFormat="1" ht="16.5" customHeight="1">
      <c r="A167" s="38"/>
      <c r="B167" s="179"/>
      <c r="C167" s="180" t="s">
        <v>199</v>
      </c>
      <c r="D167" s="180" t="s">
        <v>132</v>
      </c>
      <c r="E167" s="181" t="s">
        <v>1245</v>
      </c>
      <c r="F167" s="182" t="s">
        <v>1244</v>
      </c>
      <c r="G167" s="183" t="s">
        <v>1200</v>
      </c>
      <c r="H167" s="184">
        <v>1</v>
      </c>
      <c r="I167" s="185"/>
      <c r="J167" s="186">
        <f>ROUND(I167*H167,2)</f>
        <v>0</v>
      </c>
      <c r="K167" s="182" t="s">
        <v>1</v>
      </c>
      <c r="L167" s="39"/>
      <c r="M167" s="187" t="s">
        <v>1</v>
      </c>
      <c r="N167" s="188" t="s">
        <v>40</v>
      </c>
      <c r="O167" s="77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1" t="s">
        <v>136</v>
      </c>
      <c r="AT167" s="191" t="s">
        <v>132</v>
      </c>
      <c r="AU167" s="191" t="s">
        <v>149</v>
      </c>
      <c r="AY167" s="19" t="s">
        <v>130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81</v>
      </c>
      <c r="BK167" s="192">
        <f>ROUND(I167*H167,2)</f>
        <v>0</v>
      </c>
      <c r="BL167" s="19" t="s">
        <v>136</v>
      </c>
      <c r="BM167" s="191" t="s">
        <v>1246</v>
      </c>
    </row>
    <row r="168" s="2" customFormat="1">
      <c r="A168" s="38"/>
      <c r="B168" s="39"/>
      <c r="C168" s="38"/>
      <c r="D168" s="193" t="s">
        <v>138</v>
      </c>
      <c r="E168" s="38"/>
      <c r="F168" s="194" t="s">
        <v>1247</v>
      </c>
      <c r="G168" s="38"/>
      <c r="H168" s="38"/>
      <c r="I168" s="195"/>
      <c r="J168" s="38"/>
      <c r="K168" s="38"/>
      <c r="L168" s="39"/>
      <c r="M168" s="196"/>
      <c r="N168" s="197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138</v>
      </c>
      <c r="AU168" s="19" t="s">
        <v>149</v>
      </c>
    </row>
    <row r="169" s="12" customFormat="1" ht="22.8" customHeight="1">
      <c r="A169" s="12"/>
      <c r="B169" s="166"/>
      <c r="C169" s="12"/>
      <c r="D169" s="167" t="s">
        <v>74</v>
      </c>
      <c r="E169" s="177" t="s">
        <v>1248</v>
      </c>
      <c r="F169" s="177" t="s">
        <v>1249</v>
      </c>
      <c r="G169" s="12"/>
      <c r="H169" s="12"/>
      <c r="I169" s="169"/>
      <c r="J169" s="178">
        <f>BK169</f>
        <v>0</v>
      </c>
      <c r="K169" s="12"/>
      <c r="L169" s="166"/>
      <c r="M169" s="171"/>
      <c r="N169" s="172"/>
      <c r="O169" s="172"/>
      <c r="P169" s="173">
        <f>P170+P173+P178+P181+P186+P189+P192</f>
        <v>0</v>
      </c>
      <c r="Q169" s="172"/>
      <c r="R169" s="173">
        <f>R170+R173+R178+R181+R186+R189+R192</f>
        <v>0</v>
      </c>
      <c r="S169" s="172"/>
      <c r="T169" s="174">
        <f>T170+T173+T178+T181+T186+T189+T192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7" t="s">
        <v>81</v>
      </c>
      <c r="AT169" s="175" t="s">
        <v>74</v>
      </c>
      <c r="AU169" s="175" t="s">
        <v>81</v>
      </c>
      <c r="AY169" s="167" t="s">
        <v>130</v>
      </c>
      <c r="BK169" s="176">
        <f>BK170+BK173+BK178+BK181+BK186+BK189+BK192</f>
        <v>0</v>
      </c>
    </row>
    <row r="170" s="12" customFormat="1" ht="20.88" customHeight="1">
      <c r="A170" s="12"/>
      <c r="B170" s="166"/>
      <c r="C170" s="12"/>
      <c r="D170" s="167" t="s">
        <v>74</v>
      </c>
      <c r="E170" s="177" t="s">
        <v>1250</v>
      </c>
      <c r="F170" s="177" t="s">
        <v>1251</v>
      </c>
      <c r="G170" s="12"/>
      <c r="H170" s="12"/>
      <c r="I170" s="169"/>
      <c r="J170" s="178">
        <f>BK170</f>
        <v>0</v>
      </c>
      <c r="K170" s="12"/>
      <c r="L170" s="166"/>
      <c r="M170" s="171"/>
      <c r="N170" s="172"/>
      <c r="O170" s="172"/>
      <c r="P170" s="173">
        <f>SUM(P171:P172)</f>
        <v>0</v>
      </c>
      <c r="Q170" s="172"/>
      <c r="R170" s="173">
        <f>SUM(R171:R172)</f>
        <v>0</v>
      </c>
      <c r="S170" s="172"/>
      <c r="T170" s="174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7" t="s">
        <v>81</v>
      </c>
      <c r="AT170" s="175" t="s">
        <v>74</v>
      </c>
      <c r="AU170" s="175" t="s">
        <v>83</v>
      </c>
      <c r="AY170" s="167" t="s">
        <v>130</v>
      </c>
      <c r="BK170" s="176">
        <f>SUM(BK171:BK172)</f>
        <v>0</v>
      </c>
    </row>
    <row r="171" s="2" customFormat="1" ht="33" customHeight="1">
      <c r="A171" s="38"/>
      <c r="B171" s="179"/>
      <c r="C171" s="180" t="s">
        <v>204</v>
      </c>
      <c r="D171" s="180" t="s">
        <v>132</v>
      </c>
      <c r="E171" s="181" t="s">
        <v>1252</v>
      </c>
      <c r="F171" s="182" t="s">
        <v>1253</v>
      </c>
      <c r="G171" s="183" t="s">
        <v>1200</v>
      </c>
      <c r="H171" s="184">
        <v>1</v>
      </c>
      <c r="I171" s="185"/>
      <c r="J171" s="186">
        <f>ROUND(I171*H171,2)</f>
        <v>0</v>
      </c>
      <c r="K171" s="182" t="s">
        <v>1</v>
      </c>
      <c r="L171" s="39"/>
      <c r="M171" s="187" t="s">
        <v>1</v>
      </c>
      <c r="N171" s="188" t="s">
        <v>40</v>
      </c>
      <c r="O171" s="77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1" t="s">
        <v>136</v>
      </c>
      <c r="AT171" s="191" t="s">
        <v>132</v>
      </c>
      <c r="AU171" s="191" t="s">
        <v>149</v>
      </c>
      <c r="AY171" s="19" t="s">
        <v>130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81</v>
      </c>
      <c r="BK171" s="192">
        <f>ROUND(I171*H171,2)</f>
        <v>0</v>
      </c>
      <c r="BL171" s="19" t="s">
        <v>136</v>
      </c>
      <c r="BM171" s="191" t="s">
        <v>1254</v>
      </c>
    </row>
    <row r="172" s="2" customFormat="1">
      <c r="A172" s="38"/>
      <c r="B172" s="39"/>
      <c r="C172" s="38"/>
      <c r="D172" s="193" t="s">
        <v>138</v>
      </c>
      <c r="E172" s="38"/>
      <c r="F172" s="194" t="s">
        <v>1255</v>
      </c>
      <c r="G172" s="38"/>
      <c r="H172" s="38"/>
      <c r="I172" s="195"/>
      <c r="J172" s="38"/>
      <c r="K172" s="38"/>
      <c r="L172" s="39"/>
      <c r="M172" s="196"/>
      <c r="N172" s="197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138</v>
      </c>
      <c r="AU172" s="19" t="s">
        <v>149</v>
      </c>
    </row>
    <row r="173" s="12" customFormat="1" ht="20.88" customHeight="1">
      <c r="A173" s="12"/>
      <c r="B173" s="166"/>
      <c r="C173" s="12"/>
      <c r="D173" s="167" t="s">
        <v>74</v>
      </c>
      <c r="E173" s="177" t="s">
        <v>1256</v>
      </c>
      <c r="F173" s="177" t="s">
        <v>1257</v>
      </c>
      <c r="G173" s="12"/>
      <c r="H173" s="12"/>
      <c r="I173" s="169"/>
      <c r="J173" s="178">
        <f>BK173</f>
        <v>0</v>
      </c>
      <c r="K173" s="12"/>
      <c r="L173" s="166"/>
      <c r="M173" s="171"/>
      <c r="N173" s="172"/>
      <c r="O173" s="172"/>
      <c r="P173" s="173">
        <f>SUM(P174:P177)</f>
        <v>0</v>
      </c>
      <c r="Q173" s="172"/>
      <c r="R173" s="173">
        <f>SUM(R174:R177)</f>
        <v>0</v>
      </c>
      <c r="S173" s="172"/>
      <c r="T173" s="174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67" t="s">
        <v>81</v>
      </c>
      <c r="AT173" s="175" t="s">
        <v>74</v>
      </c>
      <c r="AU173" s="175" t="s">
        <v>83</v>
      </c>
      <c r="AY173" s="167" t="s">
        <v>130</v>
      </c>
      <c r="BK173" s="176">
        <f>SUM(BK174:BK177)</f>
        <v>0</v>
      </c>
    </row>
    <row r="174" s="2" customFormat="1" ht="21.75" customHeight="1">
      <c r="A174" s="38"/>
      <c r="B174" s="179"/>
      <c r="C174" s="180" t="s">
        <v>219</v>
      </c>
      <c r="D174" s="180" t="s">
        <v>132</v>
      </c>
      <c r="E174" s="181" t="s">
        <v>1258</v>
      </c>
      <c r="F174" s="182" t="s">
        <v>1257</v>
      </c>
      <c r="G174" s="183" t="s">
        <v>1200</v>
      </c>
      <c r="H174" s="184">
        <v>1</v>
      </c>
      <c r="I174" s="185"/>
      <c r="J174" s="186">
        <f>ROUND(I174*H174,2)</f>
        <v>0</v>
      </c>
      <c r="K174" s="182" t="s">
        <v>1</v>
      </c>
      <c r="L174" s="39"/>
      <c r="M174" s="187" t="s">
        <v>1</v>
      </c>
      <c r="N174" s="188" t="s">
        <v>40</v>
      </c>
      <c r="O174" s="77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1" t="s">
        <v>136</v>
      </c>
      <c r="AT174" s="191" t="s">
        <v>132</v>
      </c>
      <c r="AU174" s="191" t="s">
        <v>149</v>
      </c>
      <c r="AY174" s="19" t="s">
        <v>130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81</v>
      </c>
      <c r="BK174" s="192">
        <f>ROUND(I174*H174,2)</f>
        <v>0</v>
      </c>
      <c r="BL174" s="19" t="s">
        <v>136</v>
      </c>
      <c r="BM174" s="191" t="s">
        <v>1259</v>
      </c>
    </row>
    <row r="175" s="2" customFormat="1">
      <c r="A175" s="38"/>
      <c r="B175" s="39"/>
      <c r="C175" s="38"/>
      <c r="D175" s="193" t="s">
        <v>138</v>
      </c>
      <c r="E175" s="38"/>
      <c r="F175" s="194" t="s">
        <v>1260</v>
      </c>
      <c r="G175" s="38"/>
      <c r="H175" s="38"/>
      <c r="I175" s="195"/>
      <c r="J175" s="38"/>
      <c r="K175" s="38"/>
      <c r="L175" s="39"/>
      <c r="M175" s="196"/>
      <c r="N175" s="197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138</v>
      </c>
      <c r="AU175" s="19" t="s">
        <v>149</v>
      </c>
    </row>
    <row r="176" s="2" customFormat="1" ht="24.15" customHeight="1">
      <c r="A176" s="38"/>
      <c r="B176" s="179"/>
      <c r="C176" s="180" t="s">
        <v>226</v>
      </c>
      <c r="D176" s="180" t="s">
        <v>132</v>
      </c>
      <c r="E176" s="181" t="s">
        <v>1261</v>
      </c>
      <c r="F176" s="182" t="s">
        <v>1262</v>
      </c>
      <c r="G176" s="183" t="s">
        <v>1200</v>
      </c>
      <c r="H176" s="184">
        <v>1</v>
      </c>
      <c r="I176" s="185"/>
      <c r="J176" s="186">
        <f>ROUND(I176*H176,2)</f>
        <v>0</v>
      </c>
      <c r="K176" s="182" t="s">
        <v>1</v>
      </c>
      <c r="L176" s="39"/>
      <c r="M176" s="187" t="s">
        <v>1</v>
      </c>
      <c r="N176" s="188" t="s">
        <v>40</v>
      </c>
      <c r="O176" s="77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1" t="s">
        <v>136</v>
      </c>
      <c r="AT176" s="191" t="s">
        <v>132</v>
      </c>
      <c r="AU176" s="191" t="s">
        <v>149</v>
      </c>
      <c r="AY176" s="19" t="s">
        <v>130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81</v>
      </c>
      <c r="BK176" s="192">
        <f>ROUND(I176*H176,2)</f>
        <v>0</v>
      </c>
      <c r="BL176" s="19" t="s">
        <v>136</v>
      </c>
      <c r="BM176" s="191" t="s">
        <v>1263</v>
      </c>
    </row>
    <row r="177" s="2" customFormat="1">
      <c r="A177" s="38"/>
      <c r="B177" s="39"/>
      <c r="C177" s="38"/>
      <c r="D177" s="193" t="s">
        <v>138</v>
      </c>
      <c r="E177" s="38"/>
      <c r="F177" s="194" t="s">
        <v>1264</v>
      </c>
      <c r="G177" s="38"/>
      <c r="H177" s="38"/>
      <c r="I177" s="195"/>
      <c r="J177" s="38"/>
      <c r="K177" s="38"/>
      <c r="L177" s="39"/>
      <c r="M177" s="196"/>
      <c r="N177" s="197"/>
      <c r="O177" s="77"/>
      <c r="P177" s="77"/>
      <c r="Q177" s="77"/>
      <c r="R177" s="77"/>
      <c r="S177" s="77"/>
      <c r="T177" s="7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138</v>
      </c>
      <c r="AU177" s="19" t="s">
        <v>149</v>
      </c>
    </row>
    <row r="178" s="12" customFormat="1" ht="20.88" customHeight="1">
      <c r="A178" s="12"/>
      <c r="B178" s="166"/>
      <c r="C178" s="12"/>
      <c r="D178" s="167" t="s">
        <v>74</v>
      </c>
      <c r="E178" s="177" t="s">
        <v>1265</v>
      </c>
      <c r="F178" s="177" t="s">
        <v>1266</v>
      </c>
      <c r="G178" s="12"/>
      <c r="H178" s="12"/>
      <c r="I178" s="169"/>
      <c r="J178" s="178">
        <f>BK178</f>
        <v>0</v>
      </c>
      <c r="K178" s="12"/>
      <c r="L178" s="166"/>
      <c r="M178" s="171"/>
      <c r="N178" s="172"/>
      <c r="O178" s="172"/>
      <c r="P178" s="173">
        <f>SUM(P179:P180)</f>
        <v>0</v>
      </c>
      <c r="Q178" s="172"/>
      <c r="R178" s="173">
        <f>SUM(R179:R180)</f>
        <v>0</v>
      </c>
      <c r="S178" s="172"/>
      <c r="T178" s="174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7" t="s">
        <v>81</v>
      </c>
      <c r="AT178" s="175" t="s">
        <v>74</v>
      </c>
      <c r="AU178" s="175" t="s">
        <v>83</v>
      </c>
      <c r="AY178" s="167" t="s">
        <v>130</v>
      </c>
      <c r="BK178" s="176">
        <f>SUM(BK179:BK180)</f>
        <v>0</v>
      </c>
    </row>
    <row r="179" s="2" customFormat="1" ht="33" customHeight="1">
      <c r="A179" s="38"/>
      <c r="B179" s="179"/>
      <c r="C179" s="180" t="s">
        <v>8</v>
      </c>
      <c r="D179" s="180" t="s">
        <v>132</v>
      </c>
      <c r="E179" s="181" t="s">
        <v>1267</v>
      </c>
      <c r="F179" s="182" t="s">
        <v>1268</v>
      </c>
      <c r="G179" s="183" t="s">
        <v>1200</v>
      </c>
      <c r="H179" s="184">
        <v>1</v>
      </c>
      <c r="I179" s="185"/>
      <c r="J179" s="186">
        <f>ROUND(I179*H179,2)</f>
        <v>0</v>
      </c>
      <c r="K179" s="182" t="s">
        <v>1</v>
      </c>
      <c r="L179" s="39"/>
      <c r="M179" s="187" t="s">
        <v>1</v>
      </c>
      <c r="N179" s="188" t="s">
        <v>40</v>
      </c>
      <c r="O179" s="77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1" t="s">
        <v>136</v>
      </c>
      <c r="AT179" s="191" t="s">
        <v>132</v>
      </c>
      <c r="AU179" s="191" t="s">
        <v>149</v>
      </c>
      <c r="AY179" s="19" t="s">
        <v>130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81</v>
      </c>
      <c r="BK179" s="192">
        <f>ROUND(I179*H179,2)</f>
        <v>0</v>
      </c>
      <c r="BL179" s="19" t="s">
        <v>136</v>
      </c>
      <c r="BM179" s="191" t="s">
        <v>1269</v>
      </c>
    </row>
    <row r="180" s="2" customFormat="1">
      <c r="A180" s="38"/>
      <c r="B180" s="39"/>
      <c r="C180" s="38"/>
      <c r="D180" s="193" t="s">
        <v>138</v>
      </c>
      <c r="E180" s="38"/>
      <c r="F180" s="194" t="s">
        <v>1270</v>
      </c>
      <c r="G180" s="38"/>
      <c r="H180" s="38"/>
      <c r="I180" s="195"/>
      <c r="J180" s="38"/>
      <c r="K180" s="38"/>
      <c r="L180" s="39"/>
      <c r="M180" s="196"/>
      <c r="N180" s="197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138</v>
      </c>
      <c r="AU180" s="19" t="s">
        <v>149</v>
      </c>
    </row>
    <row r="181" s="12" customFormat="1" ht="20.88" customHeight="1">
      <c r="A181" s="12"/>
      <c r="B181" s="166"/>
      <c r="C181" s="12"/>
      <c r="D181" s="167" t="s">
        <v>74</v>
      </c>
      <c r="E181" s="177" t="s">
        <v>1271</v>
      </c>
      <c r="F181" s="177" t="s">
        <v>1272</v>
      </c>
      <c r="G181" s="12"/>
      <c r="H181" s="12"/>
      <c r="I181" s="169"/>
      <c r="J181" s="178">
        <f>BK181</f>
        <v>0</v>
      </c>
      <c r="K181" s="12"/>
      <c r="L181" s="166"/>
      <c r="M181" s="171"/>
      <c r="N181" s="172"/>
      <c r="O181" s="172"/>
      <c r="P181" s="173">
        <f>SUM(P182:P185)</f>
        <v>0</v>
      </c>
      <c r="Q181" s="172"/>
      <c r="R181" s="173">
        <f>SUM(R182:R185)</f>
        <v>0</v>
      </c>
      <c r="S181" s="172"/>
      <c r="T181" s="174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7" t="s">
        <v>81</v>
      </c>
      <c r="AT181" s="175" t="s">
        <v>74</v>
      </c>
      <c r="AU181" s="175" t="s">
        <v>83</v>
      </c>
      <c r="AY181" s="167" t="s">
        <v>130</v>
      </c>
      <c r="BK181" s="176">
        <f>SUM(BK182:BK185)</f>
        <v>0</v>
      </c>
    </row>
    <row r="182" s="2" customFormat="1" ht="16.5" customHeight="1">
      <c r="A182" s="38"/>
      <c r="B182" s="179"/>
      <c r="C182" s="180" t="s">
        <v>238</v>
      </c>
      <c r="D182" s="180" t="s">
        <v>132</v>
      </c>
      <c r="E182" s="181" t="s">
        <v>1273</v>
      </c>
      <c r="F182" s="182" t="s">
        <v>1274</v>
      </c>
      <c r="G182" s="183" t="s">
        <v>1200</v>
      </c>
      <c r="H182" s="184">
        <v>1</v>
      </c>
      <c r="I182" s="185"/>
      <c r="J182" s="186">
        <f>ROUND(I182*H182,2)</f>
        <v>0</v>
      </c>
      <c r="K182" s="182" t="s">
        <v>1</v>
      </c>
      <c r="L182" s="39"/>
      <c r="M182" s="187" t="s">
        <v>1</v>
      </c>
      <c r="N182" s="188" t="s">
        <v>40</v>
      </c>
      <c r="O182" s="77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1" t="s">
        <v>136</v>
      </c>
      <c r="AT182" s="191" t="s">
        <v>132</v>
      </c>
      <c r="AU182" s="191" t="s">
        <v>149</v>
      </c>
      <c r="AY182" s="19" t="s">
        <v>130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81</v>
      </c>
      <c r="BK182" s="192">
        <f>ROUND(I182*H182,2)</f>
        <v>0</v>
      </c>
      <c r="BL182" s="19" t="s">
        <v>136</v>
      </c>
      <c r="BM182" s="191" t="s">
        <v>1275</v>
      </c>
    </row>
    <row r="183" s="2" customFormat="1">
      <c r="A183" s="38"/>
      <c r="B183" s="39"/>
      <c r="C183" s="38"/>
      <c r="D183" s="193" t="s">
        <v>138</v>
      </c>
      <c r="E183" s="38"/>
      <c r="F183" s="194" t="s">
        <v>1274</v>
      </c>
      <c r="G183" s="38"/>
      <c r="H183" s="38"/>
      <c r="I183" s="195"/>
      <c r="J183" s="38"/>
      <c r="K183" s="38"/>
      <c r="L183" s="39"/>
      <c r="M183" s="196"/>
      <c r="N183" s="197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138</v>
      </c>
      <c r="AU183" s="19" t="s">
        <v>149</v>
      </c>
    </row>
    <row r="184" s="2" customFormat="1" ht="16.5" customHeight="1">
      <c r="A184" s="38"/>
      <c r="B184" s="179"/>
      <c r="C184" s="180" t="s">
        <v>246</v>
      </c>
      <c r="D184" s="180" t="s">
        <v>132</v>
      </c>
      <c r="E184" s="181" t="s">
        <v>1276</v>
      </c>
      <c r="F184" s="182" t="s">
        <v>1277</v>
      </c>
      <c r="G184" s="183" t="s">
        <v>1200</v>
      </c>
      <c r="H184" s="184">
        <v>1</v>
      </c>
      <c r="I184" s="185"/>
      <c r="J184" s="186">
        <f>ROUND(I184*H184,2)</f>
        <v>0</v>
      </c>
      <c r="K184" s="182" t="s">
        <v>1</v>
      </c>
      <c r="L184" s="39"/>
      <c r="M184" s="187" t="s">
        <v>1</v>
      </c>
      <c r="N184" s="188" t="s">
        <v>40</v>
      </c>
      <c r="O184" s="77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136</v>
      </c>
      <c r="AT184" s="191" t="s">
        <v>132</v>
      </c>
      <c r="AU184" s="191" t="s">
        <v>149</v>
      </c>
      <c r="AY184" s="19" t="s">
        <v>130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81</v>
      </c>
      <c r="BK184" s="192">
        <f>ROUND(I184*H184,2)</f>
        <v>0</v>
      </c>
      <c r="BL184" s="19" t="s">
        <v>136</v>
      </c>
      <c r="BM184" s="191" t="s">
        <v>1278</v>
      </c>
    </row>
    <row r="185" s="2" customFormat="1">
      <c r="A185" s="38"/>
      <c r="B185" s="39"/>
      <c r="C185" s="38"/>
      <c r="D185" s="193" t="s">
        <v>138</v>
      </c>
      <c r="E185" s="38"/>
      <c r="F185" s="194" t="s">
        <v>1279</v>
      </c>
      <c r="G185" s="38"/>
      <c r="H185" s="38"/>
      <c r="I185" s="195"/>
      <c r="J185" s="38"/>
      <c r="K185" s="38"/>
      <c r="L185" s="39"/>
      <c r="M185" s="196"/>
      <c r="N185" s="197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138</v>
      </c>
      <c r="AU185" s="19" t="s">
        <v>149</v>
      </c>
    </row>
    <row r="186" s="12" customFormat="1" ht="20.88" customHeight="1">
      <c r="A186" s="12"/>
      <c r="B186" s="166"/>
      <c r="C186" s="12"/>
      <c r="D186" s="167" t="s">
        <v>74</v>
      </c>
      <c r="E186" s="177" t="s">
        <v>1280</v>
      </c>
      <c r="F186" s="177" t="s">
        <v>1281</v>
      </c>
      <c r="G186" s="12"/>
      <c r="H186" s="12"/>
      <c r="I186" s="169"/>
      <c r="J186" s="178">
        <f>BK186</f>
        <v>0</v>
      </c>
      <c r="K186" s="12"/>
      <c r="L186" s="166"/>
      <c r="M186" s="171"/>
      <c r="N186" s="172"/>
      <c r="O186" s="172"/>
      <c r="P186" s="173">
        <f>SUM(P187:P188)</f>
        <v>0</v>
      </c>
      <c r="Q186" s="172"/>
      <c r="R186" s="173">
        <f>SUM(R187:R188)</f>
        <v>0</v>
      </c>
      <c r="S186" s="172"/>
      <c r="T186" s="174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7" t="s">
        <v>81</v>
      </c>
      <c r="AT186" s="175" t="s">
        <v>74</v>
      </c>
      <c r="AU186" s="175" t="s">
        <v>83</v>
      </c>
      <c r="AY186" s="167" t="s">
        <v>130</v>
      </c>
      <c r="BK186" s="176">
        <f>SUM(BK187:BK188)</f>
        <v>0</v>
      </c>
    </row>
    <row r="187" s="2" customFormat="1" ht="24.15" customHeight="1">
      <c r="A187" s="38"/>
      <c r="B187" s="179"/>
      <c r="C187" s="180" t="s">
        <v>252</v>
      </c>
      <c r="D187" s="180" t="s">
        <v>132</v>
      </c>
      <c r="E187" s="181" t="s">
        <v>1282</v>
      </c>
      <c r="F187" s="182" t="s">
        <v>1283</v>
      </c>
      <c r="G187" s="183" t="s">
        <v>1200</v>
      </c>
      <c r="H187" s="184">
        <v>1</v>
      </c>
      <c r="I187" s="185"/>
      <c r="J187" s="186">
        <f>ROUND(I187*H187,2)</f>
        <v>0</v>
      </c>
      <c r="K187" s="182" t="s">
        <v>1</v>
      </c>
      <c r="L187" s="39"/>
      <c r="M187" s="187" t="s">
        <v>1</v>
      </c>
      <c r="N187" s="188" t="s">
        <v>40</v>
      </c>
      <c r="O187" s="77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136</v>
      </c>
      <c r="AT187" s="191" t="s">
        <v>132</v>
      </c>
      <c r="AU187" s="191" t="s">
        <v>149</v>
      </c>
      <c r="AY187" s="19" t="s">
        <v>130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81</v>
      </c>
      <c r="BK187" s="192">
        <f>ROUND(I187*H187,2)</f>
        <v>0</v>
      </c>
      <c r="BL187" s="19" t="s">
        <v>136</v>
      </c>
      <c r="BM187" s="191" t="s">
        <v>1284</v>
      </c>
    </row>
    <row r="188" s="2" customFormat="1">
      <c r="A188" s="38"/>
      <c r="B188" s="39"/>
      <c r="C188" s="38"/>
      <c r="D188" s="193" t="s">
        <v>138</v>
      </c>
      <c r="E188" s="38"/>
      <c r="F188" s="194" t="s">
        <v>1285</v>
      </c>
      <c r="G188" s="38"/>
      <c r="H188" s="38"/>
      <c r="I188" s="195"/>
      <c r="J188" s="38"/>
      <c r="K188" s="38"/>
      <c r="L188" s="39"/>
      <c r="M188" s="196"/>
      <c r="N188" s="197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138</v>
      </c>
      <c r="AU188" s="19" t="s">
        <v>149</v>
      </c>
    </row>
    <row r="189" s="12" customFormat="1" ht="20.88" customHeight="1">
      <c r="A189" s="12"/>
      <c r="B189" s="166"/>
      <c r="C189" s="12"/>
      <c r="D189" s="167" t="s">
        <v>74</v>
      </c>
      <c r="E189" s="177" t="s">
        <v>1286</v>
      </c>
      <c r="F189" s="177" t="s">
        <v>1287</v>
      </c>
      <c r="G189" s="12"/>
      <c r="H189" s="12"/>
      <c r="I189" s="169"/>
      <c r="J189" s="178">
        <f>BK189</f>
        <v>0</v>
      </c>
      <c r="K189" s="12"/>
      <c r="L189" s="166"/>
      <c r="M189" s="171"/>
      <c r="N189" s="172"/>
      <c r="O189" s="172"/>
      <c r="P189" s="173">
        <f>SUM(P190:P191)</f>
        <v>0</v>
      </c>
      <c r="Q189" s="172"/>
      <c r="R189" s="173">
        <f>SUM(R190:R191)</f>
        <v>0</v>
      </c>
      <c r="S189" s="172"/>
      <c r="T189" s="174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7" t="s">
        <v>81</v>
      </c>
      <c r="AT189" s="175" t="s">
        <v>74</v>
      </c>
      <c r="AU189" s="175" t="s">
        <v>83</v>
      </c>
      <c r="AY189" s="167" t="s">
        <v>130</v>
      </c>
      <c r="BK189" s="176">
        <f>SUM(BK190:BK191)</f>
        <v>0</v>
      </c>
    </row>
    <row r="190" s="2" customFormat="1" ht="24.15" customHeight="1">
      <c r="A190" s="38"/>
      <c r="B190" s="179"/>
      <c r="C190" s="180" t="s">
        <v>148</v>
      </c>
      <c r="D190" s="180" t="s">
        <v>132</v>
      </c>
      <c r="E190" s="181" t="s">
        <v>1288</v>
      </c>
      <c r="F190" s="182" t="s">
        <v>1289</v>
      </c>
      <c r="G190" s="183" t="s">
        <v>1200</v>
      </c>
      <c r="H190" s="184">
        <v>1</v>
      </c>
      <c r="I190" s="185"/>
      <c r="J190" s="186">
        <f>ROUND(I190*H190,2)</f>
        <v>0</v>
      </c>
      <c r="K190" s="182" t="s">
        <v>1</v>
      </c>
      <c r="L190" s="39"/>
      <c r="M190" s="187" t="s">
        <v>1</v>
      </c>
      <c r="N190" s="188" t="s">
        <v>40</v>
      </c>
      <c r="O190" s="77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1" t="s">
        <v>136</v>
      </c>
      <c r="AT190" s="191" t="s">
        <v>132</v>
      </c>
      <c r="AU190" s="191" t="s">
        <v>149</v>
      </c>
      <c r="AY190" s="19" t="s">
        <v>130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81</v>
      </c>
      <c r="BK190" s="192">
        <f>ROUND(I190*H190,2)</f>
        <v>0</v>
      </c>
      <c r="BL190" s="19" t="s">
        <v>136</v>
      </c>
      <c r="BM190" s="191" t="s">
        <v>1290</v>
      </c>
    </row>
    <row r="191" s="2" customFormat="1">
      <c r="A191" s="38"/>
      <c r="B191" s="39"/>
      <c r="C191" s="38"/>
      <c r="D191" s="193" t="s">
        <v>138</v>
      </c>
      <c r="E191" s="38"/>
      <c r="F191" s="194" t="s">
        <v>1291</v>
      </c>
      <c r="G191" s="38"/>
      <c r="H191" s="38"/>
      <c r="I191" s="195"/>
      <c r="J191" s="38"/>
      <c r="K191" s="38"/>
      <c r="L191" s="39"/>
      <c r="M191" s="196"/>
      <c r="N191" s="197"/>
      <c r="O191" s="77"/>
      <c r="P191" s="77"/>
      <c r="Q191" s="77"/>
      <c r="R191" s="77"/>
      <c r="S191" s="77"/>
      <c r="T191" s="7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138</v>
      </c>
      <c r="AU191" s="19" t="s">
        <v>149</v>
      </c>
    </row>
    <row r="192" s="12" customFormat="1" ht="20.88" customHeight="1">
      <c r="A192" s="12"/>
      <c r="B192" s="166"/>
      <c r="C192" s="12"/>
      <c r="D192" s="167" t="s">
        <v>74</v>
      </c>
      <c r="E192" s="177" t="s">
        <v>1292</v>
      </c>
      <c r="F192" s="177" t="s">
        <v>1293</v>
      </c>
      <c r="G192" s="12"/>
      <c r="H192" s="12"/>
      <c r="I192" s="169"/>
      <c r="J192" s="178">
        <f>BK192</f>
        <v>0</v>
      </c>
      <c r="K192" s="12"/>
      <c r="L192" s="166"/>
      <c r="M192" s="171"/>
      <c r="N192" s="172"/>
      <c r="O192" s="172"/>
      <c r="P192" s="173">
        <f>SUM(P193:P194)</f>
        <v>0</v>
      </c>
      <c r="Q192" s="172"/>
      <c r="R192" s="173">
        <f>SUM(R193:R194)</f>
        <v>0</v>
      </c>
      <c r="S192" s="172"/>
      <c r="T192" s="174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7" t="s">
        <v>81</v>
      </c>
      <c r="AT192" s="175" t="s">
        <v>74</v>
      </c>
      <c r="AU192" s="175" t="s">
        <v>83</v>
      </c>
      <c r="AY192" s="167" t="s">
        <v>130</v>
      </c>
      <c r="BK192" s="176">
        <f>SUM(BK193:BK194)</f>
        <v>0</v>
      </c>
    </row>
    <row r="193" s="2" customFormat="1" ht="16.5" customHeight="1">
      <c r="A193" s="38"/>
      <c r="B193" s="179"/>
      <c r="C193" s="180" t="s">
        <v>264</v>
      </c>
      <c r="D193" s="180" t="s">
        <v>132</v>
      </c>
      <c r="E193" s="181" t="s">
        <v>1294</v>
      </c>
      <c r="F193" s="182" t="s">
        <v>1295</v>
      </c>
      <c r="G193" s="183" t="s">
        <v>1200</v>
      </c>
      <c r="H193" s="184">
        <v>1</v>
      </c>
      <c r="I193" s="185"/>
      <c r="J193" s="186">
        <f>ROUND(I193*H193,2)</f>
        <v>0</v>
      </c>
      <c r="K193" s="182" t="s">
        <v>1</v>
      </c>
      <c r="L193" s="39"/>
      <c r="M193" s="187" t="s">
        <v>1</v>
      </c>
      <c r="N193" s="188" t="s">
        <v>40</v>
      </c>
      <c r="O193" s="77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1" t="s">
        <v>136</v>
      </c>
      <c r="AT193" s="191" t="s">
        <v>132</v>
      </c>
      <c r="AU193" s="191" t="s">
        <v>149</v>
      </c>
      <c r="AY193" s="19" t="s">
        <v>130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81</v>
      </c>
      <c r="BK193" s="192">
        <f>ROUND(I193*H193,2)</f>
        <v>0</v>
      </c>
      <c r="BL193" s="19" t="s">
        <v>136</v>
      </c>
      <c r="BM193" s="191" t="s">
        <v>1296</v>
      </c>
    </row>
    <row r="194" s="2" customFormat="1">
      <c r="A194" s="38"/>
      <c r="B194" s="39"/>
      <c r="C194" s="38"/>
      <c r="D194" s="193" t="s">
        <v>138</v>
      </c>
      <c r="E194" s="38"/>
      <c r="F194" s="194" t="s">
        <v>1295</v>
      </c>
      <c r="G194" s="38"/>
      <c r="H194" s="38"/>
      <c r="I194" s="195"/>
      <c r="J194" s="38"/>
      <c r="K194" s="38"/>
      <c r="L194" s="39"/>
      <c r="M194" s="196"/>
      <c r="N194" s="197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138</v>
      </c>
      <c r="AU194" s="19" t="s">
        <v>149</v>
      </c>
    </row>
    <row r="195" s="12" customFormat="1" ht="22.8" customHeight="1">
      <c r="A195" s="12"/>
      <c r="B195" s="166"/>
      <c r="C195" s="12"/>
      <c r="D195" s="167" t="s">
        <v>74</v>
      </c>
      <c r="E195" s="177" t="s">
        <v>1297</v>
      </c>
      <c r="F195" s="177" t="s">
        <v>1298</v>
      </c>
      <c r="G195" s="12"/>
      <c r="H195" s="12"/>
      <c r="I195" s="169"/>
      <c r="J195" s="178">
        <f>BK195</f>
        <v>0</v>
      </c>
      <c r="K195" s="12"/>
      <c r="L195" s="166"/>
      <c r="M195" s="171"/>
      <c r="N195" s="172"/>
      <c r="O195" s="172"/>
      <c r="P195" s="173">
        <f>P196</f>
        <v>0</v>
      </c>
      <c r="Q195" s="172"/>
      <c r="R195" s="173">
        <f>R196</f>
        <v>0</v>
      </c>
      <c r="S195" s="172"/>
      <c r="T195" s="174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67" t="s">
        <v>81</v>
      </c>
      <c r="AT195" s="175" t="s">
        <v>74</v>
      </c>
      <c r="AU195" s="175" t="s">
        <v>81</v>
      </c>
      <c r="AY195" s="167" t="s">
        <v>130</v>
      </c>
      <c r="BK195" s="176">
        <f>BK196</f>
        <v>0</v>
      </c>
    </row>
    <row r="196" s="12" customFormat="1" ht="20.88" customHeight="1">
      <c r="A196" s="12"/>
      <c r="B196" s="166"/>
      <c r="C196" s="12"/>
      <c r="D196" s="167" t="s">
        <v>74</v>
      </c>
      <c r="E196" s="177" t="s">
        <v>1299</v>
      </c>
      <c r="F196" s="177" t="s">
        <v>1300</v>
      </c>
      <c r="G196" s="12"/>
      <c r="H196" s="12"/>
      <c r="I196" s="169"/>
      <c r="J196" s="178">
        <f>BK196</f>
        <v>0</v>
      </c>
      <c r="K196" s="12"/>
      <c r="L196" s="166"/>
      <c r="M196" s="171"/>
      <c r="N196" s="172"/>
      <c r="O196" s="172"/>
      <c r="P196" s="173">
        <f>SUM(P197:P198)</f>
        <v>0</v>
      </c>
      <c r="Q196" s="172"/>
      <c r="R196" s="173">
        <f>SUM(R197:R198)</f>
        <v>0</v>
      </c>
      <c r="S196" s="172"/>
      <c r="T196" s="174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7" t="s">
        <v>81</v>
      </c>
      <c r="AT196" s="175" t="s">
        <v>74</v>
      </c>
      <c r="AU196" s="175" t="s">
        <v>83</v>
      </c>
      <c r="AY196" s="167" t="s">
        <v>130</v>
      </c>
      <c r="BK196" s="176">
        <f>SUM(BK197:BK198)</f>
        <v>0</v>
      </c>
    </row>
    <row r="197" s="2" customFormat="1" ht="37.8" customHeight="1">
      <c r="A197" s="38"/>
      <c r="B197" s="179"/>
      <c r="C197" s="180" t="s">
        <v>7</v>
      </c>
      <c r="D197" s="180" t="s">
        <v>132</v>
      </c>
      <c r="E197" s="181" t="s">
        <v>1301</v>
      </c>
      <c r="F197" s="182" t="s">
        <v>1302</v>
      </c>
      <c r="G197" s="183" t="s">
        <v>1200</v>
      </c>
      <c r="H197" s="184">
        <v>1</v>
      </c>
      <c r="I197" s="185"/>
      <c r="J197" s="186">
        <f>ROUND(I197*H197,2)</f>
        <v>0</v>
      </c>
      <c r="K197" s="182" t="s">
        <v>1</v>
      </c>
      <c r="L197" s="39"/>
      <c r="M197" s="187" t="s">
        <v>1</v>
      </c>
      <c r="N197" s="188" t="s">
        <v>40</v>
      </c>
      <c r="O197" s="77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1" t="s">
        <v>136</v>
      </c>
      <c r="AT197" s="191" t="s">
        <v>132</v>
      </c>
      <c r="AU197" s="191" t="s">
        <v>149</v>
      </c>
      <c r="AY197" s="19" t="s">
        <v>130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81</v>
      </c>
      <c r="BK197" s="192">
        <f>ROUND(I197*H197,2)</f>
        <v>0</v>
      </c>
      <c r="BL197" s="19" t="s">
        <v>136</v>
      </c>
      <c r="BM197" s="191" t="s">
        <v>1303</v>
      </c>
    </row>
    <row r="198" s="2" customFormat="1">
      <c r="A198" s="38"/>
      <c r="B198" s="39"/>
      <c r="C198" s="38"/>
      <c r="D198" s="193" t="s">
        <v>138</v>
      </c>
      <c r="E198" s="38"/>
      <c r="F198" s="194" t="s">
        <v>1302</v>
      </c>
      <c r="G198" s="38"/>
      <c r="H198" s="38"/>
      <c r="I198" s="195"/>
      <c r="J198" s="38"/>
      <c r="K198" s="38"/>
      <c r="L198" s="39"/>
      <c r="M198" s="243"/>
      <c r="N198" s="244"/>
      <c r="O198" s="245"/>
      <c r="P198" s="245"/>
      <c r="Q198" s="245"/>
      <c r="R198" s="245"/>
      <c r="S198" s="245"/>
      <c r="T198" s="246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138</v>
      </c>
      <c r="AU198" s="19" t="s">
        <v>149</v>
      </c>
    </row>
    <row r="199" s="2" customFormat="1" ht="6.96" customHeight="1">
      <c r="A199" s="38"/>
      <c r="B199" s="60"/>
      <c r="C199" s="61"/>
      <c r="D199" s="61"/>
      <c r="E199" s="61"/>
      <c r="F199" s="61"/>
      <c r="G199" s="61"/>
      <c r="H199" s="61"/>
      <c r="I199" s="61"/>
      <c r="J199" s="61"/>
      <c r="K199" s="61"/>
      <c r="L199" s="39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autoFilter ref="C137:K1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Krumnikl, Radim</dc:creator>
  <cp:lastModifiedBy>Krumnikl, Radim</cp:lastModifiedBy>
  <dcterms:created xsi:type="dcterms:W3CDTF">2022-12-12T07:34:44Z</dcterms:created>
  <dcterms:modified xsi:type="dcterms:W3CDTF">2022-12-12T07:34:53Z</dcterms:modified>
</cp:coreProperties>
</file>