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2023\Nesyt RGV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30810_2 - Hodonín, Nesyt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'30810_2 - Hodonín, Nesyt ...'!$C$135:$K$202</definedName>
    <definedName name="_xlnm.Print_Area" localSheetId="1">'30810_2 - Hodonín, Nesyt ...'!$C$4:$J$76,'30810_2 - Hodonín, Nesyt ...'!$C$82:$J$117,'30810_2 - Hodonín, Nesyt ...'!$C$123:$J$202</definedName>
    <definedName name="_xlnm.Print_Titles" localSheetId="1">'30810_2 - Hodonín, Nesyt ...'!$135:$135</definedName>
  </definedNames>
  <calcPr/>
</workbook>
</file>

<file path=xl/calcChain.xml><?xml version="1.0" encoding="utf-8"?>
<calcChain xmlns="http://schemas.openxmlformats.org/spreadsheetml/2006/main">
  <c i="2" l="1" r="J39"/>
  <c r="J38"/>
  <c i="1" r="AY95"/>
  <c i="2" r="J37"/>
  <c i="1" r="AX95"/>
  <c i="2" r="BI202"/>
  <c r="BH202"/>
  <c r="BG202"/>
  <c r="BF202"/>
  <c r="T202"/>
  <c r="T201"/>
  <c r="R202"/>
  <c r="R201"/>
  <c r="P202"/>
  <c r="P201"/>
  <c r="BI200"/>
  <c r="BH200"/>
  <c r="BG200"/>
  <c r="BF200"/>
  <c r="T200"/>
  <c r="T199"/>
  <c r="R200"/>
  <c r="R199"/>
  <c r="P200"/>
  <c r="P199"/>
  <c r="BI198"/>
  <c r="BH198"/>
  <c r="BG198"/>
  <c r="BF198"/>
  <c r="T198"/>
  <c r="R198"/>
  <c r="P198"/>
  <c r="BI197"/>
  <c r="BH197"/>
  <c r="BG197"/>
  <c r="BF197"/>
  <c r="T197"/>
  <c r="R197"/>
  <c r="P197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0"/>
  <c r="BH140"/>
  <c r="BG140"/>
  <c r="BF140"/>
  <c r="T140"/>
  <c r="R140"/>
  <c r="P140"/>
  <c r="BI139"/>
  <c r="BH139"/>
  <c r="BG139"/>
  <c r="BF139"/>
  <c r="T139"/>
  <c r="R139"/>
  <c r="P139"/>
  <c r="F130"/>
  <c r="E128"/>
  <c r="BI115"/>
  <c r="BH115"/>
  <c r="BG115"/>
  <c r="BF115"/>
  <c r="BI114"/>
  <c r="BH114"/>
  <c r="BG114"/>
  <c r="BF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F89"/>
  <c r="E87"/>
  <c r="J24"/>
  <c r="E24"/>
  <c r="J133"/>
  <c r="J23"/>
  <c r="J21"/>
  <c r="E21"/>
  <c r="J132"/>
  <c r="J20"/>
  <c r="J18"/>
  <c r="E18"/>
  <c r="F133"/>
  <c r="J17"/>
  <c r="J15"/>
  <c r="E15"/>
  <c r="F132"/>
  <c r="J14"/>
  <c r="J12"/>
  <c r="J89"/>
  <c r="E7"/>
  <c r="E85"/>
  <c i="1" r="L90"/>
  <c r="AM90"/>
  <c r="AM89"/>
  <c r="L89"/>
  <c r="AM87"/>
  <c r="L87"/>
  <c r="L85"/>
  <c r="L84"/>
  <c i="2" r="J188"/>
  <c r="BK145"/>
  <c r="J163"/>
  <c r="BK144"/>
  <c r="J156"/>
  <c r="BK166"/>
  <c r="J197"/>
  <c r="J154"/>
  <c r="J170"/>
  <c r="BK182"/>
  <c r="BK162"/>
  <c r="J189"/>
  <c r="BK146"/>
  <c r="BK183"/>
  <c r="BK185"/>
  <c r="J171"/>
  <c r="J159"/>
  <c r="BK152"/>
  <c r="J181"/>
  <c r="BK167"/>
  <c r="J153"/>
  <c r="BK202"/>
  <c r="J193"/>
  <c r="J191"/>
  <c r="BK168"/>
  <c r="J152"/>
  <c r="J157"/>
  <c r="BK175"/>
  <c r="J172"/>
  <c r="J158"/>
  <c r="J185"/>
  <c r="BK140"/>
  <c r="J176"/>
  <c r="BK181"/>
  <c r="BK164"/>
  <c r="BK154"/>
  <c r="BK190"/>
  <c r="J175"/>
  <c r="J164"/>
  <c r="J150"/>
  <c r="BK200"/>
  <c r="BK197"/>
  <c r="J190"/>
  <c r="BK170"/>
  <c r="BK159"/>
  <c r="BK163"/>
  <c r="BK149"/>
  <c r="BK178"/>
  <c r="BK157"/>
  <c r="BK174"/>
  <c r="J151"/>
  <c r="BK186"/>
  <c r="BK153"/>
  <c r="J180"/>
  <c r="J161"/>
  <c r="J155"/>
  <c r="J186"/>
  <c r="BK180"/>
  <c r="J166"/>
  <c r="BK151"/>
  <c r="J202"/>
  <c r="J198"/>
  <c r="BK192"/>
  <c r="J177"/>
  <c r="J162"/>
  <c r="J168"/>
  <c r="J147"/>
  <c r="BK177"/>
  <c r="J146"/>
  <c r="BK171"/>
  <c r="J148"/>
  <c r="BK173"/>
  <c r="BK148"/>
  <c r="BK188"/>
  <c r="BK172"/>
  <c r="J179"/>
  <c r="J167"/>
  <c r="BK158"/>
  <c r="J145"/>
  <c r="J183"/>
  <c r="J169"/>
  <c r="BK155"/>
  <c i="1" r="AS94"/>
  <c i="2" r="BK198"/>
  <c r="BK193"/>
  <c r="BK191"/>
  <c r="J165"/>
  <c r="J194"/>
  <c r="BK156"/>
  <c r="J182"/>
  <c r="BK176"/>
  <c r="BK169"/>
  <c r="BK147"/>
  <c r="BK165"/>
  <c r="BK139"/>
  <c r="BK179"/>
  <c r="J144"/>
  <c r="J178"/>
  <c r="BK160"/>
  <c r="BK150"/>
  <c r="BK189"/>
  <c r="J174"/>
  <c r="BK161"/>
  <c r="J149"/>
  <c r="J200"/>
  <c r="BK194"/>
  <c r="J192"/>
  <c r="J173"/>
  <c r="J140"/>
  <c r="J160"/>
  <c r="J139"/>
  <c l="1" r="P143"/>
  <c r="P142"/>
  <c r="BK143"/>
  <c r="J143"/>
  <c r="J100"/>
  <c r="BK138"/>
  <c r="BK137"/>
  <c r="J137"/>
  <c r="J97"/>
  <c r="T138"/>
  <c r="T137"/>
  <c r="R143"/>
  <c r="R142"/>
  <c r="P138"/>
  <c r="P137"/>
  <c r="R138"/>
  <c r="R137"/>
  <c r="BK187"/>
  <c r="J187"/>
  <c r="J102"/>
  <c r="T143"/>
  <c r="T142"/>
  <c r="P187"/>
  <c r="P184"/>
  <c r="R187"/>
  <c r="R184"/>
  <c r="T187"/>
  <c r="T184"/>
  <c r="BK196"/>
  <c r="J196"/>
  <c r="J104"/>
  <c r="P196"/>
  <c r="P195"/>
  <c r="R196"/>
  <c r="R195"/>
  <c r="T196"/>
  <c r="T195"/>
  <c r="BK184"/>
  <c r="J184"/>
  <c r="J101"/>
  <c r="BK199"/>
  <c r="J199"/>
  <c r="J105"/>
  <c r="BK201"/>
  <c r="J201"/>
  <c r="J106"/>
  <c r="J91"/>
  <c r="BE152"/>
  <c r="BE155"/>
  <c r="BE161"/>
  <c r="BE166"/>
  <c r="E126"/>
  <c r="BE145"/>
  <c r="BE146"/>
  <c r="BE148"/>
  <c r="BE149"/>
  <c r="BE150"/>
  <c r="BE153"/>
  <c r="BE158"/>
  <c r="BE185"/>
  <c r="BE186"/>
  <c r="BE191"/>
  <c r="BE192"/>
  <c r="BE193"/>
  <c r="BE194"/>
  <c r="BE197"/>
  <c r="BE198"/>
  <c r="BE200"/>
  <c r="BE202"/>
  <c r="J92"/>
  <c r="BE144"/>
  <c r="BE171"/>
  <c r="BE172"/>
  <c r="BE173"/>
  <c r="F92"/>
  <c r="BE156"/>
  <c r="BE162"/>
  <c r="BE182"/>
  <c r="BE183"/>
  <c r="BE188"/>
  <c r="F91"/>
  <c r="J130"/>
  <c r="BE139"/>
  <c r="BE147"/>
  <c r="BE151"/>
  <c r="BE160"/>
  <c r="BE163"/>
  <c r="BE164"/>
  <c r="BE165"/>
  <c r="BE159"/>
  <c r="BE169"/>
  <c r="BE175"/>
  <c r="BE176"/>
  <c r="BE177"/>
  <c r="BE178"/>
  <c r="BE179"/>
  <c r="BE181"/>
  <c r="BE140"/>
  <c r="BE167"/>
  <c r="BE174"/>
  <c r="BE180"/>
  <c r="BE190"/>
  <c r="BE154"/>
  <c r="BE157"/>
  <c r="BE168"/>
  <c r="BE170"/>
  <c r="BE189"/>
  <c r="J36"/>
  <c i="1" r="AW95"/>
  <c i="2" r="F38"/>
  <c i="1" r="BC95"/>
  <c r="BC94"/>
  <c r="AY94"/>
  <c i="2" r="F36"/>
  <c i="1" r="BA95"/>
  <c r="BA94"/>
  <c r="AW94"/>
  <c r="AK30"/>
  <c i="2" r="F39"/>
  <c i="1" r="BD95"/>
  <c r="BD94"/>
  <c r="W33"/>
  <c i="2" r="F37"/>
  <c i="1" r="BB95"/>
  <c r="BB94"/>
  <c r="W31"/>
  <c i="2" l="1" r="P136"/>
  <c i="1" r="AU95"/>
  <c i="2" r="R136"/>
  <c r="T136"/>
  <c r="J138"/>
  <c r="J98"/>
  <c r="BK142"/>
  <c r="J142"/>
  <c r="J99"/>
  <c r="BK195"/>
  <c r="J195"/>
  <c r="J103"/>
  <c i="1" r="AU94"/>
  <c r="AX94"/>
  <c r="W30"/>
  <c r="W32"/>
  <c i="2" l="1" r="BK136"/>
  <c r="J136"/>
  <c r="J96"/>
  <c r="J30"/>
  <c r="J115"/>
  <c r="J109"/>
  <c r="J117"/>
  <c l="1" r="BE115"/>
  <c r="J31"/>
  <c r="F35"/>
  <c i="1" r="AZ95"/>
  <c r="AZ94"/>
  <c r="W29"/>
  <c i="2" r="J32"/>
  <c i="1" r="AG95"/>
  <c r="AG94"/>
  <c r="AK26"/>
  <c i="2" l="1" r="J35"/>
  <c i="1" r="AV95"/>
  <c r="AT95"/>
  <c r="AN95"/>
  <c r="AV94"/>
  <c r="AK29"/>
  <c r="AK35"/>
  <c i="2" l="1" r="J41"/>
  <c i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<sst xmlns="http://schemas.openxmlformats.org/spreadsheetml/2006/main">
  <si>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</si>
  <si>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</si>
  <si>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</si>
  <si>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</si>
  <si>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</si>
  <si>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{29228a5b-7aa4-49c4-88a8-79c82daecd62}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</si>
  <si>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</si>
  <si>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</si>
  <si>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</si>
  <si>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</si>
  <si>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</si>
  <si>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</si>
  <si>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</si>
  <si>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</si>
  <si>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30810_2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</si>
  <si>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</si>
  <si>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</si>
  <si>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Hodonín, Nesyt - kabelizace veřejného osvětlení u TS město</t>
  </si>
  <si>
    <t>KSO:</t>
  </si>
  <si>
    <t>CC-CZ:</t>
  </si>
  <si>
    <t>Místo:</t>
  </si>
  <si>
    <t>Hodonín</t>
  </si>
  <si>
    <t>Datum:</t>
  </si>
  <si>
    <t>24. 4. 2023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</si>
  <si>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</si>
  <si>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</si>
  <si>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</si>
  <si>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</si>
  <si>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</si>
  <si>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</si>
  <si>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</si>
  <si>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</si>
  <si>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</si>
  <si>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</si>
  <si>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</si>
  <si>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</si>
  <si>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</si>
  <si>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</si>
  <si>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</si>
  <si>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</si>
  <si>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</si>
  <si>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</si>
  <si>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</si>
  <si>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</si>
  <si>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</si>
  <si>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</si>
  <si>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</si>
  <si>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</si>
  <si>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</si>
  <si>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</si>
  <si>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</si>
  <si>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</si>
  <si>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</si>
  <si>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</si>
  <si>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</si>
  <si>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</si>
  <si>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</si>
  <si>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</si>
  <si>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</si>
  <si>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</si>
  <si>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</si>
  <si>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</si>
  <si>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</si>
  <si>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</si>
  <si>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</si>
  <si>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</si>
  <si>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</si>
  <si>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</si>
  <si>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</si>
  <si>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</si>
  <si>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</si>
  <si>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</si>
  <si>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</si>
  <si>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</si>
  <si>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</si>
  <si>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</si>
  <si>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</si>
  <si>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</si>
  <si>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</si>
  <si>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Hodonín, Nesyt - kabelizace veřejného osvětlení město</t>
  </si>
  <si>
    <t>ING</t>
  </si>
  <si>
    <t>1</t>
  </si>
  <si>
    <t>{04f17da5-47cd-4cc1-8b37-abbfb22759f6}</t>
  </si>
  <si>
    <t>2</t>
  </si>
  <si>
    <t>KRYCÍ LIST SOUPISU PRACÍ</t>
  </si>
  <si>
    <t>Objekt:</t>
  </si>
  <si>
    <t>30810_2 - Hodonín, Nesyt - kabelizace veřejného osvětlení město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</si>
  <si>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</si>
  <si>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</si>
  <si>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</si>
  <si>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</si>
  <si>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</si>
  <si>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</si>
  <si>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</si>
  <si>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</si>
  <si>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</si>
  <si>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</si>
  <si>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</si>
  <si>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>HZS - Hodinové zúčtovací sazby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</si>
  <si>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</si>
  <si>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</si>
  <si>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</si>
  <si>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</si>
  <si>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VRN9 - Ostatní náklady</t>
  </si>
  <si>
    <t>2) Ostatní náklady</t>
  </si>
  <si>
    <t>Inženýrská činnost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</si>
  <si>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</si>
  <si>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</si>
  <si>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</si>
  <si>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</si>
  <si>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</si>
  <si>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</si>
  <si>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</si>
  <si>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</si>
  <si>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</si>
  <si>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</si>
  <si>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</si>
  <si>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</si>
  <si>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</si>
  <si>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</si>
  <si>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</si>
  <si>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</si>
  <si>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</si>
  <si>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</si>
  <si>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</si>
  <si>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</si>
  <si>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</si>
  <si>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</si>
  <si>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</si>
  <si>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</si>
  <si>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</si>
  <si>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</si>
  <si>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</si>
  <si>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741110402</t>
  </si>
  <si>
    <t>Montáž hadice ochranná kovová s nasunutím do krabic D přes 25 do 50 mm uložená volně</t>
  </si>
  <si>
    <t>m</t>
  </si>
  <si>
    <t>16</t>
  </si>
  <si>
    <t>785749916</t>
  </si>
  <si>
    <t>M</t>
  </si>
  <si>
    <t>1188659</t>
  </si>
  <si>
    <t>TRUBKA OHEBNA FXP-TURBO 40 GR SEDA</t>
  </si>
  <si>
    <t>32</t>
  </si>
  <si>
    <t>-970495614</t>
  </si>
  <si>
    <t>VV</t>
  </si>
  <si>
    <t>6*1,01 'Přepočtené koeficientem množství</t>
  </si>
  <si>
    <t>Práce a dodávky M</t>
  </si>
  <si>
    <t>3</t>
  </si>
  <si>
    <t>21-M</t>
  </si>
  <si>
    <t>Elektromontáže</t>
  </si>
  <si>
    <t>210030631</t>
  </si>
  <si>
    <t>Montáž bleskojistky NN pro VO,vč. zapojení</t>
  </si>
  <si>
    <t>kus</t>
  </si>
  <si>
    <t>64</t>
  </si>
  <si>
    <t>494759814</t>
  </si>
  <si>
    <t>4</t>
  </si>
  <si>
    <t>1726427</t>
  </si>
  <si>
    <t>OMEZOVAC PREPETI LVA-440B-BSK</t>
  </si>
  <si>
    <t>128</t>
  </si>
  <si>
    <t>1586940194</t>
  </si>
  <si>
    <t>5</t>
  </si>
  <si>
    <t>210040551</t>
  </si>
  <si>
    <t>Montáž šablon nn pro vedení svorkou šroubovou do 50 mm2</t>
  </si>
  <si>
    <t>982877166</t>
  </si>
  <si>
    <t>6</t>
  </si>
  <si>
    <t>1236319</t>
  </si>
  <si>
    <t>ODBOCNA SVORKA AL SL37.1</t>
  </si>
  <si>
    <t>256</t>
  </si>
  <si>
    <t>1540832880</t>
  </si>
  <si>
    <t>7</t>
  </si>
  <si>
    <t>828495187</t>
  </si>
  <si>
    <t>8</t>
  </si>
  <si>
    <t>35431162</t>
  </si>
  <si>
    <t>svorka univerzální pro lano 6-50mm2</t>
  </si>
  <si>
    <t>1181016083</t>
  </si>
  <si>
    <t>9</t>
  </si>
  <si>
    <t>210100001</t>
  </si>
  <si>
    <t>Ukončení vodičů v rozváděči nebo na přístroji včetně zapojení průřezu žíly do 2,5 mm2</t>
  </si>
  <si>
    <t>237869291</t>
  </si>
  <si>
    <t>10</t>
  </si>
  <si>
    <t>210100014</t>
  </si>
  <si>
    <t>Ukončení vodičů v rozváděči nebo na přístroji včetně zapojení průřezu žíly do 10 mm2</t>
  </si>
  <si>
    <t>-1021052709</t>
  </si>
  <si>
    <t>11</t>
  </si>
  <si>
    <t>210120101</t>
  </si>
  <si>
    <t>Montáž pojistkových patron do 60 A se styčným kroužkem</t>
  </si>
  <si>
    <t>683510063</t>
  </si>
  <si>
    <t>12</t>
  </si>
  <si>
    <t>1000299859</t>
  </si>
  <si>
    <t>ETI 002312103 pojistka, DII DZ/gF 6A/500V</t>
  </si>
  <si>
    <t>1602735404</t>
  </si>
  <si>
    <t>13</t>
  </si>
  <si>
    <t>1000299881</t>
  </si>
  <si>
    <t xml:space="preserve">ETI 002342003 Vymezovací kroužek / dotek, VDII  6A</t>
  </si>
  <si>
    <t>1019719693</t>
  </si>
  <si>
    <t>14</t>
  </si>
  <si>
    <t>1000299876</t>
  </si>
  <si>
    <t>ETI 002232003 Pojistková hlavice, KN D02</t>
  </si>
  <si>
    <t>-1610762874</t>
  </si>
  <si>
    <t>210120102</t>
  </si>
  <si>
    <t>Montáž pojistkových patron nožových</t>
  </si>
  <si>
    <t>940941652</t>
  </si>
  <si>
    <t>8500132570</t>
  </si>
  <si>
    <t>Vložka nožová pojistková OEZ PNA000, 500 V, gG, 16 A</t>
  </si>
  <si>
    <t>-1523086819</t>
  </si>
  <si>
    <t>17</t>
  </si>
  <si>
    <t>210192002</t>
  </si>
  <si>
    <t xml:space="preserve">Montáž skříní pojistkových  typ SP100 s náplní výzbroje bez zapojení vodičů</t>
  </si>
  <si>
    <t>-2135541651</t>
  </si>
  <si>
    <t>18</t>
  </si>
  <si>
    <t>1511940</t>
  </si>
  <si>
    <t>POJISTKOVA SKRIN SP100/NSP1P (N3) E.ON</t>
  </si>
  <si>
    <t>608426918</t>
  </si>
  <si>
    <t>19</t>
  </si>
  <si>
    <t>210202016</t>
  </si>
  <si>
    <t>Montáž svítidlo výbojkové průmyslové nebo venkovní na sloupek parkový</t>
  </si>
  <si>
    <t>600841049</t>
  </si>
  <si>
    <t>20</t>
  </si>
  <si>
    <t>RMAT0001</t>
  </si>
  <si>
    <t>svítidlo LED 2700K, CLO, AstroDIM,dle sv. výpočtu</t>
  </si>
  <si>
    <t>ks</t>
  </si>
  <si>
    <t>-107823048</t>
  </si>
  <si>
    <t>210204002</t>
  </si>
  <si>
    <t>Montáž stožárů osvětlení parkových ocelových</t>
  </si>
  <si>
    <t>-473329739</t>
  </si>
  <si>
    <t>22</t>
  </si>
  <si>
    <t>8500610012</t>
  </si>
  <si>
    <t>Stožár sadový osvětlovací 7 m, 133/89/60 Z typ BRNO</t>
  </si>
  <si>
    <t>397004907</t>
  </si>
  <si>
    <t>23</t>
  </si>
  <si>
    <t>210204201</t>
  </si>
  <si>
    <t>Montáž elektrovýzbroje stožárů osvětlení 1 okruh</t>
  </si>
  <si>
    <t>1318146979</t>
  </si>
  <si>
    <t>24</t>
  </si>
  <si>
    <t>1010043803</t>
  </si>
  <si>
    <t>EKM 2035 - 1D2 elektrovýzbroj 1xE27, pro 1-2x3x4x6-4x35mm, IP 43</t>
  </si>
  <si>
    <t>-1687970475</t>
  </si>
  <si>
    <t>35</t>
  </si>
  <si>
    <t>210280001</t>
  </si>
  <si>
    <t>Zkoušky a prohlídky el rozvodů a zařízení celková prohlídka</t>
  </si>
  <si>
    <t>1196363468</t>
  </si>
  <si>
    <t>36</t>
  </si>
  <si>
    <t>210293011</t>
  </si>
  <si>
    <t>Nátěry svodových vodičů včetně podpěr a svorek hromosvodů</t>
  </si>
  <si>
    <t>-1274184386</t>
  </si>
  <si>
    <t>37</t>
  </si>
  <si>
    <t>1000108840</t>
  </si>
  <si>
    <t>GPH SB ŽZ 12,7/6,4 Bužírka smršťovací Polyetylen</t>
  </si>
  <si>
    <t>182881828</t>
  </si>
  <si>
    <t>38</t>
  </si>
  <si>
    <t>210812011</t>
  </si>
  <si>
    <t>Montáž kabelu Cu plného nebo laněného do 1 kV žíly 3x1,5 až 6 mm2 (např. CYKY) bez ukončení uloženého volně nebo v liště</t>
  </si>
  <si>
    <t>-973870070</t>
  </si>
  <si>
    <t>39</t>
  </si>
  <si>
    <t>34111030</t>
  </si>
  <si>
    <t>kabel instalační jádro Cu plné izolace PVC plášť PVC 450/750V (CYKY) 3x1,5mm2</t>
  </si>
  <si>
    <t>-1710821866</t>
  </si>
  <si>
    <t>40</t>
  </si>
  <si>
    <t>210812033</t>
  </si>
  <si>
    <t>Montáž kabelu Cu plného nebo laněného do 1 kV žíly 4x6 až 10 mm2 (např. CYKY) bez ukončení uloženého volně nebo v liště</t>
  </si>
  <si>
    <t>-1619466030</t>
  </si>
  <si>
    <t>41</t>
  </si>
  <si>
    <t>34111076</t>
  </si>
  <si>
    <t>kabel instalační jádro Cu plné izolace PVC plášť PVC 450/750V (CYKY) 4x10mm2</t>
  </si>
  <si>
    <t>623932427</t>
  </si>
  <si>
    <t>42</t>
  </si>
  <si>
    <t>210902011</t>
  </si>
  <si>
    <t>Montáž kabelu Al do 1 kV plného nebo laněného kulatého žíly 4x16 mm2 (např. AYKY) bez ukončení uloženého volně</t>
  </si>
  <si>
    <t>-953618616</t>
  </si>
  <si>
    <t>43</t>
  </si>
  <si>
    <t>1203341</t>
  </si>
  <si>
    <t>KABEL 1-AYKY-J 4X16</t>
  </si>
  <si>
    <t>-1857314711</t>
  </si>
  <si>
    <t>44</t>
  </si>
  <si>
    <t>210950101</t>
  </si>
  <si>
    <t>Další štítek označovací na kabel</t>
  </si>
  <si>
    <t>768159861</t>
  </si>
  <si>
    <t>45</t>
  </si>
  <si>
    <t>8500000098</t>
  </si>
  <si>
    <t>Štítek na kabel</t>
  </si>
  <si>
    <t>-1499682117</t>
  </si>
  <si>
    <t>46</t>
  </si>
  <si>
    <t>210950201</t>
  </si>
  <si>
    <t>Příplatek na zatahování kabelů hmotnosti do 0,75 kg do tvárnicových tras a kolektorů</t>
  </si>
  <si>
    <t>-1504177283</t>
  </si>
  <si>
    <t>48</t>
  </si>
  <si>
    <t>218202013</t>
  </si>
  <si>
    <t>Demontáž svítidla výbojkového průmyslového nebo venkovního z výložníku</t>
  </si>
  <si>
    <t>275677207</t>
  </si>
  <si>
    <t>49</t>
  </si>
  <si>
    <t>741110301</t>
  </si>
  <si>
    <t>Montáž trubka ochranná do krabic plastová tuhá D do 40 mm uložená pevně</t>
  </si>
  <si>
    <t>1515130429</t>
  </si>
  <si>
    <t>50</t>
  </si>
  <si>
    <t>1195587</t>
  </si>
  <si>
    <t>TRUBKA TUHA UPRM-TURBO 40 GR SEDA</t>
  </si>
  <si>
    <t>-2077468923</t>
  </si>
  <si>
    <t>51</t>
  </si>
  <si>
    <t>MD</t>
  </si>
  <si>
    <t>Mimostaveništní doprava</t>
  </si>
  <si>
    <t>obj</t>
  </si>
  <si>
    <t>1246060812</t>
  </si>
  <si>
    <t>52</t>
  </si>
  <si>
    <t>PD</t>
  </si>
  <si>
    <t>Přesun dodávek</t>
  </si>
  <si>
    <t>-1664775868</t>
  </si>
  <si>
    <t>53</t>
  </si>
  <si>
    <t>PMv</t>
  </si>
  <si>
    <t>Přidružený materiál</t>
  </si>
  <si>
    <t>647038273</t>
  </si>
  <si>
    <t>HZS</t>
  </si>
  <si>
    <t>Hodinové zúčtovací sazby</t>
  </si>
  <si>
    <t>54</t>
  </si>
  <si>
    <t>HZS2232</t>
  </si>
  <si>
    <t>Hodinová zúčtovací sazba elektrikář odborný</t>
  </si>
  <si>
    <t>hod</t>
  </si>
  <si>
    <t>262144</t>
  </si>
  <si>
    <t>511088905</t>
  </si>
  <si>
    <t>55</t>
  </si>
  <si>
    <t>HZS4122</t>
  </si>
  <si>
    <t>Montážní plošina MP13</t>
  </si>
  <si>
    <t>512</t>
  </si>
  <si>
    <t>13313043</t>
  </si>
  <si>
    <t>46-M</t>
  </si>
  <si>
    <t>Zemní práce při extr.mont.pracích</t>
  </si>
  <si>
    <t>57</t>
  </si>
  <si>
    <t>460030011</t>
  </si>
  <si>
    <t>Sejmutí drnu při elektromontážích jakékoliv tloušťky</t>
  </si>
  <si>
    <t>m2</t>
  </si>
  <si>
    <t>-1241811102</t>
  </si>
  <si>
    <t>61</t>
  </si>
  <si>
    <t>460131113</t>
  </si>
  <si>
    <t>Hloubení nezapažených jam při elektromontážích ručně v hornině tř I skupiny 3</t>
  </si>
  <si>
    <t>m3</t>
  </si>
  <si>
    <t>-1326363616</t>
  </si>
  <si>
    <t>66</t>
  </si>
  <si>
    <t>460391123</t>
  </si>
  <si>
    <t>Zásyp jam při elektromontážích ručně se zhutněním z hornin třídy I skupiny 3</t>
  </si>
  <si>
    <t>1758535052</t>
  </si>
  <si>
    <t>68</t>
  </si>
  <si>
    <t>460481121</t>
  </si>
  <si>
    <t>Úprava pláně při elektromontážích v hornině třídy těžitelnosti I skupiny 3 bez zhutnění ručně</t>
  </si>
  <si>
    <t>137777584</t>
  </si>
  <si>
    <t>71</t>
  </si>
  <si>
    <t>460641112</t>
  </si>
  <si>
    <t>Základové konstrukce při elektromontážích z monolitického betonu tř. C 12/15</t>
  </si>
  <si>
    <t>357366880</t>
  </si>
  <si>
    <t>72</t>
  </si>
  <si>
    <t>1658698</t>
  </si>
  <si>
    <t>TRUBKA PEVNÁ DN 250 1M CERNA</t>
  </si>
  <si>
    <t>-49067633</t>
  </si>
  <si>
    <t>87</t>
  </si>
  <si>
    <t>469981111</t>
  </si>
  <si>
    <t>Přesun hmot pro pomocné stavební práce při elektromotážích</t>
  </si>
  <si>
    <t>t</t>
  </si>
  <si>
    <t>-748054204</t>
  </si>
  <si>
    <t>Vedlejší rozpočtové náklady</t>
  </si>
  <si>
    <t>VRN1</t>
  </si>
  <si>
    <t>Průzkumné, geodetické a projektové práce</t>
  </si>
  <si>
    <t>89</t>
  </si>
  <si>
    <t>012303000</t>
  </si>
  <si>
    <t>Geodetické práce po výstavbě</t>
  </si>
  <si>
    <t>OBJ</t>
  </si>
  <si>
    <t>-2085393636</t>
  </si>
  <si>
    <t>90</t>
  </si>
  <si>
    <t>013254000</t>
  </si>
  <si>
    <t>Dokumentace skutečného provedení stavby</t>
  </si>
  <si>
    <t>369089056</t>
  </si>
  <si>
    <t>VRN4</t>
  </si>
  <si>
    <t>92</t>
  </si>
  <si>
    <t>045303000</t>
  </si>
  <si>
    <t>Koordinační činnost</t>
  </si>
  <si>
    <t>…</t>
  </si>
  <si>
    <t>1024</t>
  </si>
  <si>
    <t>389601161</t>
  </si>
  <si>
    <t>VRN9</t>
  </si>
  <si>
    <t>91</t>
  </si>
  <si>
    <t>091003000</t>
  </si>
  <si>
    <t>Vytýčení inženýrských sítí</t>
  </si>
  <si>
    <t>1895850092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</si>
</sst>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0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26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31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31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35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36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37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38</v>
      </c>
      <c r="E29" s="45"/>
      <c r="F29" s="30" t="s">
        <v>39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40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41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42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43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44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45</v>
      </c>
      <c r="U35" s="52"/>
      <c r="V35" s="52"/>
      <c r="W35" s="52"/>
      <c r="X35" s="54" t="s">
        <v>46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47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48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49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50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49</v>
      </c>
      <c r="AI60" s="40"/>
      <c r="AJ60" s="40"/>
      <c r="AK60" s="40"/>
      <c r="AL60" s="40"/>
      <c r="AM60" s="62" t="s">
        <v>50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51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52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49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50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49</v>
      </c>
      <c r="AI75" s="40"/>
      <c r="AJ75" s="40"/>
      <c r="AK75" s="40"/>
      <c r="AL75" s="40"/>
      <c r="AM75" s="62" t="s">
        <v>50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53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30810_2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Hodonín, Nesyt - kabelizace veřejného osvětlení u TS město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Hodonín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24. 4. 2023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54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32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55</v>
      </c>
      <c r="D92" s="92"/>
      <c r="E92" s="92"/>
      <c r="F92" s="92"/>
      <c r="G92" s="92"/>
      <c r="H92" s="93"/>
      <c r="I92" s="94" t="s">
        <v>56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57</v>
      </c>
      <c r="AH92" s="92"/>
      <c r="AI92" s="92"/>
      <c r="AJ92" s="92"/>
      <c r="AK92" s="92"/>
      <c r="AL92" s="92"/>
      <c r="AM92" s="92"/>
      <c r="AN92" s="94" t="s">
        <v>58</v>
      </c>
      <c r="AO92" s="92"/>
      <c r="AP92" s="96"/>
      <c r="AQ92" s="97" t="s">
        <v>59</v>
      </c>
      <c r="AR92" s="42"/>
      <c r="AS92" s="98" t="s">
        <v>60</v>
      </c>
      <c r="AT92" s="99" t="s">
        <v>61</v>
      </c>
      <c r="AU92" s="99" t="s">
        <v>62</v>
      </c>
      <c r="AV92" s="99" t="s">
        <v>63</v>
      </c>
      <c r="AW92" s="99" t="s">
        <v>64</v>
      </c>
      <c r="AX92" s="99" t="s">
        <v>65</v>
      </c>
      <c r="AY92" s="99" t="s">
        <v>66</v>
      </c>
      <c r="AZ92" s="99" t="s">
        <v>67</v>
      </c>
      <c r="BA92" s="99" t="s">
        <v>68</v>
      </c>
      <c r="BB92" s="99" t="s">
        <v>69</v>
      </c>
      <c r="BC92" s="99" t="s">
        <v>70</v>
      </c>
      <c r="BD92" s="100" t="s">
        <v>71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72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73</v>
      </c>
      <c r="BT94" s="115" t="s">
        <v>74</v>
      </c>
      <c r="BU94" s="116" t="s">
        <v>75</v>
      </c>
      <c r="BV94" s="115" t="s">
        <v>76</v>
      </c>
      <c r="BW94" s="115" t="s">
        <v>5</v>
      </c>
      <c r="BX94" s="115" t="s">
        <v>77</v>
      </c>
      <c r="CL94" s="115" t="s">
        <v>1</v>
      </c>
    </row>
    <row r="95" s="7" customFormat="1" ht="24.75" customHeight="1">
      <c r="A95" s="117" t="s">
        <v>78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79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'30810_2 - Hodonín, Nesyt ...'!J32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'30810_2 - Hodonín, Nesyt ...'!P136</f>
        <v>0</v>
      </c>
      <c r="AV95" s="126">
        <f>'30810_2 - Hodonín, Nesyt ...'!J35</f>
        <v>0</v>
      </c>
      <c r="AW95" s="126">
        <f>'30810_2 - Hodonín, Nesyt ...'!J36</f>
        <v>0</v>
      </c>
      <c r="AX95" s="126">
        <f>'30810_2 - Hodonín, Nesyt ...'!J37</f>
        <v>0</v>
      </c>
      <c r="AY95" s="126">
        <f>'30810_2 - Hodonín, Nesyt ...'!J38</f>
        <v>0</v>
      </c>
      <c r="AZ95" s="126">
        <f>'30810_2 - Hodonín, Nesyt ...'!F35</f>
        <v>0</v>
      </c>
      <c r="BA95" s="126">
        <f>'30810_2 - Hodonín, Nesyt ...'!F36</f>
        <v>0</v>
      </c>
      <c r="BB95" s="126">
        <f>'30810_2 - Hodonín, Nesyt ...'!F37</f>
        <v>0</v>
      </c>
      <c r="BC95" s="126">
        <f>'30810_2 - Hodonín, Nesyt ...'!F38</f>
        <v>0</v>
      </c>
      <c r="BD95" s="128">
        <f>'30810_2 - Hodonín, Nesyt ...'!F39</f>
        <v>0</v>
      </c>
      <c r="BE95" s="7"/>
      <c r="BT95" s="129" t="s">
        <v>81</v>
      </c>
      <c r="BV95" s="129" t="s">
        <v>76</v>
      </c>
      <c r="BW95" s="129" t="s">
        <v>82</v>
      </c>
      <c r="BX95" s="129" t="s">
        <v>5</v>
      </c>
      <c r="CL95" s="129" t="s">
        <v>1</v>
      </c>
      <c r="CM95" s="129" t="s">
        <v>83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9moRjzKiigL1SzCR4YrmBpiMB9YLLhsbkXm36G7PfxF0E89uemdgIXUdr9TtqqefkNzQ7UiinzV0yrx7EqRnGg==" hashValue="NnEZNbwlL0pl8+4+gBEiP1mWMO+JpNGUfHdSLhJhhM3SfDPD9x4j8owh6bLnXKnjz5sSYn8JzOoH6vAlBgRqgQ==" algorithmName="SHA-512" password="CC61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30810_2 - Hodonín, Nesyt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8"/>
      <c r="AT3" s="15" t="s">
        <v>83</v>
      </c>
    </row>
    <row r="4" s="1" customFormat="1" ht="24.96" customHeight="1">
      <c r="B4" s="18"/>
      <c r="D4" s="132" t="s">
        <v>84</v>
      </c>
      <c r="L4" s="18"/>
      <c r="M4" s="133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4" t="s">
        <v>16</v>
      </c>
      <c r="L6" s="18"/>
    </row>
    <row r="7" s="1" customFormat="1" ht="16.5" customHeight="1">
      <c r="B7" s="18"/>
      <c r="E7" s="135" t="str">
        <f>'Rekapitulace stavby'!K6</f>
        <v>Hodonín, Nesyt - kabelizace veřejného osvětlení u TS město</v>
      </c>
      <c r="F7" s="134"/>
      <c r="G7" s="134"/>
      <c r="H7" s="134"/>
      <c r="L7" s="18"/>
    </row>
    <row r="8" s="2" customFormat="1" ht="12" customHeight="1">
      <c r="A8" s="36"/>
      <c r="B8" s="42"/>
      <c r="C8" s="36"/>
      <c r="D8" s="134" t="s">
        <v>85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42"/>
      <c r="C9" s="36"/>
      <c r="D9" s="36"/>
      <c r="E9" s="136" t="s">
        <v>86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4" t="s">
        <v>18</v>
      </c>
      <c r="E11" s="36"/>
      <c r="F11" s="137" t="s">
        <v>1</v>
      </c>
      <c r="G11" s="36"/>
      <c r="H11" s="36"/>
      <c r="I11" s="134" t="s">
        <v>19</v>
      </c>
      <c r="J11" s="137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4" t="s">
        <v>20</v>
      </c>
      <c r="E12" s="36"/>
      <c r="F12" s="137" t="s">
        <v>21</v>
      </c>
      <c r="G12" s="36"/>
      <c r="H12" s="36"/>
      <c r="I12" s="134" t="s">
        <v>22</v>
      </c>
      <c r="J12" s="138" t="str">
        <f>'Rekapitulace stavby'!AN8</f>
        <v>24. 4. 2023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4" t="s">
        <v>24</v>
      </c>
      <c r="E14" s="36"/>
      <c r="F14" s="36"/>
      <c r="G14" s="36"/>
      <c r="H14" s="36"/>
      <c r="I14" s="134" t="s">
        <v>25</v>
      </c>
      <c r="J14" s="137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7" t="str">
        <f>IF('Rekapitulace stavby'!E11="","",'Rekapitulace stavby'!E11)</f>
        <v xml:space="preserve"> </v>
      </c>
      <c r="F15" s="36"/>
      <c r="G15" s="36"/>
      <c r="H15" s="36"/>
      <c r="I15" s="134" t="s">
        <v>27</v>
      </c>
      <c r="J15" s="137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4" t="s">
        <v>28</v>
      </c>
      <c r="E17" s="36"/>
      <c r="F17" s="36"/>
      <c r="G17" s="36"/>
      <c r="H17" s="36"/>
      <c r="I17" s="134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7"/>
      <c r="G18" s="137"/>
      <c r="H18" s="137"/>
      <c r="I18" s="134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4" t="s">
        <v>30</v>
      </c>
      <c r="E20" s="36"/>
      <c r="F20" s="36"/>
      <c r="G20" s="36"/>
      <c r="H20" s="36"/>
      <c r="I20" s="134" t="s">
        <v>25</v>
      </c>
      <c r="J20" s="137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7" t="str">
        <f>IF('Rekapitulace stavby'!E17="","",'Rekapitulace stavby'!E17)</f>
        <v xml:space="preserve"> </v>
      </c>
      <c r="F21" s="36"/>
      <c r="G21" s="36"/>
      <c r="H21" s="36"/>
      <c r="I21" s="134" t="s">
        <v>27</v>
      </c>
      <c r="J21" s="137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4" t="s">
        <v>32</v>
      </c>
      <c r="E23" s="36"/>
      <c r="F23" s="36"/>
      <c r="G23" s="36"/>
      <c r="H23" s="36"/>
      <c r="I23" s="134" t="s">
        <v>25</v>
      </c>
      <c r="J23" s="137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7" t="str">
        <f>IF('Rekapitulace stavby'!E20="","",'Rekapitulace stavby'!E20)</f>
        <v xml:space="preserve"> </v>
      </c>
      <c r="F24" s="36"/>
      <c r="G24" s="36"/>
      <c r="H24" s="36"/>
      <c r="I24" s="134" t="s">
        <v>27</v>
      </c>
      <c r="J24" s="137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4" t="s">
        <v>33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3"/>
      <c r="E29" s="143"/>
      <c r="F29" s="143"/>
      <c r="G29" s="143"/>
      <c r="H29" s="143"/>
      <c r="I29" s="143"/>
      <c r="J29" s="143"/>
      <c r="K29" s="143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42"/>
      <c r="C30" s="36"/>
      <c r="D30" s="137" t="s">
        <v>87</v>
      </c>
      <c r="E30" s="36"/>
      <c r="F30" s="36"/>
      <c r="G30" s="36"/>
      <c r="H30" s="36"/>
      <c r="I30" s="36"/>
      <c r="J30" s="144">
        <f>J96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42"/>
      <c r="C31" s="36"/>
      <c r="D31" s="145" t="s">
        <v>88</v>
      </c>
      <c r="E31" s="36"/>
      <c r="F31" s="36"/>
      <c r="G31" s="36"/>
      <c r="H31" s="36"/>
      <c r="I31" s="36"/>
      <c r="J31" s="144">
        <f>J109</f>
        <v>0</v>
      </c>
      <c r="K31" s="3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46" t="s">
        <v>34</v>
      </c>
      <c r="E32" s="36"/>
      <c r="F32" s="36"/>
      <c r="G32" s="36"/>
      <c r="H32" s="36"/>
      <c r="I32" s="36"/>
      <c r="J32" s="147">
        <f>ROUND(J30 + J31,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3"/>
      <c r="E33" s="143"/>
      <c r="F33" s="143"/>
      <c r="G33" s="143"/>
      <c r="H33" s="143"/>
      <c r="I33" s="143"/>
      <c r="J33" s="143"/>
      <c r="K33" s="143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48" t="s">
        <v>36</v>
      </c>
      <c r="G34" s="36"/>
      <c r="H34" s="36"/>
      <c r="I34" s="148" t="s">
        <v>35</v>
      </c>
      <c r="J34" s="148" t="s">
        <v>37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49" t="s">
        <v>38</v>
      </c>
      <c r="E35" s="134" t="s">
        <v>39</v>
      </c>
      <c r="F35" s="150">
        <f>ROUND((SUM(BE109:BE116) + SUM(BE136:BE202)),  2)</f>
        <v>0</v>
      </c>
      <c r="G35" s="36"/>
      <c r="H35" s="36"/>
      <c r="I35" s="151">
        <v>0.20999999999999999</v>
      </c>
      <c r="J35" s="150">
        <f>ROUND(((SUM(BE109:BE116) + SUM(BE136:BE202))*I35),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34" t="s">
        <v>40</v>
      </c>
      <c r="F36" s="150">
        <f>ROUND((SUM(BF109:BF116) + SUM(BF136:BF202)),  2)</f>
        <v>0</v>
      </c>
      <c r="G36" s="36"/>
      <c r="H36" s="36"/>
      <c r="I36" s="151">
        <v>0.14999999999999999</v>
      </c>
      <c r="J36" s="150">
        <f>ROUND(((SUM(BF109:BF116) + SUM(BF136:BF202))*I36),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4" t="s">
        <v>41</v>
      </c>
      <c r="F37" s="150">
        <f>ROUND((SUM(BG109:BG116) + SUM(BG136:BG202)),  2)</f>
        <v>0</v>
      </c>
      <c r="G37" s="36"/>
      <c r="H37" s="36"/>
      <c r="I37" s="151">
        <v>0.20999999999999999</v>
      </c>
      <c r="J37" s="150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34" t="s">
        <v>42</v>
      </c>
      <c r="F38" s="150">
        <f>ROUND((SUM(BH109:BH116) + SUM(BH136:BH202)),  2)</f>
        <v>0</v>
      </c>
      <c r="G38" s="36"/>
      <c r="H38" s="36"/>
      <c r="I38" s="151">
        <v>0.14999999999999999</v>
      </c>
      <c r="J38" s="150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34" t="s">
        <v>43</v>
      </c>
      <c r="F39" s="150">
        <f>ROUND((SUM(BI109:BI116) + SUM(BI136:BI202)),  2)</f>
        <v>0</v>
      </c>
      <c r="G39" s="36"/>
      <c r="H39" s="36"/>
      <c r="I39" s="151">
        <v>0</v>
      </c>
      <c r="J39" s="150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2"/>
      <c r="D41" s="153" t="s">
        <v>44</v>
      </c>
      <c r="E41" s="154"/>
      <c r="F41" s="154"/>
      <c r="G41" s="155" t="s">
        <v>45</v>
      </c>
      <c r="H41" s="156" t="s">
        <v>46</v>
      </c>
      <c r="I41" s="154"/>
      <c r="J41" s="157">
        <f>SUM(J32:J39)</f>
        <v>0</v>
      </c>
      <c r="K41" s="158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59" t="s">
        <v>47</v>
      </c>
      <c r="E50" s="160"/>
      <c r="F50" s="160"/>
      <c r="G50" s="159" t="s">
        <v>48</v>
      </c>
      <c r="H50" s="160"/>
      <c r="I50" s="160"/>
      <c r="J50" s="160"/>
      <c r="K50" s="160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1" t="s">
        <v>49</v>
      </c>
      <c r="E61" s="162"/>
      <c r="F61" s="163" t="s">
        <v>50</v>
      </c>
      <c r="G61" s="161" t="s">
        <v>49</v>
      </c>
      <c r="H61" s="162"/>
      <c r="I61" s="162"/>
      <c r="J61" s="164" t="s">
        <v>50</v>
      </c>
      <c r="K61" s="162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59" t="s">
        <v>51</v>
      </c>
      <c r="E65" s="165"/>
      <c r="F65" s="165"/>
      <c r="G65" s="159" t="s">
        <v>52</v>
      </c>
      <c r="H65" s="165"/>
      <c r="I65" s="165"/>
      <c r="J65" s="165"/>
      <c r="K65" s="165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1" t="s">
        <v>49</v>
      </c>
      <c r="E76" s="162"/>
      <c r="F76" s="163" t="s">
        <v>50</v>
      </c>
      <c r="G76" s="161" t="s">
        <v>49</v>
      </c>
      <c r="H76" s="162"/>
      <c r="I76" s="162"/>
      <c r="J76" s="164" t="s">
        <v>50</v>
      </c>
      <c r="K76" s="162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89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0" t="str">
        <f>E7</f>
        <v>Hodonín, Nesyt - kabelizace veřejného osvětlení u TS město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85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30" customHeight="1">
      <c r="A87" s="36"/>
      <c r="B87" s="37"/>
      <c r="C87" s="38"/>
      <c r="D87" s="38"/>
      <c r="E87" s="74" t="str">
        <f>E9</f>
        <v>30810_2 - Hodonín, Nesyt - kabelizace veřejného osvětlení město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Hodonín</v>
      </c>
      <c r="G89" s="38"/>
      <c r="H89" s="38"/>
      <c r="I89" s="30" t="s">
        <v>22</v>
      </c>
      <c r="J89" s="77" t="str">
        <f>IF(J12="","",J12)</f>
        <v>24. 4. 2023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30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32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1" t="s">
        <v>90</v>
      </c>
      <c r="D94" s="172"/>
      <c r="E94" s="172"/>
      <c r="F94" s="172"/>
      <c r="G94" s="172"/>
      <c r="H94" s="172"/>
      <c r="I94" s="172"/>
      <c r="J94" s="173" t="s">
        <v>91</v>
      </c>
      <c r="K94" s="172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4" t="s">
        <v>92</v>
      </c>
      <c r="D96" s="38"/>
      <c r="E96" s="38"/>
      <c r="F96" s="38"/>
      <c r="G96" s="38"/>
      <c r="H96" s="38"/>
      <c r="I96" s="38"/>
      <c r="J96" s="108">
        <f>J136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93</v>
      </c>
    </row>
    <row r="97" s="9" customFormat="1" ht="24.96" customHeight="1">
      <c r="A97" s="9"/>
      <c r="B97" s="175"/>
      <c r="C97" s="176"/>
      <c r="D97" s="177" t="s">
        <v>94</v>
      </c>
      <c r="E97" s="178"/>
      <c r="F97" s="178"/>
      <c r="G97" s="178"/>
      <c r="H97" s="178"/>
      <c r="I97" s="178"/>
      <c r="J97" s="179">
        <f>J137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95</v>
      </c>
      <c r="E98" s="184"/>
      <c r="F98" s="184"/>
      <c r="G98" s="184"/>
      <c r="H98" s="184"/>
      <c r="I98" s="184"/>
      <c r="J98" s="185">
        <f>J138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5"/>
      <c r="C99" s="176"/>
      <c r="D99" s="177" t="s">
        <v>96</v>
      </c>
      <c r="E99" s="178"/>
      <c r="F99" s="178"/>
      <c r="G99" s="178"/>
      <c r="H99" s="178"/>
      <c r="I99" s="178"/>
      <c r="J99" s="179">
        <f>J142</f>
        <v>0</v>
      </c>
      <c r="K99" s="176"/>
      <c r="L99" s="18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1"/>
      <c r="C100" s="182"/>
      <c r="D100" s="183" t="s">
        <v>97</v>
      </c>
      <c r="E100" s="184"/>
      <c r="F100" s="184"/>
      <c r="G100" s="184"/>
      <c r="H100" s="184"/>
      <c r="I100" s="184"/>
      <c r="J100" s="185">
        <f>J143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5"/>
      <c r="C101" s="176"/>
      <c r="D101" s="177" t="s">
        <v>98</v>
      </c>
      <c r="E101" s="178"/>
      <c r="F101" s="178"/>
      <c r="G101" s="178"/>
      <c r="H101" s="178"/>
      <c r="I101" s="178"/>
      <c r="J101" s="179">
        <f>J184</f>
        <v>0</v>
      </c>
      <c r="K101" s="176"/>
      <c r="L101" s="18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1"/>
      <c r="C102" s="182"/>
      <c r="D102" s="183" t="s">
        <v>99</v>
      </c>
      <c r="E102" s="184"/>
      <c r="F102" s="184"/>
      <c r="G102" s="184"/>
      <c r="H102" s="184"/>
      <c r="I102" s="184"/>
      <c r="J102" s="185">
        <f>J187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100</v>
      </c>
      <c r="E103" s="178"/>
      <c r="F103" s="178"/>
      <c r="G103" s="178"/>
      <c r="H103" s="178"/>
      <c r="I103" s="178"/>
      <c r="J103" s="179">
        <f>J195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101</v>
      </c>
      <c r="E104" s="184"/>
      <c r="F104" s="184"/>
      <c r="G104" s="184"/>
      <c r="H104" s="184"/>
      <c r="I104" s="184"/>
      <c r="J104" s="185">
        <f>J196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102</v>
      </c>
      <c r="E105" s="184"/>
      <c r="F105" s="184"/>
      <c r="G105" s="184"/>
      <c r="H105" s="184"/>
      <c r="I105" s="184"/>
      <c r="J105" s="185">
        <f>J199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103</v>
      </c>
      <c r="E106" s="184"/>
      <c r="F106" s="184"/>
      <c r="G106" s="184"/>
      <c r="H106" s="184"/>
      <c r="I106" s="184"/>
      <c r="J106" s="185">
        <f>J201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9.28" customHeight="1">
      <c r="A109" s="36"/>
      <c r="B109" s="37"/>
      <c r="C109" s="174" t="s">
        <v>104</v>
      </c>
      <c r="D109" s="38"/>
      <c r="E109" s="38"/>
      <c r="F109" s="38"/>
      <c r="G109" s="38"/>
      <c r="H109" s="38"/>
      <c r="I109" s="38"/>
      <c r="J109" s="187">
        <f>ROUND(J110 + J111 + J112 + J113 + J114 + J115,2)</f>
        <v>0</v>
      </c>
      <c r="K109" s="38"/>
      <c r="L109" s="61"/>
      <c r="N109" s="188" t="s">
        <v>38</v>
      </c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8" customHeight="1">
      <c r="A110" s="36"/>
      <c r="B110" s="37"/>
      <c r="C110" s="38"/>
      <c r="D110" s="189" t="s">
        <v>105</v>
      </c>
      <c r="E110" s="190"/>
      <c r="F110" s="190"/>
      <c r="G110" s="38"/>
      <c r="H110" s="38"/>
      <c r="I110" s="38"/>
      <c r="J110" s="191">
        <v>0</v>
      </c>
      <c r="K110" s="38"/>
      <c r="L110" s="192"/>
      <c r="M110" s="193"/>
      <c r="N110" s="194" t="s">
        <v>39</v>
      </c>
      <c r="O110" s="193"/>
      <c r="P110" s="193"/>
      <c r="Q110" s="193"/>
      <c r="R110" s="193"/>
      <c r="S110" s="195"/>
      <c r="T110" s="195"/>
      <c r="U110" s="195"/>
      <c r="V110" s="195"/>
      <c r="W110" s="195"/>
      <c r="X110" s="195"/>
      <c r="Y110" s="195"/>
      <c r="Z110" s="195"/>
      <c r="AA110" s="195"/>
      <c r="AB110" s="195"/>
      <c r="AC110" s="195"/>
      <c r="AD110" s="195"/>
      <c r="AE110" s="195"/>
      <c r="AF110" s="193"/>
      <c r="AG110" s="193"/>
      <c r="AH110" s="193"/>
      <c r="AI110" s="193"/>
      <c r="AJ110" s="193"/>
      <c r="AK110" s="193"/>
      <c r="AL110" s="193"/>
      <c r="AM110" s="193"/>
      <c r="AN110" s="193"/>
      <c r="AO110" s="193"/>
      <c r="AP110" s="193"/>
      <c r="AQ110" s="193"/>
      <c r="AR110" s="193"/>
      <c r="AS110" s="193"/>
      <c r="AT110" s="193"/>
      <c r="AU110" s="193"/>
      <c r="AV110" s="193"/>
      <c r="AW110" s="193"/>
      <c r="AX110" s="193"/>
      <c r="AY110" s="196" t="s">
        <v>106</v>
      </c>
      <c r="AZ110" s="193"/>
      <c r="BA110" s="193"/>
      <c r="BB110" s="193"/>
      <c r="BC110" s="193"/>
      <c r="BD110" s="193"/>
      <c r="BE110" s="197">
        <f>IF(N110="základní",J110,0)</f>
        <v>0</v>
      </c>
      <c r="BF110" s="197">
        <f>IF(N110="snížená",J110,0)</f>
        <v>0</v>
      </c>
      <c r="BG110" s="197">
        <f>IF(N110="zákl. přenesená",J110,0)</f>
        <v>0</v>
      </c>
      <c r="BH110" s="197">
        <f>IF(N110="sníž. přenesená",J110,0)</f>
        <v>0</v>
      </c>
      <c r="BI110" s="197">
        <f>IF(N110="nulová",J110,0)</f>
        <v>0</v>
      </c>
      <c r="BJ110" s="196" t="s">
        <v>81</v>
      </c>
      <c r="BK110" s="193"/>
      <c r="BL110" s="193"/>
      <c r="BM110" s="193"/>
    </row>
    <row r="111" s="2" customFormat="1" ht="18" customHeight="1">
      <c r="A111" s="36"/>
      <c r="B111" s="37"/>
      <c r="C111" s="38"/>
      <c r="D111" s="189" t="s">
        <v>107</v>
      </c>
      <c r="E111" s="190"/>
      <c r="F111" s="190"/>
      <c r="G111" s="38"/>
      <c r="H111" s="38"/>
      <c r="I111" s="38"/>
      <c r="J111" s="191">
        <v>0</v>
      </c>
      <c r="K111" s="38"/>
      <c r="L111" s="192"/>
      <c r="M111" s="193"/>
      <c r="N111" s="194" t="s">
        <v>39</v>
      </c>
      <c r="O111" s="193"/>
      <c r="P111" s="193"/>
      <c r="Q111" s="193"/>
      <c r="R111" s="193"/>
      <c r="S111" s="195"/>
      <c r="T111" s="195"/>
      <c r="U111" s="195"/>
      <c r="V111" s="195"/>
      <c r="W111" s="195"/>
      <c r="X111" s="195"/>
      <c r="Y111" s="195"/>
      <c r="Z111" s="195"/>
      <c r="AA111" s="195"/>
      <c r="AB111" s="195"/>
      <c r="AC111" s="195"/>
      <c r="AD111" s="195"/>
      <c r="AE111" s="195"/>
      <c r="AF111" s="193"/>
      <c r="AG111" s="193"/>
      <c r="AH111" s="193"/>
      <c r="AI111" s="193"/>
      <c r="AJ111" s="193"/>
      <c r="AK111" s="193"/>
      <c r="AL111" s="193"/>
      <c r="AM111" s="193"/>
      <c r="AN111" s="193"/>
      <c r="AO111" s="193"/>
      <c r="AP111" s="193"/>
      <c r="AQ111" s="193"/>
      <c r="AR111" s="193"/>
      <c r="AS111" s="193"/>
      <c r="AT111" s="193"/>
      <c r="AU111" s="193"/>
      <c r="AV111" s="193"/>
      <c r="AW111" s="193"/>
      <c r="AX111" s="193"/>
      <c r="AY111" s="196" t="s">
        <v>106</v>
      </c>
      <c r="AZ111" s="193"/>
      <c r="BA111" s="193"/>
      <c r="BB111" s="193"/>
      <c r="BC111" s="193"/>
      <c r="BD111" s="193"/>
      <c r="BE111" s="197">
        <f>IF(N111="základní",J111,0)</f>
        <v>0</v>
      </c>
      <c r="BF111" s="197">
        <f>IF(N111="snížená",J111,0)</f>
        <v>0</v>
      </c>
      <c r="BG111" s="197">
        <f>IF(N111="zákl. přenesená",J111,0)</f>
        <v>0</v>
      </c>
      <c r="BH111" s="197">
        <f>IF(N111="sníž. přenesená",J111,0)</f>
        <v>0</v>
      </c>
      <c r="BI111" s="197">
        <f>IF(N111="nulová",J111,0)</f>
        <v>0</v>
      </c>
      <c r="BJ111" s="196" t="s">
        <v>81</v>
      </c>
      <c r="BK111" s="193"/>
      <c r="BL111" s="193"/>
      <c r="BM111" s="193"/>
    </row>
    <row r="112" s="2" customFormat="1" ht="18" customHeight="1">
      <c r="A112" s="36"/>
      <c r="B112" s="37"/>
      <c r="C112" s="38"/>
      <c r="D112" s="189" t="s">
        <v>108</v>
      </c>
      <c r="E112" s="190"/>
      <c r="F112" s="190"/>
      <c r="G112" s="38"/>
      <c r="H112" s="38"/>
      <c r="I112" s="38"/>
      <c r="J112" s="191">
        <v>0</v>
      </c>
      <c r="K112" s="38"/>
      <c r="L112" s="192"/>
      <c r="M112" s="193"/>
      <c r="N112" s="194" t="s">
        <v>39</v>
      </c>
      <c r="O112" s="193"/>
      <c r="P112" s="193"/>
      <c r="Q112" s="193"/>
      <c r="R112" s="193"/>
      <c r="S112" s="195"/>
      <c r="T112" s="195"/>
      <c r="U112" s="195"/>
      <c r="V112" s="195"/>
      <c r="W112" s="195"/>
      <c r="X112" s="195"/>
      <c r="Y112" s="195"/>
      <c r="Z112" s="195"/>
      <c r="AA112" s="195"/>
      <c r="AB112" s="195"/>
      <c r="AC112" s="195"/>
      <c r="AD112" s="195"/>
      <c r="AE112" s="195"/>
      <c r="AF112" s="193"/>
      <c r="AG112" s="193"/>
      <c r="AH112" s="193"/>
      <c r="AI112" s="193"/>
      <c r="AJ112" s="193"/>
      <c r="AK112" s="193"/>
      <c r="AL112" s="193"/>
      <c r="AM112" s="193"/>
      <c r="AN112" s="193"/>
      <c r="AO112" s="193"/>
      <c r="AP112" s="193"/>
      <c r="AQ112" s="193"/>
      <c r="AR112" s="193"/>
      <c r="AS112" s="193"/>
      <c r="AT112" s="193"/>
      <c r="AU112" s="193"/>
      <c r="AV112" s="193"/>
      <c r="AW112" s="193"/>
      <c r="AX112" s="193"/>
      <c r="AY112" s="196" t="s">
        <v>106</v>
      </c>
      <c r="AZ112" s="193"/>
      <c r="BA112" s="193"/>
      <c r="BB112" s="193"/>
      <c r="BC112" s="193"/>
      <c r="BD112" s="193"/>
      <c r="BE112" s="197">
        <f>IF(N112="základní",J112,0)</f>
        <v>0</v>
      </c>
      <c r="BF112" s="197">
        <f>IF(N112="snížená",J112,0)</f>
        <v>0</v>
      </c>
      <c r="BG112" s="197">
        <f>IF(N112="zákl. přenesená",J112,0)</f>
        <v>0</v>
      </c>
      <c r="BH112" s="197">
        <f>IF(N112="sníž. přenesená",J112,0)</f>
        <v>0</v>
      </c>
      <c r="BI112" s="197">
        <f>IF(N112="nulová",J112,0)</f>
        <v>0</v>
      </c>
      <c r="BJ112" s="196" t="s">
        <v>81</v>
      </c>
      <c r="BK112" s="193"/>
      <c r="BL112" s="193"/>
      <c r="BM112" s="193"/>
    </row>
    <row r="113" s="2" customFormat="1" ht="18" customHeight="1">
      <c r="A113" s="36"/>
      <c r="B113" s="37"/>
      <c r="C113" s="38"/>
      <c r="D113" s="189" t="s">
        <v>109</v>
      </c>
      <c r="E113" s="190"/>
      <c r="F113" s="190"/>
      <c r="G113" s="38"/>
      <c r="H113" s="38"/>
      <c r="I113" s="38"/>
      <c r="J113" s="191">
        <v>0</v>
      </c>
      <c r="K113" s="38"/>
      <c r="L113" s="192"/>
      <c r="M113" s="193"/>
      <c r="N113" s="194" t="s">
        <v>39</v>
      </c>
      <c r="O113" s="193"/>
      <c r="P113" s="193"/>
      <c r="Q113" s="193"/>
      <c r="R113" s="193"/>
      <c r="S113" s="195"/>
      <c r="T113" s="195"/>
      <c r="U113" s="195"/>
      <c r="V113" s="195"/>
      <c r="W113" s="195"/>
      <c r="X113" s="195"/>
      <c r="Y113" s="195"/>
      <c r="Z113" s="195"/>
      <c r="AA113" s="195"/>
      <c r="AB113" s="195"/>
      <c r="AC113" s="195"/>
      <c r="AD113" s="195"/>
      <c r="AE113" s="195"/>
      <c r="AF113" s="193"/>
      <c r="AG113" s="193"/>
      <c r="AH113" s="193"/>
      <c r="AI113" s="193"/>
      <c r="AJ113" s="193"/>
      <c r="AK113" s="193"/>
      <c r="AL113" s="193"/>
      <c r="AM113" s="193"/>
      <c r="AN113" s="193"/>
      <c r="AO113" s="193"/>
      <c r="AP113" s="193"/>
      <c r="AQ113" s="193"/>
      <c r="AR113" s="193"/>
      <c r="AS113" s="193"/>
      <c r="AT113" s="193"/>
      <c r="AU113" s="193"/>
      <c r="AV113" s="193"/>
      <c r="AW113" s="193"/>
      <c r="AX113" s="193"/>
      <c r="AY113" s="196" t="s">
        <v>106</v>
      </c>
      <c r="AZ113" s="193"/>
      <c r="BA113" s="193"/>
      <c r="BB113" s="193"/>
      <c r="BC113" s="193"/>
      <c r="BD113" s="193"/>
      <c r="BE113" s="197">
        <f>IF(N113="základní",J113,0)</f>
        <v>0</v>
      </c>
      <c r="BF113" s="197">
        <f>IF(N113="snížená",J113,0)</f>
        <v>0</v>
      </c>
      <c r="BG113" s="197">
        <f>IF(N113="zákl. přenesená",J113,0)</f>
        <v>0</v>
      </c>
      <c r="BH113" s="197">
        <f>IF(N113="sníž. přenesená",J113,0)</f>
        <v>0</v>
      </c>
      <c r="BI113" s="197">
        <f>IF(N113="nulová",J113,0)</f>
        <v>0</v>
      </c>
      <c r="BJ113" s="196" t="s">
        <v>81</v>
      </c>
      <c r="BK113" s="193"/>
      <c r="BL113" s="193"/>
      <c r="BM113" s="193"/>
    </row>
    <row r="114" s="2" customFormat="1" ht="18" customHeight="1">
      <c r="A114" s="36"/>
      <c r="B114" s="37"/>
      <c r="C114" s="38"/>
      <c r="D114" s="189" t="s">
        <v>110</v>
      </c>
      <c r="E114" s="190"/>
      <c r="F114" s="190"/>
      <c r="G114" s="38"/>
      <c r="H114" s="38"/>
      <c r="I114" s="38"/>
      <c r="J114" s="191">
        <v>0</v>
      </c>
      <c r="K114" s="38"/>
      <c r="L114" s="192"/>
      <c r="M114" s="193"/>
      <c r="N114" s="194" t="s">
        <v>39</v>
      </c>
      <c r="O114" s="193"/>
      <c r="P114" s="193"/>
      <c r="Q114" s="193"/>
      <c r="R114" s="193"/>
      <c r="S114" s="195"/>
      <c r="T114" s="195"/>
      <c r="U114" s="195"/>
      <c r="V114" s="195"/>
      <c r="W114" s="195"/>
      <c r="X114" s="195"/>
      <c r="Y114" s="195"/>
      <c r="Z114" s="195"/>
      <c r="AA114" s="195"/>
      <c r="AB114" s="195"/>
      <c r="AC114" s="195"/>
      <c r="AD114" s="195"/>
      <c r="AE114" s="195"/>
      <c r="AF114" s="193"/>
      <c r="AG114" s="193"/>
      <c r="AH114" s="193"/>
      <c r="AI114" s="193"/>
      <c r="AJ114" s="193"/>
      <c r="AK114" s="193"/>
      <c r="AL114" s="193"/>
      <c r="AM114" s="193"/>
      <c r="AN114" s="193"/>
      <c r="AO114" s="193"/>
      <c r="AP114" s="193"/>
      <c r="AQ114" s="193"/>
      <c r="AR114" s="193"/>
      <c r="AS114" s="193"/>
      <c r="AT114" s="193"/>
      <c r="AU114" s="193"/>
      <c r="AV114" s="193"/>
      <c r="AW114" s="193"/>
      <c r="AX114" s="193"/>
      <c r="AY114" s="196" t="s">
        <v>106</v>
      </c>
      <c r="AZ114" s="193"/>
      <c r="BA114" s="193"/>
      <c r="BB114" s="193"/>
      <c r="BC114" s="193"/>
      <c r="BD114" s="193"/>
      <c r="BE114" s="197">
        <f>IF(N114="základní",J114,0)</f>
        <v>0</v>
      </c>
      <c r="BF114" s="197">
        <f>IF(N114="snížená",J114,0)</f>
        <v>0</v>
      </c>
      <c r="BG114" s="197">
        <f>IF(N114="zákl. přenesená",J114,0)</f>
        <v>0</v>
      </c>
      <c r="BH114" s="197">
        <f>IF(N114="sníž. přenesená",J114,0)</f>
        <v>0</v>
      </c>
      <c r="BI114" s="197">
        <f>IF(N114="nulová",J114,0)</f>
        <v>0</v>
      </c>
      <c r="BJ114" s="196" t="s">
        <v>81</v>
      </c>
      <c r="BK114" s="193"/>
      <c r="BL114" s="193"/>
      <c r="BM114" s="193"/>
    </row>
    <row r="115" s="2" customFormat="1" ht="18" customHeight="1">
      <c r="A115" s="36"/>
      <c r="B115" s="37"/>
      <c r="C115" s="38"/>
      <c r="D115" s="190" t="s">
        <v>111</v>
      </c>
      <c r="E115" s="38"/>
      <c r="F115" s="38"/>
      <c r="G115" s="38"/>
      <c r="H115" s="38"/>
      <c r="I115" s="38"/>
      <c r="J115" s="191">
        <f>ROUND(J30*T115,2)</f>
        <v>0</v>
      </c>
      <c r="K115" s="38"/>
      <c r="L115" s="192"/>
      <c r="M115" s="193"/>
      <c r="N115" s="194" t="s">
        <v>39</v>
      </c>
      <c r="O115" s="193"/>
      <c r="P115" s="193"/>
      <c r="Q115" s="193"/>
      <c r="R115" s="193"/>
      <c r="S115" s="195"/>
      <c r="T115" s="195"/>
      <c r="U115" s="195"/>
      <c r="V115" s="195"/>
      <c r="W115" s="195"/>
      <c r="X115" s="195"/>
      <c r="Y115" s="195"/>
      <c r="Z115" s="195"/>
      <c r="AA115" s="195"/>
      <c r="AB115" s="195"/>
      <c r="AC115" s="195"/>
      <c r="AD115" s="195"/>
      <c r="AE115" s="195"/>
      <c r="AF115" s="193"/>
      <c r="AG115" s="193"/>
      <c r="AH115" s="193"/>
      <c r="AI115" s="193"/>
      <c r="AJ115" s="193"/>
      <c r="AK115" s="193"/>
      <c r="AL115" s="193"/>
      <c r="AM115" s="193"/>
      <c r="AN115" s="193"/>
      <c r="AO115" s="193"/>
      <c r="AP115" s="193"/>
      <c r="AQ115" s="193"/>
      <c r="AR115" s="193"/>
      <c r="AS115" s="193"/>
      <c r="AT115" s="193"/>
      <c r="AU115" s="193"/>
      <c r="AV115" s="193"/>
      <c r="AW115" s="193"/>
      <c r="AX115" s="193"/>
      <c r="AY115" s="196" t="s">
        <v>112</v>
      </c>
      <c r="AZ115" s="193"/>
      <c r="BA115" s="193"/>
      <c r="BB115" s="193"/>
      <c r="BC115" s="193"/>
      <c r="BD115" s="193"/>
      <c r="BE115" s="197">
        <f>IF(N115="základní",J115,0)</f>
        <v>0</v>
      </c>
      <c r="BF115" s="197">
        <f>IF(N115="snížená",J115,0)</f>
        <v>0</v>
      </c>
      <c r="BG115" s="197">
        <f>IF(N115="zákl. přenesená",J115,0)</f>
        <v>0</v>
      </c>
      <c r="BH115" s="197">
        <f>IF(N115="sníž. přenesená",J115,0)</f>
        <v>0</v>
      </c>
      <c r="BI115" s="197">
        <f>IF(N115="nulová",J115,0)</f>
        <v>0</v>
      </c>
      <c r="BJ115" s="196" t="s">
        <v>81</v>
      </c>
      <c r="BK115" s="193"/>
      <c r="BL115" s="193"/>
      <c r="BM115" s="193"/>
    </row>
    <row r="116" s="2" customForma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29.28" customHeight="1">
      <c r="A117" s="36"/>
      <c r="B117" s="37"/>
      <c r="C117" s="198" t="s">
        <v>113</v>
      </c>
      <c r="D117" s="172"/>
      <c r="E117" s="172"/>
      <c r="F117" s="172"/>
      <c r="G117" s="172"/>
      <c r="H117" s="172"/>
      <c r="I117" s="172"/>
      <c r="J117" s="199">
        <f>ROUND(J96+J109,2)</f>
        <v>0</v>
      </c>
      <c r="K117" s="172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64"/>
      <c r="C118" s="65"/>
      <c r="D118" s="65"/>
      <c r="E118" s="65"/>
      <c r="F118" s="65"/>
      <c r="G118" s="65"/>
      <c r="H118" s="65"/>
      <c r="I118" s="65"/>
      <c r="J118" s="65"/>
      <c r="K118" s="65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22" s="2" customFormat="1" ht="6.96" customHeight="1">
      <c r="A122" s="36"/>
      <c r="B122" s="66"/>
      <c r="C122" s="67"/>
      <c r="D122" s="67"/>
      <c r="E122" s="67"/>
      <c r="F122" s="67"/>
      <c r="G122" s="67"/>
      <c r="H122" s="67"/>
      <c r="I122" s="67"/>
      <c r="J122" s="67"/>
      <c r="K122" s="67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24.96" customHeight="1">
      <c r="A123" s="36"/>
      <c r="B123" s="37"/>
      <c r="C123" s="21" t="s">
        <v>114</v>
      </c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6.96" customHeight="1">
      <c r="A124" s="36"/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2" customHeight="1">
      <c r="A125" s="36"/>
      <c r="B125" s="37"/>
      <c r="C125" s="30" t="s">
        <v>16</v>
      </c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6.5" customHeight="1">
      <c r="A126" s="36"/>
      <c r="B126" s="37"/>
      <c r="C126" s="38"/>
      <c r="D126" s="38"/>
      <c r="E126" s="170" t="str">
        <f>E7</f>
        <v>Hodonín, Nesyt - kabelizace veřejného osvětlení u TS město</v>
      </c>
      <c r="F126" s="30"/>
      <c r="G126" s="30"/>
      <c r="H126" s="30"/>
      <c r="I126" s="38"/>
      <c r="J126" s="38"/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2" customHeight="1">
      <c r="A127" s="36"/>
      <c r="B127" s="37"/>
      <c r="C127" s="30" t="s">
        <v>85</v>
      </c>
      <c r="D127" s="38"/>
      <c r="E127" s="38"/>
      <c r="F127" s="38"/>
      <c r="G127" s="38"/>
      <c r="H127" s="38"/>
      <c r="I127" s="38"/>
      <c r="J127" s="38"/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30" customHeight="1">
      <c r="A128" s="36"/>
      <c r="B128" s="37"/>
      <c r="C128" s="38"/>
      <c r="D128" s="38"/>
      <c r="E128" s="74" t="str">
        <f>E9</f>
        <v>30810_2 - Hodonín, Nesyt - kabelizace veřejného osvětlení město</v>
      </c>
      <c r="F128" s="38"/>
      <c r="G128" s="38"/>
      <c r="H128" s="38"/>
      <c r="I128" s="38"/>
      <c r="J128" s="38"/>
      <c r="K128" s="38"/>
      <c r="L128" s="61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6.96" customHeight="1">
      <c r="A129" s="36"/>
      <c r="B129" s="37"/>
      <c r="C129" s="38"/>
      <c r="D129" s="38"/>
      <c r="E129" s="38"/>
      <c r="F129" s="38"/>
      <c r="G129" s="38"/>
      <c r="H129" s="38"/>
      <c r="I129" s="38"/>
      <c r="J129" s="38"/>
      <c r="K129" s="38"/>
      <c r="L129" s="61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12" customHeight="1">
      <c r="A130" s="36"/>
      <c r="B130" s="37"/>
      <c r="C130" s="30" t="s">
        <v>20</v>
      </c>
      <c r="D130" s="38"/>
      <c r="E130" s="38"/>
      <c r="F130" s="25" t="str">
        <f>F12</f>
        <v>Hodonín</v>
      </c>
      <c r="G130" s="38"/>
      <c r="H130" s="38"/>
      <c r="I130" s="30" t="s">
        <v>22</v>
      </c>
      <c r="J130" s="77" t="str">
        <f>IF(J12="","",J12)</f>
        <v>24. 4. 2023</v>
      </c>
      <c r="K130" s="38"/>
      <c r="L130" s="61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6.96" customHeight="1">
      <c r="A131" s="36"/>
      <c r="B131" s="37"/>
      <c r="C131" s="38"/>
      <c r="D131" s="38"/>
      <c r="E131" s="38"/>
      <c r="F131" s="38"/>
      <c r="G131" s="38"/>
      <c r="H131" s="38"/>
      <c r="I131" s="38"/>
      <c r="J131" s="38"/>
      <c r="K131" s="38"/>
      <c r="L131" s="61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2" customFormat="1" ht="15.15" customHeight="1">
      <c r="A132" s="36"/>
      <c r="B132" s="37"/>
      <c r="C132" s="30" t="s">
        <v>24</v>
      </c>
      <c r="D132" s="38"/>
      <c r="E132" s="38"/>
      <c r="F132" s="25" t="str">
        <f>E15</f>
        <v xml:space="preserve"> </v>
      </c>
      <c r="G132" s="38"/>
      <c r="H132" s="38"/>
      <c r="I132" s="30" t="s">
        <v>30</v>
      </c>
      <c r="J132" s="34" t="str">
        <f>E21</f>
        <v xml:space="preserve"> </v>
      </c>
      <c r="K132" s="38"/>
      <c r="L132" s="61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="2" customFormat="1" ht="15.15" customHeight="1">
      <c r="A133" s="36"/>
      <c r="B133" s="37"/>
      <c r="C133" s="30" t="s">
        <v>28</v>
      </c>
      <c r="D133" s="38"/>
      <c r="E133" s="38"/>
      <c r="F133" s="25" t="str">
        <f>IF(E18="","",E18)</f>
        <v>Vyplň údaj</v>
      </c>
      <c r="G133" s="38"/>
      <c r="H133" s="38"/>
      <c r="I133" s="30" t="s">
        <v>32</v>
      </c>
      <c r="J133" s="34" t="str">
        <f>E24</f>
        <v xml:space="preserve"> </v>
      </c>
      <c r="K133" s="38"/>
      <c r="L133" s="61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  <row r="134" s="2" customFormat="1" ht="10.32" customHeight="1">
      <c r="A134" s="36"/>
      <c r="B134" s="37"/>
      <c r="C134" s="38"/>
      <c r="D134" s="38"/>
      <c r="E134" s="38"/>
      <c r="F134" s="38"/>
      <c r="G134" s="38"/>
      <c r="H134" s="38"/>
      <c r="I134" s="38"/>
      <c r="J134" s="38"/>
      <c r="K134" s="38"/>
      <c r="L134" s="61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  <row r="135" s="11" customFormat="1" ht="29.28" customHeight="1">
      <c r="A135" s="200"/>
      <c r="B135" s="201"/>
      <c r="C135" s="202" t="s">
        <v>115</v>
      </c>
      <c r="D135" s="203" t="s">
        <v>59</v>
      </c>
      <c r="E135" s="203" t="s">
        <v>55</v>
      </c>
      <c r="F135" s="203" t="s">
        <v>56</v>
      </c>
      <c r="G135" s="203" t="s">
        <v>116</v>
      </c>
      <c r="H135" s="203" t="s">
        <v>117</v>
      </c>
      <c r="I135" s="203" t="s">
        <v>118</v>
      </c>
      <c r="J135" s="204" t="s">
        <v>91</v>
      </c>
      <c r="K135" s="205" t="s">
        <v>119</v>
      </c>
      <c r="L135" s="206"/>
      <c r="M135" s="98" t="s">
        <v>1</v>
      </c>
      <c r="N135" s="99" t="s">
        <v>38</v>
      </c>
      <c r="O135" s="99" t="s">
        <v>120</v>
      </c>
      <c r="P135" s="99" t="s">
        <v>121</v>
      </c>
      <c r="Q135" s="99" t="s">
        <v>122</v>
      </c>
      <c r="R135" s="99" t="s">
        <v>123</v>
      </c>
      <c r="S135" s="99" t="s">
        <v>124</v>
      </c>
      <c r="T135" s="100" t="s">
        <v>125</v>
      </c>
      <c r="U135" s="200"/>
      <c r="V135" s="200"/>
      <c r="W135" s="200"/>
      <c r="X135" s="200"/>
      <c r="Y135" s="200"/>
      <c r="Z135" s="200"/>
      <c r="AA135" s="200"/>
      <c r="AB135" s="200"/>
      <c r="AC135" s="200"/>
      <c r="AD135" s="200"/>
      <c r="AE135" s="200"/>
    </row>
    <row r="136" s="2" customFormat="1" ht="22.8" customHeight="1">
      <c r="A136" s="36"/>
      <c r="B136" s="37"/>
      <c r="C136" s="105" t="s">
        <v>126</v>
      </c>
      <c r="D136" s="38"/>
      <c r="E136" s="38"/>
      <c r="F136" s="38"/>
      <c r="G136" s="38"/>
      <c r="H136" s="38"/>
      <c r="I136" s="38"/>
      <c r="J136" s="207">
        <f>BK136</f>
        <v>0</v>
      </c>
      <c r="K136" s="38"/>
      <c r="L136" s="42"/>
      <c r="M136" s="101"/>
      <c r="N136" s="208"/>
      <c r="O136" s="102"/>
      <c r="P136" s="209">
        <f>P137+P142+P184+P195</f>
        <v>0</v>
      </c>
      <c r="Q136" s="102"/>
      <c r="R136" s="209">
        <f>R137+R142+R184+R195</f>
        <v>0.0012802</v>
      </c>
      <c r="S136" s="102"/>
      <c r="T136" s="210">
        <f>T137+T142+T184+T195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73</v>
      </c>
      <c r="AU136" s="15" t="s">
        <v>93</v>
      </c>
      <c r="BK136" s="211">
        <f>BK137+BK142+BK184+BK195</f>
        <v>0</v>
      </c>
    </row>
    <row r="137" s="12" customFormat="1" ht="25.92" customHeight="1">
      <c r="A137" s="12"/>
      <c r="B137" s="212"/>
      <c r="C137" s="213"/>
      <c r="D137" s="214" t="s">
        <v>73</v>
      </c>
      <c r="E137" s="215" t="s">
        <v>127</v>
      </c>
      <c r="F137" s="215" t="s">
        <v>128</v>
      </c>
      <c r="G137" s="213"/>
      <c r="H137" s="213"/>
      <c r="I137" s="216"/>
      <c r="J137" s="217">
        <f>BK137</f>
        <v>0</v>
      </c>
      <c r="K137" s="213"/>
      <c r="L137" s="218"/>
      <c r="M137" s="219"/>
      <c r="N137" s="220"/>
      <c r="O137" s="220"/>
      <c r="P137" s="221">
        <f>P138</f>
        <v>0</v>
      </c>
      <c r="Q137" s="220"/>
      <c r="R137" s="221">
        <f>R138</f>
        <v>0.0010302</v>
      </c>
      <c r="S137" s="220"/>
      <c r="T137" s="222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3" t="s">
        <v>83</v>
      </c>
      <c r="AT137" s="224" t="s">
        <v>73</v>
      </c>
      <c r="AU137" s="224" t="s">
        <v>74</v>
      </c>
      <c r="AY137" s="223" t="s">
        <v>129</v>
      </c>
      <c r="BK137" s="225">
        <f>BK138</f>
        <v>0</v>
      </c>
    </row>
    <row r="138" s="12" customFormat="1" ht="22.8" customHeight="1">
      <c r="A138" s="12"/>
      <c r="B138" s="212"/>
      <c r="C138" s="213"/>
      <c r="D138" s="214" t="s">
        <v>73</v>
      </c>
      <c r="E138" s="226" t="s">
        <v>130</v>
      </c>
      <c r="F138" s="226" t="s">
        <v>131</v>
      </c>
      <c r="G138" s="213"/>
      <c r="H138" s="213"/>
      <c r="I138" s="216"/>
      <c r="J138" s="227">
        <f>BK138</f>
        <v>0</v>
      </c>
      <c r="K138" s="213"/>
      <c r="L138" s="218"/>
      <c r="M138" s="219"/>
      <c r="N138" s="220"/>
      <c r="O138" s="220"/>
      <c r="P138" s="221">
        <f>SUM(P139:P141)</f>
        <v>0</v>
      </c>
      <c r="Q138" s="220"/>
      <c r="R138" s="221">
        <f>SUM(R139:R141)</f>
        <v>0.0010302</v>
      </c>
      <c r="S138" s="220"/>
      <c r="T138" s="222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3" t="s">
        <v>83</v>
      </c>
      <c r="AT138" s="224" t="s">
        <v>73</v>
      </c>
      <c r="AU138" s="224" t="s">
        <v>81</v>
      </c>
      <c r="AY138" s="223" t="s">
        <v>129</v>
      </c>
      <c r="BK138" s="225">
        <f>SUM(BK139:BK141)</f>
        <v>0</v>
      </c>
    </row>
    <row r="139" s="2" customFormat="1" ht="24.15" customHeight="1">
      <c r="A139" s="36"/>
      <c r="B139" s="37"/>
      <c r="C139" s="228" t="s">
        <v>81</v>
      </c>
      <c r="D139" s="228" t="s">
        <v>132</v>
      </c>
      <c r="E139" s="229" t="s">
        <v>133</v>
      </c>
      <c r="F139" s="230" t="s">
        <v>134</v>
      </c>
      <c r="G139" s="231" t="s">
        <v>135</v>
      </c>
      <c r="H139" s="232">
        <v>6</v>
      </c>
      <c r="I139" s="233"/>
      <c r="J139" s="234">
        <f>ROUND(I139*H139,2)</f>
        <v>0</v>
      </c>
      <c r="K139" s="235"/>
      <c r="L139" s="42"/>
      <c r="M139" s="236" t="s">
        <v>1</v>
      </c>
      <c r="N139" s="237" t="s">
        <v>39</v>
      </c>
      <c r="O139" s="89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40" t="s">
        <v>136</v>
      </c>
      <c r="AT139" s="240" t="s">
        <v>132</v>
      </c>
      <c r="AU139" s="240" t="s">
        <v>83</v>
      </c>
      <c r="AY139" s="15" t="s">
        <v>129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5" t="s">
        <v>81</v>
      </c>
      <c r="BK139" s="241">
        <f>ROUND(I139*H139,2)</f>
        <v>0</v>
      </c>
      <c r="BL139" s="15" t="s">
        <v>136</v>
      </c>
      <c r="BM139" s="240" t="s">
        <v>137</v>
      </c>
    </row>
    <row r="140" s="2" customFormat="1" ht="16.5" customHeight="1">
      <c r="A140" s="36"/>
      <c r="B140" s="37"/>
      <c r="C140" s="242" t="s">
        <v>83</v>
      </c>
      <c r="D140" s="242" t="s">
        <v>138</v>
      </c>
      <c r="E140" s="243" t="s">
        <v>139</v>
      </c>
      <c r="F140" s="244" t="s">
        <v>140</v>
      </c>
      <c r="G140" s="245" t="s">
        <v>135</v>
      </c>
      <c r="H140" s="246">
        <v>6.0599999999999996</v>
      </c>
      <c r="I140" s="247"/>
      <c r="J140" s="248">
        <f>ROUND(I140*H140,2)</f>
        <v>0</v>
      </c>
      <c r="K140" s="249"/>
      <c r="L140" s="250"/>
      <c r="M140" s="251" t="s">
        <v>1</v>
      </c>
      <c r="N140" s="252" t="s">
        <v>39</v>
      </c>
      <c r="O140" s="89"/>
      <c r="P140" s="238">
        <f>O140*H140</f>
        <v>0</v>
      </c>
      <c r="Q140" s="238">
        <v>0.00017000000000000001</v>
      </c>
      <c r="R140" s="238">
        <f>Q140*H140</f>
        <v>0.0010302</v>
      </c>
      <c r="S140" s="238">
        <v>0</v>
      </c>
      <c r="T140" s="23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40" t="s">
        <v>141</v>
      </c>
      <c r="AT140" s="240" t="s">
        <v>138</v>
      </c>
      <c r="AU140" s="240" t="s">
        <v>83</v>
      </c>
      <c r="AY140" s="15" t="s">
        <v>129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5" t="s">
        <v>81</v>
      </c>
      <c r="BK140" s="241">
        <f>ROUND(I140*H140,2)</f>
        <v>0</v>
      </c>
      <c r="BL140" s="15" t="s">
        <v>136</v>
      </c>
      <c r="BM140" s="240" t="s">
        <v>142</v>
      </c>
    </row>
    <row r="141" s="13" customFormat="1">
      <c r="A141" s="13"/>
      <c r="B141" s="253"/>
      <c r="C141" s="254"/>
      <c r="D141" s="255" t="s">
        <v>143</v>
      </c>
      <c r="E141" s="254"/>
      <c r="F141" s="256" t="s">
        <v>144</v>
      </c>
      <c r="G141" s="254"/>
      <c r="H141" s="257">
        <v>6.0599999999999996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3" t="s">
        <v>143</v>
      </c>
      <c r="AU141" s="263" t="s">
        <v>83</v>
      </c>
      <c r="AV141" s="13" t="s">
        <v>83</v>
      </c>
      <c r="AW141" s="13" t="s">
        <v>4</v>
      </c>
      <c r="AX141" s="13" t="s">
        <v>81</v>
      </c>
      <c r="AY141" s="263" t="s">
        <v>129</v>
      </c>
    </row>
    <row r="142" s="12" customFormat="1" ht="25.92" customHeight="1">
      <c r="A142" s="12"/>
      <c r="B142" s="212"/>
      <c r="C142" s="213"/>
      <c r="D142" s="214" t="s">
        <v>73</v>
      </c>
      <c r="E142" s="215" t="s">
        <v>138</v>
      </c>
      <c r="F142" s="215" t="s">
        <v>145</v>
      </c>
      <c r="G142" s="213"/>
      <c r="H142" s="213"/>
      <c r="I142" s="216"/>
      <c r="J142" s="217">
        <f>BK142</f>
        <v>0</v>
      </c>
      <c r="K142" s="213"/>
      <c r="L142" s="218"/>
      <c r="M142" s="219"/>
      <c r="N142" s="220"/>
      <c r="O142" s="220"/>
      <c r="P142" s="221">
        <f>P143</f>
        <v>0</v>
      </c>
      <c r="Q142" s="220"/>
      <c r="R142" s="221">
        <f>R143</f>
        <v>0.00025000000000000001</v>
      </c>
      <c r="S142" s="220"/>
      <c r="T142" s="222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3" t="s">
        <v>146</v>
      </c>
      <c r="AT142" s="224" t="s">
        <v>73</v>
      </c>
      <c r="AU142" s="224" t="s">
        <v>74</v>
      </c>
      <c r="AY142" s="223" t="s">
        <v>129</v>
      </c>
      <c r="BK142" s="225">
        <f>BK143</f>
        <v>0</v>
      </c>
    </row>
    <row r="143" s="12" customFormat="1" ht="22.8" customHeight="1">
      <c r="A143" s="12"/>
      <c r="B143" s="212"/>
      <c r="C143" s="213"/>
      <c r="D143" s="214" t="s">
        <v>73</v>
      </c>
      <c r="E143" s="226" t="s">
        <v>147</v>
      </c>
      <c r="F143" s="226" t="s">
        <v>148</v>
      </c>
      <c r="G143" s="213"/>
      <c r="H143" s="213"/>
      <c r="I143" s="216"/>
      <c r="J143" s="227">
        <f>BK143</f>
        <v>0</v>
      </c>
      <c r="K143" s="213"/>
      <c r="L143" s="218"/>
      <c r="M143" s="219"/>
      <c r="N143" s="220"/>
      <c r="O143" s="220"/>
      <c r="P143" s="221">
        <f>SUM(P144:P183)</f>
        <v>0</v>
      </c>
      <c r="Q143" s="220"/>
      <c r="R143" s="221">
        <f>SUM(R144:R183)</f>
        <v>0.00025000000000000001</v>
      </c>
      <c r="S143" s="220"/>
      <c r="T143" s="222">
        <f>SUM(T144:T183)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3" t="s">
        <v>146</v>
      </c>
      <c r="AT143" s="224" t="s">
        <v>73</v>
      </c>
      <c r="AU143" s="224" t="s">
        <v>81</v>
      </c>
      <c r="AY143" s="223" t="s">
        <v>129</v>
      </c>
      <c r="BK143" s="225">
        <f>SUM(BK144:BK183)</f>
        <v>0</v>
      </c>
    </row>
    <row r="144" s="2" customFormat="1" ht="16.5" customHeight="1">
      <c r="A144" s="36"/>
      <c r="B144" s="37"/>
      <c r="C144" s="228" t="s">
        <v>146</v>
      </c>
      <c r="D144" s="228" t="s">
        <v>132</v>
      </c>
      <c r="E144" s="229" t="s">
        <v>149</v>
      </c>
      <c r="F144" s="230" t="s">
        <v>150</v>
      </c>
      <c r="G144" s="231" t="s">
        <v>151</v>
      </c>
      <c r="H144" s="232">
        <v>1</v>
      </c>
      <c r="I144" s="233"/>
      <c r="J144" s="234">
        <f>ROUND(I144*H144,2)</f>
        <v>0</v>
      </c>
      <c r="K144" s="235"/>
      <c r="L144" s="42"/>
      <c r="M144" s="236" t="s">
        <v>1</v>
      </c>
      <c r="N144" s="237" t="s">
        <v>39</v>
      </c>
      <c r="O144" s="89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40" t="s">
        <v>152</v>
      </c>
      <c r="AT144" s="240" t="s">
        <v>132</v>
      </c>
      <c r="AU144" s="240" t="s">
        <v>83</v>
      </c>
      <c r="AY144" s="15" t="s">
        <v>129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5" t="s">
        <v>81</v>
      </c>
      <c r="BK144" s="241">
        <f>ROUND(I144*H144,2)</f>
        <v>0</v>
      </c>
      <c r="BL144" s="15" t="s">
        <v>152</v>
      </c>
      <c r="BM144" s="240" t="s">
        <v>153</v>
      </c>
    </row>
    <row r="145" s="2" customFormat="1" ht="16.5" customHeight="1">
      <c r="A145" s="36"/>
      <c r="B145" s="37"/>
      <c r="C145" s="242" t="s">
        <v>154</v>
      </c>
      <c r="D145" s="242" t="s">
        <v>138</v>
      </c>
      <c r="E145" s="243" t="s">
        <v>155</v>
      </c>
      <c r="F145" s="244" t="s">
        <v>156</v>
      </c>
      <c r="G145" s="245" t="s">
        <v>151</v>
      </c>
      <c r="H145" s="246">
        <v>1</v>
      </c>
      <c r="I145" s="247"/>
      <c r="J145" s="248">
        <f>ROUND(I145*H145,2)</f>
        <v>0</v>
      </c>
      <c r="K145" s="249"/>
      <c r="L145" s="250"/>
      <c r="M145" s="251" t="s">
        <v>1</v>
      </c>
      <c r="N145" s="252" t="s">
        <v>39</v>
      </c>
      <c r="O145" s="89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40" t="s">
        <v>157</v>
      </c>
      <c r="AT145" s="240" t="s">
        <v>138</v>
      </c>
      <c r="AU145" s="240" t="s">
        <v>83</v>
      </c>
      <c r="AY145" s="15" t="s">
        <v>129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5" t="s">
        <v>81</v>
      </c>
      <c r="BK145" s="241">
        <f>ROUND(I145*H145,2)</f>
        <v>0</v>
      </c>
      <c r="BL145" s="15" t="s">
        <v>157</v>
      </c>
      <c r="BM145" s="240" t="s">
        <v>158</v>
      </c>
    </row>
    <row r="146" s="2" customFormat="1" ht="24.15" customHeight="1">
      <c r="A146" s="36"/>
      <c r="B146" s="37"/>
      <c r="C146" s="228" t="s">
        <v>159</v>
      </c>
      <c r="D146" s="228" t="s">
        <v>132</v>
      </c>
      <c r="E146" s="229" t="s">
        <v>160</v>
      </c>
      <c r="F146" s="230" t="s">
        <v>161</v>
      </c>
      <c r="G146" s="231" t="s">
        <v>151</v>
      </c>
      <c r="H146" s="232">
        <v>2</v>
      </c>
      <c r="I146" s="233"/>
      <c r="J146" s="234">
        <f>ROUND(I146*H146,2)</f>
        <v>0</v>
      </c>
      <c r="K146" s="235"/>
      <c r="L146" s="42"/>
      <c r="M146" s="236" t="s">
        <v>1</v>
      </c>
      <c r="N146" s="237" t="s">
        <v>39</v>
      </c>
      <c r="O146" s="89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40" t="s">
        <v>152</v>
      </c>
      <c r="AT146" s="240" t="s">
        <v>132</v>
      </c>
      <c r="AU146" s="240" t="s">
        <v>83</v>
      </c>
      <c r="AY146" s="15" t="s">
        <v>129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5" t="s">
        <v>81</v>
      </c>
      <c r="BK146" s="241">
        <f>ROUND(I146*H146,2)</f>
        <v>0</v>
      </c>
      <c r="BL146" s="15" t="s">
        <v>152</v>
      </c>
      <c r="BM146" s="240" t="s">
        <v>162</v>
      </c>
    </row>
    <row r="147" s="2" customFormat="1" ht="16.5" customHeight="1">
      <c r="A147" s="36"/>
      <c r="B147" s="37"/>
      <c r="C147" s="242" t="s">
        <v>163</v>
      </c>
      <c r="D147" s="242" t="s">
        <v>138</v>
      </c>
      <c r="E147" s="243" t="s">
        <v>164</v>
      </c>
      <c r="F147" s="244" t="s">
        <v>165</v>
      </c>
      <c r="G147" s="245" t="s">
        <v>151</v>
      </c>
      <c r="H147" s="246">
        <v>2</v>
      </c>
      <c r="I147" s="247"/>
      <c r="J147" s="248">
        <f>ROUND(I147*H147,2)</f>
        <v>0</v>
      </c>
      <c r="K147" s="249"/>
      <c r="L147" s="250"/>
      <c r="M147" s="251" t="s">
        <v>1</v>
      </c>
      <c r="N147" s="252" t="s">
        <v>39</v>
      </c>
      <c r="O147" s="89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40" t="s">
        <v>166</v>
      </c>
      <c r="AT147" s="240" t="s">
        <v>138</v>
      </c>
      <c r="AU147" s="240" t="s">
        <v>83</v>
      </c>
      <c r="AY147" s="15" t="s">
        <v>129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5" t="s">
        <v>81</v>
      </c>
      <c r="BK147" s="241">
        <f>ROUND(I147*H147,2)</f>
        <v>0</v>
      </c>
      <c r="BL147" s="15" t="s">
        <v>152</v>
      </c>
      <c r="BM147" s="240" t="s">
        <v>167</v>
      </c>
    </row>
    <row r="148" s="2" customFormat="1" ht="24.15" customHeight="1">
      <c r="A148" s="36"/>
      <c r="B148" s="37"/>
      <c r="C148" s="228" t="s">
        <v>168</v>
      </c>
      <c r="D148" s="228" t="s">
        <v>132</v>
      </c>
      <c r="E148" s="229" t="s">
        <v>160</v>
      </c>
      <c r="F148" s="230" t="s">
        <v>161</v>
      </c>
      <c r="G148" s="231" t="s">
        <v>151</v>
      </c>
      <c r="H148" s="232">
        <v>1</v>
      </c>
      <c r="I148" s="233"/>
      <c r="J148" s="234">
        <f>ROUND(I148*H148,2)</f>
        <v>0</v>
      </c>
      <c r="K148" s="235"/>
      <c r="L148" s="42"/>
      <c r="M148" s="236" t="s">
        <v>1</v>
      </c>
      <c r="N148" s="237" t="s">
        <v>39</v>
      </c>
      <c r="O148" s="89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40" t="s">
        <v>152</v>
      </c>
      <c r="AT148" s="240" t="s">
        <v>132</v>
      </c>
      <c r="AU148" s="240" t="s">
        <v>83</v>
      </c>
      <c r="AY148" s="15" t="s">
        <v>129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5" t="s">
        <v>81</v>
      </c>
      <c r="BK148" s="241">
        <f>ROUND(I148*H148,2)</f>
        <v>0</v>
      </c>
      <c r="BL148" s="15" t="s">
        <v>152</v>
      </c>
      <c r="BM148" s="240" t="s">
        <v>169</v>
      </c>
    </row>
    <row r="149" s="2" customFormat="1" ht="16.5" customHeight="1">
      <c r="A149" s="36"/>
      <c r="B149" s="37"/>
      <c r="C149" s="242" t="s">
        <v>170</v>
      </c>
      <c r="D149" s="242" t="s">
        <v>138</v>
      </c>
      <c r="E149" s="243" t="s">
        <v>171</v>
      </c>
      <c r="F149" s="244" t="s">
        <v>172</v>
      </c>
      <c r="G149" s="245" t="s">
        <v>151</v>
      </c>
      <c r="H149" s="246">
        <v>1</v>
      </c>
      <c r="I149" s="247"/>
      <c r="J149" s="248">
        <f>ROUND(I149*H149,2)</f>
        <v>0</v>
      </c>
      <c r="K149" s="249"/>
      <c r="L149" s="250"/>
      <c r="M149" s="251" t="s">
        <v>1</v>
      </c>
      <c r="N149" s="252" t="s">
        <v>39</v>
      </c>
      <c r="O149" s="89"/>
      <c r="P149" s="238">
        <f>O149*H149</f>
        <v>0</v>
      </c>
      <c r="Q149" s="238">
        <v>0.00025000000000000001</v>
      </c>
      <c r="R149" s="238">
        <f>Q149*H149</f>
        <v>0.00025000000000000001</v>
      </c>
      <c r="S149" s="238">
        <v>0</v>
      </c>
      <c r="T149" s="23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40" t="s">
        <v>157</v>
      </c>
      <c r="AT149" s="240" t="s">
        <v>138</v>
      </c>
      <c r="AU149" s="240" t="s">
        <v>83</v>
      </c>
      <c r="AY149" s="15" t="s">
        <v>129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5" t="s">
        <v>81</v>
      </c>
      <c r="BK149" s="241">
        <f>ROUND(I149*H149,2)</f>
        <v>0</v>
      </c>
      <c r="BL149" s="15" t="s">
        <v>157</v>
      </c>
      <c r="BM149" s="240" t="s">
        <v>173</v>
      </c>
    </row>
    <row r="150" s="2" customFormat="1" ht="24.15" customHeight="1">
      <c r="A150" s="36"/>
      <c r="B150" s="37"/>
      <c r="C150" s="228" t="s">
        <v>174</v>
      </c>
      <c r="D150" s="228" t="s">
        <v>132</v>
      </c>
      <c r="E150" s="229" t="s">
        <v>175</v>
      </c>
      <c r="F150" s="230" t="s">
        <v>176</v>
      </c>
      <c r="G150" s="231" t="s">
        <v>151</v>
      </c>
      <c r="H150" s="232">
        <v>21</v>
      </c>
      <c r="I150" s="233"/>
      <c r="J150" s="234">
        <f>ROUND(I150*H150,2)</f>
        <v>0</v>
      </c>
      <c r="K150" s="235"/>
      <c r="L150" s="42"/>
      <c r="M150" s="236" t="s">
        <v>1</v>
      </c>
      <c r="N150" s="237" t="s">
        <v>39</v>
      </c>
      <c r="O150" s="89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40" t="s">
        <v>152</v>
      </c>
      <c r="AT150" s="240" t="s">
        <v>132</v>
      </c>
      <c r="AU150" s="240" t="s">
        <v>83</v>
      </c>
      <c r="AY150" s="15" t="s">
        <v>129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5" t="s">
        <v>81</v>
      </c>
      <c r="BK150" s="241">
        <f>ROUND(I150*H150,2)</f>
        <v>0</v>
      </c>
      <c r="BL150" s="15" t="s">
        <v>152</v>
      </c>
      <c r="BM150" s="240" t="s">
        <v>177</v>
      </c>
    </row>
    <row r="151" s="2" customFormat="1" ht="24.15" customHeight="1">
      <c r="A151" s="36"/>
      <c r="B151" s="37"/>
      <c r="C151" s="228" t="s">
        <v>178</v>
      </c>
      <c r="D151" s="228" t="s">
        <v>132</v>
      </c>
      <c r="E151" s="229" t="s">
        <v>179</v>
      </c>
      <c r="F151" s="230" t="s">
        <v>180</v>
      </c>
      <c r="G151" s="231" t="s">
        <v>151</v>
      </c>
      <c r="H151" s="232">
        <v>32</v>
      </c>
      <c r="I151" s="233"/>
      <c r="J151" s="234">
        <f>ROUND(I151*H151,2)</f>
        <v>0</v>
      </c>
      <c r="K151" s="235"/>
      <c r="L151" s="42"/>
      <c r="M151" s="236" t="s">
        <v>1</v>
      </c>
      <c r="N151" s="237" t="s">
        <v>39</v>
      </c>
      <c r="O151" s="89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40" t="s">
        <v>152</v>
      </c>
      <c r="AT151" s="240" t="s">
        <v>132</v>
      </c>
      <c r="AU151" s="240" t="s">
        <v>83</v>
      </c>
      <c r="AY151" s="15" t="s">
        <v>129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5" t="s">
        <v>81</v>
      </c>
      <c r="BK151" s="241">
        <f>ROUND(I151*H151,2)</f>
        <v>0</v>
      </c>
      <c r="BL151" s="15" t="s">
        <v>152</v>
      </c>
      <c r="BM151" s="240" t="s">
        <v>181</v>
      </c>
    </row>
    <row r="152" s="2" customFormat="1" ht="24.15" customHeight="1">
      <c r="A152" s="36"/>
      <c r="B152" s="37"/>
      <c r="C152" s="228" t="s">
        <v>182</v>
      </c>
      <c r="D152" s="228" t="s">
        <v>132</v>
      </c>
      <c r="E152" s="229" t="s">
        <v>183</v>
      </c>
      <c r="F152" s="230" t="s">
        <v>184</v>
      </c>
      <c r="G152" s="231" t="s">
        <v>151</v>
      </c>
      <c r="H152" s="232">
        <v>3</v>
      </c>
      <c r="I152" s="233"/>
      <c r="J152" s="234">
        <f>ROUND(I152*H152,2)</f>
        <v>0</v>
      </c>
      <c r="K152" s="235"/>
      <c r="L152" s="42"/>
      <c r="M152" s="236" t="s">
        <v>1</v>
      </c>
      <c r="N152" s="237" t="s">
        <v>39</v>
      </c>
      <c r="O152" s="89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40" t="s">
        <v>152</v>
      </c>
      <c r="AT152" s="240" t="s">
        <v>132</v>
      </c>
      <c r="AU152" s="240" t="s">
        <v>83</v>
      </c>
      <c r="AY152" s="15" t="s">
        <v>129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5" t="s">
        <v>81</v>
      </c>
      <c r="BK152" s="241">
        <f>ROUND(I152*H152,2)</f>
        <v>0</v>
      </c>
      <c r="BL152" s="15" t="s">
        <v>152</v>
      </c>
      <c r="BM152" s="240" t="s">
        <v>185</v>
      </c>
    </row>
    <row r="153" s="2" customFormat="1" ht="16.5" customHeight="1">
      <c r="A153" s="36"/>
      <c r="B153" s="37"/>
      <c r="C153" s="242" t="s">
        <v>186</v>
      </c>
      <c r="D153" s="242" t="s">
        <v>138</v>
      </c>
      <c r="E153" s="243" t="s">
        <v>187</v>
      </c>
      <c r="F153" s="244" t="s">
        <v>188</v>
      </c>
      <c r="G153" s="245" t="s">
        <v>151</v>
      </c>
      <c r="H153" s="246">
        <v>3</v>
      </c>
      <c r="I153" s="247"/>
      <c r="J153" s="248">
        <f>ROUND(I153*H153,2)</f>
        <v>0</v>
      </c>
      <c r="K153" s="249"/>
      <c r="L153" s="250"/>
      <c r="M153" s="251" t="s">
        <v>1</v>
      </c>
      <c r="N153" s="252" t="s">
        <v>39</v>
      </c>
      <c r="O153" s="89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40" t="s">
        <v>157</v>
      </c>
      <c r="AT153" s="240" t="s">
        <v>138</v>
      </c>
      <c r="AU153" s="240" t="s">
        <v>83</v>
      </c>
      <c r="AY153" s="15" t="s">
        <v>129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5" t="s">
        <v>81</v>
      </c>
      <c r="BK153" s="241">
        <f>ROUND(I153*H153,2)</f>
        <v>0</v>
      </c>
      <c r="BL153" s="15" t="s">
        <v>157</v>
      </c>
      <c r="BM153" s="240" t="s">
        <v>189</v>
      </c>
    </row>
    <row r="154" s="2" customFormat="1" ht="21.75" customHeight="1">
      <c r="A154" s="36"/>
      <c r="B154" s="37"/>
      <c r="C154" s="242" t="s">
        <v>190</v>
      </c>
      <c r="D154" s="242" t="s">
        <v>138</v>
      </c>
      <c r="E154" s="243" t="s">
        <v>191</v>
      </c>
      <c r="F154" s="244" t="s">
        <v>192</v>
      </c>
      <c r="G154" s="245" t="s">
        <v>151</v>
      </c>
      <c r="H154" s="246">
        <v>3</v>
      </c>
      <c r="I154" s="247"/>
      <c r="J154" s="248">
        <f>ROUND(I154*H154,2)</f>
        <v>0</v>
      </c>
      <c r="K154" s="249"/>
      <c r="L154" s="250"/>
      <c r="M154" s="251" t="s">
        <v>1</v>
      </c>
      <c r="N154" s="252" t="s">
        <v>39</v>
      </c>
      <c r="O154" s="89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40" t="s">
        <v>157</v>
      </c>
      <c r="AT154" s="240" t="s">
        <v>138</v>
      </c>
      <c r="AU154" s="240" t="s">
        <v>83</v>
      </c>
      <c r="AY154" s="15" t="s">
        <v>129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5" t="s">
        <v>81</v>
      </c>
      <c r="BK154" s="241">
        <f>ROUND(I154*H154,2)</f>
        <v>0</v>
      </c>
      <c r="BL154" s="15" t="s">
        <v>157</v>
      </c>
      <c r="BM154" s="240" t="s">
        <v>193</v>
      </c>
    </row>
    <row r="155" s="2" customFormat="1" ht="16.5" customHeight="1">
      <c r="A155" s="36"/>
      <c r="B155" s="37"/>
      <c r="C155" s="242" t="s">
        <v>194</v>
      </c>
      <c r="D155" s="242" t="s">
        <v>138</v>
      </c>
      <c r="E155" s="243" t="s">
        <v>195</v>
      </c>
      <c r="F155" s="244" t="s">
        <v>196</v>
      </c>
      <c r="G155" s="245" t="s">
        <v>151</v>
      </c>
      <c r="H155" s="246">
        <v>3</v>
      </c>
      <c r="I155" s="247"/>
      <c r="J155" s="248">
        <f>ROUND(I155*H155,2)</f>
        <v>0</v>
      </c>
      <c r="K155" s="249"/>
      <c r="L155" s="250"/>
      <c r="M155" s="251" t="s">
        <v>1</v>
      </c>
      <c r="N155" s="252" t="s">
        <v>39</v>
      </c>
      <c r="O155" s="89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40" t="s">
        <v>157</v>
      </c>
      <c r="AT155" s="240" t="s">
        <v>138</v>
      </c>
      <c r="AU155" s="240" t="s">
        <v>83</v>
      </c>
      <c r="AY155" s="15" t="s">
        <v>129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5" t="s">
        <v>81</v>
      </c>
      <c r="BK155" s="241">
        <f>ROUND(I155*H155,2)</f>
        <v>0</v>
      </c>
      <c r="BL155" s="15" t="s">
        <v>157</v>
      </c>
      <c r="BM155" s="240" t="s">
        <v>197</v>
      </c>
    </row>
    <row r="156" s="2" customFormat="1" ht="16.5" customHeight="1">
      <c r="A156" s="36"/>
      <c r="B156" s="37"/>
      <c r="C156" s="228" t="s">
        <v>8</v>
      </c>
      <c r="D156" s="228" t="s">
        <v>132</v>
      </c>
      <c r="E156" s="229" t="s">
        <v>198</v>
      </c>
      <c r="F156" s="230" t="s">
        <v>199</v>
      </c>
      <c r="G156" s="231" t="s">
        <v>151</v>
      </c>
      <c r="H156" s="232">
        <v>6</v>
      </c>
      <c r="I156" s="233"/>
      <c r="J156" s="234">
        <f>ROUND(I156*H156,2)</f>
        <v>0</v>
      </c>
      <c r="K156" s="235"/>
      <c r="L156" s="42"/>
      <c r="M156" s="236" t="s">
        <v>1</v>
      </c>
      <c r="N156" s="237" t="s">
        <v>39</v>
      </c>
      <c r="O156" s="89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40" t="s">
        <v>152</v>
      </c>
      <c r="AT156" s="240" t="s">
        <v>132</v>
      </c>
      <c r="AU156" s="240" t="s">
        <v>83</v>
      </c>
      <c r="AY156" s="15" t="s">
        <v>129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5" t="s">
        <v>81</v>
      </c>
      <c r="BK156" s="241">
        <f>ROUND(I156*H156,2)</f>
        <v>0</v>
      </c>
      <c r="BL156" s="15" t="s">
        <v>152</v>
      </c>
      <c r="BM156" s="240" t="s">
        <v>200</v>
      </c>
    </row>
    <row r="157" s="2" customFormat="1" ht="21.75" customHeight="1">
      <c r="A157" s="36"/>
      <c r="B157" s="37"/>
      <c r="C157" s="242" t="s">
        <v>136</v>
      </c>
      <c r="D157" s="242" t="s">
        <v>138</v>
      </c>
      <c r="E157" s="243" t="s">
        <v>201</v>
      </c>
      <c r="F157" s="244" t="s">
        <v>202</v>
      </c>
      <c r="G157" s="245" t="s">
        <v>151</v>
      </c>
      <c r="H157" s="246">
        <v>6</v>
      </c>
      <c r="I157" s="247"/>
      <c r="J157" s="248">
        <f>ROUND(I157*H157,2)</f>
        <v>0</v>
      </c>
      <c r="K157" s="249"/>
      <c r="L157" s="250"/>
      <c r="M157" s="251" t="s">
        <v>1</v>
      </c>
      <c r="N157" s="252" t="s">
        <v>39</v>
      </c>
      <c r="O157" s="89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40" t="s">
        <v>166</v>
      </c>
      <c r="AT157" s="240" t="s">
        <v>138</v>
      </c>
      <c r="AU157" s="240" t="s">
        <v>83</v>
      </c>
      <c r="AY157" s="15" t="s">
        <v>129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5" t="s">
        <v>81</v>
      </c>
      <c r="BK157" s="241">
        <f>ROUND(I157*H157,2)</f>
        <v>0</v>
      </c>
      <c r="BL157" s="15" t="s">
        <v>152</v>
      </c>
      <c r="BM157" s="240" t="s">
        <v>203</v>
      </c>
    </row>
    <row r="158" s="2" customFormat="1" ht="24.15" customHeight="1">
      <c r="A158" s="36"/>
      <c r="B158" s="37"/>
      <c r="C158" s="228" t="s">
        <v>204</v>
      </c>
      <c r="D158" s="228" t="s">
        <v>132</v>
      </c>
      <c r="E158" s="229" t="s">
        <v>205</v>
      </c>
      <c r="F158" s="230" t="s">
        <v>206</v>
      </c>
      <c r="G158" s="231" t="s">
        <v>151</v>
      </c>
      <c r="H158" s="232">
        <v>1</v>
      </c>
      <c r="I158" s="233"/>
      <c r="J158" s="234">
        <f>ROUND(I158*H158,2)</f>
        <v>0</v>
      </c>
      <c r="K158" s="235"/>
      <c r="L158" s="42"/>
      <c r="M158" s="236" t="s">
        <v>1</v>
      </c>
      <c r="N158" s="237" t="s">
        <v>39</v>
      </c>
      <c r="O158" s="89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40" t="s">
        <v>152</v>
      </c>
      <c r="AT158" s="240" t="s">
        <v>132</v>
      </c>
      <c r="AU158" s="240" t="s">
        <v>83</v>
      </c>
      <c r="AY158" s="15" t="s">
        <v>129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5" t="s">
        <v>81</v>
      </c>
      <c r="BK158" s="241">
        <f>ROUND(I158*H158,2)</f>
        <v>0</v>
      </c>
      <c r="BL158" s="15" t="s">
        <v>152</v>
      </c>
      <c r="BM158" s="240" t="s">
        <v>207</v>
      </c>
    </row>
    <row r="159" s="2" customFormat="1" ht="16.5" customHeight="1">
      <c r="A159" s="36"/>
      <c r="B159" s="37"/>
      <c r="C159" s="242" t="s">
        <v>208</v>
      </c>
      <c r="D159" s="242" t="s">
        <v>138</v>
      </c>
      <c r="E159" s="243" t="s">
        <v>209</v>
      </c>
      <c r="F159" s="244" t="s">
        <v>210</v>
      </c>
      <c r="G159" s="245" t="s">
        <v>151</v>
      </c>
      <c r="H159" s="246">
        <v>1</v>
      </c>
      <c r="I159" s="247"/>
      <c r="J159" s="248">
        <f>ROUND(I159*H159,2)</f>
        <v>0</v>
      </c>
      <c r="K159" s="249"/>
      <c r="L159" s="250"/>
      <c r="M159" s="251" t="s">
        <v>1</v>
      </c>
      <c r="N159" s="252" t="s">
        <v>39</v>
      </c>
      <c r="O159" s="89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40" t="s">
        <v>166</v>
      </c>
      <c r="AT159" s="240" t="s">
        <v>138</v>
      </c>
      <c r="AU159" s="240" t="s">
        <v>83</v>
      </c>
      <c r="AY159" s="15" t="s">
        <v>129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5" t="s">
        <v>81</v>
      </c>
      <c r="BK159" s="241">
        <f>ROUND(I159*H159,2)</f>
        <v>0</v>
      </c>
      <c r="BL159" s="15" t="s">
        <v>152</v>
      </c>
      <c r="BM159" s="240" t="s">
        <v>211</v>
      </c>
    </row>
    <row r="160" s="2" customFormat="1" ht="24.15" customHeight="1">
      <c r="A160" s="36"/>
      <c r="B160" s="37"/>
      <c r="C160" s="228" t="s">
        <v>212</v>
      </c>
      <c r="D160" s="228" t="s">
        <v>132</v>
      </c>
      <c r="E160" s="229" t="s">
        <v>213</v>
      </c>
      <c r="F160" s="230" t="s">
        <v>214</v>
      </c>
      <c r="G160" s="231" t="s">
        <v>151</v>
      </c>
      <c r="H160" s="232">
        <v>4</v>
      </c>
      <c r="I160" s="233"/>
      <c r="J160" s="234">
        <f>ROUND(I160*H160,2)</f>
        <v>0</v>
      </c>
      <c r="K160" s="235"/>
      <c r="L160" s="42"/>
      <c r="M160" s="236" t="s">
        <v>1</v>
      </c>
      <c r="N160" s="237" t="s">
        <v>39</v>
      </c>
      <c r="O160" s="89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40" t="s">
        <v>152</v>
      </c>
      <c r="AT160" s="240" t="s">
        <v>132</v>
      </c>
      <c r="AU160" s="240" t="s">
        <v>83</v>
      </c>
      <c r="AY160" s="15" t="s">
        <v>129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5" t="s">
        <v>81</v>
      </c>
      <c r="BK160" s="241">
        <f>ROUND(I160*H160,2)</f>
        <v>0</v>
      </c>
      <c r="BL160" s="15" t="s">
        <v>152</v>
      </c>
      <c r="BM160" s="240" t="s">
        <v>215</v>
      </c>
    </row>
    <row r="161" s="2" customFormat="1" ht="21.75" customHeight="1">
      <c r="A161" s="36"/>
      <c r="B161" s="37"/>
      <c r="C161" s="242" t="s">
        <v>216</v>
      </c>
      <c r="D161" s="242" t="s">
        <v>138</v>
      </c>
      <c r="E161" s="243" t="s">
        <v>217</v>
      </c>
      <c r="F161" s="244" t="s">
        <v>218</v>
      </c>
      <c r="G161" s="245" t="s">
        <v>219</v>
      </c>
      <c r="H161" s="246">
        <v>4</v>
      </c>
      <c r="I161" s="247"/>
      <c r="J161" s="248">
        <f>ROUND(I161*H161,2)</f>
        <v>0</v>
      </c>
      <c r="K161" s="249"/>
      <c r="L161" s="250"/>
      <c r="M161" s="251" t="s">
        <v>1</v>
      </c>
      <c r="N161" s="252" t="s">
        <v>39</v>
      </c>
      <c r="O161" s="89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40" t="s">
        <v>166</v>
      </c>
      <c r="AT161" s="240" t="s">
        <v>138</v>
      </c>
      <c r="AU161" s="240" t="s">
        <v>83</v>
      </c>
      <c r="AY161" s="15" t="s">
        <v>129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5" t="s">
        <v>81</v>
      </c>
      <c r="BK161" s="241">
        <f>ROUND(I161*H161,2)</f>
        <v>0</v>
      </c>
      <c r="BL161" s="15" t="s">
        <v>152</v>
      </c>
      <c r="BM161" s="240" t="s">
        <v>220</v>
      </c>
    </row>
    <row r="162" s="2" customFormat="1" ht="16.5" customHeight="1">
      <c r="A162" s="36"/>
      <c r="B162" s="37"/>
      <c r="C162" s="228" t="s">
        <v>7</v>
      </c>
      <c r="D162" s="228" t="s">
        <v>132</v>
      </c>
      <c r="E162" s="229" t="s">
        <v>221</v>
      </c>
      <c r="F162" s="230" t="s">
        <v>222</v>
      </c>
      <c r="G162" s="231" t="s">
        <v>151</v>
      </c>
      <c r="H162" s="232">
        <v>3</v>
      </c>
      <c r="I162" s="233"/>
      <c r="J162" s="234">
        <f>ROUND(I162*H162,2)</f>
        <v>0</v>
      </c>
      <c r="K162" s="235"/>
      <c r="L162" s="42"/>
      <c r="M162" s="236" t="s">
        <v>1</v>
      </c>
      <c r="N162" s="237" t="s">
        <v>39</v>
      </c>
      <c r="O162" s="89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40" t="s">
        <v>152</v>
      </c>
      <c r="AT162" s="240" t="s">
        <v>132</v>
      </c>
      <c r="AU162" s="240" t="s">
        <v>83</v>
      </c>
      <c r="AY162" s="15" t="s">
        <v>129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5" t="s">
        <v>81</v>
      </c>
      <c r="BK162" s="241">
        <f>ROUND(I162*H162,2)</f>
        <v>0</v>
      </c>
      <c r="BL162" s="15" t="s">
        <v>152</v>
      </c>
      <c r="BM162" s="240" t="s">
        <v>223</v>
      </c>
    </row>
    <row r="163" s="2" customFormat="1" ht="21.75" customHeight="1">
      <c r="A163" s="36"/>
      <c r="B163" s="37"/>
      <c r="C163" s="242" t="s">
        <v>224</v>
      </c>
      <c r="D163" s="242" t="s">
        <v>138</v>
      </c>
      <c r="E163" s="243" t="s">
        <v>225</v>
      </c>
      <c r="F163" s="244" t="s">
        <v>226</v>
      </c>
      <c r="G163" s="245" t="s">
        <v>151</v>
      </c>
      <c r="H163" s="246">
        <v>3</v>
      </c>
      <c r="I163" s="247"/>
      <c r="J163" s="248">
        <f>ROUND(I163*H163,2)</f>
        <v>0</v>
      </c>
      <c r="K163" s="249"/>
      <c r="L163" s="250"/>
      <c r="M163" s="251" t="s">
        <v>1</v>
      </c>
      <c r="N163" s="252" t="s">
        <v>39</v>
      </c>
      <c r="O163" s="89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40" t="s">
        <v>166</v>
      </c>
      <c r="AT163" s="240" t="s">
        <v>138</v>
      </c>
      <c r="AU163" s="240" t="s">
        <v>83</v>
      </c>
      <c r="AY163" s="15" t="s">
        <v>129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5" t="s">
        <v>81</v>
      </c>
      <c r="BK163" s="241">
        <f>ROUND(I163*H163,2)</f>
        <v>0</v>
      </c>
      <c r="BL163" s="15" t="s">
        <v>152</v>
      </c>
      <c r="BM163" s="240" t="s">
        <v>227</v>
      </c>
    </row>
    <row r="164" s="2" customFormat="1" ht="16.5" customHeight="1">
      <c r="A164" s="36"/>
      <c r="B164" s="37"/>
      <c r="C164" s="228" t="s">
        <v>228</v>
      </c>
      <c r="D164" s="228" t="s">
        <v>132</v>
      </c>
      <c r="E164" s="229" t="s">
        <v>229</v>
      </c>
      <c r="F164" s="230" t="s">
        <v>230</v>
      </c>
      <c r="G164" s="231" t="s">
        <v>151</v>
      </c>
      <c r="H164" s="232">
        <v>3</v>
      </c>
      <c r="I164" s="233"/>
      <c r="J164" s="234">
        <f>ROUND(I164*H164,2)</f>
        <v>0</v>
      </c>
      <c r="K164" s="235"/>
      <c r="L164" s="42"/>
      <c r="M164" s="236" t="s">
        <v>1</v>
      </c>
      <c r="N164" s="237" t="s">
        <v>39</v>
      </c>
      <c r="O164" s="89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40" t="s">
        <v>152</v>
      </c>
      <c r="AT164" s="240" t="s">
        <v>132</v>
      </c>
      <c r="AU164" s="240" t="s">
        <v>83</v>
      </c>
      <c r="AY164" s="15" t="s">
        <v>129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5" t="s">
        <v>81</v>
      </c>
      <c r="BK164" s="241">
        <f>ROUND(I164*H164,2)</f>
        <v>0</v>
      </c>
      <c r="BL164" s="15" t="s">
        <v>152</v>
      </c>
      <c r="BM164" s="240" t="s">
        <v>231</v>
      </c>
    </row>
    <row r="165" s="2" customFormat="1" ht="24.15" customHeight="1">
      <c r="A165" s="36"/>
      <c r="B165" s="37"/>
      <c r="C165" s="242" t="s">
        <v>232</v>
      </c>
      <c r="D165" s="242" t="s">
        <v>138</v>
      </c>
      <c r="E165" s="243" t="s">
        <v>233</v>
      </c>
      <c r="F165" s="244" t="s">
        <v>234</v>
      </c>
      <c r="G165" s="245" t="s">
        <v>151</v>
      </c>
      <c r="H165" s="246">
        <v>3</v>
      </c>
      <c r="I165" s="247"/>
      <c r="J165" s="248">
        <f>ROUND(I165*H165,2)</f>
        <v>0</v>
      </c>
      <c r="K165" s="249"/>
      <c r="L165" s="250"/>
      <c r="M165" s="251" t="s">
        <v>1</v>
      </c>
      <c r="N165" s="252" t="s">
        <v>39</v>
      </c>
      <c r="O165" s="89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40" t="s">
        <v>166</v>
      </c>
      <c r="AT165" s="240" t="s">
        <v>138</v>
      </c>
      <c r="AU165" s="240" t="s">
        <v>83</v>
      </c>
      <c r="AY165" s="15" t="s">
        <v>129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5" t="s">
        <v>81</v>
      </c>
      <c r="BK165" s="241">
        <f>ROUND(I165*H165,2)</f>
        <v>0</v>
      </c>
      <c r="BL165" s="15" t="s">
        <v>152</v>
      </c>
      <c r="BM165" s="240" t="s">
        <v>235</v>
      </c>
    </row>
    <row r="166" s="2" customFormat="1" ht="24.15" customHeight="1">
      <c r="A166" s="36"/>
      <c r="B166" s="37"/>
      <c r="C166" s="228" t="s">
        <v>236</v>
      </c>
      <c r="D166" s="228" t="s">
        <v>132</v>
      </c>
      <c r="E166" s="229" t="s">
        <v>237</v>
      </c>
      <c r="F166" s="230" t="s">
        <v>238</v>
      </c>
      <c r="G166" s="231" t="s">
        <v>151</v>
      </c>
      <c r="H166" s="232">
        <v>1</v>
      </c>
      <c r="I166" s="233"/>
      <c r="J166" s="234">
        <f>ROUND(I166*H166,2)</f>
        <v>0</v>
      </c>
      <c r="K166" s="235"/>
      <c r="L166" s="42"/>
      <c r="M166" s="236" t="s">
        <v>1</v>
      </c>
      <c r="N166" s="237" t="s">
        <v>39</v>
      </c>
      <c r="O166" s="89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40" t="s">
        <v>152</v>
      </c>
      <c r="AT166" s="240" t="s">
        <v>132</v>
      </c>
      <c r="AU166" s="240" t="s">
        <v>83</v>
      </c>
      <c r="AY166" s="15" t="s">
        <v>129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5" t="s">
        <v>81</v>
      </c>
      <c r="BK166" s="241">
        <f>ROUND(I166*H166,2)</f>
        <v>0</v>
      </c>
      <c r="BL166" s="15" t="s">
        <v>152</v>
      </c>
      <c r="BM166" s="240" t="s">
        <v>239</v>
      </c>
    </row>
    <row r="167" s="2" customFormat="1" ht="24.15" customHeight="1">
      <c r="A167" s="36"/>
      <c r="B167" s="37"/>
      <c r="C167" s="228" t="s">
        <v>240</v>
      </c>
      <c r="D167" s="228" t="s">
        <v>132</v>
      </c>
      <c r="E167" s="229" t="s">
        <v>241</v>
      </c>
      <c r="F167" s="230" t="s">
        <v>242</v>
      </c>
      <c r="G167" s="231" t="s">
        <v>135</v>
      </c>
      <c r="H167" s="232">
        <v>5</v>
      </c>
      <c r="I167" s="233"/>
      <c r="J167" s="234">
        <f>ROUND(I167*H167,2)</f>
        <v>0</v>
      </c>
      <c r="K167" s="235"/>
      <c r="L167" s="42"/>
      <c r="M167" s="236" t="s">
        <v>1</v>
      </c>
      <c r="N167" s="237" t="s">
        <v>39</v>
      </c>
      <c r="O167" s="89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40" t="s">
        <v>152</v>
      </c>
      <c r="AT167" s="240" t="s">
        <v>132</v>
      </c>
      <c r="AU167" s="240" t="s">
        <v>83</v>
      </c>
      <c r="AY167" s="15" t="s">
        <v>129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5" t="s">
        <v>81</v>
      </c>
      <c r="BK167" s="241">
        <f>ROUND(I167*H167,2)</f>
        <v>0</v>
      </c>
      <c r="BL167" s="15" t="s">
        <v>152</v>
      </c>
      <c r="BM167" s="240" t="s">
        <v>243</v>
      </c>
    </row>
    <row r="168" s="2" customFormat="1" ht="21.75" customHeight="1">
      <c r="A168" s="36"/>
      <c r="B168" s="37"/>
      <c r="C168" s="242" t="s">
        <v>244</v>
      </c>
      <c r="D168" s="242" t="s">
        <v>138</v>
      </c>
      <c r="E168" s="243" t="s">
        <v>245</v>
      </c>
      <c r="F168" s="244" t="s">
        <v>246</v>
      </c>
      <c r="G168" s="245" t="s">
        <v>135</v>
      </c>
      <c r="H168" s="246">
        <v>5</v>
      </c>
      <c r="I168" s="247"/>
      <c r="J168" s="248">
        <f>ROUND(I168*H168,2)</f>
        <v>0</v>
      </c>
      <c r="K168" s="249"/>
      <c r="L168" s="250"/>
      <c r="M168" s="251" t="s">
        <v>1</v>
      </c>
      <c r="N168" s="252" t="s">
        <v>39</v>
      </c>
      <c r="O168" s="89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40" t="s">
        <v>166</v>
      </c>
      <c r="AT168" s="240" t="s">
        <v>138</v>
      </c>
      <c r="AU168" s="240" t="s">
        <v>83</v>
      </c>
      <c r="AY168" s="15" t="s">
        <v>129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5" t="s">
        <v>81</v>
      </c>
      <c r="BK168" s="241">
        <f>ROUND(I168*H168,2)</f>
        <v>0</v>
      </c>
      <c r="BL168" s="15" t="s">
        <v>152</v>
      </c>
      <c r="BM168" s="240" t="s">
        <v>247</v>
      </c>
    </row>
    <row r="169" s="2" customFormat="1" ht="37.8" customHeight="1">
      <c r="A169" s="36"/>
      <c r="B169" s="37"/>
      <c r="C169" s="228" t="s">
        <v>248</v>
      </c>
      <c r="D169" s="228" t="s">
        <v>132</v>
      </c>
      <c r="E169" s="229" t="s">
        <v>249</v>
      </c>
      <c r="F169" s="230" t="s">
        <v>250</v>
      </c>
      <c r="G169" s="231" t="s">
        <v>135</v>
      </c>
      <c r="H169" s="232">
        <v>24</v>
      </c>
      <c r="I169" s="233"/>
      <c r="J169" s="234">
        <f>ROUND(I169*H169,2)</f>
        <v>0</v>
      </c>
      <c r="K169" s="235"/>
      <c r="L169" s="42"/>
      <c r="M169" s="236" t="s">
        <v>1</v>
      </c>
      <c r="N169" s="237" t="s">
        <v>39</v>
      </c>
      <c r="O169" s="89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40" t="s">
        <v>152</v>
      </c>
      <c r="AT169" s="240" t="s">
        <v>132</v>
      </c>
      <c r="AU169" s="240" t="s">
        <v>83</v>
      </c>
      <c r="AY169" s="15" t="s">
        <v>129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5" t="s">
        <v>81</v>
      </c>
      <c r="BK169" s="241">
        <f>ROUND(I169*H169,2)</f>
        <v>0</v>
      </c>
      <c r="BL169" s="15" t="s">
        <v>152</v>
      </c>
      <c r="BM169" s="240" t="s">
        <v>251</v>
      </c>
    </row>
    <row r="170" s="2" customFormat="1" ht="24.15" customHeight="1">
      <c r="A170" s="36"/>
      <c r="B170" s="37"/>
      <c r="C170" s="242" t="s">
        <v>252</v>
      </c>
      <c r="D170" s="242" t="s">
        <v>138</v>
      </c>
      <c r="E170" s="243" t="s">
        <v>253</v>
      </c>
      <c r="F170" s="244" t="s">
        <v>254</v>
      </c>
      <c r="G170" s="245" t="s">
        <v>135</v>
      </c>
      <c r="H170" s="246">
        <v>24.239999999999998</v>
      </c>
      <c r="I170" s="247"/>
      <c r="J170" s="248">
        <f>ROUND(I170*H170,2)</f>
        <v>0</v>
      </c>
      <c r="K170" s="249"/>
      <c r="L170" s="250"/>
      <c r="M170" s="251" t="s">
        <v>1</v>
      </c>
      <c r="N170" s="252" t="s">
        <v>39</v>
      </c>
      <c r="O170" s="89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40" t="s">
        <v>166</v>
      </c>
      <c r="AT170" s="240" t="s">
        <v>138</v>
      </c>
      <c r="AU170" s="240" t="s">
        <v>83</v>
      </c>
      <c r="AY170" s="15" t="s">
        <v>129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5" t="s">
        <v>81</v>
      </c>
      <c r="BK170" s="241">
        <f>ROUND(I170*H170,2)</f>
        <v>0</v>
      </c>
      <c r="BL170" s="15" t="s">
        <v>152</v>
      </c>
      <c r="BM170" s="240" t="s">
        <v>255</v>
      </c>
    </row>
    <row r="171" s="2" customFormat="1" ht="37.8" customHeight="1">
      <c r="A171" s="36"/>
      <c r="B171" s="37"/>
      <c r="C171" s="228" t="s">
        <v>256</v>
      </c>
      <c r="D171" s="228" t="s">
        <v>132</v>
      </c>
      <c r="E171" s="229" t="s">
        <v>257</v>
      </c>
      <c r="F171" s="230" t="s">
        <v>258</v>
      </c>
      <c r="G171" s="231" t="s">
        <v>135</v>
      </c>
      <c r="H171" s="232">
        <v>150</v>
      </c>
      <c r="I171" s="233"/>
      <c r="J171" s="234">
        <f>ROUND(I171*H171,2)</f>
        <v>0</v>
      </c>
      <c r="K171" s="235"/>
      <c r="L171" s="42"/>
      <c r="M171" s="236" t="s">
        <v>1</v>
      </c>
      <c r="N171" s="237" t="s">
        <v>39</v>
      </c>
      <c r="O171" s="89"/>
      <c r="P171" s="238">
        <f>O171*H171</f>
        <v>0</v>
      </c>
      <c r="Q171" s="238">
        <v>0</v>
      </c>
      <c r="R171" s="238">
        <f>Q171*H171</f>
        <v>0</v>
      </c>
      <c r="S171" s="238">
        <v>0</v>
      </c>
      <c r="T171" s="239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40" t="s">
        <v>152</v>
      </c>
      <c r="AT171" s="240" t="s">
        <v>132</v>
      </c>
      <c r="AU171" s="240" t="s">
        <v>83</v>
      </c>
      <c r="AY171" s="15" t="s">
        <v>129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5" t="s">
        <v>81</v>
      </c>
      <c r="BK171" s="241">
        <f>ROUND(I171*H171,2)</f>
        <v>0</v>
      </c>
      <c r="BL171" s="15" t="s">
        <v>152</v>
      </c>
      <c r="BM171" s="240" t="s">
        <v>259</v>
      </c>
    </row>
    <row r="172" s="2" customFormat="1" ht="24.15" customHeight="1">
      <c r="A172" s="36"/>
      <c r="B172" s="37"/>
      <c r="C172" s="242" t="s">
        <v>260</v>
      </c>
      <c r="D172" s="242" t="s">
        <v>138</v>
      </c>
      <c r="E172" s="243" t="s">
        <v>261</v>
      </c>
      <c r="F172" s="244" t="s">
        <v>262</v>
      </c>
      <c r="G172" s="245" t="s">
        <v>135</v>
      </c>
      <c r="H172" s="246">
        <v>151.5</v>
      </c>
      <c r="I172" s="247"/>
      <c r="J172" s="248">
        <f>ROUND(I172*H172,2)</f>
        <v>0</v>
      </c>
      <c r="K172" s="249"/>
      <c r="L172" s="250"/>
      <c r="M172" s="251" t="s">
        <v>1</v>
      </c>
      <c r="N172" s="252" t="s">
        <v>39</v>
      </c>
      <c r="O172" s="89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40" t="s">
        <v>166</v>
      </c>
      <c r="AT172" s="240" t="s">
        <v>138</v>
      </c>
      <c r="AU172" s="240" t="s">
        <v>83</v>
      </c>
      <c r="AY172" s="15" t="s">
        <v>129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5" t="s">
        <v>81</v>
      </c>
      <c r="BK172" s="241">
        <f>ROUND(I172*H172,2)</f>
        <v>0</v>
      </c>
      <c r="BL172" s="15" t="s">
        <v>152</v>
      </c>
      <c r="BM172" s="240" t="s">
        <v>263</v>
      </c>
    </row>
    <row r="173" s="2" customFormat="1" ht="37.8" customHeight="1">
      <c r="A173" s="36"/>
      <c r="B173" s="37"/>
      <c r="C173" s="228" t="s">
        <v>264</v>
      </c>
      <c r="D173" s="228" t="s">
        <v>132</v>
      </c>
      <c r="E173" s="229" t="s">
        <v>265</v>
      </c>
      <c r="F173" s="230" t="s">
        <v>266</v>
      </c>
      <c r="G173" s="231" t="s">
        <v>135</v>
      </c>
      <c r="H173" s="232">
        <v>8</v>
      </c>
      <c r="I173" s="233"/>
      <c r="J173" s="234">
        <f>ROUND(I173*H173,2)</f>
        <v>0</v>
      </c>
      <c r="K173" s="235"/>
      <c r="L173" s="42"/>
      <c r="M173" s="236" t="s">
        <v>1</v>
      </c>
      <c r="N173" s="237" t="s">
        <v>39</v>
      </c>
      <c r="O173" s="89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40" t="s">
        <v>152</v>
      </c>
      <c r="AT173" s="240" t="s">
        <v>132</v>
      </c>
      <c r="AU173" s="240" t="s">
        <v>83</v>
      </c>
      <c r="AY173" s="15" t="s">
        <v>129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5" t="s">
        <v>81</v>
      </c>
      <c r="BK173" s="241">
        <f>ROUND(I173*H173,2)</f>
        <v>0</v>
      </c>
      <c r="BL173" s="15" t="s">
        <v>152</v>
      </c>
      <c r="BM173" s="240" t="s">
        <v>267</v>
      </c>
    </row>
    <row r="174" s="2" customFormat="1" ht="16.5" customHeight="1">
      <c r="A174" s="36"/>
      <c r="B174" s="37"/>
      <c r="C174" s="242" t="s">
        <v>268</v>
      </c>
      <c r="D174" s="242" t="s">
        <v>138</v>
      </c>
      <c r="E174" s="243" t="s">
        <v>269</v>
      </c>
      <c r="F174" s="244" t="s">
        <v>270</v>
      </c>
      <c r="G174" s="245" t="s">
        <v>135</v>
      </c>
      <c r="H174" s="246">
        <v>8</v>
      </c>
      <c r="I174" s="247"/>
      <c r="J174" s="248">
        <f>ROUND(I174*H174,2)</f>
        <v>0</v>
      </c>
      <c r="K174" s="249"/>
      <c r="L174" s="250"/>
      <c r="M174" s="251" t="s">
        <v>1</v>
      </c>
      <c r="N174" s="252" t="s">
        <v>39</v>
      </c>
      <c r="O174" s="89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40" t="s">
        <v>166</v>
      </c>
      <c r="AT174" s="240" t="s">
        <v>138</v>
      </c>
      <c r="AU174" s="240" t="s">
        <v>83</v>
      </c>
      <c r="AY174" s="15" t="s">
        <v>129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5" t="s">
        <v>81</v>
      </c>
      <c r="BK174" s="241">
        <f>ROUND(I174*H174,2)</f>
        <v>0</v>
      </c>
      <c r="BL174" s="15" t="s">
        <v>152</v>
      </c>
      <c r="BM174" s="240" t="s">
        <v>271</v>
      </c>
    </row>
    <row r="175" s="2" customFormat="1" ht="16.5" customHeight="1">
      <c r="A175" s="36"/>
      <c r="B175" s="37"/>
      <c r="C175" s="228" t="s">
        <v>272</v>
      </c>
      <c r="D175" s="228" t="s">
        <v>132</v>
      </c>
      <c r="E175" s="229" t="s">
        <v>273</v>
      </c>
      <c r="F175" s="230" t="s">
        <v>274</v>
      </c>
      <c r="G175" s="231" t="s">
        <v>151</v>
      </c>
      <c r="H175" s="232">
        <v>9</v>
      </c>
      <c r="I175" s="233"/>
      <c r="J175" s="234">
        <f>ROUND(I175*H175,2)</f>
        <v>0</v>
      </c>
      <c r="K175" s="235"/>
      <c r="L175" s="42"/>
      <c r="M175" s="236" t="s">
        <v>1</v>
      </c>
      <c r="N175" s="237" t="s">
        <v>39</v>
      </c>
      <c r="O175" s="89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40" t="s">
        <v>152</v>
      </c>
      <c r="AT175" s="240" t="s">
        <v>132</v>
      </c>
      <c r="AU175" s="240" t="s">
        <v>83</v>
      </c>
      <c r="AY175" s="15" t="s">
        <v>129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5" t="s">
        <v>81</v>
      </c>
      <c r="BK175" s="241">
        <f>ROUND(I175*H175,2)</f>
        <v>0</v>
      </c>
      <c r="BL175" s="15" t="s">
        <v>152</v>
      </c>
      <c r="BM175" s="240" t="s">
        <v>275</v>
      </c>
    </row>
    <row r="176" s="2" customFormat="1" ht="16.5" customHeight="1">
      <c r="A176" s="36"/>
      <c r="B176" s="37"/>
      <c r="C176" s="242" t="s">
        <v>276</v>
      </c>
      <c r="D176" s="242" t="s">
        <v>138</v>
      </c>
      <c r="E176" s="243" t="s">
        <v>277</v>
      </c>
      <c r="F176" s="244" t="s">
        <v>278</v>
      </c>
      <c r="G176" s="245" t="s">
        <v>151</v>
      </c>
      <c r="H176" s="246">
        <v>9</v>
      </c>
      <c r="I176" s="247"/>
      <c r="J176" s="248">
        <f>ROUND(I176*H176,2)</f>
        <v>0</v>
      </c>
      <c r="K176" s="249"/>
      <c r="L176" s="250"/>
      <c r="M176" s="251" t="s">
        <v>1</v>
      </c>
      <c r="N176" s="252" t="s">
        <v>39</v>
      </c>
      <c r="O176" s="89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40" t="s">
        <v>166</v>
      </c>
      <c r="AT176" s="240" t="s">
        <v>138</v>
      </c>
      <c r="AU176" s="240" t="s">
        <v>83</v>
      </c>
      <c r="AY176" s="15" t="s">
        <v>129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5" t="s">
        <v>81</v>
      </c>
      <c r="BK176" s="241">
        <f>ROUND(I176*H176,2)</f>
        <v>0</v>
      </c>
      <c r="BL176" s="15" t="s">
        <v>152</v>
      </c>
      <c r="BM176" s="240" t="s">
        <v>279</v>
      </c>
    </row>
    <row r="177" s="2" customFormat="1" ht="24.15" customHeight="1">
      <c r="A177" s="36"/>
      <c r="B177" s="37"/>
      <c r="C177" s="228" t="s">
        <v>280</v>
      </c>
      <c r="D177" s="228" t="s">
        <v>132</v>
      </c>
      <c r="E177" s="229" t="s">
        <v>281</v>
      </c>
      <c r="F177" s="230" t="s">
        <v>282</v>
      </c>
      <c r="G177" s="231" t="s">
        <v>135</v>
      </c>
      <c r="H177" s="232">
        <v>150</v>
      </c>
      <c r="I177" s="233"/>
      <c r="J177" s="234">
        <f>ROUND(I177*H177,2)</f>
        <v>0</v>
      </c>
      <c r="K177" s="235"/>
      <c r="L177" s="42"/>
      <c r="M177" s="236" t="s">
        <v>1</v>
      </c>
      <c r="N177" s="237" t="s">
        <v>39</v>
      </c>
      <c r="O177" s="89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40" t="s">
        <v>152</v>
      </c>
      <c r="AT177" s="240" t="s">
        <v>132</v>
      </c>
      <c r="AU177" s="240" t="s">
        <v>83</v>
      </c>
      <c r="AY177" s="15" t="s">
        <v>129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5" t="s">
        <v>81</v>
      </c>
      <c r="BK177" s="241">
        <f>ROUND(I177*H177,2)</f>
        <v>0</v>
      </c>
      <c r="BL177" s="15" t="s">
        <v>152</v>
      </c>
      <c r="BM177" s="240" t="s">
        <v>283</v>
      </c>
    </row>
    <row r="178" s="2" customFormat="1" ht="24.15" customHeight="1">
      <c r="A178" s="36"/>
      <c r="B178" s="37"/>
      <c r="C178" s="228" t="s">
        <v>284</v>
      </c>
      <c r="D178" s="228" t="s">
        <v>132</v>
      </c>
      <c r="E178" s="229" t="s">
        <v>285</v>
      </c>
      <c r="F178" s="230" t="s">
        <v>286</v>
      </c>
      <c r="G178" s="231" t="s">
        <v>151</v>
      </c>
      <c r="H178" s="232">
        <v>2</v>
      </c>
      <c r="I178" s="233"/>
      <c r="J178" s="234">
        <f>ROUND(I178*H178,2)</f>
        <v>0</v>
      </c>
      <c r="K178" s="235"/>
      <c r="L178" s="42"/>
      <c r="M178" s="236" t="s">
        <v>1</v>
      </c>
      <c r="N178" s="237" t="s">
        <v>39</v>
      </c>
      <c r="O178" s="89"/>
      <c r="P178" s="238">
        <f>O178*H178</f>
        <v>0</v>
      </c>
      <c r="Q178" s="238">
        <v>0</v>
      </c>
      <c r="R178" s="238">
        <f>Q178*H178</f>
        <v>0</v>
      </c>
      <c r="S178" s="238">
        <v>0</v>
      </c>
      <c r="T178" s="239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40" t="s">
        <v>152</v>
      </c>
      <c r="AT178" s="240" t="s">
        <v>132</v>
      </c>
      <c r="AU178" s="240" t="s">
        <v>83</v>
      </c>
      <c r="AY178" s="15" t="s">
        <v>129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5" t="s">
        <v>81</v>
      </c>
      <c r="BK178" s="241">
        <f>ROUND(I178*H178,2)</f>
        <v>0</v>
      </c>
      <c r="BL178" s="15" t="s">
        <v>152</v>
      </c>
      <c r="BM178" s="240" t="s">
        <v>287</v>
      </c>
    </row>
    <row r="179" s="2" customFormat="1" ht="24.15" customHeight="1">
      <c r="A179" s="36"/>
      <c r="B179" s="37"/>
      <c r="C179" s="228" t="s">
        <v>288</v>
      </c>
      <c r="D179" s="228" t="s">
        <v>132</v>
      </c>
      <c r="E179" s="229" t="s">
        <v>289</v>
      </c>
      <c r="F179" s="230" t="s">
        <v>290</v>
      </c>
      <c r="G179" s="231" t="s">
        <v>135</v>
      </c>
      <c r="H179" s="232">
        <v>3</v>
      </c>
      <c r="I179" s="233"/>
      <c r="J179" s="234">
        <f>ROUND(I179*H179,2)</f>
        <v>0</v>
      </c>
      <c r="K179" s="235"/>
      <c r="L179" s="42"/>
      <c r="M179" s="236" t="s">
        <v>1</v>
      </c>
      <c r="N179" s="237" t="s">
        <v>39</v>
      </c>
      <c r="O179" s="89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40" t="s">
        <v>152</v>
      </c>
      <c r="AT179" s="240" t="s">
        <v>132</v>
      </c>
      <c r="AU179" s="240" t="s">
        <v>83</v>
      </c>
      <c r="AY179" s="15" t="s">
        <v>129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5" t="s">
        <v>81</v>
      </c>
      <c r="BK179" s="241">
        <f>ROUND(I179*H179,2)</f>
        <v>0</v>
      </c>
      <c r="BL179" s="15" t="s">
        <v>152</v>
      </c>
      <c r="BM179" s="240" t="s">
        <v>291</v>
      </c>
    </row>
    <row r="180" s="2" customFormat="1" ht="16.5" customHeight="1">
      <c r="A180" s="36"/>
      <c r="B180" s="37"/>
      <c r="C180" s="242" t="s">
        <v>292</v>
      </c>
      <c r="D180" s="242" t="s">
        <v>138</v>
      </c>
      <c r="E180" s="243" t="s">
        <v>293</v>
      </c>
      <c r="F180" s="244" t="s">
        <v>294</v>
      </c>
      <c r="G180" s="245" t="s">
        <v>135</v>
      </c>
      <c r="H180" s="246">
        <v>3</v>
      </c>
      <c r="I180" s="247"/>
      <c r="J180" s="248">
        <f>ROUND(I180*H180,2)</f>
        <v>0</v>
      </c>
      <c r="K180" s="249"/>
      <c r="L180" s="250"/>
      <c r="M180" s="251" t="s">
        <v>1</v>
      </c>
      <c r="N180" s="252" t="s">
        <v>39</v>
      </c>
      <c r="O180" s="89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40" t="s">
        <v>166</v>
      </c>
      <c r="AT180" s="240" t="s">
        <v>138</v>
      </c>
      <c r="AU180" s="240" t="s">
        <v>83</v>
      </c>
      <c r="AY180" s="15" t="s">
        <v>129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5" t="s">
        <v>81</v>
      </c>
      <c r="BK180" s="241">
        <f>ROUND(I180*H180,2)</f>
        <v>0</v>
      </c>
      <c r="BL180" s="15" t="s">
        <v>152</v>
      </c>
      <c r="BM180" s="240" t="s">
        <v>295</v>
      </c>
    </row>
    <row r="181" s="2" customFormat="1" ht="16.5" customHeight="1">
      <c r="A181" s="36"/>
      <c r="B181" s="37"/>
      <c r="C181" s="228" t="s">
        <v>296</v>
      </c>
      <c r="D181" s="228" t="s">
        <v>132</v>
      </c>
      <c r="E181" s="229" t="s">
        <v>297</v>
      </c>
      <c r="F181" s="230" t="s">
        <v>298</v>
      </c>
      <c r="G181" s="231" t="s">
        <v>299</v>
      </c>
      <c r="H181" s="232">
        <v>1</v>
      </c>
      <c r="I181" s="233"/>
      <c r="J181" s="234">
        <f>ROUND(I181*H181,2)</f>
        <v>0</v>
      </c>
      <c r="K181" s="235"/>
      <c r="L181" s="42"/>
      <c r="M181" s="236" t="s">
        <v>1</v>
      </c>
      <c r="N181" s="237" t="s">
        <v>39</v>
      </c>
      <c r="O181" s="89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40" t="s">
        <v>152</v>
      </c>
      <c r="AT181" s="240" t="s">
        <v>132</v>
      </c>
      <c r="AU181" s="240" t="s">
        <v>83</v>
      </c>
      <c r="AY181" s="15" t="s">
        <v>129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5" t="s">
        <v>81</v>
      </c>
      <c r="BK181" s="241">
        <f>ROUND(I181*H181,2)</f>
        <v>0</v>
      </c>
      <c r="BL181" s="15" t="s">
        <v>152</v>
      </c>
      <c r="BM181" s="240" t="s">
        <v>300</v>
      </c>
    </row>
    <row r="182" s="2" customFormat="1" ht="16.5" customHeight="1">
      <c r="A182" s="36"/>
      <c r="B182" s="37"/>
      <c r="C182" s="228" t="s">
        <v>301</v>
      </c>
      <c r="D182" s="228" t="s">
        <v>132</v>
      </c>
      <c r="E182" s="229" t="s">
        <v>302</v>
      </c>
      <c r="F182" s="230" t="s">
        <v>303</v>
      </c>
      <c r="G182" s="231" t="s">
        <v>299</v>
      </c>
      <c r="H182" s="232">
        <v>1</v>
      </c>
      <c r="I182" s="233"/>
      <c r="J182" s="234">
        <f>ROUND(I182*H182,2)</f>
        <v>0</v>
      </c>
      <c r="K182" s="235"/>
      <c r="L182" s="42"/>
      <c r="M182" s="236" t="s">
        <v>1</v>
      </c>
      <c r="N182" s="237" t="s">
        <v>39</v>
      </c>
      <c r="O182" s="89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40" t="s">
        <v>152</v>
      </c>
      <c r="AT182" s="240" t="s">
        <v>132</v>
      </c>
      <c r="AU182" s="240" t="s">
        <v>83</v>
      </c>
      <c r="AY182" s="15" t="s">
        <v>129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5" t="s">
        <v>81</v>
      </c>
      <c r="BK182" s="241">
        <f>ROUND(I182*H182,2)</f>
        <v>0</v>
      </c>
      <c r="BL182" s="15" t="s">
        <v>152</v>
      </c>
      <c r="BM182" s="240" t="s">
        <v>304</v>
      </c>
    </row>
    <row r="183" s="2" customFormat="1" ht="16.5" customHeight="1">
      <c r="A183" s="36"/>
      <c r="B183" s="37"/>
      <c r="C183" s="228" t="s">
        <v>305</v>
      </c>
      <c r="D183" s="228" t="s">
        <v>132</v>
      </c>
      <c r="E183" s="229" t="s">
        <v>306</v>
      </c>
      <c r="F183" s="230" t="s">
        <v>307</v>
      </c>
      <c r="G183" s="231" t="s">
        <v>299</v>
      </c>
      <c r="H183" s="232">
        <v>1</v>
      </c>
      <c r="I183" s="233"/>
      <c r="J183" s="234">
        <f>ROUND(I183*H183,2)</f>
        <v>0</v>
      </c>
      <c r="K183" s="235"/>
      <c r="L183" s="42"/>
      <c r="M183" s="236" t="s">
        <v>1</v>
      </c>
      <c r="N183" s="237" t="s">
        <v>39</v>
      </c>
      <c r="O183" s="89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9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40" t="s">
        <v>152</v>
      </c>
      <c r="AT183" s="240" t="s">
        <v>132</v>
      </c>
      <c r="AU183" s="240" t="s">
        <v>83</v>
      </c>
      <c r="AY183" s="15" t="s">
        <v>129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5" t="s">
        <v>81</v>
      </c>
      <c r="BK183" s="241">
        <f>ROUND(I183*H183,2)</f>
        <v>0</v>
      </c>
      <c r="BL183" s="15" t="s">
        <v>152</v>
      </c>
      <c r="BM183" s="240" t="s">
        <v>308</v>
      </c>
    </row>
    <row r="184" s="12" customFormat="1" ht="25.92" customHeight="1">
      <c r="A184" s="12"/>
      <c r="B184" s="212"/>
      <c r="C184" s="213"/>
      <c r="D184" s="214" t="s">
        <v>73</v>
      </c>
      <c r="E184" s="215" t="s">
        <v>309</v>
      </c>
      <c r="F184" s="215" t="s">
        <v>310</v>
      </c>
      <c r="G184" s="213"/>
      <c r="H184" s="213"/>
      <c r="I184" s="216"/>
      <c r="J184" s="217">
        <f>BK184</f>
        <v>0</v>
      </c>
      <c r="K184" s="213"/>
      <c r="L184" s="218"/>
      <c r="M184" s="219"/>
      <c r="N184" s="220"/>
      <c r="O184" s="220"/>
      <c r="P184" s="221">
        <f>P185+P186+P187</f>
        <v>0</v>
      </c>
      <c r="Q184" s="220"/>
      <c r="R184" s="221">
        <f>R185+R186+R187</f>
        <v>0</v>
      </c>
      <c r="S184" s="220"/>
      <c r="T184" s="222">
        <f>T185+T186+T187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3" t="s">
        <v>154</v>
      </c>
      <c r="AT184" s="224" t="s">
        <v>73</v>
      </c>
      <c r="AU184" s="224" t="s">
        <v>74</v>
      </c>
      <c r="AY184" s="223" t="s">
        <v>129</v>
      </c>
      <c r="BK184" s="225">
        <f>BK185+BK186+BK187</f>
        <v>0</v>
      </c>
    </row>
    <row r="185" s="2" customFormat="1" ht="16.5" customHeight="1">
      <c r="A185" s="36"/>
      <c r="B185" s="37"/>
      <c r="C185" s="228" t="s">
        <v>311</v>
      </c>
      <c r="D185" s="228" t="s">
        <v>132</v>
      </c>
      <c r="E185" s="229" t="s">
        <v>312</v>
      </c>
      <c r="F185" s="230" t="s">
        <v>313</v>
      </c>
      <c r="G185" s="231" t="s">
        <v>314</v>
      </c>
      <c r="H185" s="232">
        <v>40</v>
      </c>
      <c r="I185" s="233"/>
      <c r="J185" s="234">
        <f>ROUND(I185*H185,2)</f>
        <v>0</v>
      </c>
      <c r="K185" s="235"/>
      <c r="L185" s="42"/>
      <c r="M185" s="236" t="s">
        <v>1</v>
      </c>
      <c r="N185" s="237" t="s">
        <v>39</v>
      </c>
      <c r="O185" s="89"/>
      <c r="P185" s="238">
        <f>O185*H185</f>
        <v>0</v>
      </c>
      <c r="Q185" s="238">
        <v>0</v>
      </c>
      <c r="R185" s="238">
        <f>Q185*H185</f>
        <v>0</v>
      </c>
      <c r="S185" s="238">
        <v>0</v>
      </c>
      <c r="T185" s="239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40" t="s">
        <v>315</v>
      </c>
      <c r="AT185" s="240" t="s">
        <v>132</v>
      </c>
      <c r="AU185" s="240" t="s">
        <v>81</v>
      </c>
      <c r="AY185" s="15" t="s">
        <v>129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5" t="s">
        <v>81</v>
      </c>
      <c r="BK185" s="241">
        <f>ROUND(I185*H185,2)</f>
        <v>0</v>
      </c>
      <c r="BL185" s="15" t="s">
        <v>315</v>
      </c>
      <c r="BM185" s="240" t="s">
        <v>316</v>
      </c>
    </row>
    <row r="186" s="2" customFormat="1" ht="16.5" customHeight="1">
      <c r="A186" s="36"/>
      <c r="B186" s="37"/>
      <c r="C186" s="228" t="s">
        <v>317</v>
      </c>
      <c r="D186" s="228" t="s">
        <v>132</v>
      </c>
      <c r="E186" s="229" t="s">
        <v>318</v>
      </c>
      <c r="F186" s="230" t="s">
        <v>319</v>
      </c>
      <c r="G186" s="231" t="s">
        <v>314</v>
      </c>
      <c r="H186" s="232">
        <v>8</v>
      </c>
      <c r="I186" s="233"/>
      <c r="J186" s="234">
        <f>ROUND(I186*H186,2)</f>
        <v>0</v>
      </c>
      <c r="K186" s="235"/>
      <c r="L186" s="42"/>
      <c r="M186" s="236" t="s">
        <v>1</v>
      </c>
      <c r="N186" s="237" t="s">
        <v>39</v>
      </c>
      <c r="O186" s="89"/>
      <c r="P186" s="238">
        <f>O186*H186</f>
        <v>0</v>
      </c>
      <c r="Q186" s="238">
        <v>0</v>
      </c>
      <c r="R186" s="238">
        <f>Q186*H186</f>
        <v>0</v>
      </c>
      <c r="S186" s="238">
        <v>0</v>
      </c>
      <c r="T186" s="239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40" t="s">
        <v>320</v>
      </c>
      <c r="AT186" s="240" t="s">
        <v>132</v>
      </c>
      <c r="AU186" s="240" t="s">
        <v>81</v>
      </c>
      <c r="AY186" s="15" t="s">
        <v>129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5" t="s">
        <v>81</v>
      </c>
      <c r="BK186" s="241">
        <f>ROUND(I186*H186,2)</f>
        <v>0</v>
      </c>
      <c r="BL186" s="15" t="s">
        <v>320</v>
      </c>
      <c r="BM186" s="240" t="s">
        <v>321</v>
      </c>
    </row>
    <row r="187" s="12" customFormat="1" ht="22.8" customHeight="1">
      <c r="A187" s="12"/>
      <c r="B187" s="212"/>
      <c r="C187" s="213"/>
      <c r="D187" s="214" t="s">
        <v>73</v>
      </c>
      <c r="E187" s="226" t="s">
        <v>322</v>
      </c>
      <c r="F187" s="226" t="s">
        <v>323</v>
      </c>
      <c r="G187" s="213"/>
      <c r="H187" s="213"/>
      <c r="I187" s="216"/>
      <c r="J187" s="227">
        <f>BK187</f>
        <v>0</v>
      </c>
      <c r="K187" s="213"/>
      <c r="L187" s="218"/>
      <c r="M187" s="219"/>
      <c r="N187" s="220"/>
      <c r="O187" s="220"/>
      <c r="P187" s="221">
        <f>SUM(P188:P194)</f>
        <v>0</v>
      </c>
      <c r="Q187" s="220"/>
      <c r="R187" s="221">
        <f>SUM(R188:R194)</f>
        <v>0</v>
      </c>
      <c r="S187" s="220"/>
      <c r="T187" s="222">
        <f>SUM(T188:T194)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3" t="s">
        <v>146</v>
      </c>
      <c r="AT187" s="224" t="s">
        <v>73</v>
      </c>
      <c r="AU187" s="224" t="s">
        <v>81</v>
      </c>
      <c r="AY187" s="223" t="s">
        <v>129</v>
      </c>
      <c r="BK187" s="225">
        <f>SUM(BK188:BK194)</f>
        <v>0</v>
      </c>
    </row>
    <row r="188" s="2" customFormat="1" ht="21.75" customHeight="1">
      <c r="A188" s="36"/>
      <c r="B188" s="37"/>
      <c r="C188" s="228" t="s">
        <v>324</v>
      </c>
      <c r="D188" s="228" t="s">
        <v>132</v>
      </c>
      <c r="E188" s="229" t="s">
        <v>325</v>
      </c>
      <c r="F188" s="230" t="s">
        <v>326</v>
      </c>
      <c r="G188" s="231" t="s">
        <v>327</v>
      </c>
      <c r="H188" s="232">
        <v>7</v>
      </c>
      <c r="I188" s="233"/>
      <c r="J188" s="234">
        <f>ROUND(I188*H188,2)</f>
        <v>0</v>
      </c>
      <c r="K188" s="235"/>
      <c r="L188" s="42"/>
      <c r="M188" s="236" t="s">
        <v>1</v>
      </c>
      <c r="N188" s="237" t="s">
        <v>39</v>
      </c>
      <c r="O188" s="89"/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40" t="s">
        <v>152</v>
      </c>
      <c r="AT188" s="240" t="s">
        <v>132</v>
      </c>
      <c r="AU188" s="240" t="s">
        <v>83</v>
      </c>
      <c r="AY188" s="15" t="s">
        <v>129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5" t="s">
        <v>81</v>
      </c>
      <c r="BK188" s="241">
        <f>ROUND(I188*H188,2)</f>
        <v>0</v>
      </c>
      <c r="BL188" s="15" t="s">
        <v>152</v>
      </c>
      <c r="BM188" s="240" t="s">
        <v>328</v>
      </c>
    </row>
    <row r="189" s="2" customFormat="1" ht="24.15" customHeight="1">
      <c r="A189" s="36"/>
      <c r="B189" s="37"/>
      <c r="C189" s="228" t="s">
        <v>329</v>
      </c>
      <c r="D189" s="228" t="s">
        <v>132</v>
      </c>
      <c r="E189" s="229" t="s">
        <v>330</v>
      </c>
      <c r="F189" s="230" t="s">
        <v>331</v>
      </c>
      <c r="G189" s="231" t="s">
        <v>332</v>
      </c>
      <c r="H189" s="232">
        <v>5.3520000000000003</v>
      </c>
      <c r="I189" s="233"/>
      <c r="J189" s="234">
        <f>ROUND(I189*H189,2)</f>
        <v>0</v>
      </c>
      <c r="K189" s="235"/>
      <c r="L189" s="42"/>
      <c r="M189" s="236" t="s">
        <v>1</v>
      </c>
      <c r="N189" s="237" t="s">
        <v>39</v>
      </c>
      <c r="O189" s="89"/>
      <c r="P189" s="238">
        <f>O189*H189</f>
        <v>0</v>
      </c>
      <c r="Q189" s="238">
        <v>0</v>
      </c>
      <c r="R189" s="238">
        <f>Q189*H189</f>
        <v>0</v>
      </c>
      <c r="S189" s="238">
        <v>0</v>
      </c>
      <c r="T189" s="239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40" t="s">
        <v>152</v>
      </c>
      <c r="AT189" s="240" t="s">
        <v>132</v>
      </c>
      <c r="AU189" s="240" t="s">
        <v>83</v>
      </c>
      <c r="AY189" s="15" t="s">
        <v>129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5" t="s">
        <v>81</v>
      </c>
      <c r="BK189" s="241">
        <f>ROUND(I189*H189,2)</f>
        <v>0</v>
      </c>
      <c r="BL189" s="15" t="s">
        <v>152</v>
      </c>
      <c r="BM189" s="240" t="s">
        <v>333</v>
      </c>
    </row>
    <row r="190" s="2" customFormat="1" ht="24.15" customHeight="1">
      <c r="A190" s="36"/>
      <c r="B190" s="37"/>
      <c r="C190" s="228" t="s">
        <v>334</v>
      </c>
      <c r="D190" s="228" t="s">
        <v>132</v>
      </c>
      <c r="E190" s="229" t="s">
        <v>335</v>
      </c>
      <c r="F190" s="230" t="s">
        <v>336</v>
      </c>
      <c r="G190" s="231" t="s">
        <v>332</v>
      </c>
      <c r="H190" s="232">
        <v>4.7759999999999998</v>
      </c>
      <c r="I190" s="233"/>
      <c r="J190" s="234">
        <f>ROUND(I190*H190,2)</f>
        <v>0</v>
      </c>
      <c r="K190" s="235"/>
      <c r="L190" s="42"/>
      <c r="M190" s="236" t="s">
        <v>1</v>
      </c>
      <c r="N190" s="237" t="s">
        <v>39</v>
      </c>
      <c r="O190" s="89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40" t="s">
        <v>152</v>
      </c>
      <c r="AT190" s="240" t="s">
        <v>132</v>
      </c>
      <c r="AU190" s="240" t="s">
        <v>83</v>
      </c>
      <c r="AY190" s="15" t="s">
        <v>129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5" t="s">
        <v>81</v>
      </c>
      <c r="BK190" s="241">
        <f>ROUND(I190*H190,2)</f>
        <v>0</v>
      </c>
      <c r="BL190" s="15" t="s">
        <v>152</v>
      </c>
      <c r="BM190" s="240" t="s">
        <v>337</v>
      </c>
    </row>
    <row r="191" s="2" customFormat="1" ht="24.15" customHeight="1">
      <c r="A191" s="36"/>
      <c r="B191" s="37"/>
      <c r="C191" s="228" t="s">
        <v>338</v>
      </c>
      <c r="D191" s="228" t="s">
        <v>132</v>
      </c>
      <c r="E191" s="229" t="s">
        <v>339</v>
      </c>
      <c r="F191" s="230" t="s">
        <v>340</v>
      </c>
      <c r="G191" s="231" t="s">
        <v>327</v>
      </c>
      <c r="H191" s="232">
        <v>7</v>
      </c>
      <c r="I191" s="233"/>
      <c r="J191" s="234">
        <f>ROUND(I191*H191,2)</f>
        <v>0</v>
      </c>
      <c r="K191" s="235"/>
      <c r="L191" s="42"/>
      <c r="M191" s="236" t="s">
        <v>1</v>
      </c>
      <c r="N191" s="237" t="s">
        <v>39</v>
      </c>
      <c r="O191" s="89"/>
      <c r="P191" s="238">
        <f>O191*H191</f>
        <v>0</v>
      </c>
      <c r="Q191" s="238">
        <v>0</v>
      </c>
      <c r="R191" s="238">
        <f>Q191*H191</f>
        <v>0</v>
      </c>
      <c r="S191" s="238">
        <v>0</v>
      </c>
      <c r="T191" s="239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40" t="s">
        <v>152</v>
      </c>
      <c r="AT191" s="240" t="s">
        <v>132</v>
      </c>
      <c r="AU191" s="240" t="s">
        <v>83</v>
      </c>
      <c r="AY191" s="15" t="s">
        <v>129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5" t="s">
        <v>81</v>
      </c>
      <c r="BK191" s="241">
        <f>ROUND(I191*H191,2)</f>
        <v>0</v>
      </c>
      <c r="BL191" s="15" t="s">
        <v>152</v>
      </c>
      <c r="BM191" s="240" t="s">
        <v>341</v>
      </c>
    </row>
    <row r="192" s="2" customFormat="1" ht="24.15" customHeight="1">
      <c r="A192" s="36"/>
      <c r="B192" s="37"/>
      <c r="C192" s="228" t="s">
        <v>342</v>
      </c>
      <c r="D192" s="228" t="s">
        <v>132</v>
      </c>
      <c r="E192" s="229" t="s">
        <v>343</v>
      </c>
      <c r="F192" s="230" t="s">
        <v>344</v>
      </c>
      <c r="G192" s="231" t="s">
        <v>332</v>
      </c>
      <c r="H192" s="232">
        <v>0.626</v>
      </c>
      <c r="I192" s="233"/>
      <c r="J192" s="234">
        <f>ROUND(I192*H192,2)</f>
        <v>0</v>
      </c>
      <c r="K192" s="235"/>
      <c r="L192" s="42"/>
      <c r="M192" s="236" t="s">
        <v>1</v>
      </c>
      <c r="N192" s="237" t="s">
        <v>39</v>
      </c>
      <c r="O192" s="89"/>
      <c r="P192" s="238">
        <f>O192*H192</f>
        <v>0</v>
      </c>
      <c r="Q192" s="238">
        <v>0</v>
      </c>
      <c r="R192" s="238">
        <f>Q192*H192</f>
        <v>0</v>
      </c>
      <c r="S192" s="238">
        <v>0</v>
      </c>
      <c r="T192" s="239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40" t="s">
        <v>152</v>
      </c>
      <c r="AT192" s="240" t="s">
        <v>132</v>
      </c>
      <c r="AU192" s="240" t="s">
        <v>83</v>
      </c>
      <c r="AY192" s="15" t="s">
        <v>129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5" t="s">
        <v>81</v>
      </c>
      <c r="BK192" s="241">
        <f>ROUND(I192*H192,2)</f>
        <v>0</v>
      </c>
      <c r="BL192" s="15" t="s">
        <v>152</v>
      </c>
      <c r="BM192" s="240" t="s">
        <v>345</v>
      </c>
    </row>
    <row r="193" s="2" customFormat="1" ht="16.5" customHeight="1">
      <c r="A193" s="36"/>
      <c r="B193" s="37"/>
      <c r="C193" s="242" t="s">
        <v>346</v>
      </c>
      <c r="D193" s="242" t="s">
        <v>138</v>
      </c>
      <c r="E193" s="243" t="s">
        <v>347</v>
      </c>
      <c r="F193" s="244" t="s">
        <v>348</v>
      </c>
      <c r="G193" s="245" t="s">
        <v>151</v>
      </c>
      <c r="H193" s="246">
        <v>1.5</v>
      </c>
      <c r="I193" s="247"/>
      <c r="J193" s="248">
        <f>ROUND(I193*H193,2)</f>
        <v>0</v>
      </c>
      <c r="K193" s="249"/>
      <c r="L193" s="250"/>
      <c r="M193" s="251" t="s">
        <v>1</v>
      </c>
      <c r="N193" s="252" t="s">
        <v>39</v>
      </c>
      <c r="O193" s="89"/>
      <c r="P193" s="238">
        <f>O193*H193</f>
        <v>0</v>
      </c>
      <c r="Q193" s="238">
        <v>0</v>
      </c>
      <c r="R193" s="238">
        <f>Q193*H193</f>
        <v>0</v>
      </c>
      <c r="S193" s="238">
        <v>0</v>
      </c>
      <c r="T193" s="239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40" t="s">
        <v>166</v>
      </c>
      <c r="AT193" s="240" t="s">
        <v>138</v>
      </c>
      <c r="AU193" s="240" t="s">
        <v>83</v>
      </c>
      <c r="AY193" s="15" t="s">
        <v>129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5" t="s">
        <v>81</v>
      </c>
      <c r="BK193" s="241">
        <f>ROUND(I193*H193,2)</f>
        <v>0</v>
      </c>
      <c r="BL193" s="15" t="s">
        <v>152</v>
      </c>
      <c r="BM193" s="240" t="s">
        <v>349</v>
      </c>
    </row>
    <row r="194" s="2" customFormat="1" ht="24.15" customHeight="1">
      <c r="A194" s="36"/>
      <c r="B194" s="37"/>
      <c r="C194" s="228" t="s">
        <v>350</v>
      </c>
      <c r="D194" s="228" t="s">
        <v>132</v>
      </c>
      <c r="E194" s="229" t="s">
        <v>351</v>
      </c>
      <c r="F194" s="230" t="s">
        <v>352</v>
      </c>
      <c r="G194" s="231" t="s">
        <v>353</v>
      </c>
      <c r="H194" s="232">
        <v>0.001</v>
      </c>
      <c r="I194" s="233"/>
      <c r="J194" s="234">
        <f>ROUND(I194*H194,2)</f>
        <v>0</v>
      </c>
      <c r="K194" s="235"/>
      <c r="L194" s="42"/>
      <c r="M194" s="236" t="s">
        <v>1</v>
      </c>
      <c r="N194" s="237" t="s">
        <v>39</v>
      </c>
      <c r="O194" s="89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40" t="s">
        <v>152</v>
      </c>
      <c r="AT194" s="240" t="s">
        <v>132</v>
      </c>
      <c r="AU194" s="240" t="s">
        <v>83</v>
      </c>
      <c r="AY194" s="15" t="s">
        <v>129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5" t="s">
        <v>81</v>
      </c>
      <c r="BK194" s="241">
        <f>ROUND(I194*H194,2)</f>
        <v>0</v>
      </c>
      <c r="BL194" s="15" t="s">
        <v>152</v>
      </c>
      <c r="BM194" s="240" t="s">
        <v>354</v>
      </c>
    </row>
    <row r="195" s="12" customFormat="1" ht="25.92" customHeight="1">
      <c r="A195" s="12"/>
      <c r="B195" s="212"/>
      <c r="C195" s="213"/>
      <c r="D195" s="214" t="s">
        <v>73</v>
      </c>
      <c r="E195" s="215" t="s">
        <v>106</v>
      </c>
      <c r="F195" s="215" t="s">
        <v>355</v>
      </c>
      <c r="G195" s="213"/>
      <c r="H195" s="213"/>
      <c r="I195" s="216"/>
      <c r="J195" s="217">
        <f>BK195</f>
        <v>0</v>
      </c>
      <c r="K195" s="213"/>
      <c r="L195" s="218"/>
      <c r="M195" s="219"/>
      <c r="N195" s="220"/>
      <c r="O195" s="220"/>
      <c r="P195" s="221">
        <f>P196+P199+P201</f>
        <v>0</v>
      </c>
      <c r="Q195" s="220"/>
      <c r="R195" s="221">
        <f>R196+R199+R201</f>
        <v>0</v>
      </c>
      <c r="S195" s="220"/>
      <c r="T195" s="222">
        <f>T196+T199+T201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23" t="s">
        <v>159</v>
      </c>
      <c r="AT195" s="224" t="s">
        <v>73</v>
      </c>
      <c r="AU195" s="224" t="s">
        <v>74</v>
      </c>
      <c r="AY195" s="223" t="s">
        <v>129</v>
      </c>
      <c r="BK195" s="225">
        <f>BK196+BK199+BK201</f>
        <v>0</v>
      </c>
    </row>
    <row r="196" s="12" customFormat="1" ht="22.8" customHeight="1">
      <c r="A196" s="12"/>
      <c r="B196" s="212"/>
      <c r="C196" s="213"/>
      <c r="D196" s="214" t="s">
        <v>73</v>
      </c>
      <c r="E196" s="226" t="s">
        <v>356</v>
      </c>
      <c r="F196" s="226" t="s">
        <v>357</v>
      </c>
      <c r="G196" s="213"/>
      <c r="H196" s="213"/>
      <c r="I196" s="216"/>
      <c r="J196" s="227">
        <f>BK196</f>
        <v>0</v>
      </c>
      <c r="K196" s="213"/>
      <c r="L196" s="218"/>
      <c r="M196" s="219"/>
      <c r="N196" s="220"/>
      <c r="O196" s="220"/>
      <c r="P196" s="221">
        <f>SUM(P197:P198)</f>
        <v>0</v>
      </c>
      <c r="Q196" s="220"/>
      <c r="R196" s="221">
        <f>SUM(R197:R198)</f>
        <v>0</v>
      </c>
      <c r="S196" s="220"/>
      <c r="T196" s="222">
        <f>SUM(T197:T198)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3" t="s">
        <v>159</v>
      </c>
      <c r="AT196" s="224" t="s">
        <v>73</v>
      </c>
      <c r="AU196" s="224" t="s">
        <v>81</v>
      </c>
      <c r="AY196" s="223" t="s">
        <v>129</v>
      </c>
      <c r="BK196" s="225">
        <f>SUM(BK197:BK198)</f>
        <v>0</v>
      </c>
    </row>
    <row r="197" s="2" customFormat="1" ht="16.5" customHeight="1">
      <c r="A197" s="36"/>
      <c r="B197" s="37"/>
      <c r="C197" s="228" t="s">
        <v>358</v>
      </c>
      <c r="D197" s="228" t="s">
        <v>132</v>
      </c>
      <c r="E197" s="229" t="s">
        <v>359</v>
      </c>
      <c r="F197" s="230" t="s">
        <v>360</v>
      </c>
      <c r="G197" s="231" t="s">
        <v>361</v>
      </c>
      <c r="H197" s="232">
        <v>1</v>
      </c>
      <c r="I197" s="233"/>
      <c r="J197" s="234">
        <f>ROUND(I197*H197,2)</f>
        <v>0</v>
      </c>
      <c r="K197" s="235"/>
      <c r="L197" s="42"/>
      <c r="M197" s="236" t="s">
        <v>1</v>
      </c>
      <c r="N197" s="237" t="s">
        <v>39</v>
      </c>
      <c r="O197" s="89"/>
      <c r="P197" s="238">
        <f>O197*H197</f>
        <v>0</v>
      </c>
      <c r="Q197" s="238">
        <v>0</v>
      </c>
      <c r="R197" s="238">
        <f>Q197*H197</f>
        <v>0</v>
      </c>
      <c r="S197" s="238">
        <v>0</v>
      </c>
      <c r="T197" s="239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40" t="s">
        <v>154</v>
      </c>
      <c r="AT197" s="240" t="s">
        <v>132</v>
      </c>
      <c r="AU197" s="240" t="s">
        <v>83</v>
      </c>
      <c r="AY197" s="15" t="s">
        <v>129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5" t="s">
        <v>81</v>
      </c>
      <c r="BK197" s="241">
        <f>ROUND(I197*H197,2)</f>
        <v>0</v>
      </c>
      <c r="BL197" s="15" t="s">
        <v>154</v>
      </c>
      <c r="BM197" s="240" t="s">
        <v>362</v>
      </c>
    </row>
    <row r="198" s="2" customFormat="1" ht="16.5" customHeight="1">
      <c r="A198" s="36"/>
      <c r="B198" s="37"/>
      <c r="C198" s="228" t="s">
        <v>363</v>
      </c>
      <c r="D198" s="228" t="s">
        <v>132</v>
      </c>
      <c r="E198" s="229" t="s">
        <v>364</v>
      </c>
      <c r="F198" s="230" t="s">
        <v>365</v>
      </c>
      <c r="G198" s="231" t="s">
        <v>361</v>
      </c>
      <c r="H198" s="232">
        <v>1</v>
      </c>
      <c r="I198" s="233"/>
      <c r="J198" s="234">
        <f>ROUND(I198*H198,2)</f>
        <v>0</v>
      </c>
      <c r="K198" s="235"/>
      <c r="L198" s="42"/>
      <c r="M198" s="236" t="s">
        <v>1</v>
      </c>
      <c r="N198" s="237" t="s">
        <v>39</v>
      </c>
      <c r="O198" s="89"/>
      <c r="P198" s="238">
        <f>O198*H198</f>
        <v>0</v>
      </c>
      <c r="Q198" s="238">
        <v>0</v>
      </c>
      <c r="R198" s="238">
        <f>Q198*H198</f>
        <v>0</v>
      </c>
      <c r="S198" s="238">
        <v>0</v>
      </c>
      <c r="T198" s="239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40" t="s">
        <v>154</v>
      </c>
      <c r="AT198" s="240" t="s">
        <v>132</v>
      </c>
      <c r="AU198" s="240" t="s">
        <v>83</v>
      </c>
      <c r="AY198" s="15" t="s">
        <v>129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5" t="s">
        <v>81</v>
      </c>
      <c r="BK198" s="241">
        <f>ROUND(I198*H198,2)</f>
        <v>0</v>
      </c>
      <c r="BL198" s="15" t="s">
        <v>154</v>
      </c>
      <c r="BM198" s="240" t="s">
        <v>366</v>
      </c>
    </row>
    <row r="199" s="12" customFormat="1" ht="22.8" customHeight="1">
      <c r="A199" s="12"/>
      <c r="B199" s="212"/>
      <c r="C199" s="213"/>
      <c r="D199" s="214" t="s">
        <v>73</v>
      </c>
      <c r="E199" s="226" t="s">
        <v>367</v>
      </c>
      <c r="F199" s="226" t="s">
        <v>105</v>
      </c>
      <c r="G199" s="213"/>
      <c r="H199" s="213"/>
      <c r="I199" s="216"/>
      <c r="J199" s="227">
        <f>BK199</f>
        <v>0</v>
      </c>
      <c r="K199" s="213"/>
      <c r="L199" s="218"/>
      <c r="M199" s="219"/>
      <c r="N199" s="220"/>
      <c r="O199" s="220"/>
      <c r="P199" s="221">
        <f>P200</f>
        <v>0</v>
      </c>
      <c r="Q199" s="220"/>
      <c r="R199" s="221">
        <f>R200</f>
        <v>0</v>
      </c>
      <c r="S199" s="220"/>
      <c r="T199" s="222">
        <f>T200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3" t="s">
        <v>159</v>
      </c>
      <c r="AT199" s="224" t="s">
        <v>73</v>
      </c>
      <c r="AU199" s="224" t="s">
        <v>81</v>
      </c>
      <c r="AY199" s="223" t="s">
        <v>129</v>
      </c>
      <c r="BK199" s="225">
        <f>BK200</f>
        <v>0</v>
      </c>
    </row>
    <row r="200" s="2" customFormat="1" ht="16.5" customHeight="1">
      <c r="A200" s="36"/>
      <c r="B200" s="37"/>
      <c r="C200" s="228" t="s">
        <v>368</v>
      </c>
      <c r="D200" s="228" t="s">
        <v>132</v>
      </c>
      <c r="E200" s="229" t="s">
        <v>369</v>
      </c>
      <c r="F200" s="230" t="s">
        <v>370</v>
      </c>
      <c r="G200" s="231" t="s">
        <v>371</v>
      </c>
      <c r="H200" s="232">
        <v>1</v>
      </c>
      <c r="I200" s="233"/>
      <c r="J200" s="234">
        <f>ROUND(I200*H200,2)</f>
        <v>0</v>
      </c>
      <c r="K200" s="235"/>
      <c r="L200" s="42"/>
      <c r="M200" s="236" t="s">
        <v>1</v>
      </c>
      <c r="N200" s="237" t="s">
        <v>39</v>
      </c>
      <c r="O200" s="89"/>
      <c r="P200" s="238">
        <f>O200*H200</f>
        <v>0</v>
      </c>
      <c r="Q200" s="238">
        <v>0</v>
      </c>
      <c r="R200" s="238">
        <f>Q200*H200</f>
        <v>0</v>
      </c>
      <c r="S200" s="238">
        <v>0</v>
      </c>
      <c r="T200" s="239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40" t="s">
        <v>372</v>
      </c>
      <c r="AT200" s="240" t="s">
        <v>132</v>
      </c>
      <c r="AU200" s="240" t="s">
        <v>83</v>
      </c>
      <c r="AY200" s="15" t="s">
        <v>129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5" t="s">
        <v>81</v>
      </c>
      <c r="BK200" s="241">
        <f>ROUND(I200*H200,2)</f>
        <v>0</v>
      </c>
      <c r="BL200" s="15" t="s">
        <v>372</v>
      </c>
      <c r="BM200" s="240" t="s">
        <v>373</v>
      </c>
    </row>
    <row r="201" s="12" customFormat="1" ht="22.8" customHeight="1">
      <c r="A201" s="12"/>
      <c r="B201" s="212"/>
      <c r="C201" s="213"/>
      <c r="D201" s="214" t="s">
        <v>73</v>
      </c>
      <c r="E201" s="226" t="s">
        <v>374</v>
      </c>
      <c r="F201" s="226" t="s">
        <v>88</v>
      </c>
      <c r="G201" s="213"/>
      <c r="H201" s="213"/>
      <c r="I201" s="216"/>
      <c r="J201" s="227">
        <f>BK201</f>
        <v>0</v>
      </c>
      <c r="K201" s="213"/>
      <c r="L201" s="218"/>
      <c r="M201" s="219"/>
      <c r="N201" s="220"/>
      <c r="O201" s="220"/>
      <c r="P201" s="221">
        <f>P202</f>
        <v>0</v>
      </c>
      <c r="Q201" s="220"/>
      <c r="R201" s="221">
        <f>R202</f>
        <v>0</v>
      </c>
      <c r="S201" s="220"/>
      <c r="T201" s="222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3" t="s">
        <v>159</v>
      </c>
      <c r="AT201" s="224" t="s">
        <v>73</v>
      </c>
      <c r="AU201" s="224" t="s">
        <v>81</v>
      </c>
      <c r="AY201" s="223" t="s">
        <v>129</v>
      </c>
      <c r="BK201" s="225">
        <f>BK202</f>
        <v>0</v>
      </c>
    </row>
    <row r="202" s="2" customFormat="1" ht="16.5" customHeight="1">
      <c r="A202" s="36"/>
      <c r="B202" s="37"/>
      <c r="C202" s="228" t="s">
        <v>375</v>
      </c>
      <c r="D202" s="228" t="s">
        <v>132</v>
      </c>
      <c r="E202" s="229" t="s">
        <v>376</v>
      </c>
      <c r="F202" s="230" t="s">
        <v>377</v>
      </c>
      <c r="G202" s="231" t="s">
        <v>371</v>
      </c>
      <c r="H202" s="232">
        <v>1</v>
      </c>
      <c r="I202" s="233"/>
      <c r="J202" s="234">
        <f>ROUND(I202*H202,2)</f>
        <v>0</v>
      </c>
      <c r="K202" s="235"/>
      <c r="L202" s="42"/>
      <c r="M202" s="264" t="s">
        <v>1</v>
      </c>
      <c r="N202" s="265" t="s">
        <v>39</v>
      </c>
      <c r="O202" s="266"/>
      <c r="P202" s="267">
        <f>O202*H202</f>
        <v>0</v>
      </c>
      <c r="Q202" s="267">
        <v>0</v>
      </c>
      <c r="R202" s="267">
        <f>Q202*H202</f>
        <v>0</v>
      </c>
      <c r="S202" s="267">
        <v>0</v>
      </c>
      <c r="T202" s="268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40" t="s">
        <v>372</v>
      </c>
      <c r="AT202" s="240" t="s">
        <v>132</v>
      </c>
      <c r="AU202" s="240" t="s">
        <v>83</v>
      </c>
      <c r="AY202" s="15" t="s">
        <v>129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5" t="s">
        <v>81</v>
      </c>
      <c r="BK202" s="241">
        <f>ROUND(I202*H202,2)</f>
        <v>0</v>
      </c>
      <c r="BL202" s="15" t="s">
        <v>372</v>
      </c>
      <c r="BM202" s="240" t="s">
        <v>378</v>
      </c>
    </row>
    <row r="203" s="2" customFormat="1" ht="6.96" customHeight="1">
      <c r="A203" s="36"/>
      <c r="B203" s="64"/>
      <c r="C203" s="65"/>
      <c r="D203" s="65"/>
      <c r="E203" s="65"/>
      <c r="F203" s="65"/>
      <c r="G203" s="65"/>
      <c r="H203" s="65"/>
      <c r="I203" s="65"/>
      <c r="J203" s="65"/>
      <c r="K203" s="65"/>
      <c r="L203" s="42"/>
      <c r="M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</row>
  </sheetData>
  <sheetProtection sheet="1" autoFilter="0" formatColumns="0" formatRows="0" objects="1" scenarios="1" spinCount="100000" saltValue="ZGWZiFCRo4aXNUF0xC212rC+Jq+PVbgxqgFrYiKJvqSwdV5yWGI+Fm2qEoclYFm45EO2Yllms7xL8aZvBlrVqw==" hashValue="XPpG1xdxIGVlm8s6WYZOENZ23pfopAD7m6tFhfUJsBmLROue3B0POcq9hVi+LEvxfPq8e57hHWq1i+JKPdmT5g==" algorithmName="SHA-512" password="CC61"/>
  <autoFilter ref="C135:K202"/>
  <mergeCells count="14">
    <mergeCell ref="E7:H7"/>
    <mergeCell ref="E9:H9"/>
    <mergeCell ref="E18:H18"/>
    <mergeCell ref="E27:H27"/>
    <mergeCell ref="E85:H85"/>
    <mergeCell ref="E87:H87"/>
    <mergeCell ref="D110:F110"/>
    <mergeCell ref="D111:F111"/>
    <mergeCell ref="D112:F112"/>
    <mergeCell ref="D113:F113"/>
    <mergeCell ref="D114:F114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Novák Jiří</dc:creator>
  <cp:lastModifiedBy>Novák Jiří</cp:lastModifiedBy>
  <dcterms:created xsi:type="dcterms:W3CDTF">2023-04-28T12:35:12Z</dcterms:created>
  <dcterms:modified xsi:type="dcterms:W3CDTF">2023-04-28T12:35:14Z</dcterms:modified>
</cp:coreProperties>
</file>