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____OI\INVEST_AKCE_PŘIPRAVOVANÉ\ZŠ_Na Výsluní\Pavilon C - elektro\Výběrovka\"/>
    </mc:Choice>
  </mc:AlternateContent>
  <bookViews>
    <workbookView xWindow="240" yWindow="75" windowWidth="20115" windowHeight="14130"/>
  </bookViews>
  <sheets>
    <sheet name="Rekapitulace" sheetId="3" r:id="rId1"/>
    <sheet name="Rozpočet" sheetId="2" r:id="rId2"/>
    <sheet name="Parametry" sheetId="1" r:id="rId3"/>
  </sheets>
  <calcPr calcId="152511"/>
</workbook>
</file>

<file path=xl/calcChain.xml><?xml version="1.0" encoding="utf-8"?>
<calcChain xmlns="http://schemas.openxmlformats.org/spreadsheetml/2006/main">
  <c r="C125" i="2" l="1"/>
  <c r="B33" i="3" l="1"/>
  <c r="C33" i="3" s="1"/>
  <c r="C17" i="3"/>
  <c r="C16" i="3"/>
  <c r="C18" i="3" s="1"/>
  <c r="J134" i="2"/>
  <c r="I134" i="2"/>
  <c r="I132" i="2"/>
  <c r="J131" i="2"/>
  <c r="I131" i="2"/>
  <c r="I130" i="2"/>
  <c r="H130" i="2"/>
  <c r="E130" i="2"/>
  <c r="I127" i="2"/>
  <c r="H127" i="2"/>
  <c r="E127" i="2"/>
  <c r="I125" i="2"/>
  <c r="H125" i="2"/>
  <c r="E125" i="2"/>
  <c r="I124" i="2"/>
  <c r="H124" i="2"/>
  <c r="E124" i="2"/>
  <c r="J124" i="2" s="1"/>
  <c r="I123" i="2"/>
  <c r="H123" i="2"/>
  <c r="E123" i="2"/>
  <c r="I122" i="2"/>
  <c r="H122" i="2"/>
  <c r="E122" i="2"/>
  <c r="I121" i="2"/>
  <c r="H121" i="2"/>
  <c r="E121" i="2"/>
  <c r="J121" i="2" s="1"/>
  <c r="I120" i="2"/>
  <c r="H120" i="2"/>
  <c r="E120" i="2"/>
  <c r="J120" i="2" s="1"/>
  <c r="J118" i="2"/>
  <c r="I118" i="2"/>
  <c r="I117" i="2"/>
  <c r="H117" i="2"/>
  <c r="E117" i="2"/>
  <c r="J117" i="2" s="1"/>
  <c r="I113" i="2"/>
  <c r="H113" i="2"/>
  <c r="E113" i="2"/>
  <c r="J113" i="2" s="1"/>
  <c r="I110" i="2"/>
  <c r="H110" i="2"/>
  <c r="E110" i="2"/>
  <c r="J110" i="2" s="1"/>
  <c r="I108" i="2"/>
  <c r="H108" i="2"/>
  <c r="E108" i="2"/>
  <c r="J108" i="2" s="1"/>
  <c r="I106" i="2"/>
  <c r="H106" i="2"/>
  <c r="E106" i="2"/>
  <c r="I103" i="2"/>
  <c r="H103" i="2"/>
  <c r="E103" i="2"/>
  <c r="I102" i="2"/>
  <c r="H102" i="2"/>
  <c r="E102" i="2"/>
  <c r="J102" i="2" s="1"/>
  <c r="I99" i="2"/>
  <c r="H99" i="2"/>
  <c r="E99" i="2"/>
  <c r="J99" i="2" s="1"/>
  <c r="I98" i="2"/>
  <c r="H98" i="2"/>
  <c r="E98" i="2"/>
  <c r="J98" i="2" s="1"/>
  <c r="I95" i="2"/>
  <c r="H95" i="2"/>
  <c r="E95" i="2"/>
  <c r="J95" i="2" s="1"/>
  <c r="I94" i="2"/>
  <c r="H94" i="2"/>
  <c r="E94" i="2"/>
  <c r="J94" i="2" s="1"/>
  <c r="I91" i="2"/>
  <c r="H91" i="2"/>
  <c r="E91" i="2"/>
  <c r="J91" i="2" s="1"/>
  <c r="I90" i="2"/>
  <c r="H90" i="2"/>
  <c r="E90" i="2"/>
  <c r="J90" i="2" s="1"/>
  <c r="J87" i="2"/>
  <c r="I87" i="2"/>
  <c r="I86" i="2"/>
  <c r="H86" i="2"/>
  <c r="E86" i="2"/>
  <c r="J86" i="2" s="1"/>
  <c r="J84" i="2"/>
  <c r="I84" i="2"/>
  <c r="I83" i="2"/>
  <c r="H83" i="2"/>
  <c r="E83" i="2"/>
  <c r="J83" i="2" s="1"/>
  <c r="I82" i="2"/>
  <c r="H82" i="2"/>
  <c r="E82" i="2"/>
  <c r="J82" i="2" s="1"/>
  <c r="I81" i="2"/>
  <c r="H81" i="2"/>
  <c r="E81" i="2"/>
  <c r="J81" i="2" s="1"/>
  <c r="I80" i="2"/>
  <c r="H80" i="2"/>
  <c r="E80" i="2"/>
  <c r="I79" i="2"/>
  <c r="H79" i="2"/>
  <c r="E79" i="2"/>
  <c r="J79" i="2" s="1"/>
  <c r="I78" i="2"/>
  <c r="H78" i="2"/>
  <c r="E78" i="2"/>
  <c r="J76" i="2"/>
  <c r="I76" i="2"/>
  <c r="J75" i="2"/>
  <c r="I75" i="2"/>
  <c r="I74" i="2"/>
  <c r="H74" i="2"/>
  <c r="E74" i="2"/>
  <c r="J74" i="2" s="1"/>
  <c r="I72" i="2"/>
  <c r="H72" i="2"/>
  <c r="E72" i="2"/>
  <c r="J72" i="2" s="1"/>
  <c r="J70" i="2"/>
  <c r="I70" i="2"/>
  <c r="I69" i="2"/>
  <c r="H69" i="2"/>
  <c r="E69" i="2"/>
  <c r="I67" i="2"/>
  <c r="H67" i="2"/>
  <c r="E67" i="2"/>
  <c r="J67" i="2" s="1"/>
  <c r="I66" i="2"/>
  <c r="H66" i="2"/>
  <c r="E66" i="2"/>
  <c r="J66" i="2" s="1"/>
  <c r="I65" i="2"/>
  <c r="H65" i="2"/>
  <c r="E65" i="2"/>
  <c r="I64" i="2"/>
  <c r="H64" i="2"/>
  <c r="E64" i="2"/>
  <c r="J64" i="2" s="1"/>
  <c r="I62" i="2"/>
  <c r="H62" i="2"/>
  <c r="E62" i="2"/>
  <c r="J60" i="2"/>
  <c r="I60" i="2"/>
  <c r="I59" i="2"/>
  <c r="H59" i="2"/>
  <c r="E59" i="2"/>
  <c r="I57" i="2"/>
  <c r="H57" i="2"/>
  <c r="E57" i="2"/>
  <c r="J57" i="2" s="1"/>
  <c r="I55" i="2"/>
  <c r="H55" i="2"/>
  <c r="E55" i="2"/>
  <c r="J53" i="2"/>
  <c r="I53" i="2"/>
  <c r="I52" i="2"/>
  <c r="H52" i="2"/>
  <c r="E52" i="2"/>
  <c r="I50" i="2"/>
  <c r="H50" i="2"/>
  <c r="J50" i="2" s="1"/>
  <c r="E50" i="2"/>
  <c r="I48" i="2"/>
  <c r="H48" i="2"/>
  <c r="E48" i="2"/>
  <c r="I46" i="2"/>
  <c r="H46" i="2"/>
  <c r="E46" i="2"/>
  <c r="I44" i="2"/>
  <c r="H44" i="2"/>
  <c r="E44" i="2"/>
  <c r="J44" i="2" s="1"/>
  <c r="I42" i="2"/>
  <c r="H42" i="2"/>
  <c r="E42" i="2"/>
  <c r="J42" i="2" s="1"/>
  <c r="I41" i="2"/>
  <c r="H41" i="2"/>
  <c r="E41" i="2"/>
  <c r="J41" i="2" s="1"/>
  <c r="I39" i="2"/>
  <c r="H39" i="2"/>
  <c r="E39" i="2"/>
  <c r="I38" i="2"/>
  <c r="H38" i="2"/>
  <c r="E38" i="2"/>
  <c r="I37" i="2"/>
  <c r="H37" i="2"/>
  <c r="E37" i="2"/>
  <c r="J37" i="2" s="1"/>
  <c r="I36" i="2"/>
  <c r="H36" i="2"/>
  <c r="E36" i="2"/>
  <c r="J34" i="2"/>
  <c r="I34" i="2"/>
  <c r="I33" i="2"/>
  <c r="H33" i="2"/>
  <c r="E33" i="2"/>
  <c r="I32" i="2"/>
  <c r="H32" i="2"/>
  <c r="E32" i="2"/>
  <c r="I31" i="2"/>
  <c r="H31" i="2"/>
  <c r="E31" i="2"/>
  <c r="I29" i="2"/>
  <c r="H29" i="2"/>
  <c r="E29" i="2"/>
  <c r="I27" i="2"/>
  <c r="H27" i="2"/>
  <c r="E27" i="2"/>
  <c r="I25" i="2"/>
  <c r="H25" i="2"/>
  <c r="E25" i="2"/>
  <c r="J25" i="2" s="1"/>
  <c r="I23" i="2"/>
  <c r="H23" i="2"/>
  <c r="E23" i="2"/>
  <c r="I21" i="2"/>
  <c r="H21" i="2"/>
  <c r="E21" i="2"/>
  <c r="H17" i="2"/>
  <c r="H18" i="2" s="1"/>
  <c r="I14" i="2"/>
  <c r="H14" i="2"/>
  <c r="E14" i="2"/>
  <c r="J14" i="2" s="1"/>
  <c r="I12" i="2"/>
  <c r="H12" i="2"/>
  <c r="E12" i="2"/>
  <c r="J12" i="2" s="1"/>
  <c r="I11" i="2"/>
  <c r="H11" i="2"/>
  <c r="E11" i="2"/>
  <c r="J11" i="2" s="1"/>
  <c r="J10" i="2"/>
  <c r="I10" i="2"/>
  <c r="H10" i="2"/>
  <c r="E10" i="2"/>
  <c r="I9" i="2"/>
  <c r="H9" i="2"/>
  <c r="E9" i="2"/>
  <c r="I8" i="2"/>
  <c r="H8" i="2"/>
  <c r="E8" i="2"/>
  <c r="J8" i="2" s="1"/>
  <c r="I7" i="2"/>
  <c r="H7" i="2"/>
  <c r="E7" i="2"/>
  <c r="J7" i="2" s="1"/>
  <c r="I6" i="2"/>
  <c r="H6" i="2"/>
  <c r="E6" i="2"/>
  <c r="J6" i="2" s="1"/>
  <c r="I5" i="2"/>
  <c r="H5" i="2"/>
  <c r="E5" i="2"/>
  <c r="E15" i="2" s="1"/>
  <c r="I4" i="2"/>
  <c r="H4" i="2"/>
  <c r="E4" i="2"/>
  <c r="J4" i="2" s="1"/>
  <c r="J106" i="2" l="1"/>
  <c r="J78" i="2"/>
  <c r="J130" i="2"/>
  <c r="J127" i="2"/>
  <c r="J125" i="2"/>
  <c r="J123" i="2"/>
  <c r="J122" i="2"/>
  <c r="J103" i="2"/>
  <c r="J80" i="2"/>
  <c r="J69" i="2"/>
  <c r="J65" i="2"/>
  <c r="J62" i="2"/>
  <c r="J59" i="2"/>
  <c r="J55" i="2"/>
  <c r="J52" i="2"/>
  <c r="J48" i="2"/>
  <c r="J46" i="2"/>
  <c r="J39" i="2"/>
  <c r="J38" i="2"/>
  <c r="J36" i="2"/>
  <c r="J33" i="2"/>
  <c r="J32" i="2"/>
  <c r="J31" i="2"/>
  <c r="J29" i="2"/>
  <c r="H133" i="2"/>
  <c r="C13" i="3" s="1"/>
  <c r="J27" i="2"/>
  <c r="J23" i="2"/>
  <c r="J21" i="2"/>
  <c r="J9" i="2"/>
  <c r="H15" i="2"/>
  <c r="J5" i="2"/>
  <c r="J15" i="2" s="1"/>
  <c r="D17" i="2" s="1"/>
  <c r="M1" i="2"/>
  <c r="M2" i="2" s="1"/>
  <c r="E132" i="2" s="1"/>
  <c r="E133" i="2" s="1"/>
  <c r="C12" i="3" s="1"/>
  <c r="C15" i="3" l="1"/>
  <c r="I17" i="2"/>
  <c r="E17" i="2"/>
  <c r="J132" i="2"/>
  <c r="J133" i="2" s="1"/>
  <c r="E18" i="2" l="1"/>
  <c r="B10" i="3" s="1"/>
  <c r="J17" i="2"/>
  <c r="J18" i="2" s="1"/>
  <c r="C11" i="3" l="1"/>
  <c r="C14" i="3" s="1"/>
  <c r="C19" i="3" s="1"/>
  <c r="B11" i="3"/>
  <c r="B14" i="3" s="1"/>
  <c r="C22" i="3" l="1"/>
  <c r="B19" i="3"/>
  <c r="C27" i="3"/>
  <c r="C26" i="3"/>
  <c r="C28" i="3" l="1"/>
  <c r="C21" i="3"/>
  <c r="C20" i="3"/>
  <c r="C23" i="3" l="1"/>
  <c r="C29" i="3" s="1"/>
  <c r="B32" i="3" s="1"/>
  <c r="C32" i="3" s="1"/>
  <c r="C31" i="3" l="1"/>
  <c r="C34" i="3" s="1"/>
</calcChain>
</file>

<file path=xl/sharedStrings.xml><?xml version="1.0" encoding="utf-8"?>
<sst xmlns="http://schemas.openxmlformats.org/spreadsheetml/2006/main" count="509" uniqueCount="211">
  <si>
    <t>Název</t>
  </si>
  <si>
    <t>Hodnota</t>
  </si>
  <si>
    <t>Nadpis rekapitulace</t>
  </si>
  <si>
    <t>Seznam prací a dodávek elektrotechnických zařízení</t>
  </si>
  <si>
    <t>Akce</t>
  </si>
  <si>
    <t>ZŠ Na Výsluní - pavilon ,,C", rekonstrukce silnoproudu</t>
  </si>
  <si>
    <t>Projekt</t>
  </si>
  <si>
    <t>D.1.1.4.4    Silnoproudá elektrotechnika</t>
  </si>
  <si>
    <t>Investor</t>
  </si>
  <si>
    <t>Město Uherský Brod</t>
  </si>
  <si>
    <t>Z. č.</t>
  </si>
  <si>
    <t>03-2/2023</t>
  </si>
  <si>
    <t>A. č.</t>
  </si>
  <si>
    <t/>
  </si>
  <si>
    <t>Smlouva</t>
  </si>
  <si>
    <t>Vypracoval</t>
  </si>
  <si>
    <t>Ing. St. Bršlica</t>
  </si>
  <si>
    <t>Kontroloval</t>
  </si>
  <si>
    <t>Datum</t>
  </si>
  <si>
    <t>30.04.2023</t>
  </si>
  <si>
    <t>Zpracovatel</t>
  </si>
  <si>
    <t>CÚ</t>
  </si>
  <si>
    <t>10/2022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</si>
  <si>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</si>
  <si>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</si>
  <si>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</si>
  <si>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</si>
  <si>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</si>
  <si>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</si>
  <si>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</si>
  <si>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</si>
  <si>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</si>
  <si>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</si>
  <si>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</si>
  <si>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</si>
  <si>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</si>
  <si>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</si>
  <si>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</si>
  <si>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</si>
  <si>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</si>
  <si>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</si>
  <si>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</si>
  <si>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</si>
  <si>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</si>
  <si>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</si>
  <si>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</si>
  <si>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</si>
  <si>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</si>
  <si>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</si>
  <si>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</si>
  <si>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</si>
  <si>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</si>
  <si>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</si>
  <si>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</si>
  <si>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Montážní položka</t>
  </si>
  <si>
    <t>Montáž</t>
  </si>
  <si>
    <t>Montáž celkem</t>
  </si>
  <si>
    <t>Cena</t>
  </si>
  <si>
    <t>Cena celkem</t>
  </si>
  <si>
    <t>Rozváděč RSCx</t>
  </si>
  <si>
    <t>ROZVODNICE NA POVRCH IP30/20 (v x š x h)</t>
  </si>
  <si>
    <t xml:space="preserve"> 560 x 500 x 200 mm - atypická, vč. zákrytů, nosných lišt, kompletace</t>
  </si>
  <si>
    <t>ks</t>
  </si>
  <si>
    <t>LTN-40B-3 Jistič</t>
  </si>
  <si>
    <t>Ks</t>
  </si>
  <si>
    <t>LTN-16B-3 Jistič</t>
  </si>
  <si>
    <t>LTN-10B-1 Jistič</t>
  </si>
  <si>
    <t>LTN-16B-1 Jistič</t>
  </si>
  <si>
    <t>LFN-25-4-030A Proudový chránič</t>
  </si>
  <si>
    <t>LFN-40-4-030A Proudový chránič</t>
  </si>
  <si>
    <t>SVC-350-3N-MZ Svodič přepětí</t>
  </si>
  <si>
    <t>S3L+N-1000-16 Propojovací lišta</t>
  </si>
  <si>
    <t>ŘADOVÉ SVORNICE RSA 6 A</t>
  </si>
  <si>
    <t>RSA 6 A Řadová svornice</t>
  </si>
  <si>
    <t>Rozváděč RSCx - celkem</t>
  </si>
  <si>
    <t>Dodávky</t>
  </si>
  <si>
    <t>Dodávky - celkem</t>
  </si>
  <si>
    <t>Elektromontáže</t>
  </si>
  <si>
    <t>MONTÁŽ ROZVODNIC</t>
  </si>
  <si>
    <t xml:space="preserve"> do  50 kg</t>
  </si>
  <si>
    <t>KRABICE PŘÍSTROJOVÁ POD OMÍTKU</t>
  </si>
  <si>
    <t>KP67/3 70x45</t>
  </si>
  <si>
    <t>KRABICE ODBOČNÁ POD OMÍTKU BEZ SVORKOVNICE</t>
  </si>
  <si>
    <t>KU68-1902 73x42</t>
  </si>
  <si>
    <t>SVORKOVNICE KABICOVÁ WAGO</t>
  </si>
  <si>
    <t>273-105 5x1-2,5 mm2</t>
  </si>
  <si>
    <t>TRUBKA OHEBNÁ, NÍZKÁ MECHANICKÁ ODOLNOST</t>
  </si>
  <si>
    <t>1420 d 20  mm, pevně</t>
  </si>
  <si>
    <t>m</t>
  </si>
  <si>
    <t>LIŠTA ELEKTROINSTALAČNÍ VČ. DÍLŮ A PŘÍSLUŠENSTVÍ</t>
  </si>
  <si>
    <t>LHD20x20 hranatá</t>
  </si>
  <si>
    <t>LHD30x25 hranatá</t>
  </si>
  <si>
    <t>LHD40x40 hranatá</t>
  </si>
  <si>
    <t>STROJEK SPÍNAČE "TANGO"</t>
  </si>
  <si>
    <t>3558-A01340 1-pól.vyp.(1)</t>
  </si>
  <si>
    <t>3558-A05340 sériov.přep.(5)</t>
  </si>
  <si>
    <t>3558-A06340 střídav.přep.(6)</t>
  </si>
  <si>
    <t>3558-A91342 tlačítko(1/0)</t>
  </si>
  <si>
    <t>KRYT SPÍNAČE "TANGO" BARVA BÍLÁ</t>
  </si>
  <si>
    <t>3558A-A651 B 1 páčka</t>
  </si>
  <si>
    <t>3558A-A652 B 2 páčky</t>
  </si>
  <si>
    <t>RÁMEČEK PRO PŘÍSTROJE "TANGO" BARVA BÍLÁ</t>
  </si>
  <si>
    <t>3901A-B10 B jednoduchý</t>
  </si>
  <si>
    <t>POHYBOVÝ SPÍNAČ basicLINE, BARVA BÍLÁ, IP55</t>
  </si>
  <si>
    <t>2CKA006800A2507 Úhel pokrytí 240 stupňů</t>
  </si>
  <si>
    <t>SUPER-MULTIFUNKČNÍ RELÉ - do instalační krabice, pod vypínač, ventilátor</t>
  </si>
  <si>
    <t>LQ617230-- Relé impulzní 1P/230VAC</t>
  </si>
  <si>
    <t>ZAPOJENÍ EL, SPOTŘEBIČE</t>
  </si>
  <si>
    <t>do 5x4 mm2</t>
  </si>
  <si>
    <t>SPORÁKOVA PŘÍPOJKA  3-PÓLOVÁ ZAPUŠTĚNÁ</t>
  </si>
  <si>
    <t>3425A-0344 B</t>
  </si>
  <si>
    <t>ZÁSUVKA DOMOVNÍ POD OMÍTKU, TANGO, BARVA BÍLÁ, KOMPLETNÍ</t>
  </si>
  <si>
    <t>5513A-C02357 B 2x2p+z,dvojitá</t>
  </si>
  <si>
    <t>ZÁSUVKA DOMOVNÍ POD OMÍTKUTANGO,BARVA  BÍLÁ, KOMPLETNÍ S PŘEPĚŤOVOU OCHRANOU</t>
  </si>
  <si>
    <t>5599A-A02357 B 2p+z</t>
  </si>
  <si>
    <t>ZÁSUVKA TANGO S VÍČKEM, IP44</t>
  </si>
  <si>
    <t>5518A-2999 B 2p+PE, bílá</t>
  </si>
  <si>
    <t>KABEL SILOVÝ,IZOLACE PVC BEZ VODIČE PE</t>
  </si>
  <si>
    <t>CYKY-O 3x1.5 mm2 , pevně</t>
  </si>
  <si>
    <t>KABEL SILOVÝ,IZOLACE PVC S VODIČEM PE</t>
  </si>
  <si>
    <t>CYKY-J 3x1.5 mm2 , pevně</t>
  </si>
  <si>
    <t>CYKY-J 5x1.5 mm2 , pevně</t>
  </si>
  <si>
    <t>CYKY-J 3x2.5 mm2 , pevně</t>
  </si>
  <si>
    <t>CYKY-J 5x2.5 mm2 , pevně</t>
  </si>
  <si>
    <t>VODIČ JEDNOŽILOVÝ (CY)</t>
  </si>
  <si>
    <t>H07V-U 10  mm2 , pevně</t>
  </si>
  <si>
    <t>UKONČENÍ Cu KABELŮ  DO</t>
  </si>
  <si>
    <t xml:space="preserve"> 5x4 mm2</t>
  </si>
  <si>
    <t>UKONČENÍ  VODIČŮ V ROZVADĚČÍCH</t>
  </si>
  <si>
    <t xml:space="preserve"> do 16 mm2</t>
  </si>
  <si>
    <t>SVÍTIDLA</t>
  </si>
  <si>
    <t>OSTATNÍ</t>
  </si>
  <si>
    <t xml:space="preserve"> A4 Bezpečnostní tabulka, plast, A4</t>
  </si>
  <si>
    <t>VYSEKANI KAPES VE ZDIVU</t>
  </si>
  <si>
    <t>CIHELNEM PRO KRABICE</t>
  </si>
  <si>
    <t xml:space="preserve"> 50x50x50 mm</t>
  </si>
  <si>
    <t xml:space="preserve"> 100x100x50 mm</t>
  </si>
  <si>
    <t>VYSEKANI RYH VE ZDIVU</t>
  </si>
  <si>
    <t>CIHELNEM - HLOUBKA 30mm</t>
  </si>
  <si>
    <t xml:space="preserve"> Sire 30 mm</t>
  </si>
  <si>
    <t xml:space="preserve"> Sire 70 mm</t>
  </si>
  <si>
    <t>CIHELNEM - HLOUBKA 50mm</t>
  </si>
  <si>
    <t xml:space="preserve"> Sire 100 mm</t>
  </si>
  <si>
    <t>VYSEKANI RYH PRO VODICE</t>
  </si>
  <si>
    <t>V OMITCE STEN</t>
  </si>
  <si>
    <t xml:space="preserve"> Sire 50 mm</t>
  </si>
  <si>
    <t>V OMITCE STROPU</t>
  </si>
  <si>
    <t>OMITKA RYH VE STROPECH MALTOU</t>
  </si>
  <si>
    <t xml:space="preserve"> Sire do 150 mm</t>
  </si>
  <si>
    <t>m2</t>
  </si>
  <si>
    <t>OMITKA RYH VE STENACH MALTOU</t>
  </si>
  <si>
    <t>LESENI LEHKE PRACOVNI O VYSCE</t>
  </si>
  <si>
    <t>LESENOVE PODLAHY</t>
  </si>
  <si>
    <t xml:space="preserve"> Do 1.9 m</t>
  </si>
  <si>
    <t>LESENI LEHKE PRACOVNI VE</t>
  </si>
  <si>
    <t>SCHODISTI O VYSCE LESENOVE</t>
  </si>
  <si>
    <t>PODLAHY</t>
  </si>
  <si>
    <t xml:space="preserve"> Do 3.5 m</t>
  </si>
  <si>
    <t>HODINOVE ZUCTOVACI SAZBY</t>
  </si>
  <si>
    <t xml:space="preserve"> Demontaz stavajiciho zarizeni</t>
  </si>
  <si>
    <t>hod</t>
  </si>
  <si>
    <t xml:space="preserve"> Napojeni na stavajici zarizeni</t>
  </si>
  <si>
    <t xml:space="preserve"> Uprava stavajiciho rozvadece</t>
  </si>
  <si>
    <t xml:space="preserve"> Zauceni obsluhy</t>
  </si>
  <si>
    <t xml:space="preserve"> Zabezpeceni pracoviste</t>
  </si>
  <si>
    <t>KOORDINACE POSTUPU PRACI</t>
  </si>
  <si>
    <t xml:space="preserve"> S ostatnimi profesemi</t>
  </si>
  <si>
    <t>PROVEDENI REVIZNICH ZKOUSEK</t>
  </si>
  <si>
    <t>DLE CSN 331500</t>
  </si>
  <si>
    <t>Podružný materiál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</si>
  <si>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</si>
  <si>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</si>
  <si>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</si>
  <si>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</si>
  <si>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</si>
  <si>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</si>
  <si>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</si>
  <si>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</si>
  <si>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</si>
  <si>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</si>
  <si>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</si>
  <si>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</si>
  <si>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</si>
  <si>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</si>
  <si>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</si>
  <si>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</si>
  <si>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</si>
  <si>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</si>
  <si>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</si>
  <si>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</si>
  <si>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</si>
  <si>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</si>
  <si>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</si>
  <si>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</si>
  <si>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</si>
  <si>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</si>
  <si>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Elektromontáže - celkem bez DPH</t>
  </si>
  <si>
    <t>Rozváděče RSCx</t>
  </si>
  <si>
    <t xml:space="preserve"> Malování, barva bílá, vč. připravy podkladu (zapravení rýh a průrazů)</t>
  </si>
  <si>
    <t xml:space="preserve"> Revizni technik, revizní zprava</t>
  </si>
  <si>
    <r>
      <rPr>
        <sz val="9"/>
        <color rgb="FFFF0000"/>
        <rFont val="Arial"/>
        <family val="2"/>
        <charset val="238"/>
      </rPr>
      <t>A</t>
    </r>
    <r>
      <rPr>
        <sz val="9"/>
        <color rgb="FF000000"/>
        <rFont val="Arial"/>
        <family val="2"/>
        <charset val="238"/>
      </rPr>
      <t xml:space="preserve"> - Svítidlo přisazené LED, Classic ZCLED3G53L840/ZK-MIKRO, 53 W, 6212 lm, 4000 K, CRI&gt;80, IP40</t>
    </r>
  </si>
  <si>
    <r>
      <rPr>
        <sz val="9"/>
        <color rgb="FFFF0000"/>
        <rFont val="Arial"/>
        <family val="2"/>
        <charset val="238"/>
      </rPr>
      <t>B</t>
    </r>
    <r>
      <rPr>
        <sz val="9"/>
        <color rgb="FF000000"/>
        <rFont val="Arial"/>
        <family val="2"/>
        <charset val="238"/>
      </rPr>
      <t xml:space="preserve"> - Svítidlo přisazené LED, Classic ZCLED3G32L840/ZK-MIKRO, 32 W, 3585 lm, 4000 K, CRI&gt;80, IP40</t>
    </r>
  </si>
  <si>
    <r>
      <rPr>
        <sz val="9"/>
        <color rgb="FFFF0000"/>
        <rFont val="Arial"/>
        <family val="2"/>
        <charset val="238"/>
      </rPr>
      <t>C</t>
    </r>
    <r>
      <rPr>
        <sz val="9"/>
        <color rgb="FF000000"/>
        <rFont val="Arial"/>
        <family val="2"/>
        <charset val="238"/>
      </rPr>
      <t xml:space="preserve"> - Svítidlo závěsné LED asymetrické, ZCLED4G34L840/ASHR, 34 W, 3670 lm, 4000 K, CRI&gt;80, IP40</t>
    </r>
  </si>
  <si>
    <r>
      <rPr>
        <sz val="9"/>
        <color rgb="FFFF0000"/>
        <rFont val="Arial"/>
        <family val="2"/>
        <charset val="238"/>
      </rPr>
      <t>E</t>
    </r>
    <r>
      <rPr>
        <sz val="9"/>
        <color rgb="FF000000"/>
        <rFont val="Arial"/>
        <family val="2"/>
        <charset val="238"/>
      </rPr>
      <t xml:space="preserve"> - Svítidlo přisazené LED, Classic ZCLED3G32L830/ZK-OPAL, 32 W, 3623 lm, 3000 K, CRI&gt;80, IP40</t>
    </r>
  </si>
  <si>
    <r>
      <rPr>
        <sz val="9"/>
        <color rgb="FFFF0000"/>
        <rFont val="Arial"/>
        <family val="2"/>
        <charset val="238"/>
      </rPr>
      <t>F</t>
    </r>
    <r>
      <rPr>
        <sz val="9"/>
        <color rgb="FF000000"/>
        <rFont val="Arial"/>
        <family val="2"/>
        <charset val="238"/>
      </rPr>
      <t xml:space="preserve"> - Svítidlo přisazené LED d=300 mm, stínidlo PC, TITAN 1 1L14B07KN62/PC06, 19 W, 2590 lm, 3000 K, CRI&gt;80, IP54</t>
    </r>
  </si>
  <si>
    <r>
      <rPr>
        <sz val="9"/>
        <color rgb="FFFF0000"/>
        <rFont val="Arial"/>
        <family val="2"/>
        <charset val="238"/>
      </rPr>
      <t>G</t>
    </r>
    <r>
      <rPr>
        <sz val="9"/>
        <color rgb="FF000000"/>
        <rFont val="Arial"/>
        <family val="2"/>
        <charset val="238"/>
      </rPr>
      <t xml:space="preserve"> - Svítidlo přisazené LED d=400 mm, stínidlo PC, TITAN 2 1L16B07KN83_PC08, 33 W, 4850 lm, 3000 K, CRI&gt;80, IP54</t>
    </r>
  </si>
  <si>
    <t>Zadavatel:</t>
  </si>
  <si>
    <t>Masarykovo nám. 100</t>
  </si>
  <si>
    <t>688 01 Uherský Brod, IČ:  00291463</t>
  </si>
  <si>
    <t>Zhotovitel:</t>
  </si>
  <si>
    <t>IČ: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</si>
</sst>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sz val="9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medium">
        <color indexed="64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medium">
        <color indexed="64"/>
      </top>
      <bottom style="thin">
        <color rgb="FFC0C0C0"/>
      </bottom>
      <diagonal/>
    </border>
    <border>
      <left style="thin">
        <color rgb="FFC0C0C0"/>
      </left>
      <right style="medium">
        <color indexed="64"/>
      </right>
      <top style="medium">
        <color indexed="64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medium">
        <color indexed="64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medium">
        <color indexed="64"/>
      </right>
      <top style="thin">
        <color rgb="FFC0C0C0"/>
      </top>
      <bottom/>
      <diagonal/>
    </border>
    <border>
      <left style="medium">
        <color indexed="64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medium">
        <color indexed="64"/>
      </right>
      <top/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medium">
        <color indexed="64"/>
      </top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medium">
        <color indexed="64"/>
      </top>
      <bottom style="medium">
        <color indexed="64"/>
      </bottom>
      <diagonal/>
    </border>
    <border>
      <left style="thin">
        <color rgb="FFC0C0C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49" fontId="0" fillId="0" borderId="0" xfId="0" applyNumberFormat="1"/>
    <xf numFmtId="0" fontId="0" fillId="0" borderId="1" xfId="0" applyBorder="1"/>
    <xf numFmtId="0" fontId="0" fillId="0" borderId="0" xfId="0" applyProtection="1"/>
    <xf numFmtId="4" fontId="0" fillId="0" borderId="0" xfId="0" applyNumberFormat="1"/>
    <xf numFmtId="49" fontId="1" fillId="0" borderId="1" xfId="0" applyNumberFormat="1" applyFont="1" applyFill="1" applyBorder="1" applyAlignment="1">
      <alignment horizontal="left"/>
    </xf>
    <xf numFmtId="4" fontId="1" fillId="0" borderId="1" xfId="0" applyNumberFormat="1" applyFont="1" applyFill="1" applyBorder="1" applyAlignment="1">
      <alignment horizontal="left"/>
    </xf>
    <xf numFmtId="49" fontId="3" fillId="0" borderId="1" xfId="0" applyNumberFormat="1" applyFont="1" applyFill="1" applyBorder="1" applyAlignment="1">
      <alignment horizontal="left"/>
    </xf>
    <xf numFmtId="4" fontId="3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left"/>
    </xf>
    <xf numFmtId="4" fontId="4" fillId="0" borderId="1" xfId="0" applyNumberFormat="1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left"/>
    </xf>
    <xf numFmtId="4" fontId="2" fillId="0" borderId="1" xfId="0" applyNumberFormat="1" applyFont="1" applyFill="1" applyBorder="1" applyAlignment="1">
      <alignment horizontal="right"/>
    </xf>
    <xf numFmtId="49" fontId="5" fillId="0" borderId="1" xfId="0" applyNumberFormat="1" applyFont="1" applyFill="1" applyBorder="1" applyAlignment="1">
      <alignment horizontal="left"/>
    </xf>
    <xf numFmtId="4" fontId="5" fillId="0" borderId="1" xfId="0" applyNumberFormat="1" applyFont="1" applyFill="1" applyBorder="1" applyAlignment="1">
      <alignment horizontal="right"/>
    </xf>
    <xf numFmtId="49" fontId="1" fillId="0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0" fontId="0" fillId="0" borderId="1" xfId="0" applyFill="1" applyBorder="1"/>
    <xf numFmtId="0" fontId="0" fillId="0" borderId="0" xfId="0" applyFill="1" applyProtection="1"/>
    <xf numFmtId="0" fontId="0" fillId="0" borderId="0" xfId="0" applyFill="1"/>
    <xf numFmtId="49" fontId="0" fillId="0" borderId="0" xfId="0" applyNumberFormat="1" applyFill="1"/>
    <xf numFmtId="49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 applyAlignment="1">
      <alignment horizontal="right"/>
    </xf>
    <xf numFmtId="49" fontId="2" fillId="3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0" fontId="0" fillId="4" borderId="0" xfId="0" applyFill="1" applyProtection="1">
      <protection locked="0"/>
    </xf>
    <xf numFmtId="4" fontId="1" fillId="0" borderId="2" xfId="0" applyNumberFormat="1" applyFont="1" applyFill="1" applyBorder="1" applyAlignment="1">
      <alignment horizontal="right"/>
    </xf>
    <xf numFmtId="4" fontId="1" fillId="0" borderId="2" xfId="0" applyNumberFormat="1" applyFont="1" applyFill="1" applyBorder="1" applyAlignment="1">
      <alignment horizontal="left"/>
    </xf>
    <xf numFmtId="4" fontId="2" fillId="0" borderId="2" xfId="0" applyNumberFormat="1" applyFont="1" applyFill="1" applyBorder="1" applyAlignment="1">
      <alignment horizontal="right"/>
    </xf>
    <xf numFmtId="4" fontId="5" fillId="0" borderId="2" xfId="0" applyNumberFormat="1" applyFont="1" applyFill="1" applyBorder="1" applyAlignment="1">
      <alignment horizontal="right"/>
    </xf>
    <xf numFmtId="49" fontId="1" fillId="0" borderId="0" xfId="0" applyNumberFormat="1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left"/>
    </xf>
    <xf numFmtId="4" fontId="1" fillId="0" borderId="0" xfId="0" applyNumberFormat="1" applyFont="1" applyFill="1" applyBorder="1" applyAlignment="1">
      <alignment horizontal="right"/>
    </xf>
    <xf numFmtId="49" fontId="1" fillId="0" borderId="3" xfId="0" applyNumberFormat="1" applyFont="1" applyFill="1" applyBorder="1" applyAlignment="1">
      <alignment horizontal="left" wrapText="1"/>
    </xf>
    <xf numFmtId="49" fontId="1" fillId="0" borderId="4" xfId="0" applyNumberFormat="1" applyFont="1" applyFill="1" applyBorder="1" applyAlignment="1">
      <alignment horizontal="left"/>
    </xf>
    <xf numFmtId="4" fontId="1" fillId="0" borderId="4" xfId="0" applyNumberFormat="1" applyFont="1" applyFill="1" applyBorder="1" applyAlignment="1">
      <alignment horizontal="left"/>
    </xf>
    <xf numFmtId="4" fontId="1" fillId="0" borderId="5" xfId="0" applyNumberFormat="1" applyFont="1" applyFill="1" applyBorder="1" applyAlignment="1">
      <alignment horizontal="left"/>
    </xf>
    <xf numFmtId="49" fontId="2" fillId="2" borderId="6" xfId="0" applyNumberFormat="1" applyFont="1" applyFill="1" applyBorder="1" applyAlignment="1">
      <alignment horizontal="left" wrapText="1"/>
    </xf>
    <xf numFmtId="4" fontId="2" fillId="2" borderId="7" xfId="0" applyNumberFormat="1" applyFont="1" applyFill="1" applyBorder="1" applyAlignment="1">
      <alignment horizontal="right"/>
    </xf>
    <xf numFmtId="49" fontId="5" fillId="0" borderId="6" xfId="0" applyNumberFormat="1" applyFont="1" applyFill="1" applyBorder="1" applyAlignment="1">
      <alignment horizontal="left" wrapText="1"/>
    </xf>
    <xf numFmtId="4" fontId="5" fillId="0" borderId="7" xfId="0" applyNumberFormat="1" applyFont="1" applyFill="1" applyBorder="1" applyAlignment="1">
      <alignment horizontal="right"/>
    </xf>
    <xf numFmtId="49" fontId="1" fillId="0" borderId="6" xfId="0" applyNumberFormat="1" applyFont="1" applyFill="1" applyBorder="1" applyAlignment="1">
      <alignment horizontal="left" wrapText="1"/>
    </xf>
    <xf numFmtId="4" fontId="1" fillId="0" borderId="7" xfId="0" applyNumberFormat="1" applyFont="1" applyFill="1" applyBorder="1" applyAlignment="1">
      <alignment horizontal="right"/>
    </xf>
    <xf numFmtId="49" fontId="2" fillId="3" borderId="6" xfId="0" applyNumberFormat="1" applyFont="1" applyFill="1" applyBorder="1" applyAlignment="1">
      <alignment horizontal="left" wrapText="1"/>
    </xf>
    <xf numFmtId="4" fontId="2" fillId="3" borderId="7" xfId="0" applyNumberFormat="1" applyFont="1" applyFill="1" applyBorder="1" applyAlignment="1">
      <alignment horizontal="right"/>
    </xf>
    <xf numFmtId="49" fontId="5" fillId="2" borderId="6" xfId="0" applyNumberFormat="1" applyFont="1" applyFill="1" applyBorder="1" applyAlignment="1">
      <alignment horizontal="left" wrapText="1"/>
    </xf>
    <xf numFmtId="49" fontId="5" fillId="4" borderId="6" xfId="0" applyNumberFormat="1" applyFont="1" applyFill="1" applyBorder="1" applyAlignment="1">
      <alignment horizontal="left" wrapText="1"/>
    </xf>
    <xf numFmtId="49" fontId="1" fillId="4" borderId="6" xfId="0" applyNumberFormat="1" applyFont="1" applyFill="1" applyBorder="1" applyAlignment="1">
      <alignment horizontal="left" wrapText="1"/>
    </xf>
    <xf numFmtId="49" fontId="2" fillId="3" borderId="8" xfId="0" applyNumberFormat="1" applyFont="1" applyFill="1" applyBorder="1" applyAlignment="1">
      <alignment horizontal="left" wrapText="1"/>
    </xf>
    <xf numFmtId="49" fontId="2" fillId="3" borderId="9" xfId="0" applyNumberFormat="1" applyFont="1" applyFill="1" applyBorder="1" applyAlignment="1">
      <alignment horizontal="left"/>
    </xf>
    <xf numFmtId="4" fontId="2" fillId="3" borderId="9" xfId="0" applyNumberFormat="1" applyFont="1" applyFill="1" applyBorder="1" applyAlignment="1">
      <alignment horizontal="right"/>
    </xf>
    <xf numFmtId="4" fontId="2" fillId="3" borderId="10" xfId="0" applyNumberFormat="1" applyFont="1" applyFill="1" applyBorder="1" applyAlignment="1">
      <alignment horizontal="right"/>
    </xf>
    <xf numFmtId="49" fontId="1" fillId="5" borderId="6" xfId="0" applyNumberFormat="1" applyFont="1" applyFill="1" applyBorder="1" applyAlignment="1" applyProtection="1">
      <alignment horizontal="left" wrapText="1"/>
      <protection locked="0"/>
    </xf>
    <xf numFmtId="49" fontId="1" fillId="0" borderId="3" xfId="0" applyNumberFormat="1" applyFont="1" applyFill="1" applyBorder="1" applyAlignment="1">
      <alignment horizontal="left"/>
    </xf>
    <xf numFmtId="49" fontId="3" fillId="0" borderId="6" xfId="0" applyNumberFormat="1" applyFont="1" applyFill="1" applyBorder="1" applyAlignment="1">
      <alignment horizontal="left"/>
    </xf>
    <xf numFmtId="4" fontId="3" fillId="0" borderId="7" xfId="0" applyNumberFormat="1" applyFont="1" applyFill="1" applyBorder="1" applyAlignment="1">
      <alignment horizontal="right"/>
    </xf>
    <xf numFmtId="49" fontId="1" fillId="0" borderId="6" xfId="0" applyNumberFormat="1" applyFont="1" applyFill="1" applyBorder="1" applyAlignment="1">
      <alignment horizontal="left"/>
    </xf>
    <xf numFmtId="49" fontId="4" fillId="0" borderId="6" xfId="0" applyNumberFormat="1" applyFont="1" applyFill="1" applyBorder="1" applyAlignment="1">
      <alignment horizontal="left"/>
    </xf>
    <xf numFmtId="4" fontId="4" fillId="0" borderId="7" xfId="0" applyNumberFormat="1" applyFont="1" applyFill="1" applyBorder="1" applyAlignment="1">
      <alignment horizontal="right"/>
    </xf>
    <xf numFmtId="49" fontId="1" fillId="0" borderId="11" xfId="0" applyNumberFormat="1" applyFont="1" applyFill="1" applyBorder="1" applyAlignment="1">
      <alignment horizontal="left"/>
    </xf>
    <xf numFmtId="4" fontId="1" fillId="0" borderId="12" xfId="0" applyNumberFormat="1" applyFont="1" applyFill="1" applyBorder="1" applyAlignment="1">
      <alignment horizontal="right"/>
    </xf>
    <xf numFmtId="4" fontId="1" fillId="0" borderId="13" xfId="0" applyNumberFormat="1" applyFont="1" applyFill="1" applyBorder="1" applyAlignment="1">
      <alignment horizontal="right"/>
    </xf>
    <xf numFmtId="49" fontId="2" fillId="2" borderId="17" xfId="0" applyNumberFormat="1" applyFont="1" applyFill="1" applyBorder="1" applyAlignment="1">
      <alignment horizontal="left"/>
    </xf>
    <xf numFmtId="4" fontId="2" fillId="2" borderId="18" xfId="0" applyNumberFormat="1" applyFont="1" applyFill="1" applyBorder="1" applyAlignment="1">
      <alignment horizontal="right"/>
    </xf>
    <xf numFmtId="4" fontId="2" fillId="2" borderId="19" xfId="0" applyNumberFormat="1" applyFont="1" applyFill="1" applyBorder="1" applyAlignment="1">
      <alignment horizontal="right"/>
    </xf>
    <xf numFmtId="49" fontId="1" fillId="2" borderId="14" xfId="0" applyNumberFormat="1" applyFont="1" applyFill="1" applyBorder="1" applyAlignment="1">
      <alignment horizontal="left"/>
    </xf>
    <xf numFmtId="4" fontId="1" fillId="2" borderId="15" xfId="0" applyNumberFormat="1" applyFont="1" applyFill="1" applyBorder="1" applyAlignment="1">
      <alignment horizontal="right"/>
    </xf>
    <xf numFmtId="4" fontId="1" fillId="2" borderId="16" xfId="0" applyNumberFormat="1" applyFont="1" applyFill="1" applyBorder="1" applyAlignment="1">
      <alignment horizontal="right"/>
    </xf>
    <xf numFmtId="49" fontId="1" fillId="2" borderId="11" xfId="0" applyNumberFormat="1" applyFont="1" applyFill="1" applyBorder="1" applyAlignment="1">
      <alignment horizontal="left"/>
    </xf>
    <xf numFmtId="4" fontId="1" fillId="2" borderId="12" xfId="0" applyNumberFormat="1" applyFont="1" applyFill="1" applyBorder="1" applyAlignment="1">
      <alignment horizontal="right"/>
    </xf>
    <xf numFmtId="4" fontId="1" fillId="2" borderId="13" xfId="0" applyNumberFormat="1" applyFont="1" applyFill="1" applyBorder="1" applyAlignment="1">
      <alignment horizontal="right"/>
    </xf>
    <xf numFmtId="49" fontId="0" fillId="0" borderId="20" xfId="0" applyNumberFormat="1" applyBorder="1"/>
    <xf numFmtId="4" fontId="0" fillId="0" borderId="21" xfId="0" applyNumberFormat="1" applyBorder="1"/>
    <xf numFmtId="4" fontId="0" fillId="0" borderId="22" xfId="0" applyNumberFormat="1" applyBorder="1"/>
    <xf numFmtId="49" fontId="0" fillId="0" borderId="23" xfId="0" applyNumberFormat="1" applyBorder="1"/>
    <xf numFmtId="4" fontId="0" fillId="0" borderId="0" xfId="0" applyNumberFormat="1" applyBorder="1"/>
    <xf numFmtId="4" fontId="0" fillId="0" borderId="24" xfId="0" applyNumberFormat="1" applyBorder="1"/>
    <xf numFmtId="4" fontId="0" fillId="5" borderId="0" xfId="0" applyNumberFormat="1" applyFill="1" applyBorder="1" applyProtection="1">
      <protection locked="0"/>
    </xf>
    <xf numFmtId="4" fontId="0" fillId="5" borderId="24" xfId="0" applyNumberFormat="1" applyFill="1" applyBorder="1" applyProtection="1">
      <protection locked="0"/>
    </xf>
    <xf numFmtId="49" fontId="0" fillId="0" borderId="25" xfId="0" applyNumberFormat="1" applyBorder="1"/>
    <xf numFmtId="4" fontId="0" fillId="5" borderId="26" xfId="0" applyNumberFormat="1" applyFill="1" applyBorder="1" applyProtection="1">
      <protection locked="0"/>
    </xf>
    <xf numFmtId="4" fontId="0" fillId="5" borderId="27" xfId="0" applyNumberFormat="1" applyFill="1" applyBorder="1" applyProtection="1">
      <protection locked="0"/>
    </xf>
    <xf numFmtId="49" fontId="0" fillId="0" borderId="28" xfId="0" applyNumberFormat="1" applyBorder="1"/>
    <xf numFmtId="4" fontId="0" fillId="0" borderId="29" xfId="0" applyNumberFormat="1" applyBorder="1"/>
    <xf numFmtId="4" fontId="0" fillId="0" borderId="30" xfId="0" applyNumberForma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E34"/>
  <sheetViews>
    <sheetView tabSelected="1" zoomScale="130" zoomScaleNormal="130" workbookViewId="0">
      <selection activeCell="B6" sqref="B6"/>
    </sheetView>
  </sheetViews>
  <sheetFormatPr defaultRowHeight="15" x14ac:dyDescent="0.25"/>
  <cols>
    <col min="1" max="1" width="39.28515625" style="1" bestFit="1" customWidth="1"/>
    <col min="2" max="2" width="16.140625" style="4" customWidth="1"/>
    <col min="3" max="3" width="17.85546875" style="4" customWidth="1"/>
    <col min="5" max="5" width="0" style="3" hidden="1" customWidth="1"/>
  </cols>
  <sheetData>
    <row r="1" spans="1:3" x14ac:dyDescent="0.25">
      <c r="A1" s="73" t="s">
        <v>206</v>
      </c>
      <c r="B1" s="74" t="s">
        <v>9</v>
      </c>
      <c r="C1" s="75"/>
    </row>
    <row r="2" spans="1:3" x14ac:dyDescent="0.25">
      <c r="A2" s="76"/>
      <c r="B2" s="77" t="s">
        <v>207</v>
      </c>
      <c r="C2" s="78"/>
    </row>
    <row r="3" spans="1:3" x14ac:dyDescent="0.25">
      <c r="A3" s="84"/>
      <c r="B3" s="85" t="s">
        <v>208</v>
      </c>
      <c r="C3" s="86"/>
    </row>
    <row r="4" spans="1:3" x14ac:dyDescent="0.25">
      <c r="A4" s="76" t="s">
        <v>209</v>
      </c>
      <c r="B4" s="79"/>
      <c r="C4" s="80"/>
    </row>
    <row r="5" spans="1:3" x14ac:dyDescent="0.25">
      <c r="A5" s="76"/>
      <c r="B5" s="79"/>
      <c r="C5" s="80"/>
    </row>
    <row r="6" spans="1:3" ht="15.75" thickBot="1" x14ac:dyDescent="0.3">
      <c r="A6" s="81"/>
      <c r="B6" s="82"/>
      <c r="C6" s="83" t="s">
        <v>210</v>
      </c>
    </row>
    <row r="7" spans="1:3" ht="15.75" thickBot="1" x14ac:dyDescent="0.3"/>
    <row r="8" spans="1:3" x14ac:dyDescent="0.25">
      <c r="A8" s="55" t="s">
        <v>0</v>
      </c>
      <c r="B8" s="37" t="s">
        <v>170</v>
      </c>
      <c r="C8" s="38" t="s">
        <v>171</v>
      </c>
    </row>
    <row r="9" spans="1:3" x14ac:dyDescent="0.25">
      <c r="A9" s="56" t="s">
        <v>172</v>
      </c>
      <c r="B9" s="8"/>
      <c r="C9" s="57"/>
    </row>
    <row r="10" spans="1:3" x14ac:dyDescent="0.25">
      <c r="A10" s="58" t="s">
        <v>173</v>
      </c>
      <c r="B10" s="9">
        <f>(Rozpočet!E18)</f>
        <v>0</v>
      </c>
      <c r="C10" s="44"/>
    </row>
    <row r="11" spans="1:3" x14ac:dyDescent="0.25">
      <c r="A11" s="58" t="s">
        <v>174</v>
      </c>
      <c r="B11" s="9">
        <f>B10 * Parametry!B16 / 100</f>
        <v>0</v>
      </c>
      <c r="C11" s="44">
        <f>B10 * Parametry!B17 / 100</f>
        <v>0</v>
      </c>
    </row>
    <row r="12" spans="1:3" x14ac:dyDescent="0.25">
      <c r="A12" s="58" t="s">
        <v>175</v>
      </c>
      <c r="B12" s="9"/>
      <c r="C12" s="44">
        <f>(Rozpočet!E133) + 0</f>
        <v>0</v>
      </c>
    </row>
    <row r="13" spans="1:3" x14ac:dyDescent="0.25">
      <c r="A13" s="58" t="s">
        <v>176</v>
      </c>
      <c r="B13" s="9"/>
      <c r="C13" s="44">
        <f>(Rozpočet!H18) + (Rozpočet!H133) + 0</f>
        <v>0</v>
      </c>
    </row>
    <row r="14" spans="1:3" x14ac:dyDescent="0.25">
      <c r="A14" s="59" t="s">
        <v>177</v>
      </c>
      <c r="B14" s="11">
        <f>B10 + B11</f>
        <v>0</v>
      </c>
      <c r="C14" s="60">
        <f>C10 + C11 + C12 + C13</f>
        <v>0</v>
      </c>
    </row>
    <row r="15" spans="1:3" x14ac:dyDescent="0.25">
      <c r="A15" s="58" t="s">
        <v>178</v>
      </c>
      <c r="B15" s="9"/>
      <c r="C15" s="44">
        <f>(C12 + C13) * Parametry!B18 / 100</f>
        <v>0</v>
      </c>
    </row>
    <row r="16" spans="1:3" x14ac:dyDescent="0.25">
      <c r="A16" s="58" t="s">
        <v>179</v>
      </c>
      <c r="B16" s="9"/>
      <c r="C16" s="44">
        <f>0 + 0</f>
        <v>0</v>
      </c>
    </row>
    <row r="17" spans="1:3" x14ac:dyDescent="0.25">
      <c r="A17" s="58" t="s">
        <v>180</v>
      </c>
      <c r="B17" s="9"/>
      <c r="C17" s="44">
        <f>0 + 0</f>
        <v>0</v>
      </c>
    </row>
    <row r="18" spans="1:3" x14ac:dyDescent="0.25">
      <c r="A18" s="58" t="s">
        <v>181</v>
      </c>
      <c r="B18" s="9"/>
      <c r="C18" s="44">
        <f>(C16 + C17) * Parametry!B19 / 100</f>
        <v>0</v>
      </c>
    </row>
    <row r="19" spans="1:3" x14ac:dyDescent="0.25">
      <c r="A19" s="59" t="s">
        <v>182</v>
      </c>
      <c r="B19" s="11">
        <f>B14</f>
        <v>0</v>
      </c>
      <c r="C19" s="60">
        <f>C14 + C15 + C16 + C17 + C18</f>
        <v>0</v>
      </c>
    </row>
    <row r="20" spans="1:3" x14ac:dyDescent="0.25">
      <c r="A20" s="58" t="s">
        <v>183</v>
      </c>
      <c r="B20" s="9"/>
      <c r="C20" s="44">
        <f>(B19 + C19) * Parametry!B20 / 100</f>
        <v>0</v>
      </c>
    </row>
    <row r="21" spans="1:3" x14ac:dyDescent="0.25">
      <c r="A21" s="58" t="s">
        <v>184</v>
      </c>
      <c r="B21" s="9"/>
      <c r="C21" s="44">
        <f>(B19 + C19) * Parametry!B21 / 100</f>
        <v>0</v>
      </c>
    </row>
    <row r="22" spans="1:3" x14ac:dyDescent="0.25">
      <c r="A22" s="58" t="s">
        <v>185</v>
      </c>
      <c r="B22" s="9"/>
      <c r="C22" s="44">
        <f>(B14 + C14) * Parametry!B22 / 100</f>
        <v>0</v>
      </c>
    </row>
    <row r="23" spans="1:3" x14ac:dyDescent="0.25">
      <c r="A23" s="56" t="s">
        <v>186</v>
      </c>
      <c r="B23" s="8"/>
      <c r="C23" s="57">
        <f>B19 + C19 + C20 + C21 + C22</f>
        <v>0</v>
      </c>
    </row>
    <row r="24" spans="1:3" x14ac:dyDescent="0.25">
      <c r="A24" s="58" t="s">
        <v>13</v>
      </c>
      <c r="B24" s="9"/>
      <c r="C24" s="44"/>
    </row>
    <row r="25" spans="1:3" x14ac:dyDescent="0.25">
      <c r="A25" s="56" t="s">
        <v>187</v>
      </c>
      <c r="B25" s="8"/>
      <c r="C25" s="57"/>
    </row>
    <row r="26" spans="1:3" x14ac:dyDescent="0.25">
      <c r="A26" s="58" t="s">
        <v>188</v>
      </c>
      <c r="B26" s="9"/>
      <c r="C26" s="44">
        <f>C19 * Parametry!B23 / 100</f>
        <v>0</v>
      </c>
    </row>
    <row r="27" spans="1:3" x14ac:dyDescent="0.25">
      <c r="A27" s="58" t="s">
        <v>189</v>
      </c>
      <c r="B27" s="9"/>
      <c r="C27" s="44">
        <f>C19 * Parametry!B24 / 100</f>
        <v>0</v>
      </c>
    </row>
    <row r="28" spans="1:3" x14ac:dyDescent="0.25">
      <c r="A28" s="56" t="s">
        <v>190</v>
      </c>
      <c r="B28" s="8"/>
      <c r="C28" s="57">
        <f>C26 + C27</f>
        <v>0</v>
      </c>
    </row>
    <row r="29" spans="1:3" x14ac:dyDescent="0.25">
      <c r="A29" s="58" t="s">
        <v>191</v>
      </c>
      <c r="B29" s="9"/>
      <c r="C29" s="44">
        <f>Parametry!B25 * Parametry!B28 * (C23 * Parametry!B27)^Parametry!B26</f>
        <v>0</v>
      </c>
    </row>
    <row r="30" spans="1:3" ht="15.75" thickBot="1" x14ac:dyDescent="0.3">
      <c r="A30" s="61" t="s">
        <v>13</v>
      </c>
      <c r="B30" s="62"/>
      <c r="C30" s="63"/>
    </row>
    <row r="31" spans="1:3" ht="15.75" thickBot="1" x14ac:dyDescent="0.3">
      <c r="A31" s="64" t="s">
        <v>192</v>
      </c>
      <c r="B31" s="65"/>
      <c r="C31" s="66">
        <f>C23 + C28 + C29</f>
        <v>0</v>
      </c>
    </row>
    <row r="32" spans="1:3" x14ac:dyDescent="0.25">
      <c r="A32" s="67" t="s">
        <v>193</v>
      </c>
      <c r="B32" s="68">
        <f>(SUM(Rozpočet!E17)+SUM(Rozpočet!E20:E33,Rozpočet!E35:E52,Rozpočet!E54:E59,Rozpočet!E61:E69,Rozpočet!E71:E74,Rozpočet!E77:E83,Rozpočet!E85:E86,Rozpočet!E88:E117,Rozpočet!E119:E130,Rozpočet!E132)) + (SUM(Rozpočet!H17)+SUM(Rozpočet!H20:H33,Rozpočet!H35:H52,Rozpočet!H54:H59,Rozpočet!H61:H69,Rozpočet!H71:H74,Rozpočet!H77:H83,Rozpočet!H85:H86,Rozpočet!H88:H117,Rozpočet!H119:H130)) + B11 + C11 + C15 + C18 + C20 + C21 + C22 + C28 + C29</f>
        <v>0</v>
      </c>
      <c r="C32" s="69">
        <f>B32 * Parametry!B31 / 100</f>
        <v>0</v>
      </c>
    </row>
    <row r="33" spans="1:3" ht="15.75" thickBot="1" x14ac:dyDescent="0.3">
      <c r="A33" s="70" t="s">
        <v>194</v>
      </c>
      <c r="B33" s="71">
        <f>(SUM(Rozpočet!E20,Rozpočet!E22,Rozpočet!E24,Rozpočet!E26,Rozpočet!E28,Rozpočet!E30,Rozpočet!E35,Rozpočet!E40,Rozpočet!E43,Rozpočet!E45,Rozpočet!E47,Rozpočet!E49,Rozpočet!E51,Rozpočet!E54,Rozpočet!E56,Rozpočet!E58,Rozpočet!E61,Rozpočet!E63,Rozpočet!E68,Rozpočet!E71,Rozpočet!E73,Rozpočet!E77,Rozpočet!E85,Rozpočet!E88:E89,Rozpočet!E92:E93,Rozpočet!E96:E97,Rozpočet!E100:E101,Rozpočet!E104:E105,Rozpočet!E107)+SUM(Rozpočet!E109,Rozpočet!E111:E112,Rozpočet!E114:E116,Rozpočet!E119,Rozpočet!E126,Rozpočet!E128:E129)) + (SUM(Rozpočet!H20,Rozpočet!H22,Rozpočet!H24,Rozpočet!H26,Rozpočet!H28,Rozpočet!H30,Rozpočet!H35,Rozpočet!H40,Rozpočet!H43,Rozpočet!H45,Rozpočet!H47,Rozpočet!H49,Rozpočet!H51,Rozpočet!H54,Rozpočet!H56,Rozpočet!H58,Rozpočet!H61,Rozpočet!H63,Rozpočet!H68,Rozpočet!H71,Rozpočet!H73,Rozpočet!H77,Rozpočet!H85,Rozpočet!H88:H89,Rozpočet!H92:H93,Rozpočet!H96:H97,Rozpočet!H100:H101,Rozpočet!H104:H105,Rozpočet!H107)+SUM(Rozpočet!H109,Rozpočet!H111:H112,Rozpočet!H114:H116,Rozpočet!H119,Rozpočet!H126,Rozpočet!H128:H129))</f>
        <v>0</v>
      </c>
      <c r="C33" s="72">
        <f>B33 * Parametry!B32 / 100</f>
        <v>0</v>
      </c>
    </row>
    <row r="34" spans="1:3" ht="15.75" thickBot="1" x14ac:dyDescent="0.3">
      <c r="A34" s="64" t="s">
        <v>195</v>
      </c>
      <c r="B34" s="65"/>
      <c r="C34" s="66">
        <f>C31 + C32 + C33</f>
        <v>0</v>
      </c>
    </row>
  </sheetData>
  <sheetProtection algorithmName="SHA-512" hashValue="7RFmVjeXhVvetjlKiiZ5MtCf+CukM+TBeXsHcNO1z5xpVKIUV4Y9R1juhfBBUCHw25jTgTXpHUuqDvW0b1kI5A==" saltValue="TWhct1nJip4KmY139tP6zg==" spinCount="100000" sheet="1" objects="1" scenarios="1"/>
  <pageMargins left="0.51181102362204722" right="0.51181102362204722" top="0.78740157480314965" bottom="0.59055118110236227" header="0.31496062992125984" footer="0.31496062992125984"/>
  <pageSetup paperSize="9" fitToHeight="0" orientation="portrait" r:id="rId1"/>
  <headerFooter>
    <oddHeader>&amp;CZŠ Na Výsluní - pavilon ,,C", rekonstrukce silnoproudu
D.1.1.4.4    Silnoproudá elektrotechnika</oddHeader>
    <oddFooter>&amp;RList č.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134"/>
  <sheetViews>
    <sheetView zoomScale="160" zoomScaleNormal="160" workbookViewId="0">
      <selection activeCell="C106" sqref="C106"/>
    </sheetView>
  </sheetViews>
  <sheetFormatPr defaultRowHeight="15" x14ac:dyDescent="0.25"/>
  <cols>
    <col min="1" max="1" width="55.7109375" style="17" customWidth="1"/>
    <col min="2" max="2" width="5.28515625" style="1" bestFit="1" customWidth="1"/>
    <col min="3" max="3" width="7.85546875" style="4" bestFit="1" customWidth="1"/>
    <col min="4" max="4" width="8.85546875" style="4" bestFit="1" customWidth="1"/>
    <col min="5" max="5" width="13.42578125" style="4" bestFit="1" customWidth="1"/>
    <col min="6" max="6" width="14.42578125" style="1" hidden="1" customWidth="1"/>
    <col min="7" max="7" width="8.85546875" style="4" bestFit="1" customWidth="1"/>
    <col min="8" max="8" width="12.5703125" style="4" bestFit="1" customWidth="1"/>
    <col min="9" max="9" width="8.85546875" style="4" hidden="1" customWidth="1"/>
    <col min="10" max="10" width="13.140625" style="4" hidden="1" customWidth="1"/>
    <col min="11" max="12" width="0" hidden="1" customWidth="1"/>
    <col min="13" max="13" width="10" style="3" hidden="1" customWidth="1"/>
  </cols>
  <sheetData>
    <row r="1" spans="1:13" x14ac:dyDescent="0.25">
      <c r="A1" s="35" t="s">
        <v>0</v>
      </c>
      <c r="B1" s="36" t="s">
        <v>50</v>
      </c>
      <c r="C1" s="37" t="s">
        <v>51</v>
      </c>
      <c r="D1" s="37" t="s">
        <v>52</v>
      </c>
      <c r="E1" s="37" t="s">
        <v>53</v>
      </c>
      <c r="F1" s="36" t="s">
        <v>54</v>
      </c>
      <c r="G1" s="37" t="s">
        <v>55</v>
      </c>
      <c r="H1" s="38" t="s">
        <v>56</v>
      </c>
      <c r="I1" s="29" t="s">
        <v>57</v>
      </c>
      <c r="J1" s="6" t="s">
        <v>58</v>
      </c>
      <c r="K1" s="2"/>
      <c r="L1" s="2"/>
      <c r="M1" s="3">
        <f>Parametry!B33/100*E21+Parametry!B33/100*E23+Parametry!B33/100*E25+Parametry!B33/100*E27+Parametry!B33/100*E29+Parametry!B33/100*E31+Parametry!B33/100*E32+Parametry!B33/100*E33+Parametry!B33/100*E36+Parametry!B33/100*E37+Parametry!B33/100*E38+Parametry!B33/100*E39+Parametry!B33/100*E41+Parametry!B33/100*E42+Parametry!B33/100*E44+Parametry!B33/100*E46+Parametry!B33/100*E48+Parametry!B33/100*E50+Parametry!B33/100*E52+Parametry!B33/100*E55+Parametry!B33/100*E57+Parametry!B33/100*E59+Parametry!B33/100*E62</f>
        <v>0</v>
      </c>
    </row>
    <row r="2" spans="1:13" x14ac:dyDescent="0.25">
      <c r="A2" s="39" t="s">
        <v>59</v>
      </c>
      <c r="B2" s="22" t="s">
        <v>13</v>
      </c>
      <c r="C2" s="23"/>
      <c r="D2" s="23"/>
      <c r="E2" s="23"/>
      <c r="F2" s="22" t="s">
        <v>13</v>
      </c>
      <c r="G2" s="23"/>
      <c r="H2" s="40"/>
      <c r="I2" s="30"/>
      <c r="J2" s="13"/>
      <c r="K2" s="2"/>
      <c r="L2" s="2"/>
      <c r="M2" s="3">
        <f>M1+Parametry!B33/100*E64+Parametry!B33/100*E65+Parametry!B33/100*E66+Parametry!B33/100*E67+Parametry!B33/100*E69+Parametry!B33/100*E72+Parametry!B33/100*E74+Parametry!B33/100*E78+Parametry!B33/100*E79+Parametry!B33/100*E80+Parametry!B33/100*E81+Parametry!B33/100*E82+Parametry!B33/100*E83+Parametry!B33/100*E86+Parametry!B33/100*E90+Parametry!B33/100*E91+Parametry!B33/100*E94+Parametry!B33/100*E95+Parametry!B33/100*E98+Parametry!B33/100*E99+Parametry!B33/100*E102+Parametry!B33/100*E103+Parametry!B33/100*E106</f>
        <v>0</v>
      </c>
    </row>
    <row r="3" spans="1:13" x14ac:dyDescent="0.25">
      <c r="A3" s="41" t="s">
        <v>60</v>
      </c>
      <c r="B3" s="14" t="s">
        <v>13</v>
      </c>
      <c r="C3" s="15"/>
      <c r="D3" s="15"/>
      <c r="E3" s="15"/>
      <c r="F3" s="14" t="s">
        <v>13</v>
      </c>
      <c r="G3" s="15"/>
      <c r="H3" s="42"/>
      <c r="I3" s="31"/>
      <c r="J3" s="15"/>
      <c r="K3" s="2"/>
      <c r="L3" s="2"/>
    </row>
    <row r="4" spans="1:13" x14ac:dyDescent="0.25">
      <c r="A4" s="43" t="s">
        <v>61</v>
      </c>
      <c r="B4" s="5" t="s">
        <v>62</v>
      </c>
      <c r="C4" s="9">
        <v>1</v>
      </c>
      <c r="D4" s="26"/>
      <c r="E4" s="9">
        <f t="shared" ref="E4:E12" si="0">C4*D4</f>
        <v>0</v>
      </c>
      <c r="F4" s="5" t="s">
        <v>13</v>
      </c>
      <c r="G4" s="26"/>
      <c r="H4" s="44">
        <f t="shared" ref="H4:H12" si="1">C4*G4</f>
        <v>0</v>
      </c>
      <c r="I4" s="28">
        <f t="shared" ref="I4:I12" si="2">D4+G4</f>
        <v>0</v>
      </c>
      <c r="J4" s="9">
        <f t="shared" ref="J4:J12" si="3">E4+H4</f>
        <v>0</v>
      </c>
      <c r="K4" s="2"/>
      <c r="L4" s="2"/>
    </row>
    <row r="5" spans="1:13" x14ac:dyDescent="0.25">
      <c r="A5" s="43" t="s">
        <v>63</v>
      </c>
      <c r="B5" s="5" t="s">
        <v>64</v>
      </c>
      <c r="C5" s="9">
        <v>1</v>
      </c>
      <c r="D5" s="26"/>
      <c r="E5" s="9">
        <f t="shared" si="0"/>
        <v>0</v>
      </c>
      <c r="F5" s="5" t="s">
        <v>13</v>
      </c>
      <c r="G5" s="26"/>
      <c r="H5" s="44">
        <f t="shared" si="1"/>
        <v>0</v>
      </c>
      <c r="I5" s="28">
        <f t="shared" si="2"/>
        <v>0</v>
      </c>
      <c r="J5" s="9">
        <f t="shared" si="3"/>
        <v>0</v>
      </c>
      <c r="K5" s="2"/>
      <c r="L5" s="2"/>
    </row>
    <row r="6" spans="1:13" x14ac:dyDescent="0.25">
      <c r="A6" s="43" t="s">
        <v>65</v>
      </c>
      <c r="B6" s="5" t="s">
        <v>64</v>
      </c>
      <c r="C6" s="9">
        <v>1</v>
      </c>
      <c r="D6" s="26"/>
      <c r="E6" s="9">
        <f t="shared" si="0"/>
        <v>0</v>
      </c>
      <c r="F6" s="5" t="s">
        <v>13</v>
      </c>
      <c r="G6" s="26"/>
      <c r="H6" s="44">
        <f t="shared" si="1"/>
        <v>0</v>
      </c>
      <c r="I6" s="28">
        <f t="shared" si="2"/>
        <v>0</v>
      </c>
      <c r="J6" s="9">
        <f t="shared" si="3"/>
        <v>0</v>
      </c>
      <c r="K6" s="2"/>
      <c r="L6" s="2"/>
    </row>
    <row r="7" spans="1:13" x14ac:dyDescent="0.25">
      <c r="A7" s="43" t="s">
        <v>66</v>
      </c>
      <c r="B7" s="5" t="s">
        <v>64</v>
      </c>
      <c r="C7" s="9">
        <v>10</v>
      </c>
      <c r="D7" s="26"/>
      <c r="E7" s="9">
        <f t="shared" si="0"/>
        <v>0</v>
      </c>
      <c r="F7" s="5" t="s">
        <v>13</v>
      </c>
      <c r="G7" s="26"/>
      <c r="H7" s="44">
        <f t="shared" si="1"/>
        <v>0</v>
      </c>
      <c r="I7" s="28">
        <f t="shared" si="2"/>
        <v>0</v>
      </c>
      <c r="J7" s="9">
        <f t="shared" si="3"/>
        <v>0</v>
      </c>
      <c r="K7" s="2"/>
      <c r="L7" s="2"/>
    </row>
    <row r="8" spans="1:13" x14ac:dyDescent="0.25">
      <c r="A8" s="43" t="s">
        <v>67</v>
      </c>
      <c r="B8" s="5" t="s">
        <v>64</v>
      </c>
      <c r="C8" s="9">
        <v>12</v>
      </c>
      <c r="D8" s="26"/>
      <c r="E8" s="9">
        <f t="shared" si="0"/>
        <v>0</v>
      </c>
      <c r="F8" s="5" t="s">
        <v>13</v>
      </c>
      <c r="G8" s="26"/>
      <c r="H8" s="44">
        <f t="shared" si="1"/>
        <v>0</v>
      </c>
      <c r="I8" s="28">
        <f t="shared" si="2"/>
        <v>0</v>
      </c>
      <c r="J8" s="9">
        <f t="shared" si="3"/>
        <v>0</v>
      </c>
      <c r="K8" s="2"/>
      <c r="L8" s="2"/>
    </row>
    <row r="9" spans="1:13" x14ac:dyDescent="0.25">
      <c r="A9" s="43" t="s">
        <v>68</v>
      </c>
      <c r="B9" s="5" t="s">
        <v>64</v>
      </c>
      <c r="C9" s="9">
        <v>1</v>
      </c>
      <c r="D9" s="26"/>
      <c r="E9" s="9">
        <f t="shared" si="0"/>
        <v>0</v>
      </c>
      <c r="F9" s="5" t="s">
        <v>13</v>
      </c>
      <c r="G9" s="26"/>
      <c r="H9" s="44">
        <f t="shared" si="1"/>
        <v>0</v>
      </c>
      <c r="I9" s="28">
        <f t="shared" si="2"/>
        <v>0</v>
      </c>
      <c r="J9" s="9">
        <f t="shared" si="3"/>
        <v>0</v>
      </c>
      <c r="K9" s="2"/>
      <c r="L9" s="2"/>
    </row>
    <row r="10" spans="1:13" x14ac:dyDescent="0.25">
      <c r="A10" s="43" t="s">
        <v>69</v>
      </c>
      <c r="B10" s="5" t="s">
        <v>64</v>
      </c>
      <c r="C10" s="9">
        <v>1</v>
      </c>
      <c r="D10" s="26"/>
      <c r="E10" s="9">
        <f t="shared" si="0"/>
        <v>0</v>
      </c>
      <c r="F10" s="5" t="s">
        <v>13</v>
      </c>
      <c r="G10" s="26"/>
      <c r="H10" s="44">
        <f t="shared" si="1"/>
        <v>0</v>
      </c>
      <c r="I10" s="28">
        <f t="shared" si="2"/>
        <v>0</v>
      </c>
      <c r="J10" s="9">
        <f t="shared" si="3"/>
        <v>0</v>
      </c>
      <c r="K10" s="2"/>
      <c r="L10" s="2"/>
    </row>
    <row r="11" spans="1:13" x14ac:dyDescent="0.25">
      <c r="A11" s="43" t="s">
        <v>70</v>
      </c>
      <c r="B11" s="5" t="s">
        <v>64</v>
      </c>
      <c r="C11" s="9">
        <v>1</v>
      </c>
      <c r="D11" s="26"/>
      <c r="E11" s="9">
        <f t="shared" si="0"/>
        <v>0</v>
      </c>
      <c r="F11" s="5" t="s">
        <v>13</v>
      </c>
      <c r="G11" s="9">
        <v>0</v>
      </c>
      <c r="H11" s="44">
        <f t="shared" si="1"/>
        <v>0</v>
      </c>
      <c r="I11" s="28">
        <f t="shared" si="2"/>
        <v>0</v>
      </c>
      <c r="J11" s="9">
        <f t="shared" si="3"/>
        <v>0</v>
      </c>
      <c r="K11" s="2"/>
      <c r="L11" s="2"/>
    </row>
    <row r="12" spans="1:13" x14ac:dyDescent="0.25">
      <c r="A12" s="43" t="s">
        <v>71</v>
      </c>
      <c r="B12" s="5" t="s">
        <v>64</v>
      </c>
      <c r="C12" s="9">
        <v>2</v>
      </c>
      <c r="D12" s="26"/>
      <c r="E12" s="9">
        <f t="shared" si="0"/>
        <v>0</v>
      </c>
      <c r="F12" s="5" t="s">
        <v>13</v>
      </c>
      <c r="G12" s="9">
        <v>0</v>
      </c>
      <c r="H12" s="44">
        <f t="shared" si="1"/>
        <v>0</v>
      </c>
      <c r="I12" s="28">
        <f t="shared" si="2"/>
        <v>0</v>
      </c>
      <c r="J12" s="9">
        <f t="shared" si="3"/>
        <v>0</v>
      </c>
      <c r="K12" s="2"/>
      <c r="L12" s="2"/>
    </row>
    <row r="13" spans="1:13" x14ac:dyDescent="0.25">
      <c r="A13" s="41" t="s">
        <v>72</v>
      </c>
      <c r="B13" s="14" t="s">
        <v>13</v>
      </c>
      <c r="C13" s="15"/>
      <c r="D13" s="15"/>
      <c r="E13" s="15"/>
      <c r="F13" s="14" t="s">
        <v>13</v>
      </c>
      <c r="G13" s="15"/>
      <c r="H13" s="42"/>
      <c r="I13" s="31"/>
      <c r="J13" s="15"/>
      <c r="K13" s="2"/>
      <c r="L13" s="2"/>
    </row>
    <row r="14" spans="1:13" x14ac:dyDescent="0.25">
      <c r="A14" s="43" t="s">
        <v>73</v>
      </c>
      <c r="B14" s="5" t="s">
        <v>62</v>
      </c>
      <c r="C14" s="9">
        <v>25</v>
      </c>
      <c r="D14" s="26"/>
      <c r="E14" s="9">
        <f>C14*D14</f>
        <v>0</v>
      </c>
      <c r="F14" s="5" t="s">
        <v>13</v>
      </c>
      <c r="G14" s="26"/>
      <c r="H14" s="44">
        <f>C14*G14</f>
        <v>0</v>
      </c>
      <c r="I14" s="28">
        <f>D14+G14</f>
        <v>0</v>
      </c>
      <c r="J14" s="9">
        <f>E14+H14</f>
        <v>0</v>
      </c>
      <c r="K14" s="2"/>
      <c r="L14" s="2"/>
    </row>
    <row r="15" spans="1:13" x14ac:dyDescent="0.25">
      <c r="A15" s="45" t="s">
        <v>74</v>
      </c>
      <c r="B15" s="24" t="s">
        <v>13</v>
      </c>
      <c r="C15" s="25"/>
      <c r="D15" s="25"/>
      <c r="E15" s="25">
        <f>SUM(E3:E14)</f>
        <v>0</v>
      </c>
      <c r="F15" s="24" t="s">
        <v>13</v>
      </c>
      <c r="G15" s="25"/>
      <c r="H15" s="46">
        <f>SUM(H3:H14)</f>
        <v>0</v>
      </c>
      <c r="I15" s="30"/>
      <c r="J15" s="13">
        <f>SUM(J3:J14)</f>
        <v>0</v>
      </c>
      <c r="K15" s="2"/>
      <c r="L15" s="2"/>
    </row>
    <row r="16" spans="1:13" x14ac:dyDescent="0.25">
      <c r="A16" s="39" t="s">
        <v>75</v>
      </c>
      <c r="B16" s="22" t="s">
        <v>13</v>
      </c>
      <c r="C16" s="23"/>
      <c r="D16" s="23"/>
      <c r="E16" s="23"/>
      <c r="F16" s="22" t="s">
        <v>13</v>
      </c>
      <c r="G16" s="23"/>
      <c r="H16" s="40"/>
      <c r="I16" s="30"/>
      <c r="J16" s="13"/>
      <c r="K16" s="2"/>
      <c r="L16" s="2"/>
    </row>
    <row r="17" spans="1:12" x14ac:dyDescent="0.25">
      <c r="A17" s="43" t="s">
        <v>197</v>
      </c>
      <c r="B17" s="5" t="s">
        <v>62</v>
      </c>
      <c r="C17" s="9">
        <v>6</v>
      </c>
      <c r="D17" s="26">
        <f>J15</f>
        <v>0</v>
      </c>
      <c r="E17" s="9">
        <f>C17*D17</f>
        <v>0</v>
      </c>
      <c r="F17" s="5" t="s">
        <v>13</v>
      </c>
      <c r="G17" s="9">
        <v>0</v>
      </c>
      <c r="H17" s="44">
        <f>C17*G17</f>
        <v>0</v>
      </c>
      <c r="I17" s="28">
        <f>D17+G17</f>
        <v>0</v>
      </c>
      <c r="J17" s="9">
        <f>E17+H17</f>
        <v>0</v>
      </c>
      <c r="K17" s="2"/>
      <c r="L17" s="2"/>
    </row>
    <row r="18" spans="1:12" x14ac:dyDescent="0.25">
      <c r="A18" s="45" t="s">
        <v>76</v>
      </c>
      <c r="B18" s="24" t="s">
        <v>13</v>
      </c>
      <c r="C18" s="25"/>
      <c r="D18" s="25"/>
      <c r="E18" s="25">
        <f>SUM(E17:E17)</f>
        <v>0</v>
      </c>
      <c r="F18" s="24" t="s">
        <v>13</v>
      </c>
      <c r="G18" s="25"/>
      <c r="H18" s="46">
        <f>SUM(H17:H17)</f>
        <v>0</v>
      </c>
      <c r="I18" s="30"/>
      <c r="J18" s="13">
        <f>SUM(J17:J17)</f>
        <v>0</v>
      </c>
      <c r="K18" s="2"/>
      <c r="L18" s="2"/>
    </row>
    <row r="19" spans="1:12" x14ac:dyDescent="0.25">
      <c r="A19" s="39" t="s">
        <v>77</v>
      </c>
      <c r="B19" s="22" t="s">
        <v>13</v>
      </c>
      <c r="C19" s="23"/>
      <c r="D19" s="23"/>
      <c r="E19" s="23"/>
      <c r="F19" s="22" t="s">
        <v>13</v>
      </c>
      <c r="G19" s="23"/>
      <c r="H19" s="40"/>
      <c r="I19" s="30"/>
      <c r="J19" s="13"/>
      <c r="K19" s="2"/>
      <c r="L19" s="2"/>
    </row>
    <row r="20" spans="1:12" x14ac:dyDescent="0.25">
      <c r="A20" s="47" t="s">
        <v>78</v>
      </c>
      <c r="B20" s="14" t="s">
        <v>13</v>
      </c>
      <c r="C20" s="15"/>
      <c r="D20" s="15"/>
      <c r="E20" s="15"/>
      <c r="F20" s="14" t="s">
        <v>13</v>
      </c>
      <c r="G20" s="15"/>
      <c r="H20" s="42"/>
      <c r="I20" s="31"/>
      <c r="J20" s="15"/>
      <c r="K20" s="2"/>
      <c r="L20" s="2"/>
    </row>
    <row r="21" spans="1:12" x14ac:dyDescent="0.25">
      <c r="A21" s="43" t="s">
        <v>79</v>
      </c>
      <c r="B21" s="5" t="s">
        <v>62</v>
      </c>
      <c r="C21" s="9">
        <v>6</v>
      </c>
      <c r="D21" s="9">
        <v>0</v>
      </c>
      <c r="E21" s="9">
        <f>C21*D21</f>
        <v>0</v>
      </c>
      <c r="F21" s="5" t="s">
        <v>13</v>
      </c>
      <c r="G21" s="26"/>
      <c r="H21" s="44">
        <f>C21*G21</f>
        <v>0</v>
      </c>
      <c r="I21" s="28">
        <f>D21+G21</f>
        <v>0</v>
      </c>
      <c r="J21" s="9">
        <f>E21+H21</f>
        <v>0</v>
      </c>
      <c r="K21" s="2"/>
      <c r="L21" s="2"/>
    </row>
    <row r="22" spans="1:12" x14ac:dyDescent="0.25">
      <c r="A22" s="41" t="s">
        <v>80</v>
      </c>
      <c r="B22" s="14" t="s">
        <v>13</v>
      </c>
      <c r="C22" s="15"/>
      <c r="D22" s="15"/>
      <c r="E22" s="15"/>
      <c r="F22" s="14" t="s">
        <v>13</v>
      </c>
      <c r="G22" s="15"/>
      <c r="H22" s="42"/>
      <c r="I22" s="31"/>
      <c r="J22" s="15"/>
      <c r="K22" s="2"/>
      <c r="L22" s="2"/>
    </row>
    <row r="23" spans="1:12" x14ac:dyDescent="0.25">
      <c r="A23" s="43" t="s">
        <v>81</v>
      </c>
      <c r="B23" s="5" t="s">
        <v>62</v>
      </c>
      <c r="C23" s="9">
        <v>172</v>
      </c>
      <c r="D23" s="26"/>
      <c r="E23" s="9">
        <f>C23*D23</f>
        <v>0</v>
      </c>
      <c r="F23" s="5" t="s">
        <v>13</v>
      </c>
      <c r="G23" s="26"/>
      <c r="H23" s="44">
        <f>C23*G23</f>
        <v>0</v>
      </c>
      <c r="I23" s="28">
        <f>D23+G23</f>
        <v>0</v>
      </c>
      <c r="J23" s="9">
        <f>E23+H23</f>
        <v>0</v>
      </c>
      <c r="K23" s="2"/>
      <c r="L23" s="2"/>
    </row>
    <row r="24" spans="1:12" x14ac:dyDescent="0.25">
      <c r="A24" s="41" t="s">
        <v>82</v>
      </c>
      <c r="B24" s="14" t="s">
        <v>13</v>
      </c>
      <c r="C24" s="15"/>
      <c r="D24" s="15"/>
      <c r="E24" s="15"/>
      <c r="F24" s="14" t="s">
        <v>13</v>
      </c>
      <c r="G24" s="15"/>
      <c r="H24" s="42"/>
      <c r="I24" s="31"/>
      <c r="J24" s="15"/>
      <c r="K24" s="2"/>
      <c r="L24" s="2"/>
    </row>
    <row r="25" spans="1:12" x14ac:dyDescent="0.25">
      <c r="A25" s="43" t="s">
        <v>83</v>
      </c>
      <c r="B25" s="5" t="s">
        <v>62</v>
      </c>
      <c r="C25" s="9">
        <v>84</v>
      </c>
      <c r="D25" s="26"/>
      <c r="E25" s="9">
        <f>C25*D25</f>
        <v>0</v>
      </c>
      <c r="F25" s="5" t="s">
        <v>13</v>
      </c>
      <c r="G25" s="26"/>
      <c r="H25" s="44">
        <f>C25*G25</f>
        <v>0</v>
      </c>
      <c r="I25" s="28">
        <f>D25+G25</f>
        <v>0</v>
      </c>
      <c r="J25" s="9">
        <f>E25+H25</f>
        <v>0</v>
      </c>
      <c r="K25" s="2"/>
      <c r="L25" s="2"/>
    </row>
    <row r="26" spans="1:12" x14ac:dyDescent="0.25">
      <c r="A26" s="41" t="s">
        <v>84</v>
      </c>
      <c r="B26" s="14" t="s">
        <v>13</v>
      </c>
      <c r="C26" s="15"/>
      <c r="D26" s="15"/>
      <c r="E26" s="15"/>
      <c r="F26" s="14" t="s">
        <v>13</v>
      </c>
      <c r="G26" s="15"/>
      <c r="H26" s="42"/>
      <c r="I26" s="31"/>
      <c r="J26" s="15"/>
      <c r="K26" s="2"/>
      <c r="L26" s="2"/>
    </row>
    <row r="27" spans="1:12" x14ac:dyDescent="0.25">
      <c r="A27" s="43" t="s">
        <v>85</v>
      </c>
      <c r="B27" s="5" t="s">
        <v>62</v>
      </c>
      <c r="C27" s="9">
        <v>420</v>
      </c>
      <c r="D27" s="26"/>
      <c r="E27" s="9">
        <f>C27*D27</f>
        <v>0</v>
      </c>
      <c r="F27" s="5" t="s">
        <v>13</v>
      </c>
      <c r="G27" s="26"/>
      <c r="H27" s="44">
        <f>C27*G27</f>
        <v>0</v>
      </c>
      <c r="I27" s="28">
        <f>D27+G27</f>
        <v>0</v>
      </c>
      <c r="J27" s="9">
        <f>E27+H27</f>
        <v>0</v>
      </c>
      <c r="K27" s="2"/>
      <c r="L27" s="2"/>
    </row>
    <row r="28" spans="1:12" x14ac:dyDescent="0.25">
      <c r="A28" s="41" t="s">
        <v>86</v>
      </c>
      <c r="B28" s="14" t="s">
        <v>13</v>
      </c>
      <c r="C28" s="15"/>
      <c r="D28" s="15"/>
      <c r="E28" s="15"/>
      <c r="F28" s="14" t="s">
        <v>13</v>
      </c>
      <c r="G28" s="15"/>
      <c r="H28" s="42"/>
      <c r="I28" s="31"/>
      <c r="J28" s="15"/>
      <c r="K28" s="2"/>
      <c r="L28" s="2"/>
    </row>
    <row r="29" spans="1:12" x14ac:dyDescent="0.25">
      <c r="A29" s="43" t="s">
        <v>87</v>
      </c>
      <c r="B29" s="5" t="s">
        <v>88</v>
      </c>
      <c r="C29" s="9">
        <v>320</v>
      </c>
      <c r="D29" s="26"/>
      <c r="E29" s="9">
        <f>C29*D29</f>
        <v>0</v>
      </c>
      <c r="F29" s="5" t="s">
        <v>13</v>
      </c>
      <c r="G29" s="26"/>
      <c r="H29" s="44">
        <f>C29*G29</f>
        <v>0</v>
      </c>
      <c r="I29" s="28">
        <f>D29+G29</f>
        <v>0</v>
      </c>
      <c r="J29" s="9">
        <f>E29+H29</f>
        <v>0</v>
      </c>
      <c r="K29" s="2"/>
      <c r="L29" s="2"/>
    </row>
    <row r="30" spans="1:12" x14ac:dyDescent="0.25">
      <c r="A30" s="41" t="s">
        <v>89</v>
      </c>
      <c r="B30" s="14" t="s">
        <v>13</v>
      </c>
      <c r="C30" s="15"/>
      <c r="D30" s="15"/>
      <c r="E30" s="15"/>
      <c r="F30" s="14" t="s">
        <v>13</v>
      </c>
      <c r="G30" s="15"/>
      <c r="H30" s="42"/>
      <c r="I30" s="31"/>
      <c r="J30" s="15"/>
      <c r="K30" s="2"/>
      <c r="L30" s="2"/>
    </row>
    <row r="31" spans="1:12" x14ac:dyDescent="0.25">
      <c r="A31" s="43" t="s">
        <v>90</v>
      </c>
      <c r="B31" s="5" t="s">
        <v>88</v>
      </c>
      <c r="C31" s="9">
        <v>180</v>
      </c>
      <c r="D31" s="26"/>
      <c r="E31" s="9">
        <f>C31*D31</f>
        <v>0</v>
      </c>
      <c r="F31" s="5" t="s">
        <v>13</v>
      </c>
      <c r="G31" s="26"/>
      <c r="H31" s="44">
        <f>C31*G31</f>
        <v>0</v>
      </c>
      <c r="I31" s="28">
        <f t="shared" ref="I31:J34" si="4">D31+G31</f>
        <v>0</v>
      </c>
      <c r="J31" s="9">
        <f t="shared" si="4"/>
        <v>0</v>
      </c>
      <c r="K31" s="2"/>
      <c r="L31" s="2"/>
    </row>
    <row r="32" spans="1:12" x14ac:dyDescent="0.25">
      <c r="A32" s="43" t="s">
        <v>91</v>
      </c>
      <c r="B32" s="5" t="s">
        <v>88</v>
      </c>
      <c r="C32" s="9">
        <v>240</v>
      </c>
      <c r="D32" s="26"/>
      <c r="E32" s="9">
        <f>C32*D32</f>
        <v>0</v>
      </c>
      <c r="F32" s="5" t="s">
        <v>13</v>
      </c>
      <c r="G32" s="26"/>
      <c r="H32" s="44">
        <f>C32*G32</f>
        <v>0</v>
      </c>
      <c r="I32" s="28">
        <f t="shared" si="4"/>
        <v>0</v>
      </c>
      <c r="J32" s="9">
        <f t="shared" si="4"/>
        <v>0</v>
      </c>
      <c r="K32" s="2"/>
      <c r="L32" s="2"/>
    </row>
    <row r="33" spans="1:14" x14ac:dyDescent="0.25">
      <c r="A33" s="43" t="s">
        <v>92</v>
      </c>
      <c r="B33" s="5" t="s">
        <v>88</v>
      </c>
      <c r="C33" s="9">
        <v>40</v>
      </c>
      <c r="D33" s="26"/>
      <c r="E33" s="9">
        <f>C33*D33</f>
        <v>0</v>
      </c>
      <c r="F33" s="5" t="s">
        <v>13</v>
      </c>
      <c r="G33" s="26"/>
      <c r="H33" s="44">
        <f>C33*G33</f>
        <v>0</v>
      </c>
      <c r="I33" s="28">
        <f t="shared" si="4"/>
        <v>0</v>
      </c>
      <c r="J33" s="9">
        <f t="shared" si="4"/>
        <v>0</v>
      </c>
      <c r="K33" s="2"/>
      <c r="L33" s="2"/>
    </row>
    <row r="34" spans="1:14" x14ac:dyDescent="0.25">
      <c r="A34" s="43" t="s">
        <v>13</v>
      </c>
      <c r="B34" s="5" t="s">
        <v>13</v>
      </c>
      <c r="C34" s="9"/>
      <c r="D34" s="9"/>
      <c r="E34" s="9"/>
      <c r="F34" s="5" t="s">
        <v>13</v>
      </c>
      <c r="G34" s="9"/>
      <c r="H34" s="44"/>
      <c r="I34" s="28">
        <f t="shared" si="4"/>
        <v>0</v>
      </c>
      <c r="J34" s="9">
        <f t="shared" si="4"/>
        <v>0</v>
      </c>
      <c r="K34" s="2"/>
      <c r="L34" s="2"/>
    </row>
    <row r="35" spans="1:14" x14ac:dyDescent="0.25">
      <c r="A35" s="47" t="s">
        <v>93</v>
      </c>
      <c r="B35" s="14" t="s">
        <v>13</v>
      </c>
      <c r="C35" s="15"/>
      <c r="D35" s="15"/>
      <c r="E35" s="15"/>
      <c r="F35" s="14" t="s">
        <v>13</v>
      </c>
      <c r="G35" s="15"/>
      <c r="H35" s="42"/>
      <c r="I35" s="31"/>
      <c r="J35" s="15"/>
      <c r="K35" s="2"/>
      <c r="L35" s="2"/>
    </row>
    <row r="36" spans="1:14" x14ac:dyDescent="0.25">
      <c r="A36" s="43" t="s">
        <v>94</v>
      </c>
      <c r="B36" s="5" t="s">
        <v>62</v>
      </c>
      <c r="C36" s="9">
        <v>91</v>
      </c>
      <c r="D36" s="26"/>
      <c r="E36" s="9">
        <f>C36*D36</f>
        <v>0</v>
      </c>
      <c r="F36" s="5" t="s">
        <v>13</v>
      </c>
      <c r="G36" s="26"/>
      <c r="H36" s="44">
        <f>C36*G36</f>
        <v>0</v>
      </c>
      <c r="I36" s="28">
        <f t="shared" ref="I36:J39" si="5">D36+G36</f>
        <v>0</v>
      </c>
      <c r="J36" s="9">
        <f t="shared" si="5"/>
        <v>0</v>
      </c>
      <c r="K36" s="2"/>
      <c r="L36" s="2"/>
    </row>
    <row r="37" spans="1:14" x14ac:dyDescent="0.25">
      <c r="A37" s="43" t="s">
        <v>95</v>
      </c>
      <c r="B37" s="5" t="s">
        <v>62</v>
      </c>
      <c r="C37" s="9">
        <v>10</v>
      </c>
      <c r="D37" s="26"/>
      <c r="E37" s="9">
        <f>C37*D37</f>
        <v>0</v>
      </c>
      <c r="F37" s="5" t="s">
        <v>13</v>
      </c>
      <c r="G37" s="26"/>
      <c r="H37" s="44">
        <f>C37*G37</f>
        <v>0</v>
      </c>
      <c r="I37" s="28">
        <f t="shared" si="5"/>
        <v>0</v>
      </c>
      <c r="J37" s="9">
        <f t="shared" si="5"/>
        <v>0</v>
      </c>
      <c r="K37" s="2"/>
      <c r="L37" s="2"/>
    </row>
    <row r="38" spans="1:14" x14ac:dyDescent="0.25">
      <c r="A38" s="43" t="s">
        <v>96</v>
      </c>
      <c r="B38" s="5" t="s">
        <v>62</v>
      </c>
      <c r="C38" s="9">
        <v>14</v>
      </c>
      <c r="D38" s="26"/>
      <c r="E38" s="9">
        <f>C38*D38</f>
        <v>0</v>
      </c>
      <c r="F38" s="5" t="s">
        <v>13</v>
      </c>
      <c r="G38" s="26"/>
      <c r="H38" s="44">
        <f>C38*G38</f>
        <v>0</v>
      </c>
      <c r="I38" s="28">
        <f t="shared" si="5"/>
        <v>0</v>
      </c>
      <c r="J38" s="9">
        <f t="shared" si="5"/>
        <v>0</v>
      </c>
      <c r="K38" s="2"/>
      <c r="L38" s="2"/>
    </row>
    <row r="39" spans="1:14" x14ac:dyDescent="0.25">
      <c r="A39" s="43" t="s">
        <v>97</v>
      </c>
      <c r="B39" s="5" t="s">
        <v>62</v>
      </c>
      <c r="C39" s="9">
        <v>9</v>
      </c>
      <c r="D39" s="26"/>
      <c r="E39" s="9">
        <f>C39*D39</f>
        <v>0</v>
      </c>
      <c r="F39" s="5" t="s">
        <v>13</v>
      </c>
      <c r="G39" s="26"/>
      <c r="H39" s="44">
        <f>C39*G39</f>
        <v>0</v>
      </c>
      <c r="I39" s="28">
        <f t="shared" si="5"/>
        <v>0</v>
      </c>
      <c r="J39" s="9">
        <f t="shared" si="5"/>
        <v>0</v>
      </c>
      <c r="K39" s="2"/>
      <c r="L39" s="2"/>
    </row>
    <row r="40" spans="1:14" x14ac:dyDescent="0.25">
      <c r="A40" s="41" t="s">
        <v>98</v>
      </c>
      <c r="B40" s="14" t="s">
        <v>13</v>
      </c>
      <c r="C40" s="15"/>
      <c r="D40" s="15"/>
      <c r="E40" s="15"/>
      <c r="F40" s="14" t="s">
        <v>13</v>
      </c>
      <c r="G40" s="15"/>
      <c r="H40" s="42"/>
      <c r="I40" s="31"/>
      <c r="J40" s="15"/>
      <c r="K40" s="2"/>
      <c r="L40" s="2"/>
    </row>
    <row r="41" spans="1:14" x14ac:dyDescent="0.25">
      <c r="A41" s="43" t="s">
        <v>99</v>
      </c>
      <c r="B41" s="5" t="s">
        <v>62</v>
      </c>
      <c r="C41" s="9">
        <v>114</v>
      </c>
      <c r="D41" s="26"/>
      <c r="E41" s="9">
        <f>C41*D41</f>
        <v>0</v>
      </c>
      <c r="F41" s="5" t="s">
        <v>13</v>
      </c>
      <c r="G41" s="9">
        <v>0</v>
      </c>
      <c r="H41" s="44">
        <f>C41*G41</f>
        <v>0</v>
      </c>
      <c r="I41" s="28">
        <f>D41+G41</f>
        <v>0</v>
      </c>
      <c r="J41" s="9">
        <f>E41+H41</f>
        <v>0</v>
      </c>
      <c r="K41" s="2"/>
      <c r="L41" s="2"/>
    </row>
    <row r="42" spans="1:14" x14ac:dyDescent="0.25">
      <c r="A42" s="43" t="s">
        <v>100</v>
      </c>
      <c r="B42" s="5" t="s">
        <v>62</v>
      </c>
      <c r="C42" s="9">
        <v>10</v>
      </c>
      <c r="D42" s="26"/>
      <c r="E42" s="9">
        <f>C42*D42</f>
        <v>0</v>
      </c>
      <c r="F42" s="5" t="s">
        <v>13</v>
      </c>
      <c r="G42" s="9">
        <v>0</v>
      </c>
      <c r="H42" s="44">
        <f>C42*G42</f>
        <v>0</v>
      </c>
      <c r="I42" s="28">
        <f>D42+G42</f>
        <v>0</v>
      </c>
      <c r="J42" s="9">
        <f>E42+H42</f>
        <v>0</v>
      </c>
      <c r="K42" s="2"/>
      <c r="L42" s="2"/>
      <c r="N42" s="27"/>
    </row>
    <row r="43" spans="1:14" x14ac:dyDescent="0.25">
      <c r="A43" s="41" t="s">
        <v>101</v>
      </c>
      <c r="B43" s="14" t="s">
        <v>13</v>
      </c>
      <c r="C43" s="15"/>
      <c r="D43" s="15"/>
      <c r="E43" s="15"/>
      <c r="F43" s="14" t="s">
        <v>13</v>
      </c>
      <c r="G43" s="15"/>
      <c r="H43" s="42"/>
      <c r="I43" s="31"/>
      <c r="J43" s="15"/>
      <c r="K43" s="2"/>
      <c r="L43" s="2"/>
    </row>
    <row r="44" spans="1:14" x14ac:dyDescent="0.25">
      <c r="A44" s="43" t="s">
        <v>102</v>
      </c>
      <c r="B44" s="5" t="s">
        <v>62</v>
      </c>
      <c r="C44" s="9">
        <v>124</v>
      </c>
      <c r="D44" s="26"/>
      <c r="E44" s="9">
        <f>C44*D44</f>
        <v>0</v>
      </c>
      <c r="F44" s="5" t="s">
        <v>13</v>
      </c>
      <c r="G44" s="9">
        <v>0</v>
      </c>
      <c r="H44" s="44">
        <f>C44*G44</f>
        <v>0</v>
      </c>
      <c r="I44" s="28">
        <f>D44+G44</f>
        <v>0</v>
      </c>
      <c r="J44" s="9">
        <f>E44+H44</f>
        <v>0</v>
      </c>
      <c r="K44" s="2"/>
      <c r="L44" s="2"/>
    </row>
    <row r="45" spans="1:14" x14ac:dyDescent="0.25">
      <c r="A45" s="41" t="s">
        <v>103</v>
      </c>
      <c r="B45" s="14" t="s">
        <v>13</v>
      </c>
      <c r="C45" s="15"/>
      <c r="D45" s="15"/>
      <c r="E45" s="15"/>
      <c r="F45" s="14" t="s">
        <v>13</v>
      </c>
      <c r="G45" s="15"/>
      <c r="H45" s="42"/>
      <c r="I45" s="31"/>
      <c r="J45" s="15"/>
      <c r="K45" s="2"/>
      <c r="L45" s="2"/>
    </row>
    <row r="46" spans="1:14" x14ac:dyDescent="0.25">
      <c r="A46" s="43" t="s">
        <v>104</v>
      </c>
      <c r="B46" s="5" t="s">
        <v>62</v>
      </c>
      <c r="C46" s="9">
        <v>1</v>
      </c>
      <c r="D46" s="26"/>
      <c r="E46" s="9">
        <f>C46*D46</f>
        <v>0</v>
      </c>
      <c r="F46" s="5" t="s">
        <v>13</v>
      </c>
      <c r="G46" s="26"/>
      <c r="H46" s="44">
        <f>C46*G46</f>
        <v>0</v>
      </c>
      <c r="I46" s="28">
        <f>D46+G46</f>
        <v>0</v>
      </c>
      <c r="J46" s="9">
        <f>E46+H46</f>
        <v>0</v>
      </c>
      <c r="K46" s="2"/>
      <c r="L46" s="2"/>
    </row>
    <row r="47" spans="1:14" ht="26.25" x14ac:dyDescent="0.25">
      <c r="A47" s="41" t="s">
        <v>105</v>
      </c>
      <c r="B47" s="14" t="s">
        <v>13</v>
      </c>
      <c r="C47" s="15"/>
      <c r="D47" s="15"/>
      <c r="E47" s="15"/>
      <c r="F47" s="14" t="s">
        <v>13</v>
      </c>
      <c r="G47" s="15"/>
      <c r="H47" s="42"/>
      <c r="I47" s="31"/>
      <c r="J47" s="15"/>
      <c r="K47" s="2"/>
      <c r="L47" s="2"/>
    </row>
    <row r="48" spans="1:14" x14ac:dyDescent="0.25">
      <c r="A48" s="43" t="s">
        <v>106</v>
      </c>
      <c r="B48" s="5" t="s">
        <v>62</v>
      </c>
      <c r="C48" s="9">
        <v>4</v>
      </c>
      <c r="D48" s="26"/>
      <c r="E48" s="9">
        <f>C48*D48</f>
        <v>0</v>
      </c>
      <c r="F48" s="5" t="s">
        <v>13</v>
      </c>
      <c r="G48" s="26"/>
      <c r="H48" s="44">
        <f>C48*G48</f>
        <v>0</v>
      </c>
      <c r="I48" s="28">
        <f>D48+G48</f>
        <v>0</v>
      </c>
      <c r="J48" s="9">
        <f>E48+H48</f>
        <v>0</v>
      </c>
      <c r="K48" s="2"/>
      <c r="L48" s="2"/>
    </row>
    <row r="49" spans="1:12" x14ac:dyDescent="0.25">
      <c r="A49" s="41" t="s">
        <v>107</v>
      </c>
      <c r="B49" s="14" t="s">
        <v>13</v>
      </c>
      <c r="C49" s="15"/>
      <c r="D49" s="15"/>
      <c r="E49" s="15"/>
      <c r="F49" s="14" t="s">
        <v>13</v>
      </c>
      <c r="G49" s="15"/>
      <c r="H49" s="42"/>
      <c r="I49" s="31"/>
      <c r="J49" s="15"/>
      <c r="K49" s="2"/>
      <c r="L49" s="2"/>
    </row>
    <row r="50" spans="1:12" x14ac:dyDescent="0.25">
      <c r="A50" s="43" t="s">
        <v>108</v>
      </c>
      <c r="B50" s="5" t="s">
        <v>62</v>
      </c>
      <c r="C50" s="9">
        <v>3</v>
      </c>
      <c r="D50" s="9">
        <v>0</v>
      </c>
      <c r="E50" s="9">
        <f>C50*D50</f>
        <v>0</v>
      </c>
      <c r="F50" s="5" t="s">
        <v>13</v>
      </c>
      <c r="G50" s="26"/>
      <c r="H50" s="44">
        <f>C50*G50</f>
        <v>0</v>
      </c>
      <c r="I50" s="28">
        <f>D50+G50</f>
        <v>0</v>
      </c>
      <c r="J50" s="9">
        <f>E50+H50</f>
        <v>0</v>
      </c>
      <c r="K50" s="2"/>
      <c r="L50" s="2"/>
    </row>
    <row r="51" spans="1:12" x14ac:dyDescent="0.25">
      <c r="A51" s="41" t="s">
        <v>109</v>
      </c>
      <c r="B51" s="14" t="s">
        <v>13</v>
      </c>
      <c r="C51" s="15"/>
      <c r="D51" s="15"/>
      <c r="E51" s="15"/>
      <c r="F51" s="14" t="s">
        <v>13</v>
      </c>
      <c r="G51" s="15"/>
      <c r="H51" s="42"/>
      <c r="I51" s="31"/>
      <c r="J51" s="15"/>
      <c r="K51" s="2"/>
      <c r="L51" s="2"/>
    </row>
    <row r="52" spans="1:12" x14ac:dyDescent="0.25">
      <c r="A52" s="43" t="s">
        <v>110</v>
      </c>
      <c r="B52" s="5" t="s">
        <v>62</v>
      </c>
      <c r="C52" s="9">
        <v>1</v>
      </c>
      <c r="D52" s="26"/>
      <c r="E52" s="9">
        <f>C52*D52</f>
        <v>0</v>
      </c>
      <c r="F52" s="5" t="s">
        <v>13</v>
      </c>
      <c r="G52" s="26"/>
      <c r="H52" s="44">
        <f>C52*G52</f>
        <v>0</v>
      </c>
      <c r="I52" s="28">
        <f>D52+G52</f>
        <v>0</v>
      </c>
      <c r="J52" s="9">
        <f>E52+H52</f>
        <v>0</v>
      </c>
      <c r="K52" s="2"/>
      <c r="L52" s="2"/>
    </row>
    <row r="53" spans="1:12" x14ac:dyDescent="0.25">
      <c r="A53" s="43" t="s">
        <v>13</v>
      </c>
      <c r="B53" s="5" t="s">
        <v>13</v>
      </c>
      <c r="C53" s="9"/>
      <c r="D53" s="9"/>
      <c r="E53" s="9"/>
      <c r="F53" s="5" t="s">
        <v>13</v>
      </c>
      <c r="G53" s="9"/>
      <c r="H53" s="44"/>
      <c r="I53" s="28">
        <f>D53+G53</f>
        <v>0</v>
      </c>
      <c r="J53" s="9">
        <f>E53+H53</f>
        <v>0</v>
      </c>
      <c r="K53" s="2"/>
      <c r="L53" s="2"/>
    </row>
    <row r="54" spans="1:12" ht="26.25" x14ac:dyDescent="0.25">
      <c r="A54" s="47" t="s">
        <v>111</v>
      </c>
      <c r="B54" s="14" t="s">
        <v>13</v>
      </c>
      <c r="C54" s="15"/>
      <c r="D54" s="15"/>
      <c r="E54" s="15"/>
      <c r="F54" s="14" t="s">
        <v>13</v>
      </c>
      <c r="G54" s="15"/>
      <c r="H54" s="42"/>
      <c r="I54" s="31"/>
      <c r="J54" s="15"/>
      <c r="K54" s="2"/>
      <c r="L54" s="2"/>
    </row>
    <row r="55" spans="1:12" x14ac:dyDescent="0.25">
      <c r="A55" s="43" t="s">
        <v>112</v>
      </c>
      <c r="B55" s="5" t="s">
        <v>62</v>
      </c>
      <c r="C55" s="9">
        <v>175</v>
      </c>
      <c r="D55" s="26"/>
      <c r="E55" s="9">
        <f>C55*D55</f>
        <v>0</v>
      </c>
      <c r="F55" s="5" t="s">
        <v>13</v>
      </c>
      <c r="G55" s="26"/>
      <c r="H55" s="44">
        <f>C55*G55</f>
        <v>0</v>
      </c>
      <c r="I55" s="28">
        <f>D55+G55</f>
        <v>0</v>
      </c>
      <c r="J55" s="9">
        <f>E55+H55</f>
        <v>0</v>
      </c>
      <c r="K55" s="2"/>
      <c r="L55" s="2"/>
    </row>
    <row r="56" spans="1:12" ht="26.25" x14ac:dyDescent="0.25">
      <c r="A56" s="41" t="s">
        <v>113</v>
      </c>
      <c r="B56" s="14" t="s">
        <v>13</v>
      </c>
      <c r="C56" s="15"/>
      <c r="D56" s="15"/>
      <c r="E56" s="15"/>
      <c r="F56" s="14" t="s">
        <v>13</v>
      </c>
      <c r="G56" s="15"/>
      <c r="H56" s="42"/>
      <c r="I56" s="31"/>
      <c r="J56" s="15"/>
      <c r="K56" s="2"/>
      <c r="L56" s="2"/>
    </row>
    <row r="57" spans="1:12" x14ac:dyDescent="0.25">
      <c r="A57" s="43" t="s">
        <v>114</v>
      </c>
      <c r="B57" s="5" t="s">
        <v>62</v>
      </c>
      <c r="C57" s="9">
        <v>25</v>
      </c>
      <c r="D57" s="26"/>
      <c r="E57" s="9">
        <f>C57*D57</f>
        <v>0</v>
      </c>
      <c r="F57" s="5" t="s">
        <v>13</v>
      </c>
      <c r="G57" s="26"/>
      <c r="H57" s="44">
        <f>C57*G57</f>
        <v>0</v>
      </c>
      <c r="I57" s="28">
        <f>D57+G57</f>
        <v>0</v>
      </c>
      <c r="J57" s="9">
        <f>E57+H57</f>
        <v>0</v>
      </c>
      <c r="K57" s="2"/>
      <c r="L57" s="2"/>
    </row>
    <row r="58" spans="1:12" x14ac:dyDescent="0.25">
      <c r="A58" s="41" t="s">
        <v>115</v>
      </c>
      <c r="B58" s="14" t="s">
        <v>13</v>
      </c>
      <c r="C58" s="15"/>
      <c r="D58" s="15"/>
      <c r="E58" s="15"/>
      <c r="F58" s="14" t="s">
        <v>13</v>
      </c>
      <c r="G58" s="15"/>
      <c r="H58" s="42"/>
      <c r="I58" s="31"/>
      <c r="J58" s="15"/>
      <c r="K58" s="2"/>
      <c r="L58" s="2"/>
    </row>
    <row r="59" spans="1:12" x14ac:dyDescent="0.25">
      <c r="A59" s="43" t="s">
        <v>116</v>
      </c>
      <c r="B59" s="5" t="s">
        <v>62</v>
      </c>
      <c r="C59" s="9">
        <v>3</v>
      </c>
      <c r="D59" s="26"/>
      <c r="E59" s="9">
        <f>C59*D59</f>
        <v>0</v>
      </c>
      <c r="F59" s="5" t="s">
        <v>13</v>
      </c>
      <c r="G59" s="26"/>
      <c r="H59" s="44">
        <f>C59*G59</f>
        <v>0</v>
      </c>
      <c r="I59" s="28">
        <f>D59+G59</f>
        <v>0</v>
      </c>
      <c r="J59" s="9">
        <f>E59+H59</f>
        <v>0</v>
      </c>
      <c r="K59" s="2"/>
      <c r="L59" s="2"/>
    </row>
    <row r="60" spans="1:12" x14ac:dyDescent="0.25">
      <c r="A60" s="43" t="s">
        <v>13</v>
      </c>
      <c r="B60" s="5" t="s">
        <v>13</v>
      </c>
      <c r="C60" s="9"/>
      <c r="D60" s="9"/>
      <c r="E60" s="9"/>
      <c r="F60" s="5" t="s">
        <v>13</v>
      </c>
      <c r="G60" s="9"/>
      <c r="H60" s="44"/>
      <c r="I60" s="28">
        <f>D60+G60</f>
        <v>0</v>
      </c>
      <c r="J60" s="9">
        <f>E60+H60</f>
        <v>0</v>
      </c>
      <c r="K60" s="2"/>
      <c r="L60" s="2"/>
    </row>
    <row r="61" spans="1:12" x14ac:dyDescent="0.25">
      <c r="A61" s="47" t="s">
        <v>117</v>
      </c>
      <c r="B61" s="14" t="s">
        <v>13</v>
      </c>
      <c r="C61" s="15"/>
      <c r="D61" s="15"/>
      <c r="E61" s="15"/>
      <c r="F61" s="14" t="s">
        <v>13</v>
      </c>
      <c r="G61" s="15"/>
      <c r="H61" s="42"/>
      <c r="I61" s="31"/>
      <c r="J61" s="15"/>
      <c r="K61" s="2"/>
      <c r="L61" s="2"/>
    </row>
    <row r="62" spans="1:12" x14ac:dyDescent="0.25">
      <c r="A62" s="43" t="s">
        <v>118</v>
      </c>
      <c r="B62" s="5" t="s">
        <v>88</v>
      </c>
      <c r="C62" s="9">
        <v>1270</v>
      </c>
      <c r="D62" s="26"/>
      <c r="E62" s="9">
        <f>C62*D62</f>
        <v>0</v>
      </c>
      <c r="F62" s="5" t="s">
        <v>13</v>
      </c>
      <c r="G62" s="26"/>
      <c r="H62" s="44">
        <f>C62*G62</f>
        <v>0</v>
      </c>
      <c r="I62" s="28">
        <f>D62+G62</f>
        <v>0</v>
      </c>
      <c r="J62" s="9">
        <f>E62+H62</f>
        <v>0</v>
      </c>
      <c r="K62" s="2"/>
      <c r="L62" s="2"/>
    </row>
    <row r="63" spans="1:12" x14ac:dyDescent="0.25">
      <c r="A63" s="41" t="s">
        <v>119</v>
      </c>
      <c r="B63" s="14" t="s">
        <v>13</v>
      </c>
      <c r="C63" s="15"/>
      <c r="D63" s="15"/>
      <c r="E63" s="15"/>
      <c r="F63" s="14" t="s">
        <v>13</v>
      </c>
      <c r="G63" s="15"/>
      <c r="H63" s="42"/>
      <c r="I63" s="31"/>
      <c r="J63" s="15"/>
      <c r="K63" s="2"/>
      <c r="L63" s="2"/>
    </row>
    <row r="64" spans="1:12" x14ac:dyDescent="0.25">
      <c r="A64" s="43" t="s">
        <v>120</v>
      </c>
      <c r="B64" s="5" t="s">
        <v>88</v>
      </c>
      <c r="C64" s="9">
        <v>3600</v>
      </c>
      <c r="D64" s="26"/>
      <c r="E64" s="9">
        <f>C64*D64</f>
        <v>0</v>
      </c>
      <c r="F64" s="5" t="s">
        <v>13</v>
      </c>
      <c r="G64" s="26"/>
      <c r="H64" s="44">
        <f>C64*G64</f>
        <v>0</v>
      </c>
      <c r="I64" s="28">
        <f t="shared" ref="I64:J67" si="6">D64+G64</f>
        <v>0</v>
      </c>
      <c r="J64" s="9">
        <f t="shared" si="6"/>
        <v>0</v>
      </c>
      <c r="K64" s="2"/>
      <c r="L64" s="2"/>
    </row>
    <row r="65" spans="1:12" x14ac:dyDescent="0.25">
      <c r="A65" s="43" t="s">
        <v>121</v>
      </c>
      <c r="B65" s="5" t="s">
        <v>88</v>
      </c>
      <c r="C65" s="9">
        <v>420</v>
      </c>
      <c r="D65" s="26"/>
      <c r="E65" s="9">
        <f>C65*D65</f>
        <v>0</v>
      </c>
      <c r="F65" s="5" t="s">
        <v>13</v>
      </c>
      <c r="G65" s="26"/>
      <c r="H65" s="44">
        <f>C65*G65</f>
        <v>0</v>
      </c>
      <c r="I65" s="28">
        <f t="shared" si="6"/>
        <v>0</v>
      </c>
      <c r="J65" s="9">
        <f t="shared" si="6"/>
        <v>0</v>
      </c>
      <c r="K65" s="2"/>
      <c r="L65" s="2"/>
    </row>
    <row r="66" spans="1:12" x14ac:dyDescent="0.25">
      <c r="A66" s="43" t="s">
        <v>122</v>
      </c>
      <c r="B66" s="5" t="s">
        <v>88</v>
      </c>
      <c r="C66" s="9">
        <v>2880</v>
      </c>
      <c r="D66" s="26"/>
      <c r="E66" s="9">
        <f>C66*D66</f>
        <v>0</v>
      </c>
      <c r="F66" s="5" t="s">
        <v>13</v>
      </c>
      <c r="G66" s="26"/>
      <c r="H66" s="44">
        <f>C66*G66</f>
        <v>0</v>
      </c>
      <c r="I66" s="28">
        <f t="shared" si="6"/>
        <v>0</v>
      </c>
      <c r="J66" s="9">
        <f t="shared" si="6"/>
        <v>0</v>
      </c>
      <c r="K66" s="2"/>
      <c r="L66" s="2"/>
    </row>
    <row r="67" spans="1:12" x14ac:dyDescent="0.25">
      <c r="A67" s="43" t="s">
        <v>123</v>
      </c>
      <c r="B67" s="5" t="s">
        <v>88</v>
      </c>
      <c r="C67" s="9">
        <v>80</v>
      </c>
      <c r="D67" s="26"/>
      <c r="E67" s="9">
        <f>C67*D67</f>
        <v>0</v>
      </c>
      <c r="F67" s="5" t="s">
        <v>13</v>
      </c>
      <c r="G67" s="26"/>
      <c r="H67" s="44">
        <f>C67*G67</f>
        <v>0</v>
      </c>
      <c r="I67" s="28">
        <f t="shared" si="6"/>
        <v>0</v>
      </c>
      <c r="J67" s="9">
        <f t="shared" si="6"/>
        <v>0</v>
      </c>
      <c r="K67" s="2"/>
      <c r="L67" s="2"/>
    </row>
    <row r="68" spans="1:12" x14ac:dyDescent="0.25">
      <c r="A68" s="41" t="s">
        <v>124</v>
      </c>
      <c r="B68" s="14" t="s">
        <v>13</v>
      </c>
      <c r="C68" s="15"/>
      <c r="D68" s="15"/>
      <c r="E68" s="15"/>
      <c r="F68" s="14" t="s">
        <v>13</v>
      </c>
      <c r="G68" s="15"/>
      <c r="H68" s="42"/>
      <c r="I68" s="31"/>
      <c r="J68" s="15"/>
      <c r="K68" s="2"/>
      <c r="L68" s="2"/>
    </row>
    <row r="69" spans="1:12" x14ac:dyDescent="0.25">
      <c r="A69" s="43" t="s">
        <v>125</v>
      </c>
      <c r="B69" s="5" t="s">
        <v>88</v>
      </c>
      <c r="C69" s="9">
        <v>90</v>
      </c>
      <c r="D69" s="26"/>
      <c r="E69" s="9">
        <f>C69*D69</f>
        <v>0</v>
      </c>
      <c r="F69" s="5" t="s">
        <v>13</v>
      </c>
      <c r="G69" s="26"/>
      <c r="H69" s="44">
        <f>C69*G69</f>
        <v>0</v>
      </c>
      <c r="I69" s="28">
        <f>D69+G69</f>
        <v>0</v>
      </c>
      <c r="J69" s="9">
        <f>E69+H69</f>
        <v>0</v>
      </c>
      <c r="K69" s="2"/>
      <c r="L69" s="2"/>
    </row>
    <row r="70" spans="1:12" x14ac:dyDescent="0.25">
      <c r="A70" s="43" t="s">
        <v>13</v>
      </c>
      <c r="B70" s="5" t="s">
        <v>13</v>
      </c>
      <c r="C70" s="9"/>
      <c r="D70" s="9"/>
      <c r="E70" s="9"/>
      <c r="F70" s="5" t="s">
        <v>13</v>
      </c>
      <c r="G70" s="9"/>
      <c r="H70" s="44"/>
      <c r="I70" s="28">
        <f>D70+G70</f>
        <v>0</v>
      </c>
      <c r="J70" s="9">
        <f>E70+H70</f>
        <v>0</v>
      </c>
      <c r="K70" s="2"/>
      <c r="L70" s="2"/>
    </row>
    <row r="71" spans="1:12" x14ac:dyDescent="0.25">
      <c r="A71" s="47" t="s">
        <v>126</v>
      </c>
      <c r="B71" s="14" t="s">
        <v>13</v>
      </c>
      <c r="C71" s="15"/>
      <c r="D71" s="15"/>
      <c r="E71" s="15"/>
      <c r="F71" s="14" t="s">
        <v>13</v>
      </c>
      <c r="G71" s="15"/>
      <c r="H71" s="42"/>
      <c r="I71" s="31"/>
      <c r="J71" s="15"/>
      <c r="K71" s="2"/>
      <c r="L71" s="2"/>
    </row>
    <row r="72" spans="1:12" x14ac:dyDescent="0.25">
      <c r="A72" s="43" t="s">
        <v>127</v>
      </c>
      <c r="B72" s="5" t="s">
        <v>62</v>
      </c>
      <c r="C72" s="9">
        <v>110</v>
      </c>
      <c r="D72" s="9">
        <v>0</v>
      </c>
      <c r="E72" s="9">
        <f>C72*D72</f>
        <v>0</v>
      </c>
      <c r="F72" s="5" t="s">
        <v>13</v>
      </c>
      <c r="G72" s="26"/>
      <c r="H72" s="44">
        <f>C72*G72</f>
        <v>0</v>
      </c>
      <c r="I72" s="28">
        <f>D72+G72</f>
        <v>0</v>
      </c>
      <c r="J72" s="9">
        <f>E72+H72</f>
        <v>0</v>
      </c>
      <c r="K72" s="2"/>
      <c r="L72" s="2"/>
    </row>
    <row r="73" spans="1:12" x14ac:dyDescent="0.25">
      <c r="A73" s="47" t="s">
        <v>128</v>
      </c>
      <c r="B73" s="14" t="s">
        <v>13</v>
      </c>
      <c r="C73" s="15"/>
      <c r="D73" s="15"/>
      <c r="E73" s="15"/>
      <c r="F73" s="14" t="s">
        <v>13</v>
      </c>
      <c r="G73" s="15"/>
      <c r="H73" s="42"/>
      <c r="I73" s="31"/>
      <c r="J73" s="15"/>
      <c r="K73" s="2"/>
      <c r="L73" s="2"/>
    </row>
    <row r="74" spans="1:12" x14ac:dyDescent="0.25">
      <c r="A74" s="43" t="s">
        <v>129</v>
      </c>
      <c r="B74" s="5" t="s">
        <v>62</v>
      </c>
      <c r="C74" s="9">
        <v>48</v>
      </c>
      <c r="D74" s="9">
        <v>0</v>
      </c>
      <c r="E74" s="9">
        <f>C74*D74</f>
        <v>0</v>
      </c>
      <c r="F74" s="5" t="s">
        <v>13</v>
      </c>
      <c r="G74" s="26"/>
      <c r="H74" s="44">
        <f>C74*G74</f>
        <v>0</v>
      </c>
      <c r="I74" s="28">
        <f t="shared" ref="I74:J76" si="7">D74+G74</f>
        <v>0</v>
      </c>
      <c r="J74" s="9">
        <f t="shared" si="7"/>
        <v>0</v>
      </c>
      <c r="K74" s="2"/>
      <c r="L74" s="2"/>
    </row>
    <row r="75" spans="1:12" x14ac:dyDescent="0.25">
      <c r="A75" s="43" t="s">
        <v>13</v>
      </c>
      <c r="B75" s="5" t="s">
        <v>13</v>
      </c>
      <c r="C75" s="9"/>
      <c r="D75" s="9"/>
      <c r="E75" s="9"/>
      <c r="F75" s="5" t="s">
        <v>13</v>
      </c>
      <c r="G75" s="9"/>
      <c r="H75" s="44"/>
      <c r="I75" s="28">
        <f t="shared" si="7"/>
        <v>0</v>
      </c>
      <c r="J75" s="9">
        <f t="shared" si="7"/>
        <v>0</v>
      </c>
      <c r="K75" s="2"/>
      <c r="L75" s="2"/>
    </row>
    <row r="76" spans="1:12" x14ac:dyDescent="0.25">
      <c r="A76" s="43" t="s">
        <v>13</v>
      </c>
      <c r="B76" s="5" t="s">
        <v>13</v>
      </c>
      <c r="C76" s="9"/>
      <c r="D76" s="9"/>
      <c r="E76" s="9"/>
      <c r="F76" s="5" t="s">
        <v>13</v>
      </c>
      <c r="G76" s="9"/>
      <c r="H76" s="44"/>
      <c r="I76" s="28">
        <f t="shared" si="7"/>
        <v>0</v>
      </c>
      <c r="J76" s="9">
        <f t="shared" si="7"/>
        <v>0</v>
      </c>
      <c r="K76" s="2"/>
      <c r="L76" s="2"/>
    </row>
    <row r="77" spans="1:12" x14ac:dyDescent="0.25">
      <c r="A77" s="47" t="s">
        <v>130</v>
      </c>
      <c r="B77" s="14" t="s">
        <v>13</v>
      </c>
      <c r="C77" s="15"/>
      <c r="D77" s="15"/>
      <c r="E77" s="15"/>
      <c r="F77" s="14" t="s">
        <v>13</v>
      </c>
      <c r="G77" s="15"/>
      <c r="H77" s="42"/>
      <c r="I77" s="31"/>
      <c r="J77" s="15"/>
      <c r="K77" s="2"/>
      <c r="L77" s="2"/>
    </row>
    <row r="78" spans="1:12" ht="24.75" x14ac:dyDescent="0.25">
      <c r="A78" s="54" t="s">
        <v>200</v>
      </c>
      <c r="B78" s="5" t="s">
        <v>62</v>
      </c>
      <c r="C78" s="9">
        <v>155</v>
      </c>
      <c r="D78" s="26"/>
      <c r="E78" s="9">
        <f t="shared" ref="E78:E83" si="8">C78*D78</f>
        <v>0</v>
      </c>
      <c r="F78" s="5" t="s">
        <v>13</v>
      </c>
      <c r="G78" s="26"/>
      <c r="H78" s="44">
        <f t="shared" ref="H78:H83" si="9">C78*G78</f>
        <v>0</v>
      </c>
      <c r="I78" s="28">
        <f t="shared" ref="I78:J84" si="10">D78+G78</f>
        <v>0</v>
      </c>
      <c r="J78" s="9">
        <f t="shared" si="10"/>
        <v>0</v>
      </c>
      <c r="K78" s="2"/>
      <c r="L78" s="2"/>
    </row>
    <row r="79" spans="1:12" ht="24.75" x14ac:dyDescent="0.25">
      <c r="A79" s="54" t="s">
        <v>201</v>
      </c>
      <c r="B79" s="5" t="s">
        <v>62</v>
      </c>
      <c r="C79" s="9">
        <v>10</v>
      </c>
      <c r="D79" s="26"/>
      <c r="E79" s="9">
        <f t="shared" si="8"/>
        <v>0</v>
      </c>
      <c r="F79" s="5" t="s">
        <v>13</v>
      </c>
      <c r="G79" s="26"/>
      <c r="H79" s="44">
        <f t="shared" si="9"/>
        <v>0</v>
      </c>
      <c r="I79" s="28">
        <f t="shared" si="10"/>
        <v>0</v>
      </c>
      <c r="J79" s="9">
        <f t="shared" si="10"/>
        <v>0</v>
      </c>
      <c r="K79" s="2"/>
      <c r="L79" s="2"/>
    </row>
    <row r="80" spans="1:12" ht="24.75" x14ac:dyDescent="0.25">
      <c r="A80" s="54" t="s">
        <v>202</v>
      </c>
      <c r="B80" s="5" t="s">
        <v>62</v>
      </c>
      <c r="C80" s="9">
        <v>46</v>
      </c>
      <c r="D80" s="26"/>
      <c r="E80" s="9">
        <f t="shared" si="8"/>
        <v>0</v>
      </c>
      <c r="F80" s="5" t="s">
        <v>13</v>
      </c>
      <c r="G80" s="26"/>
      <c r="H80" s="44">
        <f t="shared" si="9"/>
        <v>0</v>
      </c>
      <c r="I80" s="28">
        <f t="shared" si="10"/>
        <v>0</v>
      </c>
      <c r="J80" s="9">
        <f t="shared" si="10"/>
        <v>0</v>
      </c>
      <c r="K80" s="2"/>
      <c r="L80" s="2"/>
    </row>
    <row r="81" spans="1:12" ht="24.75" x14ac:dyDescent="0.25">
      <c r="A81" s="54" t="s">
        <v>203</v>
      </c>
      <c r="B81" s="5" t="s">
        <v>62</v>
      </c>
      <c r="C81" s="9">
        <v>65</v>
      </c>
      <c r="D81" s="26"/>
      <c r="E81" s="9">
        <f t="shared" si="8"/>
        <v>0</v>
      </c>
      <c r="F81" s="5" t="s">
        <v>13</v>
      </c>
      <c r="G81" s="26"/>
      <c r="H81" s="44">
        <f t="shared" si="9"/>
        <v>0</v>
      </c>
      <c r="I81" s="28">
        <f t="shared" si="10"/>
        <v>0</v>
      </c>
      <c r="J81" s="9">
        <f t="shared" si="10"/>
        <v>0</v>
      </c>
      <c r="K81" s="2"/>
      <c r="L81" s="2"/>
    </row>
    <row r="82" spans="1:12" ht="24.75" x14ac:dyDescent="0.25">
      <c r="A82" s="54" t="s">
        <v>204</v>
      </c>
      <c r="B82" s="5" t="s">
        <v>62</v>
      </c>
      <c r="C82" s="9">
        <v>13</v>
      </c>
      <c r="D82" s="26"/>
      <c r="E82" s="9">
        <f t="shared" si="8"/>
        <v>0</v>
      </c>
      <c r="F82" s="5" t="s">
        <v>13</v>
      </c>
      <c r="G82" s="26"/>
      <c r="H82" s="44">
        <f t="shared" si="9"/>
        <v>0</v>
      </c>
      <c r="I82" s="28">
        <f t="shared" si="10"/>
        <v>0</v>
      </c>
      <c r="J82" s="9">
        <f t="shared" si="10"/>
        <v>0</v>
      </c>
      <c r="K82" s="2"/>
      <c r="L82" s="2"/>
    </row>
    <row r="83" spans="1:12" ht="24.75" x14ac:dyDescent="0.25">
      <c r="A83" s="54" t="s">
        <v>205</v>
      </c>
      <c r="B83" s="5" t="s">
        <v>62</v>
      </c>
      <c r="C83" s="9">
        <v>60</v>
      </c>
      <c r="D83" s="26"/>
      <c r="E83" s="9">
        <f t="shared" si="8"/>
        <v>0</v>
      </c>
      <c r="F83" s="5" t="s">
        <v>13</v>
      </c>
      <c r="G83" s="26"/>
      <c r="H83" s="44">
        <f t="shared" si="9"/>
        <v>0</v>
      </c>
      <c r="I83" s="28">
        <f t="shared" si="10"/>
        <v>0</v>
      </c>
      <c r="J83" s="9">
        <f t="shared" si="10"/>
        <v>0</v>
      </c>
      <c r="K83" s="2"/>
      <c r="L83" s="2"/>
    </row>
    <row r="84" spans="1:12" x14ac:dyDescent="0.25">
      <c r="A84" s="43" t="s">
        <v>13</v>
      </c>
      <c r="B84" s="5" t="s">
        <v>13</v>
      </c>
      <c r="C84" s="9"/>
      <c r="D84" s="9"/>
      <c r="E84" s="9"/>
      <c r="F84" s="5" t="s">
        <v>13</v>
      </c>
      <c r="G84" s="9"/>
      <c r="H84" s="44"/>
      <c r="I84" s="28">
        <f t="shared" si="10"/>
        <v>0</v>
      </c>
      <c r="J84" s="9">
        <f t="shared" si="10"/>
        <v>0</v>
      </c>
      <c r="K84" s="2"/>
      <c r="L84" s="2"/>
    </row>
    <row r="85" spans="1:12" x14ac:dyDescent="0.25">
      <c r="A85" s="47" t="s">
        <v>131</v>
      </c>
      <c r="B85" s="14" t="s">
        <v>13</v>
      </c>
      <c r="C85" s="15"/>
      <c r="D85" s="15"/>
      <c r="E85" s="15"/>
      <c r="F85" s="14" t="s">
        <v>13</v>
      </c>
      <c r="G85" s="15"/>
      <c r="H85" s="42"/>
      <c r="I85" s="31"/>
      <c r="J85" s="15"/>
      <c r="K85" s="2"/>
      <c r="L85" s="2"/>
    </row>
    <row r="86" spans="1:12" x14ac:dyDescent="0.25">
      <c r="A86" s="43" t="s">
        <v>132</v>
      </c>
      <c r="B86" s="5" t="s">
        <v>62</v>
      </c>
      <c r="C86" s="9">
        <v>6</v>
      </c>
      <c r="D86" s="26"/>
      <c r="E86" s="9">
        <f>C86*D86</f>
        <v>0</v>
      </c>
      <c r="F86" s="5" t="s">
        <v>13</v>
      </c>
      <c r="G86" s="9">
        <v>0</v>
      </c>
      <c r="H86" s="44">
        <f>C86*G86</f>
        <v>0</v>
      </c>
      <c r="I86" s="28">
        <f>D86+G86</f>
        <v>0</v>
      </c>
      <c r="J86" s="9">
        <f>E86+H86</f>
        <v>0</v>
      </c>
      <c r="K86" s="2"/>
      <c r="L86" s="2"/>
    </row>
    <row r="87" spans="1:12" x14ac:dyDescent="0.25">
      <c r="A87" s="43" t="s">
        <v>13</v>
      </c>
      <c r="B87" s="5" t="s">
        <v>13</v>
      </c>
      <c r="C87" s="9"/>
      <c r="D87" s="9"/>
      <c r="E87" s="9"/>
      <c r="F87" s="5" t="s">
        <v>13</v>
      </c>
      <c r="G87" s="9"/>
      <c r="H87" s="44"/>
      <c r="I87" s="28">
        <f>D87+G87</f>
        <v>0</v>
      </c>
      <c r="J87" s="9">
        <f>E87+H87</f>
        <v>0</v>
      </c>
      <c r="K87" s="2"/>
      <c r="L87" s="2"/>
    </row>
    <row r="88" spans="1:12" x14ac:dyDescent="0.25">
      <c r="A88" s="48" t="s">
        <v>133</v>
      </c>
      <c r="B88" s="14" t="s">
        <v>13</v>
      </c>
      <c r="C88" s="15"/>
      <c r="D88" s="15"/>
      <c r="E88" s="15"/>
      <c r="F88" s="14" t="s">
        <v>13</v>
      </c>
      <c r="G88" s="15"/>
      <c r="H88" s="42"/>
      <c r="I88" s="31"/>
      <c r="J88" s="15"/>
      <c r="K88" s="2"/>
      <c r="L88" s="2"/>
    </row>
    <row r="89" spans="1:12" x14ac:dyDescent="0.25">
      <c r="A89" s="48" t="s">
        <v>134</v>
      </c>
      <c r="B89" s="14" t="s">
        <v>13</v>
      </c>
      <c r="C89" s="15"/>
      <c r="D89" s="15"/>
      <c r="E89" s="15"/>
      <c r="F89" s="14" t="s">
        <v>13</v>
      </c>
      <c r="G89" s="15"/>
      <c r="H89" s="42"/>
      <c r="I89" s="31"/>
      <c r="J89" s="15"/>
      <c r="K89" s="2"/>
      <c r="L89" s="2"/>
    </row>
    <row r="90" spans="1:12" x14ac:dyDescent="0.25">
      <c r="A90" s="49" t="s">
        <v>135</v>
      </c>
      <c r="B90" s="5" t="s">
        <v>62</v>
      </c>
      <c r="C90" s="9">
        <v>324</v>
      </c>
      <c r="D90" s="26"/>
      <c r="E90" s="9">
        <f>C90*D90</f>
        <v>0</v>
      </c>
      <c r="F90" s="5" t="s">
        <v>13</v>
      </c>
      <c r="G90" s="9">
        <v>0</v>
      </c>
      <c r="H90" s="44">
        <f>C90*G90</f>
        <v>0</v>
      </c>
      <c r="I90" s="28">
        <f>D90+G90</f>
        <v>0</v>
      </c>
      <c r="J90" s="9">
        <f>E90+H90</f>
        <v>0</v>
      </c>
      <c r="K90" s="2"/>
      <c r="L90" s="2"/>
    </row>
    <row r="91" spans="1:12" x14ac:dyDescent="0.25">
      <c r="A91" s="49" t="s">
        <v>136</v>
      </c>
      <c r="B91" s="5" t="s">
        <v>62</v>
      </c>
      <c r="C91" s="9">
        <v>60</v>
      </c>
      <c r="D91" s="26"/>
      <c r="E91" s="9">
        <f>C91*D91</f>
        <v>0</v>
      </c>
      <c r="F91" s="5" t="s">
        <v>13</v>
      </c>
      <c r="G91" s="9">
        <v>0</v>
      </c>
      <c r="H91" s="44">
        <f>C91*G91</f>
        <v>0</v>
      </c>
      <c r="I91" s="28">
        <f>D91+G91</f>
        <v>0</v>
      </c>
      <c r="J91" s="9">
        <f>E91+H91</f>
        <v>0</v>
      </c>
      <c r="K91" s="2"/>
      <c r="L91" s="2"/>
    </row>
    <row r="92" spans="1:12" x14ac:dyDescent="0.25">
      <c r="A92" s="48" t="s">
        <v>137</v>
      </c>
      <c r="B92" s="14" t="s">
        <v>13</v>
      </c>
      <c r="C92" s="15"/>
      <c r="D92" s="15"/>
      <c r="E92" s="15"/>
      <c r="F92" s="14" t="s">
        <v>13</v>
      </c>
      <c r="G92" s="15"/>
      <c r="H92" s="42"/>
      <c r="I92" s="31"/>
      <c r="J92" s="15"/>
      <c r="K92" s="2"/>
      <c r="L92" s="2"/>
    </row>
    <row r="93" spans="1:12" x14ac:dyDescent="0.25">
      <c r="A93" s="48" t="s">
        <v>138</v>
      </c>
      <c r="B93" s="14" t="s">
        <v>13</v>
      </c>
      <c r="C93" s="15"/>
      <c r="D93" s="15"/>
      <c r="E93" s="15"/>
      <c r="F93" s="14" t="s">
        <v>13</v>
      </c>
      <c r="G93" s="15"/>
      <c r="H93" s="42"/>
      <c r="I93" s="31"/>
      <c r="J93" s="15"/>
      <c r="K93" s="2"/>
      <c r="L93" s="2"/>
    </row>
    <row r="94" spans="1:12" x14ac:dyDescent="0.25">
      <c r="A94" s="43" t="s">
        <v>139</v>
      </c>
      <c r="B94" s="5" t="s">
        <v>88</v>
      </c>
      <c r="C94" s="9">
        <v>430</v>
      </c>
      <c r="D94" s="26"/>
      <c r="E94" s="9">
        <f>C94*D94</f>
        <v>0</v>
      </c>
      <c r="F94" s="5" t="s">
        <v>13</v>
      </c>
      <c r="G94" s="9">
        <v>0</v>
      </c>
      <c r="H94" s="44">
        <f>C94*G94</f>
        <v>0</v>
      </c>
      <c r="I94" s="28">
        <f>D94+G94</f>
        <v>0</v>
      </c>
      <c r="J94" s="9">
        <f>E94+H94</f>
        <v>0</v>
      </c>
      <c r="K94" s="2"/>
      <c r="L94" s="2"/>
    </row>
    <row r="95" spans="1:12" x14ac:dyDescent="0.25">
      <c r="A95" s="43" t="s">
        <v>140</v>
      </c>
      <c r="B95" s="5" t="s">
        <v>88</v>
      </c>
      <c r="C95" s="9">
        <v>120</v>
      </c>
      <c r="D95" s="26"/>
      <c r="E95" s="9">
        <f>C95*D95</f>
        <v>0</v>
      </c>
      <c r="F95" s="5" t="s">
        <v>13</v>
      </c>
      <c r="G95" s="9">
        <v>0</v>
      </c>
      <c r="H95" s="44">
        <f>C95*G95</f>
        <v>0</v>
      </c>
      <c r="I95" s="28">
        <f>D95+G95</f>
        <v>0</v>
      </c>
      <c r="J95" s="9">
        <f>E95+H95</f>
        <v>0</v>
      </c>
      <c r="K95" s="2"/>
      <c r="L95" s="2"/>
    </row>
    <row r="96" spans="1:12" x14ac:dyDescent="0.25">
      <c r="A96" s="41" t="s">
        <v>137</v>
      </c>
      <c r="B96" s="14" t="s">
        <v>13</v>
      </c>
      <c r="C96" s="15"/>
      <c r="D96" s="15"/>
      <c r="E96" s="15"/>
      <c r="F96" s="14" t="s">
        <v>13</v>
      </c>
      <c r="G96" s="15"/>
      <c r="H96" s="42"/>
      <c r="I96" s="31"/>
      <c r="J96" s="15"/>
      <c r="K96" s="2"/>
      <c r="L96" s="2"/>
    </row>
    <row r="97" spans="1:15" x14ac:dyDescent="0.25">
      <c r="A97" s="41" t="s">
        <v>141</v>
      </c>
      <c r="B97" s="14" t="s">
        <v>13</v>
      </c>
      <c r="C97" s="15"/>
      <c r="D97" s="15"/>
      <c r="E97" s="15"/>
      <c r="F97" s="14" t="s">
        <v>13</v>
      </c>
      <c r="G97" s="15"/>
      <c r="H97" s="42"/>
      <c r="I97" s="31"/>
      <c r="J97" s="15"/>
      <c r="K97" s="2"/>
      <c r="L97" s="2"/>
    </row>
    <row r="98" spans="1:15" x14ac:dyDescent="0.25">
      <c r="A98" s="43" t="s">
        <v>140</v>
      </c>
      <c r="B98" s="5" t="s">
        <v>88</v>
      </c>
      <c r="C98" s="9">
        <v>75</v>
      </c>
      <c r="D98" s="26"/>
      <c r="E98" s="9">
        <f>C98*D98</f>
        <v>0</v>
      </c>
      <c r="F98" s="5" t="s">
        <v>13</v>
      </c>
      <c r="G98" s="9">
        <v>0</v>
      </c>
      <c r="H98" s="44">
        <f>C98*G98</f>
        <v>0</v>
      </c>
      <c r="I98" s="28">
        <f>D98+G98</f>
        <v>0</v>
      </c>
      <c r="J98" s="9">
        <f>E98+H98</f>
        <v>0</v>
      </c>
      <c r="K98" s="2"/>
      <c r="L98" s="2"/>
    </row>
    <row r="99" spans="1:15" x14ac:dyDescent="0.25">
      <c r="A99" s="43" t="s">
        <v>142</v>
      </c>
      <c r="B99" s="5" t="s">
        <v>88</v>
      </c>
      <c r="C99" s="9">
        <v>120</v>
      </c>
      <c r="D99" s="26"/>
      <c r="E99" s="9">
        <f>C99*D99</f>
        <v>0</v>
      </c>
      <c r="F99" s="5" t="s">
        <v>13</v>
      </c>
      <c r="G99" s="9">
        <v>0</v>
      </c>
      <c r="H99" s="44">
        <f>C99*G99</f>
        <v>0</v>
      </c>
      <c r="I99" s="28">
        <f>D99+G99</f>
        <v>0</v>
      </c>
      <c r="J99" s="9">
        <f>E99+H99</f>
        <v>0</v>
      </c>
      <c r="K99" s="2"/>
      <c r="L99" s="2"/>
    </row>
    <row r="100" spans="1:15" x14ac:dyDescent="0.25">
      <c r="A100" s="41" t="s">
        <v>143</v>
      </c>
      <c r="B100" s="14" t="s">
        <v>13</v>
      </c>
      <c r="C100" s="15"/>
      <c r="D100" s="15"/>
      <c r="E100" s="15"/>
      <c r="F100" s="14" t="s">
        <v>13</v>
      </c>
      <c r="G100" s="15"/>
      <c r="H100" s="42"/>
      <c r="I100" s="31"/>
      <c r="J100" s="15"/>
      <c r="K100" s="2"/>
      <c r="L100" s="2"/>
    </row>
    <row r="101" spans="1:15" x14ac:dyDescent="0.25">
      <c r="A101" s="41" t="s">
        <v>144</v>
      </c>
      <c r="B101" s="14" t="s">
        <v>13</v>
      </c>
      <c r="C101" s="15"/>
      <c r="D101" s="15"/>
      <c r="E101" s="15"/>
      <c r="F101" s="14" t="s">
        <v>13</v>
      </c>
      <c r="G101" s="15"/>
      <c r="H101" s="42"/>
      <c r="I101" s="31"/>
      <c r="J101" s="15"/>
      <c r="K101" s="2"/>
      <c r="L101" s="2"/>
    </row>
    <row r="102" spans="1:15" x14ac:dyDescent="0.25">
      <c r="A102" s="43" t="s">
        <v>139</v>
      </c>
      <c r="B102" s="5" t="s">
        <v>88</v>
      </c>
      <c r="C102" s="9">
        <v>540</v>
      </c>
      <c r="D102" s="26"/>
      <c r="E102" s="9">
        <f>C102*D102</f>
        <v>0</v>
      </c>
      <c r="F102" s="5" t="s">
        <v>13</v>
      </c>
      <c r="G102" s="9">
        <v>0</v>
      </c>
      <c r="H102" s="44">
        <f>C102*G102</f>
        <v>0</v>
      </c>
      <c r="I102" s="28">
        <f>D102+G102</f>
        <v>0</v>
      </c>
      <c r="J102" s="9">
        <f>E102+H102</f>
        <v>0</v>
      </c>
      <c r="K102" s="2"/>
      <c r="L102" s="2"/>
    </row>
    <row r="103" spans="1:15" x14ac:dyDescent="0.25">
      <c r="A103" s="43" t="s">
        <v>145</v>
      </c>
      <c r="B103" s="5" t="s">
        <v>88</v>
      </c>
      <c r="C103" s="9">
        <v>180</v>
      </c>
      <c r="D103" s="26"/>
      <c r="E103" s="9">
        <f>C103*D103</f>
        <v>0</v>
      </c>
      <c r="F103" s="5" t="s">
        <v>13</v>
      </c>
      <c r="G103" s="9">
        <v>0</v>
      </c>
      <c r="H103" s="44">
        <f>C103*G103</f>
        <v>0</v>
      </c>
      <c r="I103" s="28">
        <f>D103+G103</f>
        <v>0</v>
      </c>
      <c r="J103" s="9">
        <f>E103+H103</f>
        <v>0</v>
      </c>
      <c r="K103" s="2"/>
      <c r="L103" s="2"/>
    </row>
    <row r="104" spans="1:15" x14ac:dyDescent="0.25">
      <c r="A104" s="41" t="s">
        <v>143</v>
      </c>
      <c r="B104" s="14" t="s">
        <v>13</v>
      </c>
      <c r="C104" s="15"/>
      <c r="D104" s="15"/>
      <c r="E104" s="15"/>
      <c r="F104" s="14" t="s">
        <v>13</v>
      </c>
      <c r="G104" s="15"/>
      <c r="H104" s="42"/>
      <c r="I104" s="31"/>
      <c r="J104" s="15"/>
      <c r="K104" s="2"/>
      <c r="L104" s="2"/>
      <c r="O104" s="27"/>
    </row>
    <row r="105" spans="1:15" x14ac:dyDescent="0.25">
      <c r="A105" s="41" t="s">
        <v>146</v>
      </c>
      <c r="B105" s="14" t="s">
        <v>13</v>
      </c>
      <c r="C105" s="15"/>
      <c r="D105" s="15"/>
      <c r="E105" s="15"/>
      <c r="F105" s="14" t="s">
        <v>13</v>
      </c>
      <c r="G105" s="15"/>
      <c r="H105" s="42"/>
      <c r="I105" s="31"/>
      <c r="J105" s="15"/>
      <c r="K105" s="2"/>
      <c r="L105" s="2"/>
    </row>
    <row r="106" spans="1:15" x14ac:dyDescent="0.25">
      <c r="A106" s="43" t="s">
        <v>139</v>
      </c>
      <c r="B106" s="5" t="s">
        <v>88</v>
      </c>
      <c r="C106" s="9">
        <v>430</v>
      </c>
      <c r="D106" s="26"/>
      <c r="E106" s="9">
        <f>C106*D106</f>
        <v>0</v>
      </c>
      <c r="F106" s="5" t="s">
        <v>13</v>
      </c>
      <c r="G106" s="9">
        <v>0</v>
      </c>
      <c r="H106" s="44">
        <f>C106*G106</f>
        <v>0</v>
      </c>
      <c r="I106" s="28">
        <f>D106+G106</f>
        <v>0</v>
      </c>
      <c r="J106" s="9">
        <f>E106+H106</f>
        <v>0</v>
      </c>
      <c r="K106" s="2"/>
      <c r="L106" s="2"/>
    </row>
    <row r="107" spans="1:15" x14ac:dyDescent="0.25">
      <c r="A107" s="41" t="s">
        <v>147</v>
      </c>
      <c r="B107" s="14" t="s">
        <v>13</v>
      </c>
      <c r="C107" s="15"/>
      <c r="D107" s="15"/>
      <c r="E107" s="15"/>
      <c r="F107" s="14" t="s">
        <v>13</v>
      </c>
      <c r="G107" s="15"/>
      <c r="H107" s="42"/>
      <c r="I107" s="31"/>
      <c r="J107" s="15"/>
      <c r="K107" s="2"/>
      <c r="L107" s="2"/>
    </row>
    <row r="108" spans="1:15" x14ac:dyDescent="0.25">
      <c r="A108" s="43" t="s">
        <v>148</v>
      </c>
      <c r="B108" s="5" t="s">
        <v>149</v>
      </c>
      <c r="C108" s="9">
        <v>50</v>
      </c>
      <c r="D108" s="26"/>
      <c r="E108" s="9">
        <f>C108*D108</f>
        <v>0</v>
      </c>
      <c r="F108" s="5" t="s">
        <v>13</v>
      </c>
      <c r="G108" s="9">
        <v>0</v>
      </c>
      <c r="H108" s="44">
        <f>C108*G108</f>
        <v>0</v>
      </c>
      <c r="I108" s="28">
        <f>D108+G108</f>
        <v>0</v>
      </c>
      <c r="J108" s="9">
        <f>E108+H108</f>
        <v>0</v>
      </c>
      <c r="K108" s="2"/>
      <c r="L108" s="2"/>
    </row>
    <row r="109" spans="1:15" x14ac:dyDescent="0.25">
      <c r="A109" s="41" t="s">
        <v>150</v>
      </c>
      <c r="B109" s="14" t="s">
        <v>13</v>
      </c>
      <c r="C109" s="15"/>
      <c r="D109" s="15"/>
      <c r="E109" s="15"/>
      <c r="F109" s="14" t="s">
        <v>13</v>
      </c>
      <c r="G109" s="15"/>
      <c r="H109" s="42"/>
      <c r="I109" s="31"/>
      <c r="J109" s="15"/>
      <c r="K109" s="2"/>
      <c r="L109" s="2"/>
    </row>
    <row r="110" spans="1:15" x14ac:dyDescent="0.25">
      <c r="A110" s="43" t="s">
        <v>148</v>
      </c>
      <c r="B110" s="5" t="s">
        <v>149</v>
      </c>
      <c r="C110" s="9">
        <v>140</v>
      </c>
      <c r="D110" s="26"/>
      <c r="E110" s="9">
        <f>C110*D110</f>
        <v>0</v>
      </c>
      <c r="F110" s="5" t="s">
        <v>13</v>
      </c>
      <c r="G110" s="9">
        <v>0</v>
      </c>
      <c r="H110" s="44">
        <f>C110*G110</f>
        <v>0</v>
      </c>
      <c r="I110" s="28">
        <f>D110+G110</f>
        <v>0</v>
      </c>
      <c r="J110" s="9">
        <f>E110+H110</f>
        <v>0</v>
      </c>
      <c r="K110" s="2"/>
      <c r="L110" s="2"/>
    </row>
    <row r="111" spans="1:15" x14ac:dyDescent="0.25">
      <c r="A111" s="41" t="s">
        <v>151</v>
      </c>
      <c r="B111" s="14" t="s">
        <v>13</v>
      </c>
      <c r="C111" s="15"/>
      <c r="D111" s="15"/>
      <c r="E111" s="15"/>
      <c r="F111" s="14" t="s">
        <v>13</v>
      </c>
      <c r="G111" s="15"/>
      <c r="H111" s="42"/>
      <c r="I111" s="31"/>
      <c r="J111" s="15"/>
      <c r="K111" s="2"/>
      <c r="L111" s="2"/>
    </row>
    <row r="112" spans="1:15" x14ac:dyDescent="0.25">
      <c r="A112" s="41" t="s">
        <v>152</v>
      </c>
      <c r="B112" s="14" t="s">
        <v>13</v>
      </c>
      <c r="C112" s="15"/>
      <c r="D112" s="15"/>
      <c r="E112" s="15"/>
      <c r="F112" s="14" t="s">
        <v>13</v>
      </c>
      <c r="G112" s="15"/>
      <c r="H112" s="42"/>
      <c r="I112" s="31"/>
      <c r="J112" s="15"/>
      <c r="K112" s="2"/>
      <c r="L112" s="2"/>
    </row>
    <row r="113" spans="1:12" x14ac:dyDescent="0.25">
      <c r="A113" s="43" t="s">
        <v>153</v>
      </c>
      <c r="B113" s="5" t="s">
        <v>149</v>
      </c>
      <c r="C113" s="9">
        <v>40</v>
      </c>
      <c r="D113" s="26"/>
      <c r="E113" s="9">
        <f>C113*D113</f>
        <v>0</v>
      </c>
      <c r="F113" s="5" t="s">
        <v>13</v>
      </c>
      <c r="G113" s="9">
        <v>0</v>
      </c>
      <c r="H113" s="44">
        <f>C113*G113</f>
        <v>0</v>
      </c>
      <c r="I113" s="28">
        <f>D113+G113</f>
        <v>0</v>
      </c>
      <c r="J113" s="9">
        <f>E113+H113</f>
        <v>0</v>
      </c>
      <c r="K113" s="2"/>
      <c r="L113" s="2"/>
    </row>
    <row r="114" spans="1:12" x14ac:dyDescent="0.25">
      <c r="A114" s="41" t="s">
        <v>154</v>
      </c>
      <c r="B114" s="14" t="s">
        <v>13</v>
      </c>
      <c r="C114" s="15"/>
      <c r="D114" s="15"/>
      <c r="E114" s="15"/>
      <c r="F114" s="14" t="s">
        <v>13</v>
      </c>
      <c r="G114" s="15"/>
      <c r="H114" s="42"/>
      <c r="I114" s="31"/>
      <c r="J114" s="15"/>
      <c r="K114" s="2"/>
      <c r="L114" s="2"/>
    </row>
    <row r="115" spans="1:12" x14ac:dyDescent="0.25">
      <c r="A115" s="41" t="s">
        <v>155</v>
      </c>
      <c r="B115" s="14" t="s">
        <v>13</v>
      </c>
      <c r="C115" s="15"/>
      <c r="D115" s="15"/>
      <c r="E115" s="15"/>
      <c r="F115" s="14" t="s">
        <v>13</v>
      </c>
      <c r="G115" s="15"/>
      <c r="H115" s="42"/>
      <c r="I115" s="31"/>
      <c r="J115" s="15"/>
      <c r="K115" s="2"/>
      <c r="L115" s="2"/>
    </row>
    <row r="116" spans="1:12" x14ac:dyDescent="0.25">
      <c r="A116" s="41" t="s">
        <v>156</v>
      </c>
      <c r="B116" s="14" t="s">
        <v>13</v>
      </c>
      <c r="C116" s="15"/>
      <c r="D116" s="15"/>
      <c r="E116" s="15"/>
      <c r="F116" s="14" t="s">
        <v>13</v>
      </c>
      <c r="G116" s="15"/>
      <c r="H116" s="42"/>
      <c r="I116" s="31"/>
      <c r="J116" s="15"/>
      <c r="K116" s="2"/>
      <c r="L116" s="2"/>
    </row>
    <row r="117" spans="1:12" x14ac:dyDescent="0.25">
      <c r="A117" s="43" t="s">
        <v>157</v>
      </c>
      <c r="B117" s="5" t="s">
        <v>149</v>
      </c>
      <c r="C117" s="9">
        <v>12</v>
      </c>
      <c r="D117" s="26"/>
      <c r="E117" s="9">
        <f>C117*D117</f>
        <v>0</v>
      </c>
      <c r="F117" s="5" t="s">
        <v>13</v>
      </c>
      <c r="G117" s="9">
        <v>0</v>
      </c>
      <c r="H117" s="44">
        <f>C117*G117</f>
        <v>0</v>
      </c>
      <c r="I117" s="28">
        <f>D117+G117</f>
        <v>0</v>
      </c>
      <c r="J117" s="9">
        <f>E117+H117</f>
        <v>0</v>
      </c>
      <c r="K117" s="2"/>
      <c r="L117" s="2"/>
    </row>
    <row r="118" spans="1:12" x14ac:dyDescent="0.25">
      <c r="A118" s="43" t="s">
        <v>13</v>
      </c>
      <c r="B118" s="5" t="s">
        <v>13</v>
      </c>
      <c r="C118" s="9"/>
      <c r="D118" s="9"/>
      <c r="E118" s="9"/>
      <c r="F118" s="5" t="s">
        <v>13</v>
      </c>
      <c r="G118" s="9"/>
      <c r="H118" s="44"/>
      <c r="I118" s="28">
        <f>D118+G118</f>
        <v>0</v>
      </c>
      <c r="J118" s="9">
        <f>E118+H118</f>
        <v>0</v>
      </c>
      <c r="K118" s="2"/>
      <c r="L118" s="2"/>
    </row>
    <row r="119" spans="1:12" x14ac:dyDescent="0.25">
      <c r="A119" s="47" t="s">
        <v>158</v>
      </c>
      <c r="B119" s="14" t="s">
        <v>13</v>
      </c>
      <c r="C119" s="15"/>
      <c r="D119" s="15"/>
      <c r="E119" s="15"/>
      <c r="F119" s="14" t="s">
        <v>13</v>
      </c>
      <c r="G119" s="15"/>
      <c r="H119" s="42"/>
      <c r="I119" s="31"/>
      <c r="J119" s="15"/>
      <c r="K119" s="2"/>
      <c r="L119" s="2"/>
    </row>
    <row r="120" spans="1:12" x14ac:dyDescent="0.25">
      <c r="A120" s="43" t="s">
        <v>159</v>
      </c>
      <c r="B120" s="5" t="s">
        <v>160</v>
      </c>
      <c r="C120" s="9">
        <v>64</v>
      </c>
      <c r="D120" s="9">
        <v>0</v>
      </c>
      <c r="E120" s="9">
        <f t="shared" ref="E120:E125" si="11">C120*D120</f>
        <v>0</v>
      </c>
      <c r="F120" s="5" t="s">
        <v>13</v>
      </c>
      <c r="G120" s="26"/>
      <c r="H120" s="44">
        <f t="shared" ref="H120:H125" si="12">C120*G120</f>
        <v>0</v>
      </c>
      <c r="I120" s="28">
        <f t="shared" ref="I120:J125" si="13">D120+G120</f>
        <v>0</v>
      </c>
      <c r="J120" s="9">
        <f t="shared" si="13"/>
        <v>0</v>
      </c>
      <c r="K120" s="2"/>
      <c r="L120" s="2"/>
    </row>
    <row r="121" spans="1:12" x14ac:dyDescent="0.25">
      <c r="A121" s="43" t="s">
        <v>161</v>
      </c>
      <c r="B121" s="5" t="s">
        <v>160</v>
      </c>
      <c r="C121" s="9">
        <v>12</v>
      </c>
      <c r="D121" s="9">
        <v>0</v>
      </c>
      <c r="E121" s="9">
        <f t="shared" si="11"/>
        <v>0</v>
      </c>
      <c r="F121" s="5" t="s">
        <v>13</v>
      </c>
      <c r="G121" s="26"/>
      <c r="H121" s="44">
        <f t="shared" si="12"/>
        <v>0</v>
      </c>
      <c r="I121" s="28">
        <f t="shared" si="13"/>
        <v>0</v>
      </c>
      <c r="J121" s="9">
        <f t="shared" si="13"/>
        <v>0</v>
      </c>
      <c r="K121" s="2"/>
      <c r="L121" s="2"/>
    </row>
    <row r="122" spans="1:12" x14ac:dyDescent="0.25">
      <c r="A122" s="43" t="s">
        <v>162</v>
      </c>
      <c r="B122" s="5" t="s">
        <v>160</v>
      </c>
      <c r="C122" s="9">
        <v>24</v>
      </c>
      <c r="D122" s="9">
        <v>0</v>
      </c>
      <c r="E122" s="9">
        <f t="shared" si="11"/>
        <v>0</v>
      </c>
      <c r="F122" s="5" t="s">
        <v>13</v>
      </c>
      <c r="G122" s="26"/>
      <c r="H122" s="44">
        <f t="shared" si="12"/>
        <v>0</v>
      </c>
      <c r="I122" s="28">
        <f t="shared" si="13"/>
        <v>0</v>
      </c>
      <c r="J122" s="9">
        <f t="shared" si="13"/>
        <v>0</v>
      </c>
      <c r="K122" s="2"/>
      <c r="L122" s="2"/>
    </row>
    <row r="123" spans="1:12" x14ac:dyDescent="0.25">
      <c r="A123" s="43" t="s">
        <v>163</v>
      </c>
      <c r="B123" s="5" t="s">
        <v>160</v>
      </c>
      <c r="C123" s="9">
        <v>12</v>
      </c>
      <c r="D123" s="9">
        <v>0</v>
      </c>
      <c r="E123" s="9">
        <f t="shared" si="11"/>
        <v>0</v>
      </c>
      <c r="F123" s="5" t="s">
        <v>13</v>
      </c>
      <c r="G123" s="26"/>
      <c r="H123" s="44">
        <f t="shared" si="12"/>
        <v>0</v>
      </c>
      <c r="I123" s="28">
        <f t="shared" si="13"/>
        <v>0</v>
      </c>
      <c r="J123" s="9">
        <f t="shared" si="13"/>
        <v>0</v>
      </c>
      <c r="K123" s="2"/>
      <c r="L123" s="2"/>
    </row>
    <row r="124" spans="1:12" x14ac:dyDescent="0.25">
      <c r="A124" s="43" t="s">
        <v>164</v>
      </c>
      <c r="B124" s="5" t="s">
        <v>160</v>
      </c>
      <c r="C124" s="9">
        <v>24</v>
      </c>
      <c r="D124" s="9">
        <v>0</v>
      </c>
      <c r="E124" s="9">
        <f t="shared" si="11"/>
        <v>0</v>
      </c>
      <c r="F124" s="5" t="s">
        <v>13</v>
      </c>
      <c r="G124" s="26"/>
      <c r="H124" s="44">
        <f t="shared" si="12"/>
        <v>0</v>
      </c>
      <c r="I124" s="28">
        <f t="shared" si="13"/>
        <v>0</v>
      </c>
      <c r="J124" s="9">
        <f t="shared" si="13"/>
        <v>0</v>
      </c>
      <c r="K124" s="2"/>
      <c r="L124" s="2"/>
    </row>
    <row r="125" spans="1:12" x14ac:dyDescent="0.25">
      <c r="A125" s="43" t="s">
        <v>198</v>
      </c>
      <c r="B125" s="5" t="s">
        <v>149</v>
      </c>
      <c r="C125" s="9">
        <f>(C108+C110)*1.25</f>
        <v>237.5</v>
      </c>
      <c r="D125" s="26"/>
      <c r="E125" s="9">
        <f t="shared" si="11"/>
        <v>0</v>
      </c>
      <c r="F125" s="5" t="s">
        <v>13</v>
      </c>
      <c r="G125" s="26"/>
      <c r="H125" s="44">
        <f t="shared" si="12"/>
        <v>0</v>
      </c>
      <c r="I125" s="28">
        <f t="shared" si="13"/>
        <v>0</v>
      </c>
      <c r="J125" s="9">
        <f t="shared" si="13"/>
        <v>0</v>
      </c>
      <c r="K125" s="2"/>
      <c r="L125" s="2"/>
    </row>
    <row r="126" spans="1:12" x14ac:dyDescent="0.25">
      <c r="A126" s="41" t="s">
        <v>165</v>
      </c>
      <c r="B126" s="14" t="s">
        <v>13</v>
      </c>
      <c r="C126" s="15"/>
      <c r="D126" s="15"/>
      <c r="E126" s="15"/>
      <c r="F126" s="14" t="s">
        <v>13</v>
      </c>
      <c r="G126" s="15"/>
      <c r="H126" s="42"/>
      <c r="I126" s="31"/>
      <c r="J126" s="15"/>
      <c r="K126" s="2"/>
      <c r="L126" s="2"/>
    </row>
    <row r="127" spans="1:12" x14ac:dyDescent="0.25">
      <c r="A127" s="43" t="s">
        <v>166</v>
      </c>
      <c r="B127" s="5" t="s">
        <v>160</v>
      </c>
      <c r="C127" s="9">
        <v>16</v>
      </c>
      <c r="D127" s="9">
        <v>0</v>
      </c>
      <c r="E127" s="9">
        <f>C127*D127</f>
        <v>0</v>
      </c>
      <c r="F127" s="5" t="s">
        <v>13</v>
      </c>
      <c r="G127" s="26"/>
      <c r="H127" s="44">
        <f>C127*G127</f>
        <v>0</v>
      </c>
      <c r="I127" s="28">
        <f>D127+G127</f>
        <v>0</v>
      </c>
      <c r="J127" s="9">
        <f>E127+H127</f>
        <v>0</v>
      </c>
      <c r="K127" s="2"/>
      <c r="L127" s="2"/>
    </row>
    <row r="128" spans="1:12" x14ac:dyDescent="0.25">
      <c r="A128" s="41" t="s">
        <v>167</v>
      </c>
      <c r="B128" s="14" t="s">
        <v>13</v>
      </c>
      <c r="C128" s="15"/>
      <c r="D128" s="15"/>
      <c r="E128" s="15"/>
      <c r="F128" s="14" t="s">
        <v>13</v>
      </c>
      <c r="G128" s="15"/>
      <c r="H128" s="42"/>
      <c r="I128" s="31"/>
      <c r="J128" s="15"/>
      <c r="K128" s="2"/>
      <c r="L128" s="2"/>
    </row>
    <row r="129" spans="1:12" x14ac:dyDescent="0.25">
      <c r="A129" s="41" t="s">
        <v>168</v>
      </c>
      <c r="B129" s="14" t="s">
        <v>13</v>
      </c>
      <c r="C129" s="15"/>
      <c r="D129" s="15"/>
      <c r="E129" s="15"/>
      <c r="F129" s="14" t="s">
        <v>13</v>
      </c>
      <c r="G129" s="15"/>
      <c r="H129" s="42"/>
      <c r="I129" s="31"/>
      <c r="J129" s="15"/>
      <c r="K129" s="2"/>
      <c r="L129" s="2"/>
    </row>
    <row r="130" spans="1:12" x14ac:dyDescent="0.25">
      <c r="A130" s="43" t="s">
        <v>199</v>
      </c>
      <c r="B130" s="5" t="s">
        <v>160</v>
      </c>
      <c r="C130" s="9">
        <v>48</v>
      </c>
      <c r="D130" s="9">
        <v>0</v>
      </c>
      <c r="E130" s="9">
        <f>C130*D130</f>
        <v>0</v>
      </c>
      <c r="F130" s="5" t="s">
        <v>13</v>
      </c>
      <c r="G130" s="26"/>
      <c r="H130" s="44">
        <f>C130*G130</f>
        <v>0</v>
      </c>
      <c r="I130" s="28">
        <f t="shared" ref="I130:J132" si="14">D130+G130</f>
        <v>0</v>
      </c>
      <c r="J130" s="9">
        <f t="shared" si="14"/>
        <v>0</v>
      </c>
      <c r="K130" s="2"/>
      <c r="L130" s="2"/>
    </row>
    <row r="131" spans="1:12" x14ac:dyDescent="0.25">
      <c r="A131" s="43" t="s">
        <v>13</v>
      </c>
      <c r="B131" s="5" t="s">
        <v>13</v>
      </c>
      <c r="C131" s="9"/>
      <c r="D131" s="9"/>
      <c r="E131" s="9"/>
      <c r="F131" s="5" t="s">
        <v>13</v>
      </c>
      <c r="G131" s="9"/>
      <c r="H131" s="44"/>
      <c r="I131" s="28">
        <f t="shared" si="14"/>
        <v>0</v>
      </c>
      <c r="J131" s="9">
        <f t="shared" si="14"/>
        <v>0</v>
      </c>
      <c r="K131" s="2"/>
      <c r="L131" s="2"/>
    </row>
    <row r="132" spans="1:12" x14ac:dyDescent="0.25">
      <c r="A132" s="43" t="s">
        <v>169</v>
      </c>
      <c r="B132" s="5" t="s">
        <v>13</v>
      </c>
      <c r="C132" s="9"/>
      <c r="D132" s="9"/>
      <c r="E132" s="9">
        <f>M2+Parametry!B33/100*E108+Parametry!B33/100*E110+Parametry!B33/100*E113+Parametry!B33/100*E117+Parametry!B33/100*E120+Parametry!B33/100*E121+Parametry!B33/100*E122+Parametry!B33/100*E123+Parametry!B33/100*E124+Parametry!B33/100*E125+Parametry!B33/100*E127+Parametry!B33/100*E130</f>
        <v>0</v>
      </c>
      <c r="F132" s="5" t="s">
        <v>13</v>
      </c>
      <c r="G132" s="9"/>
      <c r="H132" s="44"/>
      <c r="I132" s="28">
        <f t="shared" si="14"/>
        <v>0</v>
      </c>
      <c r="J132" s="9">
        <f t="shared" si="14"/>
        <v>0</v>
      </c>
      <c r="K132" s="2"/>
      <c r="L132" s="2"/>
    </row>
    <row r="133" spans="1:12" ht="15.75" thickBot="1" x14ac:dyDescent="0.3">
      <c r="A133" s="50" t="s">
        <v>196</v>
      </c>
      <c r="B133" s="51" t="s">
        <v>13</v>
      </c>
      <c r="C133" s="52"/>
      <c r="D133" s="52"/>
      <c r="E133" s="52">
        <f>SUM(E20:E132)</f>
        <v>0</v>
      </c>
      <c r="F133" s="51" t="s">
        <v>13</v>
      </c>
      <c r="G133" s="52"/>
      <c r="H133" s="53">
        <f>SUM(H20:H132)</f>
        <v>0</v>
      </c>
      <c r="I133" s="30"/>
      <c r="J133" s="13">
        <f>SUM(J20:J132)</f>
        <v>0</v>
      </c>
      <c r="K133" s="2"/>
      <c r="L133" s="2"/>
    </row>
    <row r="134" spans="1:12" x14ac:dyDescent="0.25">
      <c r="A134" s="32" t="s">
        <v>13</v>
      </c>
      <c r="B134" s="33" t="s">
        <v>13</v>
      </c>
      <c r="C134" s="34"/>
      <c r="D134" s="34"/>
      <c r="E134" s="34"/>
      <c r="F134" s="33" t="s">
        <v>13</v>
      </c>
      <c r="G134" s="34"/>
      <c r="H134" s="34"/>
      <c r="I134" s="28">
        <f>D134+G134</f>
        <v>0</v>
      </c>
      <c r="J134" s="9">
        <f>E134+H134</f>
        <v>0</v>
      </c>
      <c r="K134" s="2"/>
      <c r="L134" s="2"/>
    </row>
  </sheetData>
  <sheetProtection algorithmName="SHA-512" hashValue="otHTvnmUrceEiarR619ZboeGXrfsKRkVGvWspSLB9DluFiuszzY4Xr4YEQeHUCW4Sr27QyzflHsv6w1PnYyV1Q==" saltValue="XHIXlQ7UlxwktK7jIaQN6Q==" spinCount="100000" sheet="1" objects="1" scenarios="1"/>
  <pageMargins left="0.51181102362204722" right="0.51181102362204722" top="0.78740157480314965" bottom="0.59055118110236227" header="0.31496062992125984" footer="0.31496062992125984"/>
  <pageSetup paperSize="9" scale="80" fitToHeight="0" orientation="portrait" r:id="rId1"/>
  <headerFooter>
    <oddHeader>&amp;CZŠ Na Výsluní - pavilon ,,C", rekonstrukce silnoproudu
D.1.1.4.4    Silnoproudá elektrotechnika</oddHeader>
    <oddFooter>&amp;RList č.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3"/>
  <sheetViews>
    <sheetView workbookViewId="0">
      <selection activeCell="B31" sqref="B31"/>
    </sheetView>
  </sheetViews>
  <sheetFormatPr defaultRowHeight="15" x14ac:dyDescent="0.25"/>
  <cols>
    <col min="1" max="1" width="28.42578125" style="21" bestFit="1" customWidth="1"/>
    <col min="2" max="2" width="63.42578125" style="21" bestFit="1" customWidth="1"/>
    <col min="3" max="3" width="0" style="20" hidden="1" customWidth="1"/>
    <col min="4" max="4" width="0" style="19" hidden="1" customWidth="1"/>
    <col min="5" max="16384" width="9.140625" style="20"/>
  </cols>
  <sheetData>
    <row r="1" spans="1:3" x14ac:dyDescent="0.25">
      <c r="A1" s="5" t="s">
        <v>0</v>
      </c>
      <c r="B1" s="5" t="s">
        <v>1</v>
      </c>
      <c r="C1" s="18"/>
    </row>
    <row r="2" spans="1:3" x14ac:dyDescent="0.25">
      <c r="A2" s="5" t="s">
        <v>2</v>
      </c>
      <c r="B2" s="12" t="s">
        <v>3</v>
      </c>
      <c r="C2" s="18"/>
    </row>
    <row r="3" spans="1:3" x14ac:dyDescent="0.25">
      <c r="A3" s="5" t="s">
        <v>4</v>
      </c>
      <c r="B3" s="7" t="s">
        <v>5</v>
      </c>
      <c r="C3" s="18"/>
    </row>
    <row r="4" spans="1:3" x14ac:dyDescent="0.25">
      <c r="A4" s="5" t="s">
        <v>6</v>
      </c>
      <c r="B4" s="7" t="s">
        <v>7</v>
      </c>
      <c r="C4" s="18"/>
    </row>
    <row r="5" spans="1:3" x14ac:dyDescent="0.25">
      <c r="A5" s="5" t="s">
        <v>8</v>
      </c>
      <c r="B5" s="7" t="s">
        <v>9</v>
      </c>
      <c r="C5" s="18"/>
    </row>
    <row r="6" spans="1:3" x14ac:dyDescent="0.25">
      <c r="A6" s="5" t="s">
        <v>10</v>
      </c>
      <c r="B6" s="7" t="s">
        <v>11</v>
      </c>
      <c r="C6" s="18"/>
    </row>
    <row r="7" spans="1:3" x14ac:dyDescent="0.25">
      <c r="A7" s="5" t="s">
        <v>12</v>
      </c>
      <c r="B7" s="7" t="s">
        <v>13</v>
      </c>
      <c r="C7" s="18"/>
    </row>
    <row r="8" spans="1:3" x14ac:dyDescent="0.25">
      <c r="A8" s="5" t="s">
        <v>14</v>
      </c>
      <c r="B8" s="7" t="s">
        <v>13</v>
      </c>
      <c r="C8" s="18"/>
    </row>
    <row r="9" spans="1:3" x14ac:dyDescent="0.25">
      <c r="A9" s="5" t="s">
        <v>15</v>
      </c>
      <c r="B9" s="7" t="s">
        <v>16</v>
      </c>
      <c r="C9" s="18"/>
    </row>
    <row r="10" spans="1:3" x14ac:dyDescent="0.25">
      <c r="A10" s="5" t="s">
        <v>17</v>
      </c>
      <c r="B10" s="7" t="s">
        <v>13</v>
      </c>
      <c r="C10" s="18"/>
    </row>
    <row r="11" spans="1:3" x14ac:dyDescent="0.25">
      <c r="A11" s="5" t="s">
        <v>18</v>
      </c>
      <c r="B11" s="7" t="s">
        <v>19</v>
      </c>
      <c r="C11" s="18"/>
    </row>
    <row r="12" spans="1:3" x14ac:dyDescent="0.25">
      <c r="A12" s="5" t="s">
        <v>20</v>
      </c>
      <c r="B12" s="7" t="s">
        <v>16</v>
      </c>
      <c r="C12" s="18"/>
    </row>
    <row r="13" spans="1:3" x14ac:dyDescent="0.25">
      <c r="A13" s="5" t="s">
        <v>21</v>
      </c>
      <c r="B13" s="7" t="s">
        <v>22</v>
      </c>
      <c r="C13" s="18"/>
    </row>
    <row r="14" spans="1:3" x14ac:dyDescent="0.25">
      <c r="A14" s="5" t="s">
        <v>23</v>
      </c>
      <c r="B14" s="7" t="s">
        <v>24</v>
      </c>
      <c r="C14" s="18"/>
    </row>
    <row r="15" spans="1:3" x14ac:dyDescent="0.25">
      <c r="A15" s="5" t="s">
        <v>13</v>
      </c>
      <c r="B15" s="5" t="s">
        <v>13</v>
      </c>
      <c r="C15" s="18"/>
    </row>
    <row r="16" spans="1:3" x14ac:dyDescent="0.25">
      <c r="A16" s="5" t="s">
        <v>25</v>
      </c>
      <c r="B16" s="10" t="s">
        <v>26</v>
      </c>
      <c r="C16" s="18"/>
    </row>
    <row r="17" spans="1:3" x14ac:dyDescent="0.25">
      <c r="A17" s="5" t="s">
        <v>27</v>
      </c>
      <c r="B17" s="10" t="s">
        <v>28</v>
      </c>
      <c r="C17" s="18"/>
    </row>
    <row r="18" spans="1:3" x14ac:dyDescent="0.25">
      <c r="A18" s="5" t="s">
        <v>29</v>
      </c>
      <c r="B18" s="10" t="s">
        <v>30</v>
      </c>
      <c r="C18" s="18"/>
    </row>
    <row r="19" spans="1:3" x14ac:dyDescent="0.25">
      <c r="A19" s="5" t="s">
        <v>31</v>
      </c>
      <c r="B19" s="10" t="s">
        <v>32</v>
      </c>
      <c r="C19" s="18"/>
    </row>
    <row r="20" spans="1:3" x14ac:dyDescent="0.25">
      <c r="A20" s="5" t="s">
        <v>33</v>
      </c>
      <c r="B20" s="10" t="s">
        <v>32</v>
      </c>
      <c r="C20" s="18"/>
    </row>
    <row r="21" spans="1:3" x14ac:dyDescent="0.25">
      <c r="A21" s="5" t="s">
        <v>34</v>
      </c>
      <c r="B21" s="10" t="s">
        <v>32</v>
      </c>
      <c r="C21" s="18"/>
    </row>
    <row r="22" spans="1:3" x14ac:dyDescent="0.25">
      <c r="A22" s="5" t="s">
        <v>35</v>
      </c>
      <c r="B22" s="10" t="s">
        <v>32</v>
      </c>
      <c r="C22" s="18"/>
    </row>
    <row r="23" spans="1:3" x14ac:dyDescent="0.25">
      <c r="A23" s="5" t="s">
        <v>36</v>
      </c>
      <c r="B23" s="10" t="s">
        <v>32</v>
      </c>
      <c r="C23" s="18"/>
    </row>
    <row r="24" spans="1:3" x14ac:dyDescent="0.25">
      <c r="A24" s="5" t="s">
        <v>37</v>
      </c>
      <c r="B24" s="10" t="s">
        <v>32</v>
      </c>
      <c r="C24" s="18"/>
    </row>
    <row r="25" spans="1:3" x14ac:dyDescent="0.25">
      <c r="A25" s="5" t="s">
        <v>38</v>
      </c>
      <c r="B25" s="10" t="s">
        <v>32</v>
      </c>
      <c r="C25" s="18"/>
    </row>
    <row r="26" spans="1:3" x14ac:dyDescent="0.25">
      <c r="A26" s="5" t="s">
        <v>39</v>
      </c>
      <c r="B26" s="10" t="s">
        <v>40</v>
      </c>
      <c r="C26" s="18"/>
    </row>
    <row r="27" spans="1:3" x14ac:dyDescent="0.25">
      <c r="A27" s="5" t="s">
        <v>41</v>
      </c>
      <c r="B27" s="10" t="s">
        <v>32</v>
      </c>
      <c r="C27" s="18"/>
    </row>
    <row r="28" spans="1:3" x14ac:dyDescent="0.25">
      <c r="A28" s="5" t="s">
        <v>42</v>
      </c>
      <c r="B28" s="10" t="s">
        <v>32</v>
      </c>
      <c r="C28" s="18"/>
    </row>
    <row r="29" spans="1:3" x14ac:dyDescent="0.25">
      <c r="A29" s="5" t="s">
        <v>43</v>
      </c>
      <c r="B29" s="10" t="s">
        <v>32</v>
      </c>
      <c r="C29" s="18"/>
    </row>
    <row r="30" spans="1:3" x14ac:dyDescent="0.25">
      <c r="A30" s="5" t="s">
        <v>44</v>
      </c>
      <c r="B30" s="10" t="s">
        <v>32</v>
      </c>
      <c r="C30" s="18"/>
    </row>
    <row r="31" spans="1:3" ht="24.75" x14ac:dyDescent="0.25">
      <c r="A31" s="16" t="s">
        <v>45</v>
      </c>
      <c r="B31" s="10" t="s">
        <v>46</v>
      </c>
      <c r="C31" s="18"/>
    </row>
    <row r="32" spans="1:3" x14ac:dyDescent="0.25">
      <c r="A32" s="5" t="s">
        <v>47</v>
      </c>
      <c r="B32" s="10" t="s">
        <v>48</v>
      </c>
      <c r="C32" s="18"/>
    </row>
    <row r="33" spans="1:2" x14ac:dyDescent="0.25">
      <c r="A33" s="21" t="s">
        <v>49</v>
      </c>
      <c r="B33" s="21">
        <v>5</v>
      </c>
    </row>
  </sheetData>
  <pageMargins left="0.51181102362204722" right="0.51181102362204722" top="0.78740157480314965" bottom="0.59055118110236227" header="0.31496062992125984" footer="0.31496062992125984"/>
  <pageSetup paperSize="9" firstPageNumber="3" fitToHeight="0" orientation="portrait" useFirstPageNumber="1" verticalDpi="0" r:id="rId1"/>
  <headerFooter>
    <oddHeader>&amp;CZŠ Na Výsluní - pavilon ,,C", rekonstrukce silnoproudu
D.1.1.4.4    Silnoproudá elektrotechnika</oddHeader>
    <oddFooter>&amp;RList č.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Stana02</dc:creator>
  <cp:lastModifiedBy>Manda Libor, DiS.</cp:lastModifiedBy>
  <cp:lastPrinted>2023-05-10T11:03:11Z</cp:lastPrinted>
  <dcterms:created xsi:type="dcterms:W3CDTF">2023-05-01T17:27:14Z</dcterms:created>
  <dcterms:modified xsi:type="dcterms:W3CDTF">2023-05-10T11:03:33Z</dcterms:modified>
</cp:coreProperties>
</file>