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2022-06_oprava - Kyjov - 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'2022-06_oprava - Kyjov - ...'!$C$122:$K$197</definedName>
    <definedName name="_xlnm.Print_Area" localSheetId="1">'2022-06_oprava - Kyjov - ...'!$C$4:$J$76,'2022-06_oprava - Kyjov - ...'!$C$82:$J$106,'2022-06_oprava - Kyjov - ...'!$C$112:$J$197</definedName>
    <definedName name="_xlnm.Print_Titles" localSheetId="1">'2022-06_oprava - Kyjov - ...'!$122:$122</definedName>
    <definedName name="_xlnm.Print_Area" localSheetId="2">'Seznam figur'!$C$4:$G$17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7"/>
  <c r="BH187"/>
  <c r="BG187"/>
  <c r="BF187"/>
  <c r="T187"/>
  <c r="T186"/>
  <c r="R187"/>
  <c r="R186"/>
  <c r="P187"/>
  <c r="P186"/>
  <c r="BI184"/>
  <c r="BH184"/>
  <c r="BG184"/>
  <c r="BF184"/>
  <c r="T184"/>
  <c r="T183"/>
  <c r="R184"/>
  <c r="R183"/>
  <c r="P184"/>
  <c r="P183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J119"/>
  <c r="F119"/>
  <c r="F117"/>
  <c r="E115"/>
  <c r="J89"/>
  <c r="F89"/>
  <c r="F87"/>
  <c r="E85"/>
  <c r="J22"/>
  <c r="E22"/>
  <c r="J120"/>
  <c r="J21"/>
  <c r="J16"/>
  <c r="E16"/>
  <c r="F90"/>
  <c r="J15"/>
  <c r="J10"/>
  <c r="J87"/>
  <c i="1" r="L90"/>
  <c r="AM90"/>
  <c r="AM89"/>
  <c r="L89"/>
  <c r="AM87"/>
  <c r="L87"/>
  <c r="L85"/>
  <c r="L84"/>
  <c i="2" r="J187"/>
  <c r="BK161"/>
  <c r="J158"/>
  <c r="BK154"/>
  <c r="J154"/>
  <c r="BK153"/>
  <c r="J153"/>
  <c r="BK150"/>
  <c r="BK148"/>
  <c r="J148"/>
  <c r="J138"/>
  <c r="BK129"/>
  <c r="J144"/>
  <c r="BK158"/>
  <c r="J32"/>
  <c r="BK195"/>
  <c r="J195"/>
  <c r="J194"/>
  <c i="1" r="AS94"/>
  <c i="2" r="J190"/>
  <c r="J192"/>
  <c r="BK192"/>
  <c r="J140"/>
  <c r="BK126"/>
  <c r="J163"/>
  <c r="F32"/>
  <c r="J142"/>
  <c r="BK133"/>
  <c r="J191"/>
  <c r="F34"/>
  <c r="BK184"/>
  <c r="J197"/>
  <c r="BK190"/>
  <c r="BK164"/>
  <c r="BK138"/>
  <c r="BK197"/>
  <c r="J161"/>
  <c r="J150"/>
  <c r="BK144"/>
  <c r="BK140"/>
  <c r="J126"/>
  <c r="BK187"/>
  <c r="F33"/>
  <c r="BK194"/>
  <c r="BK142"/>
  <c r="J184"/>
  <c r="J133"/>
  <c r="BK191"/>
  <c r="J164"/>
  <c r="BK163"/>
  <c r="J129"/>
  <c r="F35"/>
  <c l="1" r="BK125"/>
  <c r="T147"/>
  <c r="R125"/>
  <c r="R124"/>
  <c r="R123"/>
  <c r="R147"/>
  <c r="R160"/>
  <c r="P193"/>
  <c r="T125"/>
  <c r="T124"/>
  <c r="P147"/>
  <c r="P160"/>
  <c r="BK189"/>
  <c r="J189"/>
  <c r="J103"/>
  <c r="P189"/>
  <c r="P188"/>
  <c r="T189"/>
  <c r="R193"/>
  <c r="P125"/>
  <c r="P124"/>
  <c r="BK147"/>
  <c r="J147"/>
  <c r="J97"/>
  <c r="BK160"/>
  <c r="J160"/>
  <c r="J99"/>
  <c r="T160"/>
  <c r="R189"/>
  <c r="R188"/>
  <c r="BK193"/>
  <c r="J193"/>
  <c r="J104"/>
  <c r="T193"/>
  <c r="BK157"/>
  <c r="J157"/>
  <c r="J98"/>
  <c r="BK183"/>
  <c r="J183"/>
  <c r="J100"/>
  <c r="BK186"/>
  <c r="J186"/>
  <c r="J101"/>
  <c r="BK196"/>
  <c r="J196"/>
  <c r="J105"/>
  <c r="J90"/>
  <c r="F120"/>
  <c r="BE133"/>
  <c r="BE163"/>
  <c r="BE164"/>
  <c r="BE192"/>
  <c r="BE190"/>
  <c r="BE194"/>
  <c r="BE195"/>
  <c r="BE191"/>
  <c i="1" r="AW95"/>
  <c i="2" r="BE184"/>
  <c r="J117"/>
  <c r="BE140"/>
  <c i="1" r="BA95"/>
  <c r="BB95"/>
  <c i="2" r="BE126"/>
  <c r="BE129"/>
  <c r="BE138"/>
  <c r="BE142"/>
  <c r="BE144"/>
  <c r="BE148"/>
  <c r="BE150"/>
  <c r="BE153"/>
  <c r="BE154"/>
  <c r="BE158"/>
  <c r="BE161"/>
  <c r="BE187"/>
  <c r="BE197"/>
  <c i="1" r="BC95"/>
  <c r="BD95"/>
  <c r="BA94"/>
  <c r="AW94"/>
  <c r="AK30"/>
  <c r="BC94"/>
  <c r="W32"/>
  <c r="BB94"/>
  <c r="AX94"/>
  <c r="BD94"/>
  <c r="W33"/>
  <c i="2" l="1" r="T188"/>
  <c r="T123"/>
  <c r="P123"/>
  <c i="1" r="AU95"/>
  <c i="2" r="BK124"/>
  <c r="J125"/>
  <c r="J96"/>
  <c r="BK188"/>
  <c r="J188"/>
  <c r="J102"/>
  <c i="1" r="AY94"/>
  <c r="AU94"/>
  <c r="W30"/>
  <c i="2" r="F31"/>
  <c i="1" r="AZ95"/>
  <c r="AZ94"/>
  <c r="AV94"/>
  <c r="AK29"/>
  <c r="W31"/>
  <c i="2" r="J31"/>
  <c i="1" r="AV95"/>
  <c r="AT95"/>
  <c i="2" l="1" r="BK123"/>
  <c r="J123"/>
  <c r="J124"/>
  <c r="J95"/>
  <c r="J28"/>
  <c i="1" r="AG95"/>
  <c r="AG94"/>
  <c r="AK26"/>
  <c r="AK35"/>
  <c r="W29"/>
  <c r="AT94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<sst xmlns="http://schemas.openxmlformats.org/spreadsheetml/2006/main">
  <si>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</si>
  <si>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</si>
  <si>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</si>
  <si>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</si>
  <si>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</si>
  <si>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{e831e341-d75a-4bdc-9be9-45c99e082c48}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</si>
  <si>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</si>
  <si>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</si>
  <si>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</si>
  <si>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</si>
  <si>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</si>
  <si>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</si>
  <si>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</si>
  <si>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</si>
  <si>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2022/06_oprava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</si>
  <si>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</si>
  <si>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</si>
  <si>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Kyjov - DDH rozšíření pergoly, dlážděné plochy</t>
  </si>
  <si>
    <t>KSO:</t>
  </si>
  <si>
    <t>CC-CZ:</t>
  </si>
  <si>
    <t>Místo:</t>
  </si>
  <si>
    <t>Kyjov, areál DDH</t>
  </si>
  <si>
    <t>Datum:</t>
  </si>
  <si>
    <t>2. 8. 2022</t>
  </si>
  <si>
    <t>Zadavatel:</t>
  </si>
  <si>
    <t>IČ:</t>
  </si>
  <si>
    <t>Město Kyjov</t>
  </si>
  <si>
    <t>DIČ:</t>
  </si>
  <si>
    <t>Uchazeč:</t>
  </si>
  <si>
    <t>Vyplň údaj</t>
  </si>
  <si>
    <t>Projektant:</t>
  </si>
  <si>
    <t>Projekce DS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</si>
  <si>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</si>
  <si>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</si>
  <si>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</si>
  <si>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</si>
  <si>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</si>
  <si>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</si>
  <si>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</si>
  <si>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</si>
  <si>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</si>
  <si>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</si>
  <si>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</si>
  <si>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</si>
  <si>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</si>
  <si>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</si>
  <si>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</si>
  <si>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</si>
  <si>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</si>
  <si>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</si>
  <si>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</si>
  <si>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</si>
  <si>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</si>
  <si>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</si>
  <si>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</si>
  <si>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</si>
  <si>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</si>
  <si>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</si>
  <si>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</si>
  <si>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</si>
  <si>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</si>
  <si>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</si>
  <si>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</si>
  <si>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</si>
  <si>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</si>
  <si>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</si>
  <si>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</si>
  <si>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</si>
  <si>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</si>
  <si>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</si>
  <si>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</si>
  <si>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</si>
  <si>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</si>
  <si>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</si>
  <si>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</si>
  <si>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</si>
  <si>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</si>
  <si>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</si>
  <si>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</si>
  <si>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</si>
  <si>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</si>
  <si>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</si>
  <si>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</si>
  <si>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odkopávka</t>
  </si>
  <si>
    <t>6,797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</si>
  <si>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</si>
  <si>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</si>
  <si>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</si>
  <si>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</si>
  <si>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</si>
  <si>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</si>
  <si>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</si>
  <si>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</si>
  <si>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</si>
  <si>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</si>
  <si>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</si>
  <si>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</si>
  <si>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</si>
  <si>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</si>
  <si>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</si>
  <si>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</si>
  <si>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</si>
  <si>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</si>
  <si>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</si>
  <si>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</si>
  <si>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</si>
  <si>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</si>
  <si>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</si>
  <si>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</si>
  <si>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</si>
  <si>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</si>
  <si>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</si>
  <si>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</si>
  <si>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</si>
  <si>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</si>
  <si>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</si>
  <si>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</si>
  <si>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</si>
  <si>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</si>
  <si>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</si>
  <si>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</si>
  <si>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122251104</t>
  </si>
  <si>
    <t>Odkopávky a prokopávky nezapažené v hornině třídy těžitelnosti I skupiny 3 objem do 500 m3 strojně</t>
  </si>
  <si>
    <t>m3</t>
  </si>
  <si>
    <t>4</t>
  </si>
  <si>
    <t>-935896503</t>
  </si>
  <si>
    <t>VV</t>
  </si>
  <si>
    <t>"pergola" (19,7*0,3)*1,15</t>
  </si>
  <si>
    <t>Součet</t>
  </si>
  <si>
    <t>162751117</t>
  </si>
  <si>
    <t>Vodorovné přemístění přes 9 000 do 10000 m výkopku/sypaniny z horniny třídy těžitelnosti I skupiny 1 až 3</t>
  </si>
  <si>
    <t>-595896595</t>
  </si>
  <si>
    <t>"plochy zeleně" -18,8*0,1</t>
  </si>
  <si>
    <t>3</t>
  </si>
  <si>
    <t>162751119</t>
  </si>
  <si>
    <t>Příplatek k vodorovnému přemístění výkopku/sypaniny z horniny třídy těžitelnosti I skupiny 1 až 3 ZKD 1000 m přes 10000 m</t>
  </si>
  <si>
    <t>1828622247</t>
  </si>
  <si>
    <t>4,917*10 'Přepočtené koeficientem množství</t>
  </si>
  <si>
    <t>181111121</t>
  </si>
  <si>
    <t>Plošná úprava terénu do 500 m2 zemina skupiny 1 až 4 nerovnosti přes 100 do 150 mm v rovinně a svahu do 1:5</t>
  </si>
  <si>
    <t>m2</t>
  </si>
  <si>
    <t>1879914324</t>
  </si>
  <si>
    <t>"okolí pergoly" 18,8</t>
  </si>
  <si>
    <t>5</t>
  </si>
  <si>
    <t>181411131</t>
  </si>
  <si>
    <t>Založení parkového trávníku výsevem pl do 1000 m2 v rovině a ve svahu do 1:5</t>
  </si>
  <si>
    <t>-1325681790</t>
  </si>
  <si>
    <t>6</t>
  </si>
  <si>
    <t>M</t>
  </si>
  <si>
    <t>00572410</t>
  </si>
  <si>
    <t>osivo směs travní parková</t>
  </si>
  <si>
    <t>kg</t>
  </si>
  <si>
    <t>8</t>
  </si>
  <si>
    <t>892850799</t>
  </si>
  <si>
    <t>18,8*0,03 'Přepočtené koeficientem množství</t>
  </si>
  <si>
    <t>7</t>
  </si>
  <si>
    <t>181951112</t>
  </si>
  <si>
    <t>Úprava pláně v hornině třídy těžitelnosti I skupiny 1 až 3 se zhutněním strojně</t>
  </si>
  <si>
    <t>-1754193533</t>
  </si>
  <si>
    <t>19,7</t>
  </si>
  <si>
    <t>19,7*1,15 'Přepočtené koeficientem množství</t>
  </si>
  <si>
    <t>Komunikace pozemní</t>
  </si>
  <si>
    <t>564801112</t>
  </si>
  <si>
    <t>Lože z drti 4/8 plochy přes 100 m2 tl 40 mm</t>
  </si>
  <si>
    <t>-103286903</t>
  </si>
  <si>
    <t>"pergola" 19,7</t>
  </si>
  <si>
    <t>9</t>
  </si>
  <si>
    <t>564861111</t>
  </si>
  <si>
    <t>Podklad ze štěrkodrtě ŠD plochy přes 100 m2 tl 200 mm</t>
  </si>
  <si>
    <t>-373109253</t>
  </si>
  <si>
    <t>19,7*1,1 'Přepočtené koeficientem množství</t>
  </si>
  <si>
    <t>10</t>
  </si>
  <si>
    <t>596211113</t>
  </si>
  <si>
    <t>Kladení zámkové dlažby komunikací pro pěší ručně tl 60 mm skupiny A pl přes 300 m2</t>
  </si>
  <si>
    <t>-1835475258</t>
  </si>
  <si>
    <t>11</t>
  </si>
  <si>
    <t>59245018</t>
  </si>
  <si>
    <t>dlažba tvar obdélník betonová 200x100x60mm přírodní</t>
  </si>
  <si>
    <t>1077202084</t>
  </si>
  <si>
    <t>19,7*1,02 'Přepočtené koeficientem množství</t>
  </si>
  <si>
    <t>Trubní vedení</t>
  </si>
  <si>
    <t>12</t>
  </si>
  <si>
    <t>X-2</t>
  </si>
  <si>
    <t>Zřízení kanalizační přípojky vč. šachty</t>
  </si>
  <si>
    <t>m</t>
  </si>
  <si>
    <t>-522310420</t>
  </si>
  <si>
    <t>13,1</t>
  </si>
  <si>
    <t>Ostatní konstrukce a práce, bourání</t>
  </si>
  <si>
    <t>13</t>
  </si>
  <si>
    <t>916231213</t>
  </si>
  <si>
    <t>Osazení chodníkového obrubníku betonového stojatého s boční opěrou do lože z betonu prostého</t>
  </si>
  <si>
    <t>394146767</t>
  </si>
  <si>
    <t>"pergola" 17,2</t>
  </si>
  <si>
    <t>14</t>
  </si>
  <si>
    <t>59217019</t>
  </si>
  <si>
    <t>obrubník betonový chodníkový 1000x100x200mm</t>
  </si>
  <si>
    <t>1927836964</t>
  </si>
  <si>
    <t>X-1</t>
  </si>
  <si>
    <t>Dodávka a montáž dřev. pergoly se sociálním zařízením viz. samostatný výkres</t>
  </si>
  <si>
    <t>kpl</t>
  </si>
  <si>
    <t>-366443160</t>
  </si>
  <si>
    <t>"PŮDORYSNÝ ROZMĚR 6*3m" 1</t>
  </si>
  <si>
    <t>materiál smrkové dřevo, impregnované natřeno 2násob. nátěrem</t>
  </si>
  <si>
    <t>kotvení přes kotvy do beton. patek 7*0,3*0,3*0,8</t>
  </si>
  <si>
    <t>zastřešení záklopem z palubek, izolace+plech.šablona červená (RUKKI)</t>
  </si>
  <si>
    <t>součástí střechy je i oplechování, hromosvod a střeš. svod do geigru</t>
  </si>
  <si>
    <t>svod vyústěn do zasak. jámy</t>
  </si>
  <si>
    <t>potrubí do jámy z PVC, kamenivo zabalené do separ. geotextilie</t>
  </si>
  <si>
    <t>součástí je i uzamykatelné SOCIÁLNÍ ZAŘÍZENÍ:</t>
  </si>
  <si>
    <t>opláštění zvenku dřevoplast, místnost zevnitř sádrokarton+nátěr</t>
  </si>
  <si>
    <t>kabinky z prefabrikovaných panelů k tomuto účelu určených</t>
  </si>
  <si>
    <t>veškeré sanitární zařízení včetně montážních dílů včetně rozvodů</t>
  </si>
  <si>
    <t>izolace minerální vata</t>
  </si>
  <si>
    <t>součástí otevřené části lavička po obvodu š. 40cm</t>
  </si>
  <si>
    <t>2x okno plast, barva zlatý dub</t>
  </si>
  <si>
    <t>1x dveře plast, uzamikatelné, barva zlatý dub</t>
  </si>
  <si>
    <t>elektrointalace</t>
  </si>
  <si>
    <t>2x bezpečnostní roleta 3700x2500mm</t>
  </si>
  <si>
    <t>demontáž výplně stěny - propojení obou prostorů</t>
  </si>
  <si>
    <t>997</t>
  </si>
  <si>
    <t>Přesun sutě</t>
  </si>
  <si>
    <t>16</t>
  </si>
  <si>
    <t>997221873</t>
  </si>
  <si>
    <t>Poplatek za uložení stavebního odpadu na recyklační skládce (skládkovné) zeminy a kamení zatříděného do Katalogu odpadů pod kódem 17 05 04</t>
  </si>
  <si>
    <t>t</t>
  </si>
  <si>
    <t>1904983381</t>
  </si>
  <si>
    <t>"zemina" 4,917*1,8</t>
  </si>
  <si>
    <t>998</t>
  </si>
  <si>
    <t>Přesun hmot</t>
  </si>
  <si>
    <t>17</t>
  </si>
  <si>
    <t>998223011</t>
  </si>
  <si>
    <t>Přesun hmot pro pozemní komunikace s krytem dlážděným</t>
  </si>
  <si>
    <t>684253710</t>
  </si>
  <si>
    <t>VRN</t>
  </si>
  <si>
    <t>Vedlejší rozpočtové náklady</t>
  </si>
  <si>
    <t>VRN1</t>
  </si>
  <si>
    <t>Průzkumné, geodetické a projektové práce</t>
  </si>
  <si>
    <t>18</t>
  </si>
  <si>
    <t>012103000</t>
  </si>
  <si>
    <t>Geodetické práce před výstavbou - vytyčení inž. sítí a stavby</t>
  </si>
  <si>
    <t>…</t>
  </si>
  <si>
    <t>1024</t>
  </si>
  <si>
    <t>944639992</t>
  </si>
  <si>
    <t>19</t>
  </si>
  <si>
    <t>012303000</t>
  </si>
  <si>
    <t>Geodetické práce po výstavbě - zaměření dokončeného díla</t>
  </si>
  <si>
    <t>1442579872</t>
  </si>
  <si>
    <t>20</t>
  </si>
  <si>
    <t>013254000</t>
  </si>
  <si>
    <t>Dokumentace skutečného provedení stavby</t>
  </si>
  <si>
    <t>-1901713400</t>
  </si>
  <si>
    <t>VRN3</t>
  </si>
  <si>
    <t>Zařízení staveniště</t>
  </si>
  <si>
    <t>030001000</t>
  </si>
  <si>
    <t>-2012071131</t>
  </si>
  <si>
    <t>22</t>
  </si>
  <si>
    <t>034303000</t>
  </si>
  <si>
    <t>Dopravní značení na staveništi</t>
  </si>
  <si>
    <t>-458025117</t>
  </si>
  <si>
    <t>VRN4</t>
  </si>
  <si>
    <t>Inženýrská činnost</t>
  </si>
  <si>
    <t>23</t>
  </si>
  <si>
    <t>043103000</t>
  </si>
  <si>
    <t>Zkoušky bez rozlišení</t>
  </si>
  <si>
    <t>-1540812021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</si>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</sst>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2022/06_oprava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Kyjov - DDH rozšíření pergoly, dlážděné plochy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Kyjov, areál DDH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2. 8. 2022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Kyjov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'2022-06_oprava - Kyjov - 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'2022-06_oprava - Kyjov - ...'!P123</f>
        <v>0</v>
      </c>
      <c r="AV95" s="127">
        <f>'2022-06_oprava - Kyjov - ...'!J31</f>
        <v>0</v>
      </c>
      <c r="AW95" s="127">
        <f>'2022-06_oprava - Kyjov - ...'!J32</f>
        <v>0</v>
      </c>
      <c r="AX95" s="127">
        <f>'2022-06_oprava - Kyjov - ...'!J33</f>
        <v>0</v>
      </c>
      <c r="AY95" s="127">
        <f>'2022-06_oprava - Kyjov - ...'!J34</f>
        <v>0</v>
      </c>
      <c r="AZ95" s="127">
        <f>'2022-06_oprava - Kyjov - ...'!F31</f>
        <v>0</v>
      </c>
      <c r="BA95" s="127">
        <f>'2022-06_oprava - Kyjov - ...'!F32</f>
        <v>0</v>
      </c>
      <c r="BB95" s="127">
        <f>'2022-06_oprava - Kyjov - ...'!F33</f>
        <v>0</v>
      </c>
      <c r="BC95" s="127">
        <f>'2022-06_oprava - Kyjov - ...'!F34</f>
        <v>0</v>
      </c>
      <c r="BD95" s="129">
        <f>'2022-06_oprava - Kyjov - 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XcrfTN9SdsFIcKstlWH1vLw1AxKSmHr6DuS9oApMslPmZs0is/2BMwcuZfe0T92QyOKzrhRDTz5et75nWwXuhQ==" hashValue="wOiy0U2Pf7vZimMVaCoSqe/nGwy4ucZgOHFNl/iI0XUCX/EYYICXRWB8mfUvD6cn4hrYXzu4M5wIADK8ko/Pd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2-06_oprava - Kyjov -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31" t="s">
        <v>83</v>
      </c>
      <c r="BA2" s="131" t="s">
        <v>83</v>
      </c>
      <c r="BB2" s="131" t="s">
        <v>1</v>
      </c>
      <c r="BC2" s="131" t="s">
        <v>84</v>
      </c>
      <c r="BD2" s="131" t="s">
        <v>85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</row>
    <row r="4" s="1" customFormat="1" ht="24.96" customHeight="1">
      <c r="B4" s="20"/>
      <c r="D4" s="134" t="s">
        <v>86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6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7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6" t="s">
        <v>18</v>
      </c>
      <c r="E9" s="38"/>
      <c r="F9" s="138" t="s">
        <v>1</v>
      </c>
      <c r="G9" s="38"/>
      <c r="H9" s="38"/>
      <c r="I9" s="136" t="s">
        <v>19</v>
      </c>
      <c r="J9" s="138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6" t="s">
        <v>20</v>
      </c>
      <c r="E10" s="38"/>
      <c r="F10" s="138" t="s">
        <v>21</v>
      </c>
      <c r="G10" s="38"/>
      <c r="H10" s="38"/>
      <c r="I10" s="136" t="s">
        <v>22</v>
      </c>
      <c r="J10" s="139" t="str">
        <f>'Rekapitulace stavby'!AN8</f>
        <v>2. 8. 2022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24</v>
      </c>
      <c r="E12" s="38"/>
      <c r="F12" s="38"/>
      <c r="G12" s="38"/>
      <c r="H12" s="38"/>
      <c r="I12" s="136" t="s">
        <v>25</v>
      </c>
      <c r="J12" s="138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8" t="s">
        <v>26</v>
      </c>
      <c r="F13" s="38"/>
      <c r="G13" s="38"/>
      <c r="H13" s="38"/>
      <c r="I13" s="136" t="s">
        <v>27</v>
      </c>
      <c r="J13" s="138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6" t="s">
        <v>28</v>
      </c>
      <c r="E15" s="38"/>
      <c r="F15" s="38"/>
      <c r="G15" s="38"/>
      <c r="H15" s="38"/>
      <c r="I15" s="136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8"/>
      <c r="G16" s="138"/>
      <c r="H16" s="138"/>
      <c r="I16" s="136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6" t="s">
        <v>30</v>
      </c>
      <c r="E18" s="38"/>
      <c r="F18" s="38"/>
      <c r="G18" s="38"/>
      <c r="H18" s="38"/>
      <c r="I18" s="136" t="s">
        <v>25</v>
      </c>
      <c r="J18" s="138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8" t="s">
        <v>31</v>
      </c>
      <c r="F19" s="38"/>
      <c r="G19" s="38"/>
      <c r="H19" s="38"/>
      <c r="I19" s="136" t="s">
        <v>27</v>
      </c>
      <c r="J19" s="138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6" t="s">
        <v>33</v>
      </c>
      <c r="E21" s="38"/>
      <c r="F21" s="38"/>
      <c r="G21" s="38"/>
      <c r="H21" s="38"/>
      <c r="I21" s="136" t="s">
        <v>25</v>
      </c>
      <c r="J21" s="138" t="str">
        <f>IF('Rekapitulace stavby'!AN19="","",'Rekapitulace stavby'!AN19)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8" t="str">
        <f>IF('Rekapitulace stavby'!E20="","",'Rekapitulace stavby'!E20)</f>
        <v xml:space="preserve"> </v>
      </c>
      <c r="F22" s="38"/>
      <c r="G22" s="38"/>
      <c r="H22" s="38"/>
      <c r="I22" s="136" t="s">
        <v>27</v>
      </c>
      <c r="J22" s="138" t="str">
        <f>IF('Rekapitulace stavby'!AN20="","",'Rekapitulace stavby'!AN20)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6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4"/>
      <c r="E27" s="144"/>
      <c r="F27" s="144"/>
      <c r="G27" s="144"/>
      <c r="H27" s="144"/>
      <c r="I27" s="144"/>
      <c r="J27" s="144"/>
      <c r="K27" s="144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5" t="s">
        <v>36</v>
      </c>
      <c r="E28" s="38"/>
      <c r="F28" s="38"/>
      <c r="G28" s="38"/>
      <c r="H28" s="38"/>
      <c r="I28" s="38"/>
      <c r="J28" s="146">
        <f>ROUND(J123,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4"/>
      <c r="E29" s="144"/>
      <c r="F29" s="144"/>
      <c r="G29" s="144"/>
      <c r="H29" s="144"/>
      <c r="I29" s="144"/>
      <c r="J29" s="144"/>
      <c r="K29" s="144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7" t="s">
        <v>38</v>
      </c>
      <c r="G30" s="38"/>
      <c r="H30" s="38"/>
      <c r="I30" s="147" t="s">
        <v>37</v>
      </c>
      <c r="J30" s="147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8" t="s">
        <v>40</v>
      </c>
      <c r="E31" s="136" t="s">
        <v>41</v>
      </c>
      <c r="F31" s="149">
        <f>ROUND((SUM(BE123:BE197)),  2)</f>
        <v>0</v>
      </c>
      <c r="G31" s="38"/>
      <c r="H31" s="38"/>
      <c r="I31" s="150">
        <v>0.20999999999999999</v>
      </c>
      <c r="J31" s="149">
        <f>ROUND(((SUM(BE123:BE197))*I31),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6" t="s">
        <v>42</v>
      </c>
      <c r="F32" s="149">
        <f>ROUND((SUM(BF123:BF197)),  2)</f>
        <v>0</v>
      </c>
      <c r="G32" s="38"/>
      <c r="H32" s="38"/>
      <c r="I32" s="150">
        <v>0.14999999999999999</v>
      </c>
      <c r="J32" s="149">
        <f>ROUND(((SUM(BF123:BF197))*I32),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6" t="s">
        <v>43</v>
      </c>
      <c r="F33" s="149">
        <f>ROUND((SUM(BG123:BG197)),  2)</f>
        <v>0</v>
      </c>
      <c r="G33" s="38"/>
      <c r="H33" s="38"/>
      <c r="I33" s="150">
        <v>0.20999999999999999</v>
      </c>
      <c r="J33" s="149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6" t="s">
        <v>44</v>
      </c>
      <c r="F34" s="149">
        <f>ROUND((SUM(BH123:BH197)),  2)</f>
        <v>0</v>
      </c>
      <c r="G34" s="38"/>
      <c r="H34" s="38"/>
      <c r="I34" s="150">
        <v>0.14999999999999999</v>
      </c>
      <c r="J34" s="149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45</v>
      </c>
      <c r="F35" s="149">
        <f>ROUND((SUM(BI123:BI197)),  2)</f>
        <v>0</v>
      </c>
      <c r="G35" s="38"/>
      <c r="H35" s="38"/>
      <c r="I35" s="150">
        <v>0</v>
      </c>
      <c r="J35" s="149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1"/>
      <c r="D37" s="152" t="s">
        <v>46</v>
      </c>
      <c r="E37" s="153"/>
      <c r="F37" s="153"/>
      <c r="G37" s="154" t="s">
        <v>47</v>
      </c>
      <c r="H37" s="155" t="s">
        <v>48</v>
      </c>
      <c r="I37" s="153"/>
      <c r="J37" s="156">
        <f>SUM(J28:J35)</f>
        <v>0</v>
      </c>
      <c r="K37" s="157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8" t="s">
        <v>49</v>
      </c>
      <c r="E50" s="159"/>
      <c r="F50" s="159"/>
      <c r="G50" s="158" t="s">
        <v>50</v>
      </c>
      <c r="H50" s="159"/>
      <c r="I50" s="159"/>
      <c r="J50" s="159"/>
      <c r="K50" s="159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0" t="s">
        <v>51</v>
      </c>
      <c r="E61" s="161"/>
      <c r="F61" s="162" t="s">
        <v>52</v>
      </c>
      <c r="G61" s="160" t="s">
        <v>51</v>
      </c>
      <c r="H61" s="161"/>
      <c r="I61" s="161"/>
      <c r="J61" s="163" t="s">
        <v>52</v>
      </c>
      <c r="K61" s="161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8" t="s">
        <v>53</v>
      </c>
      <c r="E65" s="164"/>
      <c r="F65" s="164"/>
      <c r="G65" s="158" t="s">
        <v>54</v>
      </c>
      <c r="H65" s="164"/>
      <c r="I65" s="164"/>
      <c r="J65" s="164"/>
      <c r="K65" s="164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0" t="s">
        <v>51</v>
      </c>
      <c r="E76" s="161"/>
      <c r="F76" s="162" t="s">
        <v>52</v>
      </c>
      <c r="G76" s="160" t="s">
        <v>51</v>
      </c>
      <c r="H76" s="161"/>
      <c r="I76" s="161"/>
      <c r="J76" s="163" t="s">
        <v>52</v>
      </c>
      <c r="K76" s="161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Kyjov - DDH rozšíření pergoly, dlážděné plochy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Kyjov, areál DDH</v>
      </c>
      <c r="G87" s="40"/>
      <c r="H87" s="40"/>
      <c r="I87" s="32" t="s">
        <v>22</v>
      </c>
      <c r="J87" s="79" t="str">
        <f>IF(J10="","",J10)</f>
        <v>2. 8. 2022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Kyjov</v>
      </c>
      <c r="G89" s="40"/>
      <c r="H89" s="40"/>
      <c r="I89" s="32" t="s">
        <v>30</v>
      </c>
      <c r="J89" s="36" t="str">
        <f>E19</f>
        <v>Projekce DS s.r.o.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9" t="s">
        <v>88</v>
      </c>
      <c r="D92" s="170"/>
      <c r="E92" s="170"/>
      <c r="F92" s="170"/>
      <c r="G92" s="170"/>
      <c r="H92" s="170"/>
      <c r="I92" s="170"/>
      <c r="J92" s="171" t="s">
        <v>89</v>
      </c>
      <c r="K92" s="17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2" t="s">
        <v>90</v>
      </c>
      <c r="D94" s="40"/>
      <c r="E94" s="40"/>
      <c r="F94" s="40"/>
      <c r="G94" s="40"/>
      <c r="H94" s="40"/>
      <c r="I94" s="40"/>
      <c r="J94" s="110">
        <f>J123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91</v>
      </c>
    </row>
    <row r="95" s="9" customFormat="1" ht="24.96" customHeight="1">
      <c r="A95" s="9"/>
      <c r="B95" s="173"/>
      <c r="C95" s="174"/>
      <c r="D95" s="175" t="s">
        <v>92</v>
      </c>
      <c r="E95" s="176"/>
      <c r="F95" s="176"/>
      <c r="G95" s="176"/>
      <c r="H95" s="176"/>
      <c r="I95" s="176"/>
      <c r="J95" s="177">
        <f>J124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93</v>
      </c>
      <c r="E96" s="182"/>
      <c r="F96" s="182"/>
      <c r="G96" s="182"/>
      <c r="H96" s="182"/>
      <c r="I96" s="182"/>
      <c r="J96" s="183">
        <f>J125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94</v>
      </c>
      <c r="E97" s="182"/>
      <c r="F97" s="182"/>
      <c r="G97" s="182"/>
      <c r="H97" s="182"/>
      <c r="I97" s="182"/>
      <c r="J97" s="183">
        <f>J147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95</v>
      </c>
      <c r="E98" s="182"/>
      <c r="F98" s="182"/>
      <c r="G98" s="182"/>
      <c r="H98" s="182"/>
      <c r="I98" s="182"/>
      <c r="J98" s="183">
        <f>J157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96</v>
      </c>
      <c r="E99" s="182"/>
      <c r="F99" s="182"/>
      <c r="G99" s="182"/>
      <c r="H99" s="182"/>
      <c r="I99" s="182"/>
      <c r="J99" s="183">
        <f>J160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9"/>
      <c r="C100" s="180"/>
      <c r="D100" s="181" t="s">
        <v>97</v>
      </c>
      <c r="E100" s="182"/>
      <c r="F100" s="182"/>
      <c r="G100" s="182"/>
      <c r="H100" s="182"/>
      <c r="I100" s="182"/>
      <c r="J100" s="183">
        <f>J183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9"/>
      <c r="C101" s="180"/>
      <c r="D101" s="181" t="s">
        <v>98</v>
      </c>
      <c r="E101" s="182"/>
      <c r="F101" s="182"/>
      <c r="G101" s="182"/>
      <c r="H101" s="182"/>
      <c r="I101" s="182"/>
      <c r="J101" s="183">
        <f>J186</f>
        <v>0</v>
      </c>
      <c r="K101" s="180"/>
      <c r="L101" s="18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3"/>
      <c r="C102" s="174"/>
      <c r="D102" s="175" t="s">
        <v>99</v>
      </c>
      <c r="E102" s="176"/>
      <c r="F102" s="176"/>
      <c r="G102" s="176"/>
      <c r="H102" s="176"/>
      <c r="I102" s="176"/>
      <c r="J102" s="177">
        <f>J188</f>
        <v>0</v>
      </c>
      <c r="K102" s="174"/>
      <c r="L102" s="17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9"/>
      <c r="C103" s="180"/>
      <c r="D103" s="181" t="s">
        <v>100</v>
      </c>
      <c r="E103" s="182"/>
      <c r="F103" s="182"/>
      <c r="G103" s="182"/>
      <c r="H103" s="182"/>
      <c r="I103" s="182"/>
      <c r="J103" s="183">
        <f>J189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9"/>
      <c r="C104" s="180"/>
      <c r="D104" s="181" t="s">
        <v>101</v>
      </c>
      <c r="E104" s="182"/>
      <c r="F104" s="182"/>
      <c r="G104" s="182"/>
      <c r="H104" s="182"/>
      <c r="I104" s="182"/>
      <c r="J104" s="183">
        <f>J193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9"/>
      <c r="C105" s="180"/>
      <c r="D105" s="181" t="s">
        <v>102</v>
      </c>
      <c r="E105" s="182"/>
      <c r="F105" s="182"/>
      <c r="G105" s="182"/>
      <c r="H105" s="182"/>
      <c r="I105" s="182"/>
      <c r="J105" s="183">
        <f>J196</f>
        <v>0</v>
      </c>
      <c r="K105" s="180"/>
      <c r="L105" s="18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E7</f>
        <v>Kyjov - DDH rozšíření pergoly, dlážděné plochy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F10</f>
        <v>Kyjov, areál DDH</v>
      </c>
      <c r="G117" s="40"/>
      <c r="H117" s="40"/>
      <c r="I117" s="32" t="s">
        <v>22</v>
      </c>
      <c r="J117" s="79" t="str">
        <f>IF(J10="","",J10)</f>
        <v>2. 8. 2022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E13</f>
        <v>Město Kyjov</v>
      </c>
      <c r="G119" s="40"/>
      <c r="H119" s="40"/>
      <c r="I119" s="32" t="s">
        <v>30</v>
      </c>
      <c r="J119" s="36" t="str">
        <f>E19</f>
        <v>Projekce DS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IF(E16="","",E16)</f>
        <v>Vyplň údaj</v>
      </c>
      <c r="G120" s="40"/>
      <c r="H120" s="40"/>
      <c r="I120" s="32" t="s">
        <v>33</v>
      </c>
      <c r="J120" s="36" t="str">
        <f>E22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85"/>
      <c r="B122" s="186"/>
      <c r="C122" s="187" t="s">
        <v>104</v>
      </c>
      <c r="D122" s="188" t="s">
        <v>61</v>
      </c>
      <c r="E122" s="188" t="s">
        <v>57</v>
      </c>
      <c r="F122" s="188" t="s">
        <v>58</v>
      </c>
      <c r="G122" s="188" t="s">
        <v>105</v>
      </c>
      <c r="H122" s="188" t="s">
        <v>106</v>
      </c>
      <c r="I122" s="188" t="s">
        <v>107</v>
      </c>
      <c r="J122" s="189" t="s">
        <v>89</v>
      </c>
      <c r="K122" s="190" t="s">
        <v>108</v>
      </c>
      <c r="L122" s="191"/>
      <c r="M122" s="100" t="s">
        <v>1</v>
      </c>
      <c r="N122" s="101" t="s">
        <v>40</v>
      </c>
      <c r="O122" s="101" t="s">
        <v>109</v>
      </c>
      <c r="P122" s="101" t="s">
        <v>110</v>
      </c>
      <c r="Q122" s="101" t="s">
        <v>111</v>
      </c>
      <c r="R122" s="101" t="s">
        <v>112</v>
      </c>
      <c r="S122" s="101" t="s">
        <v>113</v>
      </c>
      <c r="T122" s="102" t="s">
        <v>114</v>
      </c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</row>
    <row r="123" s="2" customFormat="1" ht="22.8" customHeight="1">
      <c r="A123" s="38"/>
      <c r="B123" s="39"/>
      <c r="C123" s="107" t="s">
        <v>115</v>
      </c>
      <c r="D123" s="40"/>
      <c r="E123" s="40"/>
      <c r="F123" s="40"/>
      <c r="G123" s="40"/>
      <c r="H123" s="40"/>
      <c r="I123" s="40"/>
      <c r="J123" s="192">
        <f>BK123</f>
        <v>0</v>
      </c>
      <c r="K123" s="40"/>
      <c r="L123" s="44"/>
      <c r="M123" s="103"/>
      <c r="N123" s="193"/>
      <c r="O123" s="104"/>
      <c r="P123" s="194">
        <f>P124+P188</f>
        <v>0</v>
      </c>
      <c r="Q123" s="104"/>
      <c r="R123" s="194">
        <f>R124+R188</f>
        <v>19.218143000000001</v>
      </c>
      <c r="S123" s="104"/>
      <c r="T123" s="195">
        <f>T124+T188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91</v>
      </c>
      <c r="BK123" s="196">
        <f>BK124+BK188</f>
        <v>0</v>
      </c>
    </row>
    <row r="124" s="12" customFormat="1" ht="25.92" customHeight="1">
      <c r="A124" s="12"/>
      <c r="B124" s="197"/>
      <c r="C124" s="198"/>
      <c r="D124" s="199" t="s">
        <v>75</v>
      </c>
      <c r="E124" s="200" t="s">
        <v>116</v>
      </c>
      <c r="F124" s="200" t="s">
        <v>117</v>
      </c>
      <c r="G124" s="198"/>
      <c r="H124" s="198"/>
      <c r="I124" s="201"/>
      <c r="J124" s="202">
        <f>BK124</f>
        <v>0</v>
      </c>
      <c r="K124" s="198"/>
      <c r="L124" s="203"/>
      <c r="M124" s="204"/>
      <c r="N124" s="205"/>
      <c r="O124" s="205"/>
      <c r="P124" s="206">
        <f>P125+P147+P157+P160+P183+P186</f>
        <v>0</v>
      </c>
      <c r="Q124" s="205"/>
      <c r="R124" s="206">
        <f>R125+R147+R157+R160+R183+R186</f>
        <v>19.218143000000001</v>
      </c>
      <c r="S124" s="205"/>
      <c r="T124" s="207">
        <f>T125+T147+T157+T160+T183+T186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81</v>
      </c>
      <c r="AT124" s="209" t="s">
        <v>75</v>
      </c>
      <c r="AU124" s="209" t="s">
        <v>76</v>
      </c>
      <c r="AY124" s="208" t="s">
        <v>118</v>
      </c>
      <c r="BK124" s="210">
        <f>BK125+BK147+BK157+BK160+BK183+BK186</f>
        <v>0</v>
      </c>
    </row>
    <row r="125" s="12" customFormat="1" ht="22.8" customHeight="1">
      <c r="A125" s="12"/>
      <c r="B125" s="197"/>
      <c r="C125" s="198"/>
      <c r="D125" s="199" t="s">
        <v>75</v>
      </c>
      <c r="E125" s="211" t="s">
        <v>81</v>
      </c>
      <c r="F125" s="211" t="s">
        <v>119</v>
      </c>
      <c r="G125" s="198"/>
      <c r="H125" s="198"/>
      <c r="I125" s="201"/>
      <c r="J125" s="212">
        <f>BK125</f>
        <v>0</v>
      </c>
      <c r="K125" s="198"/>
      <c r="L125" s="203"/>
      <c r="M125" s="204"/>
      <c r="N125" s="205"/>
      <c r="O125" s="205"/>
      <c r="P125" s="206">
        <f>SUM(P126:P146)</f>
        <v>0</v>
      </c>
      <c r="Q125" s="205"/>
      <c r="R125" s="206">
        <f>SUM(R126:R146)</f>
        <v>0.00056399999999999994</v>
      </c>
      <c r="S125" s="205"/>
      <c r="T125" s="207">
        <f>SUM(T126:T146)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8" t="s">
        <v>81</v>
      </c>
      <c r="AT125" s="209" t="s">
        <v>75</v>
      </c>
      <c r="AU125" s="209" t="s">
        <v>81</v>
      </c>
      <c r="AY125" s="208" t="s">
        <v>118</v>
      </c>
      <c r="BK125" s="210">
        <f>SUM(BK126:BK146)</f>
        <v>0</v>
      </c>
    </row>
    <row r="126" s="2" customFormat="1" ht="33" customHeight="1">
      <c r="A126" s="38"/>
      <c r="B126" s="39"/>
      <c r="C126" s="213" t="s">
        <v>81</v>
      </c>
      <c r="D126" s="213" t="s">
        <v>120</v>
      </c>
      <c r="E126" s="214" t="s">
        <v>121</v>
      </c>
      <c r="F126" s="215" t="s">
        <v>122</v>
      </c>
      <c r="G126" s="216" t="s">
        <v>123</v>
      </c>
      <c r="H126" s="217">
        <v>6.7969999999999997</v>
      </c>
      <c r="I126" s="218"/>
      <c r="J126" s="219">
        <f>ROUND(I126*H126,2)</f>
        <v>0</v>
      </c>
      <c r="K126" s="220"/>
      <c r="L126" s="44"/>
      <c r="M126" s="221" t="s">
        <v>1</v>
      </c>
      <c r="N126" s="222" t="s">
        <v>41</v>
      </c>
      <c r="O126" s="91"/>
      <c r="P126" s="223">
        <f>O126*H126</f>
        <v>0</v>
      </c>
      <c r="Q126" s="223">
        <v>0</v>
      </c>
      <c r="R126" s="223">
        <f>Q126*H126</f>
        <v>0</v>
      </c>
      <c r="S126" s="223">
        <v>0</v>
      </c>
      <c r="T126" s="22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5" t="s">
        <v>124</v>
      </c>
      <c r="AT126" s="225" t="s">
        <v>120</v>
      </c>
      <c r="AU126" s="225" t="s">
        <v>85</v>
      </c>
      <c r="AY126" s="17" t="s">
        <v>118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7" t="s">
        <v>81</v>
      </c>
      <c r="BK126" s="226">
        <f>ROUND(I126*H126,2)</f>
        <v>0</v>
      </c>
      <c r="BL126" s="17" t="s">
        <v>124</v>
      </c>
      <c r="BM126" s="225" t="s">
        <v>125</v>
      </c>
    </row>
    <row r="127" s="13" customFormat="1">
      <c r="A127" s="13"/>
      <c r="B127" s="227"/>
      <c r="C127" s="228"/>
      <c r="D127" s="229" t="s">
        <v>126</v>
      </c>
      <c r="E127" s="230" t="s">
        <v>1</v>
      </c>
      <c r="F127" s="231" t="s">
        <v>127</v>
      </c>
      <c r="G127" s="228"/>
      <c r="H127" s="232">
        <v>6.7969999999999997</v>
      </c>
      <c r="I127" s="233"/>
      <c r="J127" s="228"/>
      <c r="K127" s="228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126</v>
      </c>
      <c r="AU127" s="238" t="s">
        <v>85</v>
      </c>
      <c r="AV127" s="13" t="s">
        <v>85</v>
      </c>
      <c r="AW127" s="13" t="s">
        <v>32</v>
      </c>
      <c r="AX127" s="13" t="s">
        <v>76</v>
      </c>
      <c r="AY127" s="238" t="s">
        <v>118</v>
      </c>
    </row>
    <row r="128" s="14" customFormat="1">
      <c r="A128" s="14"/>
      <c r="B128" s="239"/>
      <c r="C128" s="240"/>
      <c r="D128" s="229" t="s">
        <v>126</v>
      </c>
      <c r="E128" s="241" t="s">
        <v>83</v>
      </c>
      <c r="F128" s="242" t="s">
        <v>128</v>
      </c>
      <c r="G128" s="240"/>
      <c r="H128" s="243">
        <v>6.7969999999999997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126</v>
      </c>
      <c r="AU128" s="249" t="s">
        <v>85</v>
      </c>
      <c r="AV128" s="14" t="s">
        <v>124</v>
      </c>
      <c r="AW128" s="14" t="s">
        <v>32</v>
      </c>
      <c r="AX128" s="14" t="s">
        <v>81</v>
      </c>
      <c r="AY128" s="249" t="s">
        <v>118</v>
      </c>
    </row>
    <row r="129" s="2" customFormat="1" ht="37.8" customHeight="1">
      <c r="A129" s="38"/>
      <c r="B129" s="39"/>
      <c r="C129" s="213" t="s">
        <v>85</v>
      </c>
      <c r="D129" s="213" t="s">
        <v>120</v>
      </c>
      <c r="E129" s="214" t="s">
        <v>129</v>
      </c>
      <c r="F129" s="215" t="s">
        <v>130</v>
      </c>
      <c r="G129" s="216" t="s">
        <v>123</v>
      </c>
      <c r="H129" s="217">
        <v>4.9169999999999998</v>
      </c>
      <c r="I129" s="218"/>
      <c r="J129" s="219">
        <f>ROUND(I129*H129,2)</f>
        <v>0</v>
      </c>
      <c r="K129" s="220"/>
      <c r="L129" s="44"/>
      <c r="M129" s="221" t="s">
        <v>1</v>
      </c>
      <c r="N129" s="222" t="s">
        <v>41</v>
      </c>
      <c r="O129" s="91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5" t="s">
        <v>124</v>
      </c>
      <c r="AT129" s="225" t="s">
        <v>120</v>
      </c>
      <c r="AU129" s="225" t="s">
        <v>85</v>
      </c>
      <c r="AY129" s="17" t="s">
        <v>118</v>
      </c>
      <c r="BE129" s="226">
        <f>IF(N129="základní",J129,0)</f>
        <v>0</v>
      </c>
      <c r="BF129" s="226">
        <f>IF(N129="snížená",J129,0)</f>
        <v>0</v>
      </c>
      <c r="BG129" s="226">
        <f>IF(N129="zákl. přenesená",J129,0)</f>
        <v>0</v>
      </c>
      <c r="BH129" s="226">
        <f>IF(N129="sníž. přenesená",J129,0)</f>
        <v>0</v>
      </c>
      <c r="BI129" s="226">
        <f>IF(N129="nulová",J129,0)</f>
        <v>0</v>
      </c>
      <c r="BJ129" s="17" t="s">
        <v>81</v>
      </c>
      <c r="BK129" s="226">
        <f>ROUND(I129*H129,2)</f>
        <v>0</v>
      </c>
      <c r="BL129" s="17" t="s">
        <v>124</v>
      </c>
      <c r="BM129" s="225" t="s">
        <v>131</v>
      </c>
    </row>
    <row r="130" s="13" customFormat="1">
      <c r="A130" s="13"/>
      <c r="B130" s="227"/>
      <c r="C130" s="228"/>
      <c r="D130" s="229" t="s">
        <v>126</v>
      </c>
      <c r="E130" s="230" t="s">
        <v>1</v>
      </c>
      <c r="F130" s="231" t="s">
        <v>83</v>
      </c>
      <c r="G130" s="228"/>
      <c r="H130" s="232">
        <v>6.7969999999999997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126</v>
      </c>
      <c r="AU130" s="238" t="s">
        <v>85</v>
      </c>
      <c r="AV130" s="13" t="s">
        <v>85</v>
      </c>
      <c r="AW130" s="13" t="s">
        <v>32</v>
      </c>
      <c r="AX130" s="13" t="s">
        <v>76</v>
      </c>
      <c r="AY130" s="238" t="s">
        <v>118</v>
      </c>
    </row>
    <row r="131" s="13" customFormat="1">
      <c r="A131" s="13"/>
      <c r="B131" s="227"/>
      <c r="C131" s="228"/>
      <c r="D131" s="229" t="s">
        <v>126</v>
      </c>
      <c r="E131" s="230" t="s">
        <v>1</v>
      </c>
      <c r="F131" s="231" t="s">
        <v>132</v>
      </c>
      <c r="G131" s="228"/>
      <c r="H131" s="232">
        <v>-1.8799999999999999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126</v>
      </c>
      <c r="AU131" s="238" t="s">
        <v>85</v>
      </c>
      <c r="AV131" s="13" t="s">
        <v>85</v>
      </c>
      <c r="AW131" s="13" t="s">
        <v>32</v>
      </c>
      <c r="AX131" s="13" t="s">
        <v>76</v>
      </c>
      <c r="AY131" s="238" t="s">
        <v>118</v>
      </c>
    </row>
    <row r="132" s="14" customFormat="1">
      <c r="A132" s="14"/>
      <c r="B132" s="239"/>
      <c r="C132" s="240"/>
      <c r="D132" s="229" t="s">
        <v>126</v>
      </c>
      <c r="E132" s="241" t="s">
        <v>1</v>
      </c>
      <c r="F132" s="242" t="s">
        <v>128</v>
      </c>
      <c r="G132" s="240"/>
      <c r="H132" s="243">
        <v>4.9169999999999998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126</v>
      </c>
      <c r="AU132" s="249" t="s">
        <v>85</v>
      </c>
      <c r="AV132" s="14" t="s">
        <v>124</v>
      </c>
      <c r="AW132" s="14" t="s">
        <v>32</v>
      </c>
      <c r="AX132" s="14" t="s">
        <v>81</v>
      </c>
      <c r="AY132" s="249" t="s">
        <v>118</v>
      </c>
    </row>
    <row r="133" s="2" customFormat="1" ht="37.8" customHeight="1">
      <c r="A133" s="38"/>
      <c r="B133" s="39"/>
      <c r="C133" s="213" t="s">
        <v>133</v>
      </c>
      <c r="D133" s="213" t="s">
        <v>120</v>
      </c>
      <c r="E133" s="214" t="s">
        <v>134</v>
      </c>
      <c r="F133" s="215" t="s">
        <v>135</v>
      </c>
      <c r="G133" s="216" t="s">
        <v>123</v>
      </c>
      <c r="H133" s="217">
        <v>49.170000000000002</v>
      </c>
      <c r="I133" s="218"/>
      <c r="J133" s="219">
        <f>ROUND(I133*H133,2)</f>
        <v>0</v>
      </c>
      <c r="K133" s="220"/>
      <c r="L133" s="44"/>
      <c r="M133" s="221" t="s">
        <v>1</v>
      </c>
      <c r="N133" s="222" t="s">
        <v>41</v>
      </c>
      <c r="O133" s="91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5" t="s">
        <v>124</v>
      </c>
      <c r="AT133" s="225" t="s">
        <v>120</v>
      </c>
      <c r="AU133" s="225" t="s">
        <v>85</v>
      </c>
      <c r="AY133" s="17" t="s">
        <v>118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7" t="s">
        <v>81</v>
      </c>
      <c r="BK133" s="226">
        <f>ROUND(I133*H133,2)</f>
        <v>0</v>
      </c>
      <c r="BL133" s="17" t="s">
        <v>124</v>
      </c>
      <c r="BM133" s="225" t="s">
        <v>136</v>
      </c>
    </row>
    <row r="134" s="13" customFormat="1">
      <c r="A134" s="13"/>
      <c r="B134" s="227"/>
      <c r="C134" s="228"/>
      <c r="D134" s="229" t="s">
        <v>126</v>
      </c>
      <c r="E134" s="230" t="s">
        <v>1</v>
      </c>
      <c r="F134" s="231" t="s">
        <v>83</v>
      </c>
      <c r="G134" s="228"/>
      <c r="H134" s="232">
        <v>6.7969999999999997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126</v>
      </c>
      <c r="AU134" s="238" t="s">
        <v>85</v>
      </c>
      <c r="AV134" s="13" t="s">
        <v>85</v>
      </c>
      <c r="AW134" s="13" t="s">
        <v>32</v>
      </c>
      <c r="AX134" s="13" t="s">
        <v>76</v>
      </c>
      <c r="AY134" s="238" t="s">
        <v>118</v>
      </c>
    </row>
    <row r="135" s="13" customFormat="1">
      <c r="A135" s="13"/>
      <c r="B135" s="227"/>
      <c r="C135" s="228"/>
      <c r="D135" s="229" t="s">
        <v>126</v>
      </c>
      <c r="E135" s="230" t="s">
        <v>1</v>
      </c>
      <c r="F135" s="231" t="s">
        <v>132</v>
      </c>
      <c r="G135" s="228"/>
      <c r="H135" s="232">
        <v>-1.8799999999999999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126</v>
      </c>
      <c r="AU135" s="238" t="s">
        <v>85</v>
      </c>
      <c r="AV135" s="13" t="s">
        <v>85</v>
      </c>
      <c r="AW135" s="13" t="s">
        <v>32</v>
      </c>
      <c r="AX135" s="13" t="s">
        <v>76</v>
      </c>
      <c r="AY135" s="238" t="s">
        <v>118</v>
      </c>
    </row>
    <row r="136" s="14" customFormat="1">
      <c r="A136" s="14"/>
      <c r="B136" s="239"/>
      <c r="C136" s="240"/>
      <c r="D136" s="229" t="s">
        <v>126</v>
      </c>
      <c r="E136" s="241" t="s">
        <v>1</v>
      </c>
      <c r="F136" s="242" t="s">
        <v>128</v>
      </c>
      <c r="G136" s="240"/>
      <c r="H136" s="243">
        <v>4.9169999999999998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9" t="s">
        <v>126</v>
      </c>
      <c r="AU136" s="249" t="s">
        <v>85</v>
      </c>
      <c r="AV136" s="14" t="s">
        <v>124</v>
      </c>
      <c r="AW136" s="14" t="s">
        <v>32</v>
      </c>
      <c r="AX136" s="14" t="s">
        <v>81</v>
      </c>
      <c r="AY136" s="249" t="s">
        <v>118</v>
      </c>
    </row>
    <row r="137" s="13" customFormat="1">
      <c r="A137" s="13"/>
      <c r="B137" s="227"/>
      <c r="C137" s="228"/>
      <c r="D137" s="229" t="s">
        <v>126</v>
      </c>
      <c r="E137" s="228"/>
      <c r="F137" s="231" t="s">
        <v>137</v>
      </c>
      <c r="G137" s="228"/>
      <c r="H137" s="232">
        <v>49.170000000000002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126</v>
      </c>
      <c r="AU137" s="238" t="s">
        <v>85</v>
      </c>
      <c r="AV137" s="13" t="s">
        <v>85</v>
      </c>
      <c r="AW137" s="13" t="s">
        <v>4</v>
      </c>
      <c r="AX137" s="13" t="s">
        <v>81</v>
      </c>
      <c r="AY137" s="238" t="s">
        <v>118</v>
      </c>
    </row>
    <row r="138" s="2" customFormat="1" ht="37.8" customHeight="1">
      <c r="A138" s="38"/>
      <c r="B138" s="39"/>
      <c r="C138" s="213" t="s">
        <v>124</v>
      </c>
      <c r="D138" s="213" t="s">
        <v>120</v>
      </c>
      <c r="E138" s="214" t="s">
        <v>138</v>
      </c>
      <c r="F138" s="215" t="s">
        <v>139</v>
      </c>
      <c r="G138" s="216" t="s">
        <v>140</v>
      </c>
      <c r="H138" s="217">
        <v>18.800000000000001</v>
      </c>
      <c r="I138" s="218"/>
      <c r="J138" s="219">
        <f>ROUND(I138*H138,2)</f>
        <v>0</v>
      </c>
      <c r="K138" s="220"/>
      <c r="L138" s="44"/>
      <c r="M138" s="221" t="s">
        <v>1</v>
      </c>
      <c r="N138" s="222" t="s">
        <v>41</v>
      </c>
      <c r="O138" s="91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5" t="s">
        <v>124</v>
      </c>
      <c r="AT138" s="225" t="s">
        <v>120</v>
      </c>
      <c r="AU138" s="225" t="s">
        <v>85</v>
      </c>
      <c r="AY138" s="17" t="s">
        <v>118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7" t="s">
        <v>81</v>
      </c>
      <c r="BK138" s="226">
        <f>ROUND(I138*H138,2)</f>
        <v>0</v>
      </c>
      <c r="BL138" s="17" t="s">
        <v>124</v>
      </c>
      <c r="BM138" s="225" t="s">
        <v>141</v>
      </c>
    </row>
    <row r="139" s="13" customFormat="1">
      <c r="A139" s="13"/>
      <c r="B139" s="227"/>
      <c r="C139" s="228"/>
      <c r="D139" s="229" t="s">
        <v>126</v>
      </c>
      <c r="E139" s="230" t="s">
        <v>1</v>
      </c>
      <c r="F139" s="231" t="s">
        <v>142</v>
      </c>
      <c r="G139" s="228"/>
      <c r="H139" s="232">
        <v>18.800000000000001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126</v>
      </c>
      <c r="AU139" s="238" t="s">
        <v>85</v>
      </c>
      <c r="AV139" s="13" t="s">
        <v>85</v>
      </c>
      <c r="AW139" s="13" t="s">
        <v>32</v>
      </c>
      <c r="AX139" s="13" t="s">
        <v>81</v>
      </c>
      <c r="AY139" s="238" t="s">
        <v>118</v>
      </c>
    </row>
    <row r="140" s="2" customFormat="1" ht="24.15" customHeight="1">
      <c r="A140" s="38"/>
      <c r="B140" s="39"/>
      <c r="C140" s="213" t="s">
        <v>143</v>
      </c>
      <c r="D140" s="213" t="s">
        <v>120</v>
      </c>
      <c r="E140" s="214" t="s">
        <v>144</v>
      </c>
      <c r="F140" s="215" t="s">
        <v>145</v>
      </c>
      <c r="G140" s="216" t="s">
        <v>140</v>
      </c>
      <c r="H140" s="217">
        <v>18.800000000000001</v>
      </c>
      <c r="I140" s="218"/>
      <c r="J140" s="219">
        <f>ROUND(I140*H140,2)</f>
        <v>0</v>
      </c>
      <c r="K140" s="220"/>
      <c r="L140" s="44"/>
      <c r="M140" s="221" t="s">
        <v>1</v>
      </c>
      <c r="N140" s="222" t="s">
        <v>41</v>
      </c>
      <c r="O140" s="91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5" t="s">
        <v>124</v>
      </c>
      <c r="AT140" s="225" t="s">
        <v>120</v>
      </c>
      <c r="AU140" s="225" t="s">
        <v>85</v>
      </c>
      <c r="AY140" s="17" t="s">
        <v>118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7" t="s">
        <v>81</v>
      </c>
      <c r="BK140" s="226">
        <f>ROUND(I140*H140,2)</f>
        <v>0</v>
      </c>
      <c r="BL140" s="17" t="s">
        <v>124</v>
      </c>
      <c r="BM140" s="225" t="s">
        <v>146</v>
      </c>
    </row>
    <row r="141" s="13" customFormat="1">
      <c r="A141" s="13"/>
      <c r="B141" s="227"/>
      <c r="C141" s="228"/>
      <c r="D141" s="229" t="s">
        <v>126</v>
      </c>
      <c r="E141" s="230" t="s">
        <v>1</v>
      </c>
      <c r="F141" s="231" t="s">
        <v>142</v>
      </c>
      <c r="G141" s="228"/>
      <c r="H141" s="232">
        <v>18.800000000000001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126</v>
      </c>
      <c r="AU141" s="238" t="s">
        <v>85</v>
      </c>
      <c r="AV141" s="13" t="s">
        <v>85</v>
      </c>
      <c r="AW141" s="13" t="s">
        <v>32</v>
      </c>
      <c r="AX141" s="13" t="s">
        <v>81</v>
      </c>
      <c r="AY141" s="238" t="s">
        <v>118</v>
      </c>
    </row>
    <row r="142" s="2" customFormat="1" ht="16.5" customHeight="1">
      <c r="A142" s="38"/>
      <c r="B142" s="39"/>
      <c r="C142" s="250" t="s">
        <v>147</v>
      </c>
      <c r="D142" s="250" t="s">
        <v>148</v>
      </c>
      <c r="E142" s="251" t="s">
        <v>149</v>
      </c>
      <c r="F142" s="252" t="s">
        <v>150</v>
      </c>
      <c r="G142" s="253" t="s">
        <v>151</v>
      </c>
      <c r="H142" s="254">
        <v>0.56399999999999995</v>
      </c>
      <c r="I142" s="255"/>
      <c r="J142" s="256">
        <f>ROUND(I142*H142,2)</f>
        <v>0</v>
      </c>
      <c r="K142" s="257"/>
      <c r="L142" s="258"/>
      <c r="M142" s="259" t="s">
        <v>1</v>
      </c>
      <c r="N142" s="260" t="s">
        <v>41</v>
      </c>
      <c r="O142" s="91"/>
      <c r="P142" s="223">
        <f>O142*H142</f>
        <v>0</v>
      </c>
      <c r="Q142" s="223">
        <v>0.001</v>
      </c>
      <c r="R142" s="223">
        <f>Q142*H142</f>
        <v>0.00056399999999999994</v>
      </c>
      <c r="S142" s="223">
        <v>0</v>
      </c>
      <c r="T142" s="22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5" t="s">
        <v>152</v>
      </c>
      <c r="AT142" s="225" t="s">
        <v>148</v>
      </c>
      <c r="AU142" s="225" t="s">
        <v>85</v>
      </c>
      <c r="AY142" s="17" t="s">
        <v>118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7" t="s">
        <v>81</v>
      </c>
      <c r="BK142" s="226">
        <f>ROUND(I142*H142,2)</f>
        <v>0</v>
      </c>
      <c r="BL142" s="17" t="s">
        <v>124</v>
      </c>
      <c r="BM142" s="225" t="s">
        <v>153</v>
      </c>
    </row>
    <row r="143" s="13" customFormat="1">
      <c r="A143" s="13"/>
      <c r="B143" s="227"/>
      <c r="C143" s="228"/>
      <c r="D143" s="229" t="s">
        <v>126</v>
      </c>
      <c r="E143" s="228"/>
      <c r="F143" s="231" t="s">
        <v>154</v>
      </c>
      <c r="G143" s="228"/>
      <c r="H143" s="232">
        <v>0.56399999999999995</v>
      </c>
      <c r="I143" s="233"/>
      <c r="J143" s="228"/>
      <c r="K143" s="228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126</v>
      </c>
      <c r="AU143" s="238" t="s">
        <v>85</v>
      </c>
      <c r="AV143" s="13" t="s">
        <v>85</v>
      </c>
      <c r="AW143" s="13" t="s">
        <v>4</v>
      </c>
      <c r="AX143" s="13" t="s">
        <v>81</v>
      </c>
      <c r="AY143" s="238" t="s">
        <v>118</v>
      </c>
    </row>
    <row r="144" s="2" customFormat="1" ht="24.15" customHeight="1">
      <c r="A144" s="38"/>
      <c r="B144" s="39"/>
      <c r="C144" s="213" t="s">
        <v>155</v>
      </c>
      <c r="D144" s="213" t="s">
        <v>120</v>
      </c>
      <c r="E144" s="214" t="s">
        <v>156</v>
      </c>
      <c r="F144" s="215" t="s">
        <v>157</v>
      </c>
      <c r="G144" s="216" t="s">
        <v>140</v>
      </c>
      <c r="H144" s="217">
        <v>22.655000000000001</v>
      </c>
      <c r="I144" s="218"/>
      <c r="J144" s="219">
        <f>ROUND(I144*H144,2)</f>
        <v>0</v>
      </c>
      <c r="K144" s="220"/>
      <c r="L144" s="44"/>
      <c r="M144" s="221" t="s">
        <v>1</v>
      </c>
      <c r="N144" s="222" t="s">
        <v>41</v>
      </c>
      <c r="O144" s="91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5" t="s">
        <v>124</v>
      </c>
      <c r="AT144" s="225" t="s">
        <v>120</v>
      </c>
      <c r="AU144" s="225" t="s">
        <v>85</v>
      </c>
      <c r="AY144" s="17" t="s">
        <v>118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7" t="s">
        <v>81</v>
      </c>
      <c r="BK144" s="226">
        <f>ROUND(I144*H144,2)</f>
        <v>0</v>
      </c>
      <c r="BL144" s="17" t="s">
        <v>124</v>
      </c>
      <c r="BM144" s="225" t="s">
        <v>158</v>
      </c>
    </row>
    <row r="145" s="13" customFormat="1">
      <c r="A145" s="13"/>
      <c r="B145" s="227"/>
      <c r="C145" s="228"/>
      <c r="D145" s="229" t="s">
        <v>126</v>
      </c>
      <c r="E145" s="230" t="s">
        <v>1</v>
      </c>
      <c r="F145" s="231" t="s">
        <v>159</v>
      </c>
      <c r="G145" s="228"/>
      <c r="H145" s="232">
        <v>19.699999999999999</v>
      </c>
      <c r="I145" s="233"/>
      <c r="J145" s="228"/>
      <c r="K145" s="228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126</v>
      </c>
      <c r="AU145" s="238" t="s">
        <v>85</v>
      </c>
      <c r="AV145" s="13" t="s">
        <v>85</v>
      </c>
      <c r="AW145" s="13" t="s">
        <v>32</v>
      </c>
      <c r="AX145" s="13" t="s">
        <v>81</v>
      </c>
      <c r="AY145" s="238" t="s">
        <v>118</v>
      </c>
    </row>
    <row r="146" s="13" customFormat="1">
      <c r="A146" s="13"/>
      <c r="B146" s="227"/>
      <c r="C146" s="228"/>
      <c r="D146" s="229" t="s">
        <v>126</v>
      </c>
      <c r="E146" s="228"/>
      <c r="F146" s="231" t="s">
        <v>160</v>
      </c>
      <c r="G146" s="228"/>
      <c r="H146" s="232">
        <v>22.655000000000001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126</v>
      </c>
      <c r="AU146" s="238" t="s">
        <v>85</v>
      </c>
      <c r="AV146" s="13" t="s">
        <v>85</v>
      </c>
      <c r="AW146" s="13" t="s">
        <v>4</v>
      </c>
      <c r="AX146" s="13" t="s">
        <v>81</v>
      </c>
      <c r="AY146" s="238" t="s">
        <v>118</v>
      </c>
    </row>
    <row r="147" s="12" customFormat="1" ht="22.8" customHeight="1">
      <c r="A147" s="12"/>
      <c r="B147" s="197"/>
      <c r="C147" s="198"/>
      <c r="D147" s="199" t="s">
        <v>75</v>
      </c>
      <c r="E147" s="211" t="s">
        <v>143</v>
      </c>
      <c r="F147" s="211" t="s">
        <v>161</v>
      </c>
      <c r="G147" s="198"/>
      <c r="H147" s="198"/>
      <c r="I147" s="201"/>
      <c r="J147" s="212">
        <f>BK147</f>
        <v>0</v>
      </c>
      <c r="K147" s="198"/>
      <c r="L147" s="203"/>
      <c r="M147" s="204"/>
      <c r="N147" s="205"/>
      <c r="O147" s="205"/>
      <c r="P147" s="206">
        <f>SUM(P148:P156)</f>
        <v>0</v>
      </c>
      <c r="Q147" s="205"/>
      <c r="R147" s="206">
        <f>SUM(R148:R156)</f>
        <v>16.170548</v>
      </c>
      <c r="S147" s="205"/>
      <c r="T147" s="207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8" t="s">
        <v>81</v>
      </c>
      <c r="AT147" s="209" t="s">
        <v>75</v>
      </c>
      <c r="AU147" s="209" t="s">
        <v>81</v>
      </c>
      <c r="AY147" s="208" t="s">
        <v>118</v>
      </c>
      <c r="BK147" s="210">
        <f>SUM(BK148:BK156)</f>
        <v>0</v>
      </c>
    </row>
    <row r="148" s="2" customFormat="1" ht="16.5" customHeight="1">
      <c r="A148" s="38"/>
      <c r="B148" s="39"/>
      <c r="C148" s="213" t="s">
        <v>152</v>
      </c>
      <c r="D148" s="213" t="s">
        <v>120</v>
      </c>
      <c r="E148" s="214" t="s">
        <v>162</v>
      </c>
      <c r="F148" s="215" t="s">
        <v>163</v>
      </c>
      <c r="G148" s="216" t="s">
        <v>140</v>
      </c>
      <c r="H148" s="217">
        <v>19.699999999999999</v>
      </c>
      <c r="I148" s="218"/>
      <c r="J148" s="219">
        <f>ROUND(I148*H148,2)</f>
        <v>0</v>
      </c>
      <c r="K148" s="220"/>
      <c r="L148" s="44"/>
      <c r="M148" s="221" t="s">
        <v>1</v>
      </c>
      <c r="N148" s="222" t="s">
        <v>41</v>
      </c>
      <c r="O148" s="91"/>
      <c r="P148" s="223">
        <f>O148*H148</f>
        <v>0</v>
      </c>
      <c r="Q148" s="223">
        <v>0.091999999999999998</v>
      </c>
      <c r="R148" s="223">
        <f>Q148*H148</f>
        <v>1.8124</v>
      </c>
      <c r="S148" s="223">
        <v>0</v>
      </c>
      <c r="T148" s="22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5" t="s">
        <v>124</v>
      </c>
      <c r="AT148" s="225" t="s">
        <v>120</v>
      </c>
      <c r="AU148" s="225" t="s">
        <v>85</v>
      </c>
      <c r="AY148" s="17" t="s">
        <v>118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7" t="s">
        <v>81</v>
      </c>
      <c r="BK148" s="226">
        <f>ROUND(I148*H148,2)</f>
        <v>0</v>
      </c>
      <c r="BL148" s="17" t="s">
        <v>124</v>
      </c>
      <c r="BM148" s="225" t="s">
        <v>164</v>
      </c>
    </row>
    <row r="149" s="13" customFormat="1">
      <c r="A149" s="13"/>
      <c r="B149" s="227"/>
      <c r="C149" s="228"/>
      <c r="D149" s="229" t="s">
        <v>126</v>
      </c>
      <c r="E149" s="230" t="s">
        <v>1</v>
      </c>
      <c r="F149" s="231" t="s">
        <v>165</v>
      </c>
      <c r="G149" s="228"/>
      <c r="H149" s="232">
        <v>19.699999999999999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126</v>
      </c>
      <c r="AU149" s="238" t="s">
        <v>85</v>
      </c>
      <c r="AV149" s="13" t="s">
        <v>85</v>
      </c>
      <c r="AW149" s="13" t="s">
        <v>32</v>
      </c>
      <c r="AX149" s="13" t="s">
        <v>81</v>
      </c>
      <c r="AY149" s="238" t="s">
        <v>118</v>
      </c>
    </row>
    <row r="150" s="2" customFormat="1" ht="24.15" customHeight="1">
      <c r="A150" s="38"/>
      <c r="B150" s="39"/>
      <c r="C150" s="213" t="s">
        <v>166</v>
      </c>
      <c r="D150" s="213" t="s">
        <v>120</v>
      </c>
      <c r="E150" s="214" t="s">
        <v>167</v>
      </c>
      <c r="F150" s="215" t="s">
        <v>168</v>
      </c>
      <c r="G150" s="216" t="s">
        <v>140</v>
      </c>
      <c r="H150" s="217">
        <v>21.670000000000002</v>
      </c>
      <c r="I150" s="218"/>
      <c r="J150" s="219">
        <f>ROUND(I150*H150,2)</f>
        <v>0</v>
      </c>
      <c r="K150" s="220"/>
      <c r="L150" s="44"/>
      <c r="M150" s="221" t="s">
        <v>1</v>
      </c>
      <c r="N150" s="222" t="s">
        <v>41</v>
      </c>
      <c r="O150" s="91"/>
      <c r="P150" s="223">
        <f>O150*H150</f>
        <v>0</v>
      </c>
      <c r="Q150" s="223">
        <v>0.46000000000000002</v>
      </c>
      <c r="R150" s="223">
        <f>Q150*H150</f>
        <v>9.9682000000000013</v>
      </c>
      <c r="S150" s="223">
        <v>0</v>
      </c>
      <c r="T150" s="22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5" t="s">
        <v>124</v>
      </c>
      <c r="AT150" s="225" t="s">
        <v>120</v>
      </c>
      <c r="AU150" s="225" t="s">
        <v>85</v>
      </c>
      <c r="AY150" s="17" t="s">
        <v>118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7" t="s">
        <v>81</v>
      </c>
      <c r="BK150" s="226">
        <f>ROUND(I150*H150,2)</f>
        <v>0</v>
      </c>
      <c r="BL150" s="17" t="s">
        <v>124</v>
      </c>
      <c r="BM150" s="225" t="s">
        <v>169</v>
      </c>
    </row>
    <row r="151" s="13" customFormat="1">
      <c r="A151" s="13"/>
      <c r="B151" s="227"/>
      <c r="C151" s="228"/>
      <c r="D151" s="229" t="s">
        <v>126</v>
      </c>
      <c r="E151" s="230" t="s">
        <v>1</v>
      </c>
      <c r="F151" s="231" t="s">
        <v>165</v>
      </c>
      <c r="G151" s="228"/>
      <c r="H151" s="232">
        <v>19.699999999999999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126</v>
      </c>
      <c r="AU151" s="238" t="s">
        <v>85</v>
      </c>
      <c r="AV151" s="13" t="s">
        <v>85</v>
      </c>
      <c r="AW151" s="13" t="s">
        <v>32</v>
      </c>
      <c r="AX151" s="13" t="s">
        <v>81</v>
      </c>
      <c r="AY151" s="238" t="s">
        <v>118</v>
      </c>
    </row>
    <row r="152" s="13" customFormat="1">
      <c r="A152" s="13"/>
      <c r="B152" s="227"/>
      <c r="C152" s="228"/>
      <c r="D152" s="229" t="s">
        <v>126</v>
      </c>
      <c r="E152" s="228"/>
      <c r="F152" s="231" t="s">
        <v>170</v>
      </c>
      <c r="G152" s="228"/>
      <c r="H152" s="232">
        <v>21.670000000000002</v>
      </c>
      <c r="I152" s="233"/>
      <c r="J152" s="228"/>
      <c r="K152" s="228"/>
      <c r="L152" s="234"/>
      <c r="M152" s="235"/>
      <c r="N152" s="236"/>
      <c r="O152" s="236"/>
      <c r="P152" s="236"/>
      <c r="Q152" s="236"/>
      <c r="R152" s="236"/>
      <c r="S152" s="236"/>
      <c r="T152" s="23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126</v>
      </c>
      <c r="AU152" s="238" t="s">
        <v>85</v>
      </c>
      <c r="AV152" s="13" t="s">
        <v>85</v>
      </c>
      <c r="AW152" s="13" t="s">
        <v>4</v>
      </c>
      <c r="AX152" s="13" t="s">
        <v>81</v>
      </c>
      <c r="AY152" s="238" t="s">
        <v>118</v>
      </c>
    </row>
    <row r="153" s="2" customFormat="1" ht="24.15" customHeight="1">
      <c r="A153" s="38"/>
      <c r="B153" s="39"/>
      <c r="C153" s="213" t="s">
        <v>171</v>
      </c>
      <c r="D153" s="213" t="s">
        <v>120</v>
      </c>
      <c r="E153" s="214" t="s">
        <v>172</v>
      </c>
      <c r="F153" s="215" t="s">
        <v>173</v>
      </c>
      <c r="G153" s="216" t="s">
        <v>140</v>
      </c>
      <c r="H153" s="217">
        <v>19.699999999999999</v>
      </c>
      <c r="I153" s="218"/>
      <c r="J153" s="219">
        <f>ROUND(I153*H153,2)</f>
        <v>0</v>
      </c>
      <c r="K153" s="220"/>
      <c r="L153" s="44"/>
      <c r="M153" s="221" t="s">
        <v>1</v>
      </c>
      <c r="N153" s="222" t="s">
        <v>41</v>
      </c>
      <c r="O153" s="91"/>
      <c r="P153" s="223">
        <f>O153*H153</f>
        <v>0</v>
      </c>
      <c r="Q153" s="223">
        <v>0.089219999999999994</v>
      </c>
      <c r="R153" s="223">
        <f>Q153*H153</f>
        <v>1.7576339999999999</v>
      </c>
      <c r="S153" s="223">
        <v>0</v>
      </c>
      <c r="T153" s="22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5" t="s">
        <v>124</v>
      </c>
      <c r="AT153" s="225" t="s">
        <v>120</v>
      </c>
      <c r="AU153" s="225" t="s">
        <v>85</v>
      </c>
      <c r="AY153" s="17" t="s">
        <v>118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7" t="s">
        <v>81</v>
      </c>
      <c r="BK153" s="226">
        <f>ROUND(I153*H153,2)</f>
        <v>0</v>
      </c>
      <c r="BL153" s="17" t="s">
        <v>124</v>
      </c>
      <c r="BM153" s="225" t="s">
        <v>174</v>
      </c>
    </row>
    <row r="154" s="2" customFormat="1" ht="21.75" customHeight="1">
      <c r="A154" s="38"/>
      <c r="B154" s="39"/>
      <c r="C154" s="250" t="s">
        <v>175</v>
      </c>
      <c r="D154" s="250" t="s">
        <v>148</v>
      </c>
      <c r="E154" s="251" t="s">
        <v>176</v>
      </c>
      <c r="F154" s="252" t="s">
        <v>177</v>
      </c>
      <c r="G154" s="253" t="s">
        <v>140</v>
      </c>
      <c r="H154" s="254">
        <v>20.094000000000001</v>
      </c>
      <c r="I154" s="255"/>
      <c r="J154" s="256">
        <f>ROUND(I154*H154,2)</f>
        <v>0</v>
      </c>
      <c r="K154" s="257"/>
      <c r="L154" s="258"/>
      <c r="M154" s="259" t="s">
        <v>1</v>
      </c>
      <c r="N154" s="260" t="s">
        <v>41</v>
      </c>
      <c r="O154" s="91"/>
      <c r="P154" s="223">
        <f>O154*H154</f>
        <v>0</v>
      </c>
      <c r="Q154" s="223">
        <v>0.13100000000000001</v>
      </c>
      <c r="R154" s="223">
        <f>Q154*H154</f>
        <v>2.632314</v>
      </c>
      <c r="S154" s="223">
        <v>0</v>
      </c>
      <c r="T154" s="22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5" t="s">
        <v>152</v>
      </c>
      <c r="AT154" s="225" t="s">
        <v>148</v>
      </c>
      <c r="AU154" s="225" t="s">
        <v>85</v>
      </c>
      <c r="AY154" s="17" t="s">
        <v>118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17" t="s">
        <v>81</v>
      </c>
      <c r="BK154" s="226">
        <f>ROUND(I154*H154,2)</f>
        <v>0</v>
      </c>
      <c r="BL154" s="17" t="s">
        <v>124</v>
      </c>
      <c r="BM154" s="225" t="s">
        <v>178</v>
      </c>
    </row>
    <row r="155" s="13" customFormat="1">
      <c r="A155" s="13"/>
      <c r="B155" s="227"/>
      <c r="C155" s="228"/>
      <c r="D155" s="229" t="s">
        <v>126</v>
      </c>
      <c r="E155" s="230" t="s">
        <v>1</v>
      </c>
      <c r="F155" s="231" t="s">
        <v>165</v>
      </c>
      <c r="G155" s="228"/>
      <c r="H155" s="232">
        <v>19.699999999999999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126</v>
      </c>
      <c r="AU155" s="238" t="s">
        <v>85</v>
      </c>
      <c r="AV155" s="13" t="s">
        <v>85</v>
      </c>
      <c r="AW155" s="13" t="s">
        <v>32</v>
      </c>
      <c r="AX155" s="13" t="s">
        <v>81</v>
      </c>
      <c r="AY155" s="238" t="s">
        <v>118</v>
      </c>
    </row>
    <row r="156" s="13" customFormat="1">
      <c r="A156" s="13"/>
      <c r="B156" s="227"/>
      <c r="C156" s="228"/>
      <c r="D156" s="229" t="s">
        <v>126</v>
      </c>
      <c r="E156" s="228"/>
      <c r="F156" s="231" t="s">
        <v>179</v>
      </c>
      <c r="G156" s="228"/>
      <c r="H156" s="232">
        <v>20.094000000000001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126</v>
      </c>
      <c r="AU156" s="238" t="s">
        <v>85</v>
      </c>
      <c r="AV156" s="13" t="s">
        <v>85</v>
      </c>
      <c r="AW156" s="13" t="s">
        <v>4</v>
      </c>
      <c r="AX156" s="13" t="s">
        <v>81</v>
      </c>
      <c r="AY156" s="238" t="s">
        <v>118</v>
      </c>
    </row>
    <row r="157" s="12" customFormat="1" ht="22.8" customHeight="1">
      <c r="A157" s="12"/>
      <c r="B157" s="197"/>
      <c r="C157" s="198"/>
      <c r="D157" s="199" t="s">
        <v>75</v>
      </c>
      <c r="E157" s="211" t="s">
        <v>152</v>
      </c>
      <c r="F157" s="211" t="s">
        <v>180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SUM(P158:P159)</f>
        <v>0</v>
      </c>
      <c r="Q157" s="205"/>
      <c r="R157" s="206">
        <f>SUM(R158:R159)</f>
        <v>0.00013100000000000001</v>
      </c>
      <c r="S157" s="205"/>
      <c r="T157" s="207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81</v>
      </c>
      <c r="AT157" s="209" t="s">
        <v>75</v>
      </c>
      <c r="AU157" s="209" t="s">
        <v>81</v>
      </c>
      <c r="AY157" s="208" t="s">
        <v>118</v>
      </c>
      <c r="BK157" s="210">
        <f>SUM(BK158:BK159)</f>
        <v>0</v>
      </c>
    </row>
    <row r="158" s="2" customFormat="1" ht="16.5" customHeight="1">
      <c r="A158" s="38"/>
      <c r="B158" s="39"/>
      <c r="C158" s="213" t="s">
        <v>181</v>
      </c>
      <c r="D158" s="213" t="s">
        <v>120</v>
      </c>
      <c r="E158" s="214" t="s">
        <v>182</v>
      </c>
      <c r="F158" s="215" t="s">
        <v>183</v>
      </c>
      <c r="G158" s="216" t="s">
        <v>184</v>
      </c>
      <c r="H158" s="217">
        <v>13.1</v>
      </c>
      <c r="I158" s="218"/>
      <c r="J158" s="219">
        <f>ROUND(I158*H158,2)</f>
        <v>0</v>
      </c>
      <c r="K158" s="220"/>
      <c r="L158" s="44"/>
      <c r="M158" s="221" t="s">
        <v>1</v>
      </c>
      <c r="N158" s="222" t="s">
        <v>41</v>
      </c>
      <c r="O158" s="91"/>
      <c r="P158" s="223">
        <f>O158*H158</f>
        <v>0</v>
      </c>
      <c r="Q158" s="223">
        <v>1.0000000000000001E-05</v>
      </c>
      <c r="R158" s="223">
        <f>Q158*H158</f>
        <v>0.00013100000000000001</v>
      </c>
      <c r="S158" s="223">
        <v>0</v>
      </c>
      <c r="T158" s="22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5" t="s">
        <v>124</v>
      </c>
      <c r="AT158" s="225" t="s">
        <v>120</v>
      </c>
      <c r="AU158" s="225" t="s">
        <v>85</v>
      </c>
      <c r="AY158" s="17" t="s">
        <v>118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7" t="s">
        <v>81</v>
      </c>
      <c r="BK158" s="226">
        <f>ROUND(I158*H158,2)</f>
        <v>0</v>
      </c>
      <c r="BL158" s="17" t="s">
        <v>124</v>
      </c>
      <c r="BM158" s="225" t="s">
        <v>185</v>
      </c>
    </row>
    <row r="159" s="13" customFormat="1">
      <c r="A159" s="13"/>
      <c r="B159" s="227"/>
      <c r="C159" s="228"/>
      <c r="D159" s="229" t="s">
        <v>126</v>
      </c>
      <c r="E159" s="230" t="s">
        <v>1</v>
      </c>
      <c r="F159" s="231" t="s">
        <v>186</v>
      </c>
      <c r="G159" s="228"/>
      <c r="H159" s="232">
        <v>13.1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126</v>
      </c>
      <c r="AU159" s="238" t="s">
        <v>85</v>
      </c>
      <c r="AV159" s="13" t="s">
        <v>85</v>
      </c>
      <c r="AW159" s="13" t="s">
        <v>32</v>
      </c>
      <c r="AX159" s="13" t="s">
        <v>81</v>
      </c>
      <c r="AY159" s="238" t="s">
        <v>118</v>
      </c>
    </row>
    <row r="160" s="12" customFormat="1" ht="22.8" customHeight="1">
      <c r="A160" s="12"/>
      <c r="B160" s="197"/>
      <c r="C160" s="198"/>
      <c r="D160" s="199" t="s">
        <v>75</v>
      </c>
      <c r="E160" s="211" t="s">
        <v>166</v>
      </c>
      <c r="F160" s="211" t="s">
        <v>187</v>
      </c>
      <c r="G160" s="198"/>
      <c r="H160" s="198"/>
      <c r="I160" s="201"/>
      <c r="J160" s="212">
        <f>BK160</f>
        <v>0</v>
      </c>
      <c r="K160" s="198"/>
      <c r="L160" s="203"/>
      <c r="M160" s="204"/>
      <c r="N160" s="205"/>
      <c r="O160" s="205"/>
      <c r="P160" s="206">
        <f>SUM(P161:P182)</f>
        <v>0</v>
      </c>
      <c r="Q160" s="205"/>
      <c r="R160" s="206">
        <f>SUM(R161:R182)</f>
        <v>3.0468999999999999</v>
      </c>
      <c r="S160" s="205"/>
      <c r="T160" s="207">
        <f>SUM(T161:T182)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8" t="s">
        <v>81</v>
      </c>
      <c r="AT160" s="209" t="s">
        <v>75</v>
      </c>
      <c r="AU160" s="209" t="s">
        <v>81</v>
      </c>
      <c r="AY160" s="208" t="s">
        <v>118</v>
      </c>
      <c r="BK160" s="210">
        <f>SUM(BK161:BK182)</f>
        <v>0</v>
      </c>
    </row>
    <row r="161" s="2" customFormat="1" ht="33" customHeight="1">
      <c r="A161" s="38"/>
      <c r="B161" s="39"/>
      <c r="C161" s="213" t="s">
        <v>188</v>
      </c>
      <c r="D161" s="213" t="s">
        <v>120</v>
      </c>
      <c r="E161" s="214" t="s">
        <v>189</v>
      </c>
      <c r="F161" s="215" t="s">
        <v>190</v>
      </c>
      <c r="G161" s="216" t="s">
        <v>184</v>
      </c>
      <c r="H161" s="217">
        <v>17.199999999999999</v>
      </c>
      <c r="I161" s="218"/>
      <c r="J161" s="219">
        <f>ROUND(I161*H161,2)</f>
        <v>0</v>
      </c>
      <c r="K161" s="220"/>
      <c r="L161" s="44"/>
      <c r="M161" s="221" t="s">
        <v>1</v>
      </c>
      <c r="N161" s="222" t="s">
        <v>41</v>
      </c>
      <c r="O161" s="91"/>
      <c r="P161" s="223">
        <f>O161*H161</f>
        <v>0</v>
      </c>
      <c r="Q161" s="223">
        <v>0.1295</v>
      </c>
      <c r="R161" s="223">
        <f>Q161*H161</f>
        <v>2.2273999999999998</v>
      </c>
      <c r="S161" s="223">
        <v>0</v>
      </c>
      <c r="T161" s="22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5" t="s">
        <v>124</v>
      </c>
      <c r="AT161" s="225" t="s">
        <v>120</v>
      </c>
      <c r="AU161" s="225" t="s">
        <v>85</v>
      </c>
      <c r="AY161" s="17" t="s">
        <v>118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7" t="s">
        <v>81</v>
      </c>
      <c r="BK161" s="226">
        <f>ROUND(I161*H161,2)</f>
        <v>0</v>
      </c>
      <c r="BL161" s="17" t="s">
        <v>124</v>
      </c>
      <c r="BM161" s="225" t="s">
        <v>191</v>
      </c>
    </row>
    <row r="162" s="13" customFormat="1">
      <c r="A162" s="13"/>
      <c r="B162" s="227"/>
      <c r="C162" s="228"/>
      <c r="D162" s="229" t="s">
        <v>126</v>
      </c>
      <c r="E162" s="230" t="s">
        <v>1</v>
      </c>
      <c r="F162" s="231" t="s">
        <v>192</v>
      </c>
      <c r="G162" s="228"/>
      <c r="H162" s="232">
        <v>17.199999999999999</v>
      </c>
      <c r="I162" s="233"/>
      <c r="J162" s="228"/>
      <c r="K162" s="228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126</v>
      </c>
      <c r="AU162" s="238" t="s">
        <v>85</v>
      </c>
      <c r="AV162" s="13" t="s">
        <v>85</v>
      </c>
      <c r="AW162" s="13" t="s">
        <v>32</v>
      </c>
      <c r="AX162" s="13" t="s">
        <v>81</v>
      </c>
      <c r="AY162" s="238" t="s">
        <v>118</v>
      </c>
    </row>
    <row r="163" s="2" customFormat="1" ht="16.5" customHeight="1">
      <c r="A163" s="38"/>
      <c r="B163" s="39"/>
      <c r="C163" s="250" t="s">
        <v>193</v>
      </c>
      <c r="D163" s="250" t="s">
        <v>148</v>
      </c>
      <c r="E163" s="251" t="s">
        <v>194</v>
      </c>
      <c r="F163" s="252" t="s">
        <v>195</v>
      </c>
      <c r="G163" s="253" t="s">
        <v>184</v>
      </c>
      <c r="H163" s="254">
        <v>17.199999999999999</v>
      </c>
      <c r="I163" s="255"/>
      <c r="J163" s="256">
        <f>ROUND(I163*H163,2)</f>
        <v>0</v>
      </c>
      <c r="K163" s="257"/>
      <c r="L163" s="258"/>
      <c r="M163" s="259" t="s">
        <v>1</v>
      </c>
      <c r="N163" s="260" t="s">
        <v>41</v>
      </c>
      <c r="O163" s="91"/>
      <c r="P163" s="223">
        <f>O163*H163</f>
        <v>0</v>
      </c>
      <c r="Q163" s="223">
        <v>0.045999999999999999</v>
      </c>
      <c r="R163" s="223">
        <f>Q163*H163</f>
        <v>0.7911999999999999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152</v>
      </c>
      <c r="AT163" s="225" t="s">
        <v>148</v>
      </c>
      <c r="AU163" s="225" t="s">
        <v>85</v>
      </c>
      <c r="AY163" s="17" t="s">
        <v>118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81</v>
      </c>
      <c r="BK163" s="226">
        <f>ROUND(I163*H163,2)</f>
        <v>0</v>
      </c>
      <c r="BL163" s="17" t="s">
        <v>124</v>
      </c>
      <c r="BM163" s="225" t="s">
        <v>196</v>
      </c>
    </row>
    <row r="164" s="2" customFormat="1" ht="24.15" customHeight="1">
      <c r="A164" s="38"/>
      <c r="B164" s="39"/>
      <c r="C164" s="213" t="s">
        <v>8</v>
      </c>
      <c r="D164" s="213" t="s">
        <v>120</v>
      </c>
      <c r="E164" s="214" t="s">
        <v>197</v>
      </c>
      <c r="F164" s="215" t="s">
        <v>198</v>
      </c>
      <c r="G164" s="216" t="s">
        <v>199</v>
      </c>
      <c r="H164" s="217">
        <v>1</v>
      </c>
      <c r="I164" s="218"/>
      <c r="J164" s="219">
        <f>ROUND(I164*H164,2)</f>
        <v>0</v>
      </c>
      <c r="K164" s="220"/>
      <c r="L164" s="44"/>
      <c r="M164" s="221" t="s">
        <v>1</v>
      </c>
      <c r="N164" s="222" t="s">
        <v>41</v>
      </c>
      <c r="O164" s="91"/>
      <c r="P164" s="223">
        <f>O164*H164</f>
        <v>0</v>
      </c>
      <c r="Q164" s="223">
        <v>0.028299999999999999</v>
      </c>
      <c r="R164" s="223">
        <f>Q164*H164</f>
        <v>0.028299999999999999</v>
      </c>
      <c r="S164" s="223">
        <v>0</v>
      </c>
      <c r="T164" s="22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5" t="s">
        <v>124</v>
      </c>
      <c r="AT164" s="225" t="s">
        <v>120</v>
      </c>
      <c r="AU164" s="225" t="s">
        <v>85</v>
      </c>
      <c r="AY164" s="17" t="s">
        <v>118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17" t="s">
        <v>81</v>
      </c>
      <c r="BK164" s="226">
        <f>ROUND(I164*H164,2)</f>
        <v>0</v>
      </c>
      <c r="BL164" s="17" t="s">
        <v>124</v>
      </c>
      <c r="BM164" s="225" t="s">
        <v>200</v>
      </c>
    </row>
    <row r="165" s="13" customFormat="1">
      <c r="A165" s="13"/>
      <c r="B165" s="227"/>
      <c r="C165" s="228"/>
      <c r="D165" s="229" t="s">
        <v>126</v>
      </c>
      <c r="E165" s="230" t="s">
        <v>1</v>
      </c>
      <c r="F165" s="231" t="s">
        <v>201</v>
      </c>
      <c r="G165" s="228"/>
      <c r="H165" s="232">
        <v>1</v>
      </c>
      <c r="I165" s="233"/>
      <c r="J165" s="228"/>
      <c r="K165" s="228"/>
      <c r="L165" s="234"/>
      <c r="M165" s="235"/>
      <c r="N165" s="236"/>
      <c r="O165" s="236"/>
      <c r="P165" s="236"/>
      <c r="Q165" s="236"/>
      <c r="R165" s="236"/>
      <c r="S165" s="236"/>
      <c r="T165" s="23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8" t="s">
        <v>126</v>
      </c>
      <c r="AU165" s="238" t="s">
        <v>85</v>
      </c>
      <c r="AV165" s="13" t="s">
        <v>85</v>
      </c>
      <c r="AW165" s="13" t="s">
        <v>32</v>
      </c>
      <c r="AX165" s="13" t="s">
        <v>81</v>
      </c>
      <c r="AY165" s="238" t="s">
        <v>118</v>
      </c>
    </row>
    <row r="166" s="15" customFormat="1">
      <c r="A166" s="15"/>
      <c r="B166" s="261"/>
      <c r="C166" s="262"/>
      <c r="D166" s="229" t="s">
        <v>126</v>
      </c>
      <c r="E166" s="263" t="s">
        <v>1</v>
      </c>
      <c r="F166" s="264" t="s">
        <v>202</v>
      </c>
      <c r="G166" s="262"/>
      <c r="H166" s="263" t="s">
        <v>1</v>
      </c>
      <c r="I166" s="265"/>
      <c r="J166" s="262"/>
      <c r="K166" s="262"/>
      <c r="L166" s="266"/>
      <c r="M166" s="267"/>
      <c r="N166" s="268"/>
      <c r="O166" s="268"/>
      <c r="P166" s="268"/>
      <c r="Q166" s="268"/>
      <c r="R166" s="268"/>
      <c r="S166" s="268"/>
      <c r="T166" s="26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0" t="s">
        <v>126</v>
      </c>
      <c r="AU166" s="270" t="s">
        <v>85</v>
      </c>
      <c r="AV166" s="15" t="s">
        <v>81</v>
      </c>
      <c r="AW166" s="15" t="s">
        <v>32</v>
      </c>
      <c r="AX166" s="15" t="s">
        <v>76</v>
      </c>
      <c r="AY166" s="270" t="s">
        <v>118</v>
      </c>
    </row>
    <row r="167" s="15" customFormat="1">
      <c r="A167" s="15"/>
      <c r="B167" s="261"/>
      <c r="C167" s="262"/>
      <c r="D167" s="229" t="s">
        <v>126</v>
      </c>
      <c r="E167" s="263" t="s">
        <v>1</v>
      </c>
      <c r="F167" s="264" t="s">
        <v>203</v>
      </c>
      <c r="G167" s="262"/>
      <c r="H167" s="263" t="s">
        <v>1</v>
      </c>
      <c r="I167" s="265"/>
      <c r="J167" s="262"/>
      <c r="K167" s="262"/>
      <c r="L167" s="266"/>
      <c r="M167" s="267"/>
      <c r="N167" s="268"/>
      <c r="O167" s="268"/>
      <c r="P167" s="268"/>
      <c r="Q167" s="268"/>
      <c r="R167" s="268"/>
      <c r="S167" s="268"/>
      <c r="T167" s="26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0" t="s">
        <v>126</v>
      </c>
      <c r="AU167" s="270" t="s">
        <v>85</v>
      </c>
      <c r="AV167" s="15" t="s">
        <v>81</v>
      </c>
      <c r="AW167" s="15" t="s">
        <v>32</v>
      </c>
      <c r="AX167" s="15" t="s">
        <v>76</v>
      </c>
      <c r="AY167" s="270" t="s">
        <v>118</v>
      </c>
    </row>
    <row r="168" s="15" customFormat="1">
      <c r="A168" s="15"/>
      <c r="B168" s="261"/>
      <c r="C168" s="262"/>
      <c r="D168" s="229" t="s">
        <v>126</v>
      </c>
      <c r="E168" s="263" t="s">
        <v>1</v>
      </c>
      <c r="F168" s="264" t="s">
        <v>204</v>
      </c>
      <c r="G168" s="262"/>
      <c r="H168" s="263" t="s">
        <v>1</v>
      </c>
      <c r="I168" s="265"/>
      <c r="J168" s="262"/>
      <c r="K168" s="262"/>
      <c r="L168" s="266"/>
      <c r="M168" s="267"/>
      <c r="N168" s="268"/>
      <c r="O168" s="268"/>
      <c r="P168" s="268"/>
      <c r="Q168" s="268"/>
      <c r="R168" s="268"/>
      <c r="S168" s="268"/>
      <c r="T168" s="269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0" t="s">
        <v>126</v>
      </c>
      <c r="AU168" s="270" t="s">
        <v>85</v>
      </c>
      <c r="AV168" s="15" t="s">
        <v>81</v>
      </c>
      <c r="AW168" s="15" t="s">
        <v>32</v>
      </c>
      <c r="AX168" s="15" t="s">
        <v>76</v>
      </c>
      <c r="AY168" s="270" t="s">
        <v>118</v>
      </c>
    </row>
    <row r="169" s="15" customFormat="1">
      <c r="A169" s="15"/>
      <c r="B169" s="261"/>
      <c r="C169" s="262"/>
      <c r="D169" s="229" t="s">
        <v>126</v>
      </c>
      <c r="E169" s="263" t="s">
        <v>1</v>
      </c>
      <c r="F169" s="264" t="s">
        <v>205</v>
      </c>
      <c r="G169" s="262"/>
      <c r="H169" s="263" t="s">
        <v>1</v>
      </c>
      <c r="I169" s="265"/>
      <c r="J169" s="262"/>
      <c r="K169" s="262"/>
      <c r="L169" s="266"/>
      <c r="M169" s="267"/>
      <c r="N169" s="268"/>
      <c r="O169" s="268"/>
      <c r="P169" s="268"/>
      <c r="Q169" s="268"/>
      <c r="R169" s="268"/>
      <c r="S169" s="268"/>
      <c r="T169" s="269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0" t="s">
        <v>126</v>
      </c>
      <c r="AU169" s="270" t="s">
        <v>85</v>
      </c>
      <c r="AV169" s="15" t="s">
        <v>81</v>
      </c>
      <c r="AW169" s="15" t="s">
        <v>32</v>
      </c>
      <c r="AX169" s="15" t="s">
        <v>76</v>
      </c>
      <c r="AY169" s="270" t="s">
        <v>118</v>
      </c>
    </row>
    <row r="170" s="15" customFormat="1">
      <c r="A170" s="15"/>
      <c r="B170" s="261"/>
      <c r="C170" s="262"/>
      <c r="D170" s="229" t="s">
        <v>126</v>
      </c>
      <c r="E170" s="263" t="s">
        <v>1</v>
      </c>
      <c r="F170" s="264" t="s">
        <v>206</v>
      </c>
      <c r="G170" s="262"/>
      <c r="H170" s="263" t="s">
        <v>1</v>
      </c>
      <c r="I170" s="265"/>
      <c r="J170" s="262"/>
      <c r="K170" s="262"/>
      <c r="L170" s="266"/>
      <c r="M170" s="267"/>
      <c r="N170" s="268"/>
      <c r="O170" s="268"/>
      <c r="P170" s="268"/>
      <c r="Q170" s="268"/>
      <c r="R170" s="268"/>
      <c r="S170" s="268"/>
      <c r="T170" s="269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0" t="s">
        <v>126</v>
      </c>
      <c r="AU170" s="270" t="s">
        <v>85</v>
      </c>
      <c r="AV170" s="15" t="s">
        <v>81</v>
      </c>
      <c r="AW170" s="15" t="s">
        <v>32</v>
      </c>
      <c r="AX170" s="15" t="s">
        <v>76</v>
      </c>
      <c r="AY170" s="270" t="s">
        <v>118</v>
      </c>
    </row>
    <row r="171" s="15" customFormat="1">
      <c r="A171" s="15"/>
      <c r="B171" s="261"/>
      <c r="C171" s="262"/>
      <c r="D171" s="229" t="s">
        <v>126</v>
      </c>
      <c r="E171" s="263" t="s">
        <v>1</v>
      </c>
      <c r="F171" s="264" t="s">
        <v>207</v>
      </c>
      <c r="G171" s="262"/>
      <c r="H171" s="263" t="s">
        <v>1</v>
      </c>
      <c r="I171" s="265"/>
      <c r="J171" s="262"/>
      <c r="K171" s="262"/>
      <c r="L171" s="266"/>
      <c r="M171" s="267"/>
      <c r="N171" s="268"/>
      <c r="O171" s="268"/>
      <c r="P171" s="268"/>
      <c r="Q171" s="268"/>
      <c r="R171" s="268"/>
      <c r="S171" s="268"/>
      <c r="T171" s="26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0" t="s">
        <v>126</v>
      </c>
      <c r="AU171" s="270" t="s">
        <v>85</v>
      </c>
      <c r="AV171" s="15" t="s">
        <v>81</v>
      </c>
      <c r="AW171" s="15" t="s">
        <v>32</v>
      </c>
      <c r="AX171" s="15" t="s">
        <v>76</v>
      </c>
      <c r="AY171" s="270" t="s">
        <v>118</v>
      </c>
    </row>
    <row r="172" s="15" customFormat="1">
      <c r="A172" s="15"/>
      <c r="B172" s="261"/>
      <c r="C172" s="262"/>
      <c r="D172" s="229" t="s">
        <v>126</v>
      </c>
      <c r="E172" s="263" t="s">
        <v>1</v>
      </c>
      <c r="F172" s="264" t="s">
        <v>208</v>
      </c>
      <c r="G172" s="262"/>
      <c r="H172" s="263" t="s">
        <v>1</v>
      </c>
      <c r="I172" s="265"/>
      <c r="J172" s="262"/>
      <c r="K172" s="262"/>
      <c r="L172" s="266"/>
      <c r="M172" s="267"/>
      <c r="N172" s="268"/>
      <c r="O172" s="268"/>
      <c r="P172" s="268"/>
      <c r="Q172" s="268"/>
      <c r="R172" s="268"/>
      <c r="S172" s="268"/>
      <c r="T172" s="26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0" t="s">
        <v>126</v>
      </c>
      <c r="AU172" s="270" t="s">
        <v>85</v>
      </c>
      <c r="AV172" s="15" t="s">
        <v>81</v>
      </c>
      <c r="AW172" s="15" t="s">
        <v>32</v>
      </c>
      <c r="AX172" s="15" t="s">
        <v>76</v>
      </c>
      <c r="AY172" s="270" t="s">
        <v>118</v>
      </c>
    </row>
    <row r="173" s="15" customFormat="1">
      <c r="A173" s="15"/>
      <c r="B173" s="261"/>
      <c r="C173" s="262"/>
      <c r="D173" s="229" t="s">
        <v>126</v>
      </c>
      <c r="E173" s="263" t="s">
        <v>1</v>
      </c>
      <c r="F173" s="264" t="s">
        <v>209</v>
      </c>
      <c r="G173" s="262"/>
      <c r="H173" s="263" t="s">
        <v>1</v>
      </c>
      <c r="I173" s="265"/>
      <c r="J173" s="262"/>
      <c r="K173" s="262"/>
      <c r="L173" s="266"/>
      <c r="M173" s="267"/>
      <c r="N173" s="268"/>
      <c r="O173" s="268"/>
      <c r="P173" s="268"/>
      <c r="Q173" s="268"/>
      <c r="R173" s="268"/>
      <c r="S173" s="268"/>
      <c r="T173" s="269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0" t="s">
        <v>126</v>
      </c>
      <c r="AU173" s="270" t="s">
        <v>85</v>
      </c>
      <c r="AV173" s="15" t="s">
        <v>81</v>
      </c>
      <c r="AW173" s="15" t="s">
        <v>32</v>
      </c>
      <c r="AX173" s="15" t="s">
        <v>76</v>
      </c>
      <c r="AY173" s="270" t="s">
        <v>118</v>
      </c>
    </row>
    <row r="174" s="15" customFormat="1">
      <c r="A174" s="15"/>
      <c r="B174" s="261"/>
      <c r="C174" s="262"/>
      <c r="D174" s="229" t="s">
        <v>126</v>
      </c>
      <c r="E174" s="263" t="s">
        <v>1</v>
      </c>
      <c r="F174" s="264" t="s">
        <v>210</v>
      </c>
      <c r="G174" s="262"/>
      <c r="H174" s="263" t="s">
        <v>1</v>
      </c>
      <c r="I174" s="265"/>
      <c r="J174" s="262"/>
      <c r="K174" s="262"/>
      <c r="L174" s="266"/>
      <c r="M174" s="267"/>
      <c r="N174" s="268"/>
      <c r="O174" s="268"/>
      <c r="P174" s="268"/>
      <c r="Q174" s="268"/>
      <c r="R174" s="268"/>
      <c r="S174" s="268"/>
      <c r="T174" s="26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0" t="s">
        <v>126</v>
      </c>
      <c r="AU174" s="270" t="s">
        <v>85</v>
      </c>
      <c r="AV174" s="15" t="s">
        <v>81</v>
      </c>
      <c r="AW174" s="15" t="s">
        <v>32</v>
      </c>
      <c r="AX174" s="15" t="s">
        <v>76</v>
      </c>
      <c r="AY174" s="270" t="s">
        <v>118</v>
      </c>
    </row>
    <row r="175" s="15" customFormat="1">
      <c r="A175" s="15"/>
      <c r="B175" s="261"/>
      <c r="C175" s="262"/>
      <c r="D175" s="229" t="s">
        <v>126</v>
      </c>
      <c r="E175" s="263" t="s">
        <v>1</v>
      </c>
      <c r="F175" s="264" t="s">
        <v>211</v>
      </c>
      <c r="G175" s="262"/>
      <c r="H175" s="263" t="s">
        <v>1</v>
      </c>
      <c r="I175" s="265"/>
      <c r="J175" s="262"/>
      <c r="K175" s="262"/>
      <c r="L175" s="266"/>
      <c r="M175" s="267"/>
      <c r="N175" s="268"/>
      <c r="O175" s="268"/>
      <c r="P175" s="268"/>
      <c r="Q175" s="268"/>
      <c r="R175" s="268"/>
      <c r="S175" s="268"/>
      <c r="T175" s="269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0" t="s">
        <v>126</v>
      </c>
      <c r="AU175" s="270" t="s">
        <v>85</v>
      </c>
      <c r="AV175" s="15" t="s">
        <v>81</v>
      </c>
      <c r="AW175" s="15" t="s">
        <v>32</v>
      </c>
      <c r="AX175" s="15" t="s">
        <v>76</v>
      </c>
      <c r="AY175" s="270" t="s">
        <v>118</v>
      </c>
    </row>
    <row r="176" s="15" customFormat="1">
      <c r="A176" s="15"/>
      <c r="B176" s="261"/>
      <c r="C176" s="262"/>
      <c r="D176" s="229" t="s">
        <v>126</v>
      </c>
      <c r="E176" s="263" t="s">
        <v>1</v>
      </c>
      <c r="F176" s="264" t="s">
        <v>212</v>
      </c>
      <c r="G176" s="262"/>
      <c r="H176" s="263" t="s">
        <v>1</v>
      </c>
      <c r="I176" s="265"/>
      <c r="J176" s="262"/>
      <c r="K176" s="262"/>
      <c r="L176" s="266"/>
      <c r="M176" s="267"/>
      <c r="N176" s="268"/>
      <c r="O176" s="268"/>
      <c r="P176" s="268"/>
      <c r="Q176" s="268"/>
      <c r="R176" s="268"/>
      <c r="S176" s="268"/>
      <c r="T176" s="269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0" t="s">
        <v>126</v>
      </c>
      <c r="AU176" s="270" t="s">
        <v>85</v>
      </c>
      <c r="AV176" s="15" t="s">
        <v>81</v>
      </c>
      <c r="AW176" s="15" t="s">
        <v>32</v>
      </c>
      <c r="AX176" s="15" t="s">
        <v>76</v>
      </c>
      <c r="AY176" s="270" t="s">
        <v>118</v>
      </c>
    </row>
    <row r="177" s="15" customFormat="1">
      <c r="A177" s="15"/>
      <c r="B177" s="261"/>
      <c r="C177" s="262"/>
      <c r="D177" s="229" t="s">
        <v>126</v>
      </c>
      <c r="E177" s="263" t="s">
        <v>1</v>
      </c>
      <c r="F177" s="264" t="s">
        <v>213</v>
      </c>
      <c r="G177" s="262"/>
      <c r="H177" s="263" t="s">
        <v>1</v>
      </c>
      <c r="I177" s="265"/>
      <c r="J177" s="262"/>
      <c r="K177" s="262"/>
      <c r="L177" s="266"/>
      <c r="M177" s="267"/>
      <c r="N177" s="268"/>
      <c r="O177" s="268"/>
      <c r="P177" s="268"/>
      <c r="Q177" s="268"/>
      <c r="R177" s="268"/>
      <c r="S177" s="268"/>
      <c r="T177" s="26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0" t="s">
        <v>126</v>
      </c>
      <c r="AU177" s="270" t="s">
        <v>85</v>
      </c>
      <c r="AV177" s="15" t="s">
        <v>81</v>
      </c>
      <c r="AW177" s="15" t="s">
        <v>32</v>
      </c>
      <c r="AX177" s="15" t="s">
        <v>76</v>
      </c>
      <c r="AY177" s="270" t="s">
        <v>118</v>
      </c>
    </row>
    <row r="178" s="15" customFormat="1">
      <c r="A178" s="15"/>
      <c r="B178" s="261"/>
      <c r="C178" s="262"/>
      <c r="D178" s="229" t="s">
        <v>126</v>
      </c>
      <c r="E178" s="263" t="s">
        <v>1</v>
      </c>
      <c r="F178" s="264" t="s">
        <v>214</v>
      </c>
      <c r="G178" s="262"/>
      <c r="H178" s="263" t="s">
        <v>1</v>
      </c>
      <c r="I178" s="265"/>
      <c r="J178" s="262"/>
      <c r="K178" s="262"/>
      <c r="L178" s="266"/>
      <c r="M178" s="267"/>
      <c r="N178" s="268"/>
      <c r="O178" s="268"/>
      <c r="P178" s="268"/>
      <c r="Q178" s="268"/>
      <c r="R178" s="268"/>
      <c r="S178" s="268"/>
      <c r="T178" s="26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0" t="s">
        <v>126</v>
      </c>
      <c r="AU178" s="270" t="s">
        <v>85</v>
      </c>
      <c r="AV178" s="15" t="s">
        <v>81</v>
      </c>
      <c r="AW178" s="15" t="s">
        <v>32</v>
      </c>
      <c r="AX178" s="15" t="s">
        <v>76</v>
      </c>
      <c r="AY178" s="270" t="s">
        <v>118</v>
      </c>
    </row>
    <row r="179" s="15" customFormat="1">
      <c r="A179" s="15"/>
      <c r="B179" s="261"/>
      <c r="C179" s="262"/>
      <c r="D179" s="229" t="s">
        <v>126</v>
      </c>
      <c r="E179" s="263" t="s">
        <v>1</v>
      </c>
      <c r="F179" s="264" t="s">
        <v>215</v>
      </c>
      <c r="G179" s="262"/>
      <c r="H179" s="263" t="s">
        <v>1</v>
      </c>
      <c r="I179" s="265"/>
      <c r="J179" s="262"/>
      <c r="K179" s="262"/>
      <c r="L179" s="266"/>
      <c r="M179" s="267"/>
      <c r="N179" s="268"/>
      <c r="O179" s="268"/>
      <c r="P179" s="268"/>
      <c r="Q179" s="268"/>
      <c r="R179" s="268"/>
      <c r="S179" s="268"/>
      <c r="T179" s="269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0" t="s">
        <v>126</v>
      </c>
      <c r="AU179" s="270" t="s">
        <v>85</v>
      </c>
      <c r="AV179" s="15" t="s">
        <v>81</v>
      </c>
      <c r="AW179" s="15" t="s">
        <v>32</v>
      </c>
      <c r="AX179" s="15" t="s">
        <v>76</v>
      </c>
      <c r="AY179" s="270" t="s">
        <v>118</v>
      </c>
    </row>
    <row r="180" s="15" customFormat="1">
      <c r="A180" s="15"/>
      <c r="B180" s="261"/>
      <c r="C180" s="262"/>
      <c r="D180" s="229" t="s">
        <v>126</v>
      </c>
      <c r="E180" s="263" t="s">
        <v>1</v>
      </c>
      <c r="F180" s="264" t="s">
        <v>216</v>
      </c>
      <c r="G180" s="262"/>
      <c r="H180" s="263" t="s">
        <v>1</v>
      </c>
      <c r="I180" s="265"/>
      <c r="J180" s="262"/>
      <c r="K180" s="262"/>
      <c r="L180" s="266"/>
      <c r="M180" s="267"/>
      <c r="N180" s="268"/>
      <c r="O180" s="268"/>
      <c r="P180" s="268"/>
      <c r="Q180" s="268"/>
      <c r="R180" s="268"/>
      <c r="S180" s="268"/>
      <c r="T180" s="269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0" t="s">
        <v>126</v>
      </c>
      <c r="AU180" s="270" t="s">
        <v>85</v>
      </c>
      <c r="AV180" s="15" t="s">
        <v>81</v>
      </c>
      <c r="AW180" s="15" t="s">
        <v>32</v>
      </c>
      <c r="AX180" s="15" t="s">
        <v>76</v>
      </c>
      <c r="AY180" s="270" t="s">
        <v>118</v>
      </c>
    </row>
    <row r="181" s="15" customFormat="1">
      <c r="A181" s="15"/>
      <c r="B181" s="261"/>
      <c r="C181" s="262"/>
      <c r="D181" s="229" t="s">
        <v>126</v>
      </c>
      <c r="E181" s="263" t="s">
        <v>1</v>
      </c>
      <c r="F181" s="264" t="s">
        <v>217</v>
      </c>
      <c r="G181" s="262"/>
      <c r="H181" s="263" t="s">
        <v>1</v>
      </c>
      <c r="I181" s="265"/>
      <c r="J181" s="262"/>
      <c r="K181" s="262"/>
      <c r="L181" s="266"/>
      <c r="M181" s="267"/>
      <c r="N181" s="268"/>
      <c r="O181" s="268"/>
      <c r="P181" s="268"/>
      <c r="Q181" s="268"/>
      <c r="R181" s="268"/>
      <c r="S181" s="268"/>
      <c r="T181" s="26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0" t="s">
        <v>126</v>
      </c>
      <c r="AU181" s="270" t="s">
        <v>85</v>
      </c>
      <c r="AV181" s="15" t="s">
        <v>81</v>
      </c>
      <c r="AW181" s="15" t="s">
        <v>32</v>
      </c>
      <c r="AX181" s="15" t="s">
        <v>76</v>
      </c>
      <c r="AY181" s="270" t="s">
        <v>118</v>
      </c>
    </row>
    <row r="182" s="15" customFormat="1">
      <c r="A182" s="15"/>
      <c r="B182" s="261"/>
      <c r="C182" s="262"/>
      <c r="D182" s="229" t="s">
        <v>126</v>
      </c>
      <c r="E182" s="263" t="s">
        <v>1</v>
      </c>
      <c r="F182" s="264" t="s">
        <v>218</v>
      </c>
      <c r="G182" s="262"/>
      <c r="H182" s="263" t="s">
        <v>1</v>
      </c>
      <c r="I182" s="265"/>
      <c r="J182" s="262"/>
      <c r="K182" s="262"/>
      <c r="L182" s="266"/>
      <c r="M182" s="267"/>
      <c r="N182" s="268"/>
      <c r="O182" s="268"/>
      <c r="P182" s="268"/>
      <c r="Q182" s="268"/>
      <c r="R182" s="268"/>
      <c r="S182" s="268"/>
      <c r="T182" s="26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0" t="s">
        <v>126</v>
      </c>
      <c r="AU182" s="270" t="s">
        <v>85</v>
      </c>
      <c r="AV182" s="15" t="s">
        <v>81</v>
      </c>
      <c r="AW182" s="15" t="s">
        <v>32</v>
      </c>
      <c r="AX182" s="15" t="s">
        <v>76</v>
      </c>
      <c r="AY182" s="270" t="s">
        <v>118</v>
      </c>
    </row>
    <row r="183" s="12" customFormat="1" ht="22.8" customHeight="1">
      <c r="A183" s="12"/>
      <c r="B183" s="197"/>
      <c r="C183" s="198"/>
      <c r="D183" s="199" t="s">
        <v>75</v>
      </c>
      <c r="E183" s="211" t="s">
        <v>219</v>
      </c>
      <c r="F183" s="211" t="s">
        <v>220</v>
      </c>
      <c r="G183" s="198"/>
      <c r="H183" s="198"/>
      <c r="I183" s="201"/>
      <c r="J183" s="212">
        <f>BK183</f>
        <v>0</v>
      </c>
      <c r="K183" s="198"/>
      <c r="L183" s="203"/>
      <c r="M183" s="204"/>
      <c r="N183" s="205"/>
      <c r="O183" s="205"/>
      <c r="P183" s="206">
        <f>SUM(P184:P185)</f>
        <v>0</v>
      </c>
      <c r="Q183" s="205"/>
      <c r="R183" s="206">
        <f>SUM(R184:R185)</f>
        <v>0</v>
      </c>
      <c r="S183" s="205"/>
      <c r="T183" s="207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8" t="s">
        <v>81</v>
      </c>
      <c r="AT183" s="209" t="s">
        <v>75</v>
      </c>
      <c r="AU183" s="209" t="s">
        <v>81</v>
      </c>
      <c r="AY183" s="208" t="s">
        <v>118</v>
      </c>
      <c r="BK183" s="210">
        <f>SUM(BK184:BK185)</f>
        <v>0</v>
      </c>
    </row>
    <row r="184" s="2" customFormat="1" ht="44.25" customHeight="1">
      <c r="A184" s="38"/>
      <c r="B184" s="39"/>
      <c r="C184" s="213" t="s">
        <v>221</v>
      </c>
      <c r="D184" s="213" t="s">
        <v>120</v>
      </c>
      <c r="E184" s="214" t="s">
        <v>222</v>
      </c>
      <c r="F184" s="215" t="s">
        <v>223</v>
      </c>
      <c r="G184" s="216" t="s">
        <v>224</v>
      </c>
      <c r="H184" s="217">
        <v>8.8510000000000009</v>
      </c>
      <c r="I184" s="218"/>
      <c r="J184" s="219">
        <f>ROUND(I184*H184,2)</f>
        <v>0</v>
      </c>
      <c r="K184" s="220"/>
      <c r="L184" s="44"/>
      <c r="M184" s="221" t="s">
        <v>1</v>
      </c>
      <c r="N184" s="222" t="s">
        <v>41</v>
      </c>
      <c r="O184" s="91"/>
      <c r="P184" s="223">
        <f>O184*H184</f>
        <v>0</v>
      </c>
      <c r="Q184" s="223">
        <v>0</v>
      </c>
      <c r="R184" s="223">
        <f>Q184*H184</f>
        <v>0</v>
      </c>
      <c r="S184" s="223">
        <v>0</v>
      </c>
      <c r="T184" s="22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5" t="s">
        <v>124</v>
      </c>
      <c r="AT184" s="225" t="s">
        <v>120</v>
      </c>
      <c r="AU184" s="225" t="s">
        <v>85</v>
      </c>
      <c r="AY184" s="17" t="s">
        <v>118</v>
      </c>
      <c r="BE184" s="226">
        <f>IF(N184="základní",J184,0)</f>
        <v>0</v>
      </c>
      <c r="BF184" s="226">
        <f>IF(N184="snížená",J184,0)</f>
        <v>0</v>
      </c>
      <c r="BG184" s="226">
        <f>IF(N184="zákl. přenesená",J184,0)</f>
        <v>0</v>
      </c>
      <c r="BH184" s="226">
        <f>IF(N184="sníž. přenesená",J184,0)</f>
        <v>0</v>
      </c>
      <c r="BI184" s="226">
        <f>IF(N184="nulová",J184,0)</f>
        <v>0</v>
      </c>
      <c r="BJ184" s="17" t="s">
        <v>81</v>
      </c>
      <c r="BK184" s="226">
        <f>ROUND(I184*H184,2)</f>
        <v>0</v>
      </c>
      <c r="BL184" s="17" t="s">
        <v>124</v>
      </c>
      <c r="BM184" s="225" t="s">
        <v>225</v>
      </c>
    </row>
    <row r="185" s="13" customFormat="1">
      <c r="A185" s="13"/>
      <c r="B185" s="227"/>
      <c r="C185" s="228"/>
      <c r="D185" s="229" t="s">
        <v>126</v>
      </c>
      <c r="E185" s="230" t="s">
        <v>1</v>
      </c>
      <c r="F185" s="231" t="s">
        <v>226</v>
      </c>
      <c r="G185" s="228"/>
      <c r="H185" s="232">
        <v>8.8510000000000009</v>
      </c>
      <c r="I185" s="233"/>
      <c r="J185" s="228"/>
      <c r="K185" s="228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126</v>
      </c>
      <c r="AU185" s="238" t="s">
        <v>85</v>
      </c>
      <c r="AV185" s="13" t="s">
        <v>85</v>
      </c>
      <c r="AW185" s="13" t="s">
        <v>32</v>
      </c>
      <c r="AX185" s="13" t="s">
        <v>81</v>
      </c>
      <c r="AY185" s="238" t="s">
        <v>118</v>
      </c>
    </row>
    <row r="186" s="12" customFormat="1" ht="22.8" customHeight="1">
      <c r="A186" s="12"/>
      <c r="B186" s="197"/>
      <c r="C186" s="198"/>
      <c r="D186" s="199" t="s">
        <v>75</v>
      </c>
      <c r="E186" s="211" t="s">
        <v>227</v>
      </c>
      <c r="F186" s="211" t="s">
        <v>228</v>
      </c>
      <c r="G186" s="198"/>
      <c r="H186" s="198"/>
      <c r="I186" s="201"/>
      <c r="J186" s="212">
        <f>BK186</f>
        <v>0</v>
      </c>
      <c r="K186" s="198"/>
      <c r="L186" s="203"/>
      <c r="M186" s="204"/>
      <c r="N186" s="205"/>
      <c r="O186" s="205"/>
      <c r="P186" s="206">
        <f>P187</f>
        <v>0</v>
      </c>
      <c r="Q186" s="205"/>
      <c r="R186" s="206">
        <f>R187</f>
        <v>0</v>
      </c>
      <c r="S186" s="205"/>
      <c r="T186" s="207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8" t="s">
        <v>81</v>
      </c>
      <c r="AT186" s="209" t="s">
        <v>75</v>
      </c>
      <c r="AU186" s="209" t="s">
        <v>81</v>
      </c>
      <c r="AY186" s="208" t="s">
        <v>118</v>
      </c>
      <c r="BK186" s="210">
        <f>BK187</f>
        <v>0</v>
      </c>
    </row>
    <row r="187" s="2" customFormat="1" ht="24.15" customHeight="1">
      <c r="A187" s="38"/>
      <c r="B187" s="39"/>
      <c r="C187" s="213" t="s">
        <v>229</v>
      </c>
      <c r="D187" s="213" t="s">
        <v>120</v>
      </c>
      <c r="E187" s="214" t="s">
        <v>230</v>
      </c>
      <c r="F187" s="215" t="s">
        <v>231</v>
      </c>
      <c r="G187" s="216" t="s">
        <v>224</v>
      </c>
      <c r="H187" s="217">
        <v>19.218</v>
      </c>
      <c r="I187" s="218"/>
      <c r="J187" s="219">
        <f>ROUND(I187*H187,2)</f>
        <v>0</v>
      </c>
      <c r="K187" s="220"/>
      <c r="L187" s="44"/>
      <c r="M187" s="221" t="s">
        <v>1</v>
      </c>
      <c r="N187" s="222" t="s">
        <v>41</v>
      </c>
      <c r="O187" s="91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5" t="s">
        <v>124</v>
      </c>
      <c r="AT187" s="225" t="s">
        <v>120</v>
      </c>
      <c r="AU187" s="225" t="s">
        <v>85</v>
      </c>
      <c r="AY187" s="17" t="s">
        <v>118</v>
      </c>
      <c r="BE187" s="226">
        <f>IF(N187="základní",J187,0)</f>
        <v>0</v>
      </c>
      <c r="BF187" s="226">
        <f>IF(N187="snížená",J187,0)</f>
        <v>0</v>
      </c>
      <c r="BG187" s="226">
        <f>IF(N187="zákl. přenesená",J187,0)</f>
        <v>0</v>
      </c>
      <c r="BH187" s="226">
        <f>IF(N187="sníž. přenesená",J187,0)</f>
        <v>0</v>
      </c>
      <c r="BI187" s="226">
        <f>IF(N187="nulová",J187,0)</f>
        <v>0</v>
      </c>
      <c r="BJ187" s="17" t="s">
        <v>81</v>
      </c>
      <c r="BK187" s="226">
        <f>ROUND(I187*H187,2)</f>
        <v>0</v>
      </c>
      <c r="BL187" s="17" t="s">
        <v>124</v>
      </c>
      <c r="BM187" s="225" t="s">
        <v>232</v>
      </c>
    </row>
    <row r="188" s="12" customFormat="1" ht="25.92" customHeight="1">
      <c r="A188" s="12"/>
      <c r="B188" s="197"/>
      <c r="C188" s="198"/>
      <c r="D188" s="199" t="s">
        <v>75</v>
      </c>
      <c r="E188" s="200" t="s">
        <v>233</v>
      </c>
      <c r="F188" s="200" t="s">
        <v>234</v>
      </c>
      <c r="G188" s="198"/>
      <c r="H188" s="198"/>
      <c r="I188" s="201"/>
      <c r="J188" s="202">
        <f>BK188</f>
        <v>0</v>
      </c>
      <c r="K188" s="198"/>
      <c r="L188" s="203"/>
      <c r="M188" s="204"/>
      <c r="N188" s="205"/>
      <c r="O188" s="205"/>
      <c r="P188" s="206">
        <f>P189+P193+P196</f>
        <v>0</v>
      </c>
      <c r="Q188" s="205"/>
      <c r="R188" s="206">
        <f>R189+R193+R196</f>
        <v>0</v>
      </c>
      <c r="S188" s="205"/>
      <c r="T188" s="207">
        <f>T189+T193+T196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8" t="s">
        <v>143</v>
      </c>
      <c r="AT188" s="209" t="s">
        <v>75</v>
      </c>
      <c r="AU188" s="209" t="s">
        <v>76</v>
      </c>
      <c r="AY188" s="208" t="s">
        <v>118</v>
      </c>
      <c r="BK188" s="210">
        <f>BK189+BK193+BK196</f>
        <v>0</v>
      </c>
    </row>
    <row r="189" s="12" customFormat="1" ht="22.8" customHeight="1">
      <c r="A189" s="12"/>
      <c r="B189" s="197"/>
      <c r="C189" s="198"/>
      <c r="D189" s="199" t="s">
        <v>75</v>
      </c>
      <c r="E189" s="211" t="s">
        <v>235</v>
      </c>
      <c r="F189" s="211" t="s">
        <v>236</v>
      </c>
      <c r="G189" s="198"/>
      <c r="H189" s="198"/>
      <c r="I189" s="201"/>
      <c r="J189" s="212">
        <f>BK189</f>
        <v>0</v>
      </c>
      <c r="K189" s="198"/>
      <c r="L189" s="203"/>
      <c r="M189" s="204"/>
      <c r="N189" s="205"/>
      <c r="O189" s="205"/>
      <c r="P189" s="206">
        <f>SUM(P190:P192)</f>
        <v>0</v>
      </c>
      <c r="Q189" s="205"/>
      <c r="R189" s="206">
        <f>SUM(R190:R192)</f>
        <v>0</v>
      </c>
      <c r="S189" s="205"/>
      <c r="T189" s="207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8" t="s">
        <v>143</v>
      </c>
      <c r="AT189" s="209" t="s">
        <v>75</v>
      </c>
      <c r="AU189" s="209" t="s">
        <v>81</v>
      </c>
      <c r="AY189" s="208" t="s">
        <v>118</v>
      </c>
      <c r="BK189" s="210">
        <f>SUM(BK190:BK192)</f>
        <v>0</v>
      </c>
    </row>
    <row r="190" s="2" customFormat="1" ht="24.15" customHeight="1">
      <c r="A190" s="38"/>
      <c r="B190" s="39"/>
      <c r="C190" s="213" t="s">
        <v>237</v>
      </c>
      <c r="D190" s="213" t="s">
        <v>120</v>
      </c>
      <c r="E190" s="214" t="s">
        <v>238</v>
      </c>
      <c r="F190" s="215" t="s">
        <v>239</v>
      </c>
      <c r="G190" s="216" t="s">
        <v>240</v>
      </c>
      <c r="H190" s="217">
        <v>1</v>
      </c>
      <c r="I190" s="218"/>
      <c r="J190" s="219">
        <f>ROUND(I190*H190,2)</f>
        <v>0</v>
      </c>
      <c r="K190" s="220"/>
      <c r="L190" s="44"/>
      <c r="M190" s="221" t="s">
        <v>1</v>
      </c>
      <c r="N190" s="222" t="s">
        <v>41</v>
      </c>
      <c r="O190" s="91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5" t="s">
        <v>241</v>
      </c>
      <c r="AT190" s="225" t="s">
        <v>120</v>
      </c>
      <c r="AU190" s="225" t="s">
        <v>85</v>
      </c>
      <c r="AY190" s="17" t="s">
        <v>118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7" t="s">
        <v>81</v>
      </c>
      <c r="BK190" s="226">
        <f>ROUND(I190*H190,2)</f>
        <v>0</v>
      </c>
      <c r="BL190" s="17" t="s">
        <v>241</v>
      </c>
      <c r="BM190" s="225" t="s">
        <v>242</v>
      </c>
    </row>
    <row r="191" s="2" customFormat="1" ht="24.15" customHeight="1">
      <c r="A191" s="38"/>
      <c r="B191" s="39"/>
      <c r="C191" s="213" t="s">
        <v>243</v>
      </c>
      <c r="D191" s="213" t="s">
        <v>120</v>
      </c>
      <c r="E191" s="214" t="s">
        <v>244</v>
      </c>
      <c r="F191" s="215" t="s">
        <v>245</v>
      </c>
      <c r="G191" s="216" t="s">
        <v>240</v>
      </c>
      <c r="H191" s="217">
        <v>1</v>
      </c>
      <c r="I191" s="218"/>
      <c r="J191" s="219">
        <f>ROUND(I191*H191,2)</f>
        <v>0</v>
      </c>
      <c r="K191" s="220"/>
      <c r="L191" s="44"/>
      <c r="M191" s="221" t="s">
        <v>1</v>
      </c>
      <c r="N191" s="222" t="s">
        <v>41</v>
      </c>
      <c r="O191" s="91"/>
      <c r="P191" s="223">
        <f>O191*H191</f>
        <v>0</v>
      </c>
      <c r="Q191" s="223">
        <v>0</v>
      </c>
      <c r="R191" s="223">
        <f>Q191*H191</f>
        <v>0</v>
      </c>
      <c r="S191" s="223">
        <v>0</v>
      </c>
      <c r="T191" s="22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5" t="s">
        <v>241</v>
      </c>
      <c r="AT191" s="225" t="s">
        <v>120</v>
      </c>
      <c r="AU191" s="225" t="s">
        <v>85</v>
      </c>
      <c r="AY191" s="17" t="s">
        <v>118</v>
      </c>
      <c r="BE191" s="226">
        <f>IF(N191="základní",J191,0)</f>
        <v>0</v>
      </c>
      <c r="BF191" s="226">
        <f>IF(N191="snížená",J191,0)</f>
        <v>0</v>
      </c>
      <c r="BG191" s="226">
        <f>IF(N191="zákl. přenesená",J191,0)</f>
        <v>0</v>
      </c>
      <c r="BH191" s="226">
        <f>IF(N191="sníž. přenesená",J191,0)</f>
        <v>0</v>
      </c>
      <c r="BI191" s="226">
        <f>IF(N191="nulová",J191,0)</f>
        <v>0</v>
      </c>
      <c r="BJ191" s="17" t="s">
        <v>81</v>
      </c>
      <c r="BK191" s="226">
        <f>ROUND(I191*H191,2)</f>
        <v>0</v>
      </c>
      <c r="BL191" s="17" t="s">
        <v>241</v>
      </c>
      <c r="BM191" s="225" t="s">
        <v>246</v>
      </c>
    </row>
    <row r="192" s="2" customFormat="1" ht="16.5" customHeight="1">
      <c r="A192" s="38"/>
      <c r="B192" s="39"/>
      <c r="C192" s="213" t="s">
        <v>247</v>
      </c>
      <c r="D192" s="213" t="s">
        <v>120</v>
      </c>
      <c r="E192" s="214" t="s">
        <v>248</v>
      </c>
      <c r="F192" s="215" t="s">
        <v>249</v>
      </c>
      <c r="G192" s="216" t="s">
        <v>240</v>
      </c>
      <c r="H192" s="217">
        <v>1</v>
      </c>
      <c r="I192" s="218"/>
      <c r="J192" s="219">
        <f>ROUND(I192*H192,2)</f>
        <v>0</v>
      </c>
      <c r="K192" s="220"/>
      <c r="L192" s="44"/>
      <c r="M192" s="221" t="s">
        <v>1</v>
      </c>
      <c r="N192" s="222" t="s">
        <v>41</v>
      </c>
      <c r="O192" s="91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5" t="s">
        <v>241</v>
      </c>
      <c r="AT192" s="225" t="s">
        <v>120</v>
      </c>
      <c r="AU192" s="225" t="s">
        <v>85</v>
      </c>
      <c r="AY192" s="17" t="s">
        <v>118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7" t="s">
        <v>81</v>
      </c>
      <c r="BK192" s="226">
        <f>ROUND(I192*H192,2)</f>
        <v>0</v>
      </c>
      <c r="BL192" s="17" t="s">
        <v>241</v>
      </c>
      <c r="BM192" s="225" t="s">
        <v>250</v>
      </c>
    </row>
    <row r="193" s="12" customFormat="1" ht="22.8" customHeight="1">
      <c r="A193" s="12"/>
      <c r="B193" s="197"/>
      <c r="C193" s="198"/>
      <c r="D193" s="199" t="s">
        <v>75</v>
      </c>
      <c r="E193" s="211" t="s">
        <v>251</v>
      </c>
      <c r="F193" s="211" t="s">
        <v>252</v>
      </c>
      <c r="G193" s="198"/>
      <c r="H193" s="198"/>
      <c r="I193" s="201"/>
      <c r="J193" s="212">
        <f>BK193</f>
        <v>0</v>
      </c>
      <c r="K193" s="198"/>
      <c r="L193" s="203"/>
      <c r="M193" s="204"/>
      <c r="N193" s="205"/>
      <c r="O193" s="205"/>
      <c r="P193" s="206">
        <f>SUM(P194:P195)</f>
        <v>0</v>
      </c>
      <c r="Q193" s="205"/>
      <c r="R193" s="206">
        <f>SUM(R194:R195)</f>
        <v>0</v>
      </c>
      <c r="S193" s="205"/>
      <c r="T193" s="207">
        <f>SUM(T194:T195)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8" t="s">
        <v>143</v>
      </c>
      <c r="AT193" s="209" t="s">
        <v>75</v>
      </c>
      <c r="AU193" s="209" t="s">
        <v>81</v>
      </c>
      <c r="AY193" s="208" t="s">
        <v>118</v>
      </c>
      <c r="BK193" s="210">
        <f>SUM(BK194:BK195)</f>
        <v>0</v>
      </c>
    </row>
    <row r="194" s="2" customFormat="1" ht="16.5" customHeight="1">
      <c r="A194" s="38"/>
      <c r="B194" s="39"/>
      <c r="C194" s="213" t="s">
        <v>7</v>
      </c>
      <c r="D194" s="213" t="s">
        <v>120</v>
      </c>
      <c r="E194" s="214" t="s">
        <v>253</v>
      </c>
      <c r="F194" s="215" t="s">
        <v>252</v>
      </c>
      <c r="G194" s="216" t="s">
        <v>240</v>
      </c>
      <c r="H194" s="217">
        <v>1</v>
      </c>
      <c r="I194" s="218"/>
      <c r="J194" s="219">
        <f>ROUND(I194*H194,2)</f>
        <v>0</v>
      </c>
      <c r="K194" s="220"/>
      <c r="L194" s="44"/>
      <c r="M194" s="221" t="s">
        <v>1</v>
      </c>
      <c r="N194" s="222" t="s">
        <v>41</v>
      </c>
      <c r="O194" s="91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5" t="s">
        <v>241</v>
      </c>
      <c r="AT194" s="225" t="s">
        <v>120</v>
      </c>
      <c r="AU194" s="225" t="s">
        <v>85</v>
      </c>
      <c r="AY194" s="17" t="s">
        <v>118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17" t="s">
        <v>81</v>
      </c>
      <c r="BK194" s="226">
        <f>ROUND(I194*H194,2)</f>
        <v>0</v>
      </c>
      <c r="BL194" s="17" t="s">
        <v>241</v>
      </c>
      <c r="BM194" s="225" t="s">
        <v>254</v>
      </c>
    </row>
    <row r="195" s="2" customFormat="1" ht="16.5" customHeight="1">
      <c r="A195" s="38"/>
      <c r="B195" s="39"/>
      <c r="C195" s="213" t="s">
        <v>255</v>
      </c>
      <c r="D195" s="213" t="s">
        <v>120</v>
      </c>
      <c r="E195" s="214" t="s">
        <v>256</v>
      </c>
      <c r="F195" s="215" t="s">
        <v>257</v>
      </c>
      <c r="G195" s="216" t="s">
        <v>240</v>
      </c>
      <c r="H195" s="217">
        <v>1</v>
      </c>
      <c r="I195" s="218"/>
      <c r="J195" s="219">
        <f>ROUND(I195*H195,2)</f>
        <v>0</v>
      </c>
      <c r="K195" s="220"/>
      <c r="L195" s="44"/>
      <c r="M195" s="221" t="s">
        <v>1</v>
      </c>
      <c r="N195" s="222" t="s">
        <v>41</v>
      </c>
      <c r="O195" s="91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5" t="s">
        <v>241</v>
      </c>
      <c r="AT195" s="225" t="s">
        <v>120</v>
      </c>
      <c r="AU195" s="225" t="s">
        <v>85</v>
      </c>
      <c r="AY195" s="17" t="s">
        <v>118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7" t="s">
        <v>81</v>
      </c>
      <c r="BK195" s="226">
        <f>ROUND(I195*H195,2)</f>
        <v>0</v>
      </c>
      <c r="BL195" s="17" t="s">
        <v>241</v>
      </c>
      <c r="BM195" s="225" t="s">
        <v>258</v>
      </c>
    </row>
    <row r="196" s="12" customFormat="1" ht="22.8" customHeight="1">
      <c r="A196" s="12"/>
      <c r="B196" s="197"/>
      <c r="C196" s="198"/>
      <c r="D196" s="199" t="s">
        <v>75</v>
      </c>
      <c r="E196" s="211" t="s">
        <v>259</v>
      </c>
      <c r="F196" s="211" t="s">
        <v>260</v>
      </c>
      <c r="G196" s="198"/>
      <c r="H196" s="198"/>
      <c r="I196" s="201"/>
      <c r="J196" s="212">
        <f>BK196</f>
        <v>0</v>
      </c>
      <c r="K196" s="198"/>
      <c r="L196" s="203"/>
      <c r="M196" s="204"/>
      <c r="N196" s="205"/>
      <c r="O196" s="205"/>
      <c r="P196" s="206">
        <f>P197</f>
        <v>0</v>
      </c>
      <c r="Q196" s="205"/>
      <c r="R196" s="206">
        <f>R197</f>
        <v>0</v>
      </c>
      <c r="S196" s="205"/>
      <c r="T196" s="207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8" t="s">
        <v>143</v>
      </c>
      <c r="AT196" s="209" t="s">
        <v>75</v>
      </c>
      <c r="AU196" s="209" t="s">
        <v>81</v>
      </c>
      <c r="AY196" s="208" t="s">
        <v>118</v>
      </c>
      <c r="BK196" s="210">
        <f>BK197</f>
        <v>0</v>
      </c>
    </row>
    <row r="197" s="2" customFormat="1" ht="16.5" customHeight="1">
      <c r="A197" s="38"/>
      <c r="B197" s="39"/>
      <c r="C197" s="213" t="s">
        <v>261</v>
      </c>
      <c r="D197" s="213" t="s">
        <v>120</v>
      </c>
      <c r="E197" s="214" t="s">
        <v>262</v>
      </c>
      <c r="F197" s="215" t="s">
        <v>263</v>
      </c>
      <c r="G197" s="216" t="s">
        <v>240</v>
      </c>
      <c r="H197" s="217">
        <v>1</v>
      </c>
      <c r="I197" s="218"/>
      <c r="J197" s="219">
        <f>ROUND(I197*H197,2)</f>
        <v>0</v>
      </c>
      <c r="K197" s="220"/>
      <c r="L197" s="44"/>
      <c r="M197" s="271" t="s">
        <v>1</v>
      </c>
      <c r="N197" s="272" t="s">
        <v>41</v>
      </c>
      <c r="O197" s="273"/>
      <c r="P197" s="274">
        <f>O197*H197</f>
        <v>0</v>
      </c>
      <c r="Q197" s="274">
        <v>0</v>
      </c>
      <c r="R197" s="274">
        <f>Q197*H197</f>
        <v>0</v>
      </c>
      <c r="S197" s="274">
        <v>0</v>
      </c>
      <c r="T197" s="275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5" t="s">
        <v>241</v>
      </c>
      <c r="AT197" s="225" t="s">
        <v>120</v>
      </c>
      <c r="AU197" s="225" t="s">
        <v>85</v>
      </c>
      <c r="AY197" s="17" t="s">
        <v>118</v>
      </c>
      <c r="BE197" s="226">
        <f>IF(N197="základní",J197,0)</f>
        <v>0</v>
      </c>
      <c r="BF197" s="226">
        <f>IF(N197="snížená",J197,0)</f>
        <v>0</v>
      </c>
      <c r="BG197" s="226">
        <f>IF(N197="zákl. přenesená",J197,0)</f>
        <v>0</v>
      </c>
      <c r="BH197" s="226">
        <f>IF(N197="sníž. přenesená",J197,0)</f>
        <v>0</v>
      </c>
      <c r="BI197" s="226">
        <f>IF(N197="nulová",J197,0)</f>
        <v>0</v>
      </c>
      <c r="BJ197" s="17" t="s">
        <v>81</v>
      </c>
      <c r="BK197" s="226">
        <f>ROUND(I197*H197,2)</f>
        <v>0</v>
      </c>
      <c r="BL197" s="17" t="s">
        <v>241</v>
      </c>
      <c r="BM197" s="225" t="s">
        <v>264</v>
      </c>
    </row>
    <row r="198" s="2" customFormat="1" ht="6.96" customHeight="1">
      <c r="A198" s="38"/>
      <c r="B198" s="66"/>
      <c r="C198" s="67"/>
      <c r="D198" s="67"/>
      <c r="E198" s="67"/>
      <c r="F198" s="67"/>
      <c r="G198" s="67"/>
      <c r="H198" s="67"/>
      <c r="I198" s="67"/>
      <c r="J198" s="67"/>
      <c r="K198" s="67"/>
      <c r="L198" s="44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tqbWsEtdUJPcH4VrJsu3eUWM1YxBOr09eZKXyblk2/9pEVTpSNVnaIUNg6g/7nfmW6svara/jiL4C01tB3YQgw==" hashValue="EdsP6+NQLEHXa4VYoiGKxyBij2Gssz/kyNwETST9SbwOy/3uRmm05jlv0GIo0XA3TSymW2LZj9ycNQmHFP0Ifw==" algorithmName="SHA-512" password="CC35"/>
  <autoFilter ref="C122:K197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0"/>
    </row>
    <row r="4" s="1" customFormat="1" ht="24.96" customHeight="1">
      <c r="B4" s="20"/>
      <c r="C4" s="134" t="s">
        <v>265</v>
      </c>
      <c r="H4" s="20"/>
    </row>
    <row r="5" s="1" customFormat="1" ht="12" customHeight="1">
      <c r="B5" s="20"/>
      <c r="C5" s="276" t="s">
        <v>13</v>
      </c>
      <c r="D5" s="142" t="s">
        <v>14</v>
      </c>
      <c r="E5" s="1"/>
      <c r="F5" s="1"/>
      <c r="H5" s="20"/>
    </row>
    <row r="6" s="1" customFormat="1" ht="36.96" customHeight="1">
      <c r="B6" s="20"/>
      <c r="C6" s="277" t="s">
        <v>16</v>
      </c>
      <c r="D6" s="278" t="s">
        <v>17</v>
      </c>
      <c r="E6" s="1"/>
      <c r="F6" s="1"/>
      <c r="H6" s="20"/>
    </row>
    <row r="7" s="1" customFormat="1" ht="16.5" customHeight="1">
      <c r="B7" s="20"/>
      <c r="C7" s="136" t="s">
        <v>22</v>
      </c>
      <c r="D7" s="139" t="str">
        <f>'Rekapitulace stavby'!AN8</f>
        <v>2. 8. 2022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5"/>
      <c r="B9" s="279"/>
      <c r="C9" s="280" t="s">
        <v>57</v>
      </c>
      <c r="D9" s="281" t="s">
        <v>58</v>
      </c>
      <c r="E9" s="281" t="s">
        <v>105</v>
      </c>
      <c r="F9" s="282" t="s">
        <v>266</v>
      </c>
      <c r="G9" s="185"/>
      <c r="H9" s="279"/>
    </row>
    <row r="10" s="2" customFormat="1" ht="26.4" customHeight="1">
      <c r="A10" s="38"/>
      <c r="B10" s="44"/>
      <c r="C10" s="283" t="s">
        <v>14</v>
      </c>
      <c r="D10" s="283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84" t="s">
        <v>83</v>
      </c>
      <c r="D11" s="285" t="s">
        <v>83</v>
      </c>
      <c r="E11" s="286" t="s">
        <v>1</v>
      </c>
      <c r="F11" s="287">
        <v>6.7969999999999997</v>
      </c>
      <c r="G11" s="38"/>
      <c r="H11" s="44"/>
    </row>
    <row r="12" s="2" customFormat="1" ht="16.8" customHeight="1">
      <c r="A12" s="38"/>
      <c r="B12" s="44"/>
      <c r="C12" s="288" t="s">
        <v>1</v>
      </c>
      <c r="D12" s="288" t="s">
        <v>127</v>
      </c>
      <c r="E12" s="17" t="s">
        <v>1</v>
      </c>
      <c r="F12" s="289">
        <v>6.7969999999999997</v>
      </c>
      <c r="G12" s="38"/>
      <c r="H12" s="44"/>
    </row>
    <row r="13" s="2" customFormat="1" ht="16.8" customHeight="1">
      <c r="A13" s="38"/>
      <c r="B13" s="44"/>
      <c r="C13" s="288" t="s">
        <v>83</v>
      </c>
      <c r="D13" s="288" t="s">
        <v>128</v>
      </c>
      <c r="E13" s="17" t="s">
        <v>1</v>
      </c>
      <c r="F13" s="289">
        <v>6.7969999999999997</v>
      </c>
      <c r="G13" s="38"/>
      <c r="H13" s="44"/>
    </row>
    <row r="14" s="2" customFormat="1" ht="16.8" customHeight="1">
      <c r="A14" s="38"/>
      <c r="B14" s="44"/>
      <c r="C14" s="290" t="s">
        <v>267</v>
      </c>
      <c r="D14" s="38"/>
      <c r="E14" s="38"/>
      <c r="F14" s="38"/>
      <c r="G14" s="38"/>
      <c r="H14" s="44"/>
    </row>
    <row r="15" s="2" customFormat="1">
      <c r="A15" s="38"/>
      <c r="B15" s="44"/>
      <c r="C15" s="288" t="s">
        <v>121</v>
      </c>
      <c r="D15" s="288" t="s">
        <v>122</v>
      </c>
      <c r="E15" s="17" t="s">
        <v>123</v>
      </c>
      <c r="F15" s="289">
        <v>6.7969999999999997</v>
      </c>
      <c r="G15" s="38"/>
      <c r="H15" s="44"/>
    </row>
    <row r="16" s="2" customFormat="1">
      <c r="A16" s="38"/>
      <c r="B16" s="44"/>
      <c r="C16" s="288" t="s">
        <v>129</v>
      </c>
      <c r="D16" s="288" t="s">
        <v>130</v>
      </c>
      <c r="E16" s="17" t="s">
        <v>123</v>
      </c>
      <c r="F16" s="289">
        <v>4.9169999999999998</v>
      </c>
      <c r="G16" s="38"/>
      <c r="H16" s="44"/>
    </row>
    <row r="17" s="2" customFormat="1">
      <c r="A17" s="38"/>
      <c r="B17" s="44"/>
      <c r="C17" s="288" t="s">
        <v>134</v>
      </c>
      <c r="D17" s="288" t="s">
        <v>135</v>
      </c>
      <c r="E17" s="17" t="s">
        <v>123</v>
      </c>
      <c r="F17" s="289">
        <v>49.170000000000002</v>
      </c>
      <c r="G17" s="38"/>
      <c r="H17" s="44"/>
    </row>
    <row r="18" s="2" customFormat="1" ht="7.44" customHeight="1">
      <c r="A18" s="38"/>
      <c r="B18" s="165"/>
      <c r="C18" s="166"/>
      <c r="D18" s="166"/>
      <c r="E18" s="166"/>
      <c r="F18" s="166"/>
      <c r="G18" s="166"/>
      <c r="H18" s="44"/>
    </row>
    <row r="19" s="2" customFormat="1">
      <c r="A19" s="38"/>
      <c r="B19" s="38"/>
      <c r="C19" s="38"/>
      <c r="D19" s="38"/>
      <c r="E19" s="38"/>
      <c r="F19" s="38"/>
      <c r="G19" s="38"/>
      <c r="H19" s="38"/>
    </row>
  </sheetData>
  <sheetProtection sheet="1" formatColumns="0" formatRows="0" objects="1" scenarios="1" spinCount="100000" saltValue="ZxW9k3azCP12jWTdEFE6RPeoA9Pkb/1JT06egJ+K/f/hoeMqRxQ3y8nAaTYJNVRFDQ3qLNo2gU5GYnYXeA9iIw==" hashValue="NBG3MvxfpywfqXxQqRP8tFZAooZTC/6MScQuhNJE8oh05wpZ5JnlPZkavUV9QVVX26AXB+l+6b908B6bSijz8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PC-PETR-NEW\Administrator</dc:creator>
  <cp:lastModifiedBy>PC-PETR-NEW\Administrator</cp:lastModifiedBy>
  <dcterms:created xsi:type="dcterms:W3CDTF">2023-05-09T07:04:54Z</dcterms:created>
  <dcterms:modified xsi:type="dcterms:W3CDTF">2023-05-09T07:04:56Z</dcterms:modified>
</cp:coreProperties>
</file>