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P:\2232_NemCL - Rekonstrukce mycího centra kuchyně\09 DPSJ - jednostupňová DPS\F Soupis prací\01 Soupis prací a dodávek\"/>
    </mc:Choice>
  </mc:AlternateContent>
  <xr:revisionPtr revIDLastSave="0" documentId="13_ncr:1_{90D5E54C-D2AE-4614-B058-6246041A1EFD}" xr6:coauthVersionLast="43" xr6:coauthVersionMax="43" xr10:uidLastSave="{00000000-0000-0000-0000-000000000000}"/>
  <bookViews>
    <workbookView xWindow="-120" yWindow="-120" windowWidth="38640" windowHeight="21120" xr2:uid="{00000000-000D-0000-FFFF-FFFF00000000}"/>
  </bookViews>
  <sheets>
    <sheet name="Rekapitulace stavby" sheetId="1" r:id="rId1"/>
    <sheet name="D1.01.100_ARS - Architekt..." sheetId="2" r:id="rId2"/>
    <sheet name="D1.04.100_ZTI - Zdravotně..." sheetId="3" r:id="rId3"/>
    <sheet name="D1.04.200_VZT - Vzduchote..." sheetId="4" r:id="rId4"/>
    <sheet name="D1.04.300400_VYT-CHL - Vy..." sheetId="5" r:id="rId5"/>
    <sheet name="D1.04.500_MaR - Měření a ..." sheetId="6" r:id="rId6"/>
    <sheet name="D1.04.700_ESIL - Silnopro..." sheetId="7" r:id="rId7"/>
    <sheet name="VORN - Vedlejší a ostatní..." sheetId="8" r:id="rId8"/>
    <sheet name="Pokyny pro vyplnění" sheetId="9" r:id="rId9"/>
  </sheets>
  <definedNames>
    <definedName name="_xlnm._FilterDatabase" localSheetId="1" hidden="1">'D1.01.100_ARS - Architekt...'!$C$100:$K$597</definedName>
    <definedName name="_xlnm._FilterDatabase" localSheetId="2" hidden="1">'D1.04.100_ZTI - Zdravotně...'!$C$84:$K$137</definedName>
    <definedName name="_xlnm._FilterDatabase" localSheetId="3" hidden="1">'D1.04.200_VZT - Vzduchote...'!$C$82:$K$127</definedName>
    <definedName name="_xlnm._FilterDatabase" localSheetId="4" hidden="1">'D1.04.300400_VYT-CHL - Vy...'!$C$86:$K$167</definedName>
    <definedName name="_xlnm._FilterDatabase" localSheetId="5" hidden="1">'D1.04.500_MaR - Měření a ...'!$C$82:$K$141</definedName>
    <definedName name="_xlnm._FilterDatabase" localSheetId="6" hidden="1">'D1.04.700_ESIL - Silnopro...'!$C$85:$K$271</definedName>
    <definedName name="_xlnm._FilterDatabase" localSheetId="7" hidden="1">'VORN - Vedlejší a ostatní...'!$C$84:$K$127</definedName>
    <definedName name="_xlnm.Print_Titles" localSheetId="1">'D1.01.100_ARS - Architekt...'!$100:$100</definedName>
    <definedName name="_xlnm.Print_Titles" localSheetId="2">'D1.04.100_ZTI - Zdravotně...'!$84:$84</definedName>
    <definedName name="_xlnm.Print_Titles" localSheetId="3">'D1.04.200_VZT - Vzduchote...'!$82:$82</definedName>
    <definedName name="_xlnm.Print_Titles" localSheetId="4">'D1.04.300400_VYT-CHL - Vy...'!$86:$86</definedName>
    <definedName name="_xlnm.Print_Titles" localSheetId="5">'D1.04.500_MaR - Měření a ...'!$82:$82</definedName>
    <definedName name="_xlnm.Print_Titles" localSheetId="6">'D1.04.700_ESIL - Silnopro...'!$85:$85</definedName>
    <definedName name="_xlnm.Print_Titles" localSheetId="0">'Rekapitulace stavby'!$52:$52</definedName>
    <definedName name="_xlnm.Print_Titles" localSheetId="7">'VORN - Vedlejší a ostatní...'!$84:$84</definedName>
    <definedName name="_xlnm.Print_Area" localSheetId="1">'D1.01.100_ARS - Architekt...'!$C$4:$J$39,'D1.01.100_ARS - Architekt...'!$C$45:$J$82,'D1.01.100_ARS - Architekt...'!$C$88:$K$597</definedName>
    <definedName name="_xlnm.Print_Area" localSheetId="2">'D1.04.100_ZTI - Zdravotně...'!$C$4:$J$39,'D1.04.100_ZTI - Zdravotně...'!$C$45:$J$66,'D1.04.100_ZTI - Zdravotně...'!$C$72:$K$137</definedName>
    <definedName name="_xlnm.Print_Area" localSheetId="3">'D1.04.200_VZT - Vzduchote...'!$C$4:$J$39,'D1.04.200_VZT - Vzduchote...'!$C$45:$J$64,'D1.04.200_VZT - Vzduchote...'!$C$70:$K$127</definedName>
    <definedName name="_xlnm.Print_Area" localSheetId="4">'D1.04.300400_VYT-CHL - Vy...'!$C$4:$J$39,'D1.04.300400_VYT-CHL - Vy...'!$C$45:$J$68,'D1.04.300400_VYT-CHL - Vy...'!$C$74:$K$167</definedName>
    <definedName name="_xlnm.Print_Area" localSheetId="5">'D1.04.500_MaR - Měření a ...'!$C$4:$J$39,'D1.04.500_MaR - Měření a ...'!$C$45:$J$64,'D1.04.500_MaR - Měření a ...'!$C$70:$K$141</definedName>
    <definedName name="_xlnm.Print_Area" localSheetId="6">'D1.04.700_ESIL - Silnopro...'!$C$4:$J$39,'D1.04.700_ESIL - Silnopro...'!$C$45:$J$67,'D1.04.700_ESIL - Silnopro...'!$C$73:$K$271</definedName>
    <definedName name="_xlnm.Print_Area" localSheetId="8">'Pokyny pro vyplnění'!$B$2:$K$71,'Pokyny pro vyplnění'!$B$74:$K$118,'Pokyny pro vyplnění'!$B$121:$K$161,'Pokyny pro vyplnění'!$B$164:$K$218</definedName>
    <definedName name="_xlnm.Print_Area" localSheetId="0">'Rekapitulace stavby'!$D$4:$AO$36,'Rekapitulace stavby'!$C$42:$AQ$62</definedName>
    <definedName name="_xlnm.Print_Area" localSheetId="7">'VORN - Vedlejší a ostatní...'!$C$4:$J$39,'VORN - Vedlejší a ostatní...'!$C$45:$J$66,'VORN - Vedlejší a ostatní...'!$C$72:$K$127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8" l="1"/>
  <c r="J36" i="8"/>
  <c r="AY61" i="1"/>
  <c r="J35" i="8"/>
  <c r="AX61" i="1"/>
  <c r="BI127" i="8"/>
  <c r="BH127" i="8"/>
  <c r="BG127" i="8"/>
  <c r="BF127" i="8"/>
  <c r="T127" i="8"/>
  <c r="R127" i="8"/>
  <c r="P127" i="8"/>
  <c r="BI125" i="8"/>
  <c r="BH125" i="8"/>
  <c r="BG125" i="8"/>
  <c r="BF125" i="8"/>
  <c r="T125" i="8"/>
  <c r="R125" i="8"/>
  <c r="P125" i="8"/>
  <c r="BI118" i="8"/>
  <c r="BH118" i="8"/>
  <c r="BG118" i="8"/>
  <c r="BF118" i="8"/>
  <c r="T118" i="8"/>
  <c r="R118" i="8"/>
  <c r="P118" i="8"/>
  <c r="BI111" i="8"/>
  <c r="BH111" i="8"/>
  <c r="BG111" i="8"/>
  <c r="BF111" i="8"/>
  <c r="T111" i="8"/>
  <c r="R111" i="8"/>
  <c r="P111" i="8"/>
  <c r="BI109" i="8"/>
  <c r="BH109" i="8"/>
  <c r="BG109" i="8"/>
  <c r="BF109" i="8"/>
  <c r="T109" i="8"/>
  <c r="T108" i="8" s="1"/>
  <c r="R109" i="8"/>
  <c r="R108" i="8" s="1"/>
  <c r="P109" i="8"/>
  <c r="P108" i="8" s="1"/>
  <c r="BI106" i="8"/>
  <c r="BH106" i="8"/>
  <c r="BG106" i="8"/>
  <c r="BF106" i="8"/>
  <c r="T106" i="8"/>
  <c r="R106" i="8"/>
  <c r="P106" i="8"/>
  <c r="BI104" i="8"/>
  <c r="BH104" i="8"/>
  <c r="BG104" i="8"/>
  <c r="BF104" i="8"/>
  <c r="T104" i="8"/>
  <c r="R104" i="8"/>
  <c r="P104" i="8"/>
  <c r="BI101" i="8"/>
  <c r="BH101" i="8"/>
  <c r="BG101" i="8"/>
  <c r="BF101" i="8"/>
  <c r="T101" i="8"/>
  <c r="R101" i="8"/>
  <c r="P101" i="8"/>
  <c r="BI99" i="8"/>
  <c r="BH99" i="8"/>
  <c r="BG99" i="8"/>
  <c r="BF99" i="8"/>
  <c r="T99" i="8"/>
  <c r="R99" i="8"/>
  <c r="P99" i="8"/>
  <c r="BI96" i="8"/>
  <c r="BH96" i="8"/>
  <c r="BG96" i="8"/>
  <c r="BF96" i="8"/>
  <c r="T96" i="8"/>
  <c r="T95" i="8"/>
  <c r="R96" i="8"/>
  <c r="R95" i="8" s="1"/>
  <c r="P96" i="8"/>
  <c r="P95" i="8"/>
  <c r="BI93" i="8"/>
  <c r="BH93" i="8"/>
  <c r="BG93" i="8"/>
  <c r="BF93" i="8"/>
  <c r="T93" i="8"/>
  <c r="R93" i="8"/>
  <c r="P93" i="8"/>
  <c r="BI91" i="8"/>
  <c r="BH91" i="8"/>
  <c r="BG91" i="8"/>
  <c r="BF91" i="8"/>
  <c r="T91" i="8"/>
  <c r="R91" i="8"/>
  <c r="P91" i="8"/>
  <c r="BI89" i="8"/>
  <c r="BH89" i="8"/>
  <c r="BG89" i="8"/>
  <c r="BF89" i="8"/>
  <c r="T89" i="8"/>
  <c r="R89" i="8"/>
  <c r="P89" i="8"/>
  <c r="BI87" i="8"/>
  <c r="BH87" i="8"/>
  <c r="BG87" i="8"/>
  <c r="BF87" i="8"/>
  <c r="T87" i="8"/>
  <c r="R87" i="8"/>
  <c r="P87" i="8"/>
  <c r="J82" i="8"/>
  <c r="J81" i="8"/>
  <c r="F81" i="8"/>
  <c r="F79" i="8"/>
  <c r="E77" i="8"/>
  <c r="J55" i="8"/>
  <c r="J54" i="8"/>
  <c r="F54" i="8"/>
  <c r="F52" i="8"/>
  <c r="E50" i="8"/>
  <c r="J18" i="8"/>
  <c r="E18" i="8"/>
  <c r="F55" i="8"/>
  <c r="J17" i="8"/>
  <c r="J12" i="8"/>
  <c r="J79" i="8" s="1"/>
  <c r="E7" i="8"/>
  <c r="E75" i="8" s="1"/>
  <c r="J37" i="7"/>
  <c r="J36" i="7"/>
  <c r="AY60" i="1"/>
  <c r="J35" i="7"/>
  <c r="AX60" i="1" s="1"/>
  <c r="BI271" i="7"/>
  <c r="BH271" i="7"/>
  <c r="BG271" i="7"/>
  <c r="BF271" i="7"/>
  <c r="T271" i="7"/>
  <c r="R271" i="7"/>
  <c r="P271" i="7"/>
  <c r="BI270" i="7"/>
  <c r="BH270" i="7"/>
  <c r="BG270" i="7"/>
  <c r="BF270" i="7"/>
  <c r="T270" i="7"/>
  <c r="R270" i="7"/>
  <c r="P270" i="7"/>
  <c r="BI269" i="7"/>
  <c r="BH269" i="7"/>
  <c r="BG269" i="7"/>
  <c r="BF269" i="7"/>
  <c r="T269" i="7"/>
  <c r="R269" i="7"/>
  <c r="P269" i="7"/>
  <c r="BI268" i="7"/>
  <c r="BH268" i="7"/>
  <c r="BG268" i="7"/>
  <c r="BF268" i="7"/>
  <c r="T268" i="7"/>
  <c r="R268" i="7"/>
  <c r="P268" i="7"/>
  <c r="BI267" i="7"/>
  <c r="BH267" i="7"/>
  <c r="BG267" i="7"/>
  <c r="BF267" i="7"/>
  <c r="T267" i="7"/>
  <c r="R267" i="7"/>
  <c r="P267" i="7"/>
  <c r="BI264" i="7"/>
  <c r="BH264" i="7"/>
  <c r="BG264" i="7"/>
  <c r="BF264" i="7"/>
  <c r="T264" i="7"/>
  <c r="T263" i="7" s="1"/>
  <c r="T262" i="7" s="1"/>
  <c r="R264" i="7"/>
  <c r="R263" i="7"/>
  <c r="R262" i="7"/>
  <c r="P264" i="7"/>
  <c r="P263" i="7"/>
  <c r="P262" i="7" s="1"/>
  <c r="BI261" i="7"/>
  <c r="BH261" i="7"/>
  <c r="BG261" i="7"/>
  <c r="BF261" i="7"/>
  <c r="T261" i="7"/>
  <c r="R261" i="7"/>
  <c r="P261" i="7"/>
  <c r="BI260" i="7"/>
  <c r="BH260" i="7"/>
  <c r="BG260" i="7"/>
  <c r="BF260" i="7"/>
  <c r="T260" i="7"/>
  <c r="R260" i="7"/>
  <c r="P260" i="7"/>
  <c r="BI259" i="7"/>
  <c r="BH259" i="7"/>
  <c r="BG259" i="7"/>
  <c r="BF259" i="7"/>
  <c r="T259" i="7"/>
  <c r="R259" i="7"/>
  <c r="P259" i="7"/>
  <c r="BI258" i="7"/>
  <c r="BH258" i="7"/>
  <c r="BG258" i="7"/>
  <c r="BF258" i="7"/>
  <c r="T258" i="7"/>
  <c r="R258" i="7"/>
  <c r="P258" i="7"/>
  <c r="BI257" i="7"/>
  <c r="BH257" i="7"/>
  <c r="BG257" i="7"/>
  <c r="BF257" i="7"/>
  <c r="T257" i="7"/>
  <c r="R257" i="7"/>
  <c r="P257" i="7"/>
  <c r="BI256" i="7"/>
  <c r="BH256" i="7"/>
  <c r="BG256" i="7"/>
  <c r="BF256" i="7"/>
  <c r="T256" i="7"/>
  <c r="R256" i="7"/>
  <c r="P256" i="7"/>
  <c r="BI255" i="7"/>
  <c r="BH255" i="7"/>
  <c r="BG255" i="7"/>
  <c r="BF255" i="7"/>
  <c r="T255" i="7"/>
  <c r="R255" i="7"/>
  <c r="P255" i="7"/>
  <c r="BI254" i="7"/>
  <c r="BH254" i="7"/>
  <c r="BG254" i="7"/>
  <c r="BF254" i="7"/>
  <c r="T254" i="7"/>
  <c r="R254" i="7"/>
  <c r="P254" i="7"/>
  <c r="BI253" i="7"/>
  <c r="BH253" i="7"/>
  <c r="BG253" i="7"/>
  <c r="BF253" i="7"/>
  <c r="T253" i="7"/>
  <c r="R253" i="7"/>
  <c r="P253" i="7"/>
  <c r="BI252" i="7"/>
  <c r="BH252" i="7"/>
  <c r="BG252" i="7"/>
  <c r="BF252" i="7"/>
  <c r="T252" i="7"/>
  <c r="R252" i="7"/>
  <c r="P252" i="7"/>
  <c r="BI251" i="7"/>
  <c r="BH251" i="7"/>
  <c r="BG251" i="7"/>
  <c r="BF251" i="7"/>
  <c r="T251" i="7"/>
  <c r="R251" i="7"/>
  <c r="P251" i="7"/>
  <c r="BI250" i="7"/>
  <c r="BH250" i="7"/>
  <c r="BG250" i="7"/>
  <c r="BF250" i="7"/>
  <c r="T250" i="7"/>
  <c r="R250" i="7"/>
  <c r="P250" i="7"/>
  <c r="BI249" i="7"/>
  <c r="BH249" i="7"/>
  <c r="BG249" i="7"/>
  <c r="BF249" i="7"/>
  <c r="T249" i="7"/>
  <c r="R249" i="7"/>
  <c r="P249" i="7"/>
  <c r="BI248" i="7"/>
  <c r="BH248" i="7"/>
  <c r="BG248" i="7"/>
  <c r="BF248" i="7"/>
  <c r="T248" i="7"/>
  <c r="R248" i="7"/>
  <c r="P248" i="7"/>
  <c r="BI247" i="7"/>
  <c r="BH247" i="7"/>
  <c r="BG247" i="7"/>
  <c r="BF247" i="7"/>
  <c r="T247" i="7"/>
  <c r="R247" i="7"/>
  <c r="P247" i="7"/>
  <c r="BI245" i="7"/>
  <c r="BH245" i="7"/>
  <c r="BG245" i="7"/>
  <c r="BF245" i="7"/>
  <c r="T245" i="7"/>
  <c r="R245" i="7"/>
  <c r="P245" i="7"/>
  <c r="BI244" i="7"/>
  <c r="BH244" i="7"/>
  <c r="BG244" i="7"/>
  <c r="BF244" i="7"/>
  <c r="T244" i="7"/>
  <c r="R244" i="7"/>
  <c r="P244" i="7"/>
  <c r="BI243" i="7"/>
  <c r="BH243" i="7"/>
  <c r="BG243" i="7"/>
  <c r="BF243" i="7"/>
  <c r="T243" i="7"/>
  <c r="R243" i="7"/>
  <c r="P243" i="7"/>
  <c r="BI242" i="7"/>
  <c r="BH242" i="7"/>
  <c r="BG242" i="7"/>
  <c r="BF242" i="7"/>
  <c r="T242" i="7"/>
  <c r="R242" i="7"/>
  <c r="P242" i="7"/>
  <c r="BI241" i="7"/>
  <c r="BH241" i="7"/>
  <c r="BG241" i="7"/>
  <c r="BF241" i="7"/>
  <c r="T241" i="7"/>
  <c r="R241" i="7"/>
  <c r="P241" i="7"/>
  <c r="BI240" i="7"/>
  <c r="BH240" i="7"/>
  <c r="BG240" i="7"/>
  <c r="BF240" i="7"/>
  <c r="T240" i="7"/>
  <c r="R240" i="7"/>
  <c r="P240" i="7"/>
  <c r="BI239" i="7"/>
  <c r="BH239" i="7"/>
  <c r="BG239" i="7"/>
  <c r="BF239" i="7"/>
  <c r="T239" i="7"/>
  <c r="R239" i="7"/>
  <c r="P239" i="7"/>
  <c r="BI238" i="7"/>
  <c r="BH238" i="7"/>
  <c r="BG238" i="7"/>
  <c r="BF238" i="7"/>
  <c r="T238" i="7"/>
  <c r="R238" i="7"/>
  <c r="P238" i="7"/>
  <c r="BI237" i="7"/>
  <c r="BH237" i="7"/>
  <c r="BG237" i="7"/>
  <c r="BF237" i="7"/>
  <c r="T237" i="7"/>
  <c r="R237" i="7"/>
  <c r="P237" i="7"/>
  <c r="BI236" i="7"/>
  <c r="BH236" i="7"/>
  <c r="BG236" i="7"/>
  <c r="BF236" i="7"/>
  <c r="T236" i="7"/>
  <c r="R236" i="7"/>
  <c r="P236" i="7"/>
  <c r="BI235" i="7"/>
  <c r="BH235" i="7"/>
  <c r="BG235" i="7"/>
  <c r="BF235" i="7"/>
  <c r="T235" i="7"/>
  <c r="R235" i="7"/>
  <c r="P235" i="7"/>
  <c r="BI234" i="7"/>
  <c r="BH234" i="7"/>
  <c r="BG234" i="7"/>
  <c r="BF234" i="7"/>
  <c r="T234" i="7"/>
  <c r="R234" i="7"/>
  <c r="P234" i="7"/>
  <c r="BI233" i="7"/>
  <c r="BH233" i="7"/>
  <c r="BG233" i="7"/>
  <c r="BF233" i="7"/>
  <c r="T233" i="7"/>
  <c r="R233" i="7"/>
  <c r="P233" i="7"/>
  <c r="BI232" i="7"/>
  <c r="BH232" i="7"/>
  <c r="BG232" i="7"/>
  <c r="BF232" i="7"/>
  <c r="T232" i="7"/>
  <c r="R232" i="7"/>
  <c r="P232" i="7"/>
  <c r="BI231" i="7"/>
  <c r="BH231" i="7"/>
  <c r="BG231" i="7"/>
  <c r="BF231" i="7"/>
  <c r="T231" i="7"/>
  <c r="R231" i="7"/>
  <c r="P231" i="7"/>
  <c r="BI230" i="7"/>
  <c r="BH230" i="7"/>
  <c r="BG230" i="7"/>
  <c r="BF230" i="7"/>
  <c r="T230" i="7"/>
  <c r="R230" i="7"/>
  <c r="P230" i="7"/>
  <c r="BI228" i="7"/>
  <c r="BH228" i="7"/>
  <c r="BG228" i="7"/>
  <c r="BF228" i="7"/>
  <c r="T228" i="7"/>
  <c r="R228" i="7"/>
  <c r="P228" i="7"/>
  <c r="BI227" i="7"/>
  <c r="BH227" i="7"/>
  <c r="BG227" i="7"/>
  <c r="BF227" i="7"/>
  <c r="T227" i="7"/>
  <c r="R227" i="7"/>
  <c r="P227" i="7"/>
  <c r="BI226" i="7"/>
  <c r="BH226" i="7"/>
  <c r="BG226" i="7"/>
  <c r="BF226" i="7"/>
  <c r="T226" i="7"/>
  <c r="R226" i="7"/>
  <c r="P226" i="7"/>
  <c r="BI225" i="7"/>
  <c r="BH225" i="7"/>
  <c r="BG225" i="7"/>
  <c r="BF225" i="7"/>
  <c r="T225" i="7"/>
  <c r="R225" i="7"/>
  <c r="P225" i="7"/>
  <c r="BI224" i="7"/>
  <c r="BH224" i="7"/>
  <c r="BG224" i="7"/>
  <c r="BF224" i="7"/>
  <c r="T224" i="7"/>
  <c r="R224" i="7"/>
  <c r="P224" i="7"/>
  <c r="BI223" i="7"/>
  <c r="BH223" i="7"/>
  <c r="BG223" i="7"/>
  <c r="BF223" i="7"/>
  <c r="T223" i="7"/>
  <c r="R223" i="7"/>
  <c r="P223" i="7"/>
  <c r="BI222" i="7"/>
  <c r="BH222" i="7"/>
  <c r="BG222" i="7"/>
  <c r="BF222" i="7"/>
  <c r="T222" i="7"/>
  <c r="R222" i="7"/>
  <c r="P222" i="7"/>
  <c r="BI221" i="7"/>
  <c r="BH221" i="7"/>
  <c r="BG221" i="7"/>
  <c r="BF221" i="7"/>
  <c r="T221" i="7"/>
  <c r="R221" i="7"/>
  <c r="P221" i="7"/>
  <c r="BI220" i="7"/>
  <c r="BH220" i="7"/>
  <c r="BG220" i="7"/>
  <c r="BF220" i="7"/>
  <c r="T220" i="7"/>
  <c r="R220" i="7"/>
  <c r="P220" i="7"/>
  <c r="BI219" i="7"/>
  <c r="BH219" i="7"/>
  <c r="BG219" i="7"/>
  <c r="BF219" i="7"/>
  <c r="T219" i="7"/>
  <c r="R219" i="7"/>
  <c r="P219" i="7"/>
  <c r="BI218" i="7"/>
  <c r="BH218" i="7"/>
  <c r="BG218" i="7"/>
  <c r="BF218" i="7"/>
  <c r="T218" i="7"/>
  <c r="R218" i="7"/>
  <c r="P218" i="7"/>
  <c r="BI217" i="7"/>
  <c r="BH217" i="7"/>
  <c r="BG217" i="7"/>
  <c r="BF217" i="7"/>
  <c r="T217" i="7"/>
  <c r="R217" i="7"/>
  <c r="P217" i="7"/>
  <c r="BI216" i="7"/>
  <c r="BH216" i="7"/>
  <c r="BG216" i="7"/>
  <c r="BF216" i="7"/>
  <c r="T216" i="7"/>
  <c r="R216" i="7"/>
  <c r="P216" i="7"/>
  <c r="BI215" i="7"/>
  <c r="BH215" i="7"/>
  <c r="BG215" i="7"/>
  <c r="BF215" i="7"/>
  <c r="T215" i="7"/>
  <c r="R215" i="7"/>
  <c r="P215" i="7"/>
  <c r="BI214" i="7"/>
  <c r="BH214" i="7"/>
  <c r="BG214" i="7"/>
  <c r="BF214" i="7"/>
  <c r="T214" i="7"/>
  <c r="R214" i="7"/>
  <c r="P214" i="7"/>
  <c r="BI213" i="7"/>
  <c r="BH213" i="7"/>
  <c r="BG213" i="7"/>
  <c r="BF213" i="7"/>
  <c r="T213" i="7"/>
  <c r="R213" i="7"/>
  <c r="P213" i="7"/>
  <c r="BI212" i="7"/>
  <c r="BH212" i="7"/>
  <c r="BG212" i="7"/>
  <c r="BF212" i="7"/>
  <c r="T212" i="7"/>
  <c r="R212" i="7"/>
  <c r="P212" i="7"/>
  <c r="BI211" i="7"/>
  <c r="BH211" i="7"/>
  <c r="BG211" i="7"/>
  <c r="BF211" i="7"/>
  <c r="T211" i="7"/>
  <c r="R211" i="7"/>
  <c r="P211" i="7"/>
  <c r="BI210" i="7"/>
  <c r="BH210" i="7"/>
  <c r="BG210" i="7"/>
  <c r="BF210" i="7"/>
  <c r="T210" i="7"/>
  <c r="R210" i="7"/>
  <c r="P210" i="7"/>
  <c r="BI209" i="7"/>
  <c r="BH209" i="7"/>
  <c r="BG209" i="7"/>
  <c r="BF209" i="7"/>
  <c r="T209" i="7"/>
  <c r="R209" i="7"/>
  <c r="P209" i="7"/>
  <c r="BI208" i="7"/>
  <c r="BH208" i="7"/>
  <c r="BG208" i="7"/>
  <c r="BF208" i="7"/>
  <c r="T208" i="7"/>
  <c r="R208" i="7"/>
  <c r="P208" i="7"/>
  <c r="BI207" i="7"/>
  <c r="BH207" i="7"/>
  <c r="BG207" i="7"/>
  <c r="BF207" i="7"/>
  <c r="T207" i="7"/>
  <c r="R207" i="7"/>
  <c r="P207" i="7"/>
  <c r="BI206" i="7"/>
  <c r="BH206" i="7"/>
  <c r="BG206" i="7"/>
  <c r="BF206" i="7"/>
  <c r="T206" i="7"/>
  <c r="R206" i="7"/>
  <c r="P206" i="7"/>
  <c r="BI205" i="7"/>
  <c r="BH205" i="7"/>
  <c r="BG205" i="7"/>
  <c r="BF205" i="7"/>
  <c r="T205" i="7"/>
  <c r="R205" i="7"/>
  <c r="P205" i="7"/>
  <c r="BI204" i="7"/>
  <c r="BH204" i="7"/>
  <c r="BG204" i="7"/>
  <c r="BF204" i="7"/>
  <c r="T204" i="7"/>
  <c r="R204" i="7"/>
  <c r="P204" i="7"/>
  <c r="BI203" i="7"/>
  <c r="BH203" i="7"/>
  <c r="BG203" i="7"/>
  <c r="BF203" i="7"/>
  <c r="T203" i="7"/>
  <c r="R203" i="7"/>
  <c r="P203" i="7"/>
  <c r="BI201" i="7"/>
  <c r="BH201" i="7"/>
  <c r="BG201" i="7"/>
  <c r="BF201" i="7"/>
  <c r="T201" i="7"/>
  <c r="R201" i="7"/>
  <c r="P201" i="7"/>
  <c r="BI200" i="7"/>
  <c r="BH200" i="7"/>
  <c r="BG200" i="7"/>
  <c r="BF200" i="7"/>
  <c r="T200" i="7"/>
  <c r="R200" i="7"/>
  <c r="P200" i="7"/>
  <c r="BI199" i="7"/>
  <c r="BH199" i="7"/>
  <c r="BG199" i="7"/>
  <c r="BF199" i="7"/>
  <c r="T199" i="7"/>
  <c r="R199" i="7"/>
  <c r="P199" i="7"/>
  <c r="BI198" i="7"/>
  <c r="BH198" i="7"/>
  <c r="BG198" i="7"/>
  <c r="BF198" i="7"/>
  <c r="T198" i="7"/>
  <c r="R198" i="7"/>
  <c r="P198" i="7"/>
  <c r="BI197" i="7"/>
  <c r="BH197" i="7"/>
  <c r="BG197" i="7"/>
  <c r="BF197" i="7"/>
  <c r="T197" i="7"/>
  <c r="R197" i="7"/>
  <c r="P197" i="7"/>
  <c r="BI196" i="7"/>
  <c r="BH196" i="7"/>
  <c r="BG196" i="7"/>
  <c r="BF196" i="7"/>
  <c r="T196" i="7"/>
  <c r="R196" i="7"/>
  <c r="P196" i="7"/>
  <c r="BI195" i="7"/>
  <c r="BH195" i="7"/>
  <c r="BG195" i="7"/>
  <c r="BF195" i="7"/>
  <c r="T195" i="7"/>
  <c r="R195" i="7"/>
  <c r="P195" i="7"/>
  <c r="BI194" i="7"/>
  <c r="BH194" i="7"/>
  <c r="BG194" i="7"/>
  <c r="BF194" i="7"/>
  <c r="T194" i="7"/>
  <c r="R194" i="7"/>
  <c r="P194" i="7"/>
  <c r="BI193" i="7"/>
  <c r="BH193" i="7"/>
  <c r="BG193" i="7"/>
  <c r="BF193" i="7"/>
  <c r="T193" i="7"/>
  <c r="R193" i="7"/>
  <c r="P193" i="7"/>
  <c r="BI192" i="7"/>
  <c r="BH192" i="7"/>
  <c r="BG192" i="7"/>
  <c r="BF192" i="7"/>
  <c r="T192" i="7"/>
  <c r="R192" i="7"/>
  <c r="P192" i="7"/>
  <c r="BI191" i="7"/>
  <c r="BH191" i="7"/>
  <c r="BG191" i="7"/>
  <c r="BF191" i="7"/>
  <c r="T191" i="7"/>
  <c r="R191" i="7"/>
  <c r="P191" i="7"/>
  <c r="BI190" i="7"/>
  <c r="BH190" i="7"/>
  <c r="BG190" i="7"/>
  <c r="BF190" i="7"/>
  <c r="T190" i="7"/>
  <c r="R190" i="7"/>
  <c r="P190" i="7"/>
  <c r="BI189" i="7"/>
  <c r="BH189" i="7"/>
  <c r="BG189" i="7"/>
  <c r="BF189" i="7"/>
  <c r="T189" i="7"/>
  <c r="R189" i="7"/>
  <c r="P189" i="7"/>
  <c r="BI188" i="7"/>
  <c r="BH188" i="7"/>
  <c r="BG188" i="7"/>
  <c r="BF188" i="7"/>
  <c r="T188" i="7"/>
  <c r="R188" i="7"/>
  <c r="P188" i="7"/>
  <c r="BI187" i="7"/>
  <c r="BH187" i="7"/>
  <c r="BG187" i="7"/>
  <c r="BF187" i="7"/>
  <c r="T187" i="7"/>
  <c r="R187" i="7"/>
  <c r="P187" i="7"/>
  <c r="BI186" i="7"/>
  <c r="BH186" i="7"/>
  <c r="BG186" i="7"/>
  <c r="BF186" i="7"/>
  <c r="T186" i="7"/>
  <c r="R186" i="7"/>
  <c r="P186" i="7"/>
  <c r="BI185" i="7"/>
  <c r="BH185" i="7"/>
  <c r="BG185" i="7"/>
  <c r="BF185" i="7"/>
  <c r="T185" i="7"/>
  <c r="R185" i="7"/>
  <c r="P185" i="7"/>
  <c r="BI184" i="7"/>
  <c r="BH184" i="7"/>
  <c r="BG184" i="7"/>
  <c r="BF184" i="7"/>
  <c r="T184" i="7"/>
  <c r="R184" i="7"/>
  <c r="P184" i="7"/>
  <c r="BI183" i="7"/>
  <c r="BH183" i="7"/>
  <c r="BG183" i="7"/>
  <c r="BF183" i="7"/>
  <c r="T183" i="7"/>
  <c r="R183" i="7"/>
  <c r="P183" i="7"/>
  <c r="BI182" i="7"/>
  <c r="BH182" i="7"/>
  <c r="BG182" i="7"/>
  <c r="BF182" i="7"/>
  <c r="T182" i="7"/>
  <c r="R182" i="7"/>
  <c r="P182" i="7"/>
  <c r="BI181" i="7"/>
  <c r="BH181" i="7"/>
  <c r="BG181" i="7"/>
  <c r="BF181" i="7"/>
  <c r="T181" i="7"/>
  <c r="R181" i="7"/>
  <c r="P181" i="7"/>
  <c r="BI180" i="7"/>
  <c r="BH180" i="7"/>
  <c r="BG180" i="7"/>
  <c r="BF180" i="7"/>
  <c r="T180" i="7"/>
  <c r="R180" i="7"/>
  <c r="P180" i="7"/>
  <c r="BI179" i="7"/>
  <c r="BH179" i="7"/>
  <c r="BG179" i="7"/>
  <c r="BF179" i="7"/>
  <c r="T179" i="7"/>
  <c r="R179" i="7"/>
  <c r="P179" i="7"/>
  <c r="BI178" i="7"/>
  <c r="BH178" i="7"/>
  <c r="BG178" i="7"/>
  <c r="BF178" i="7"/>
  <c r="T178" i="7"/>
  <c r="R178" i="7"/>
  <c r="P178" i="7"/>
  <c r="BI177" i="7"/>
  <c r="BH177" i="7"/>
  <c r="BG177" i="7"/>
  <c r="BF177" i="7"/>
  <c r="T177" i="7"/>
  <c r="R177" i="7"/>
  <c r="P177" i="7"/>
  <c r="BI176" i="7"/>
  <c r="BH176" i="7"/>
  <c r="BG176" i="7"/>
  <c r="BF176" i="7"/>
  <c r="T176" i="7"/>
  <c r="R176" i="7"/>
  <c r="P176"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4" i="7"/>
  <c r="BH144" i="7"/>
  <c r="BG144" i="7"/>
  <c r="BF144" i="7"/>
  <c r="T144" i="7"/>
  <c r="R144" i="7"/>
  <c r="P144"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BI122" i="7"/>
  <c r="BH122" i="7"/>
  <c r="BG122" i="7"/>
  <c r="BF122" i="7"/>
  <c r="T122" i="7"/>
  <c r="R122" i="7"/>
  <c r="P122" i="7"/>
  <c r="BI121" i="7"/>
  <c r="BH121" i="7"/>
  <c r="BG121" i="7"/>
  <c r="BF121" i="7"/>
  <c r="T121" i="7"/>
  <c r="R121" i="7"/>
  <c r="P121" i="7"/>
  <c r="BI120" i="7"/>
  <c r="BH120" i="7"/>
  <c r="BG120" i="7"/>
  <c r="BF120" i="7"/>
  <c r="T120" i="7"/>
  <c r="R120" i="7"/>
  <c r="P120" i="7"/>
  <c r="BI119" i="7"/>
  <c r="BH119" i="7"/>
  <c r="BG119" i="7"/>
  <c r="BF119" i="7"/>
  <c r="T119" i="7"/>
  <c r="R119" i="7"/>
  <c r="P119" i="7"/>
  <c r="BI118" i="7"/>
  <c r="BH118" i="7"/>
  <c r="BG118" i="7"/>
  <c r="BF118" i="7"/>
  <c r="T118" i="7"/>
  <c r="R118" i="7"/>
  <c r="P118" i="7"/>
  <c r="BI117" i="7"/>
  <c r="BH117" i="7"/>
  <c r="BG117" i="7"/>
  <c r="BF117" i="7"/>
  <c r="T117" i="7"/>
  <c r="R117" i="7"/>
  <c r="P117" i="7"/>
  <c r="BI116" i="7"/>
  <c r="BH116" i="7"/>
  <c r="BG116" i="7"/>
  <c r="BF116" i="7"/>
  <c r="T116" i="7"/>
  <c r="R116" i="7"/>
  <c r="P116" i="7"/>
  <c r="BI115" i="7"/>
  <c r="BH115" i="7"/>
  <c r="BG115" i="7"/>
  <c r="BF115" i="7"/>
  <c r="T115" i="7"/>
  <c r="R115" i="7"/>
  <c r="P115" i="7"/>
  <c r="BI114" i="7"/>
  <c r="BH114" i="7"/>
  <c r="BG114" i="7"/>
  <c r="BF114" i="7"/>
  <c r="T114" i="7"/>
  <c r="R114" i="7"/>
  <c r="P114" i="7"/>
  <c r="BI113" i="7"/>
  <c r="BH113" i="7"/>
  <c r="BG113" i="7"/>
  <c r="BF113" i="7"/>
  <c r="T113" i="7"/>
  <c r="R113" i="7"/>
  <c r="P113" i="7"/>
  <c r="BI112" i="7"/>
  <c r="BH112" i="7"/>
  <c r="BG112" i="7"/>
  <c r="BF112" i="7"/>
  <c r="T112" i="7"/>
  <c r="R112" i="7"/>
  <c r="P112" i="7"/>
  <c r="BI111" i="7"/>
  <c r="BH111" i="7"/>
  <c r="BG111" i="7"/>
  <c r="BF111" i="7"/>
  <c r="T111" i="7"/>
  <c r="R111" i="7"/>
  <c r="P111" i="7"/>
  <c r="BI110" i="7"/>
  <c r="BH110" i="7"/>
  <c r="BG110" i="7"/>
  <c r="BF110" i="7"/>
  <c r="T110" i="7"/>
  <c r="R110" i="7"/>
  <c r="P110" i="7"/>
  <c r="BI109" i="7"/>
  <c r="BH109" i="7"/>
  <c r="BG109" i="7"/>
  <c r="BF109" i="7"/>
  <c r="T109" i="7"/>
  <c r="R109" i="7"/>
  <c r="P109" i="7"/>
  <c r="BI108" i="7"/>
  <c r="BH108" i="7"/>
  <c r="BG108" i="7"/>
  <c r="BF108" i="7"/>
  <c r="T108" i="7"/>
  <c r="R108" i="7"/>
  <c r="P108" i="7"/>
  <c r="BI107" i="7"/>
  <c r="BH107" i="7"/>
  <c r="BG107" i="7"/>
  <c r="BF107" i="7"/>
  <c r="T107" i="7"/>
  <c r="R107" i="7"/>
  <c r="P107" i="7"/>
  <c r="BI106" i="7"/>
  <c r="BH106" i="7"/>
  <c r="BG106" i="7"/>
  <c r="BF106" i="7"/>
  <c r="T106" i="7"/>
  <c r="R106" i="7"/>
  <c r="P106" i="7"/>
  <c r="BI105" i="7"/>
  <c r="BH105" i="7"/>
  <c r="BG105" i="7"/>
  <c r="BF105" i="7"/>
  <c r="T105" i="7"/>
  <c r="R105" i="7"/>
  <c r="P105" i="7"/>
  <c r="BI104" i="7"/>
  <c r="BH104" i="7"/>
  <c r="BG104" i="7"/>
  <c r="BF104" i="7"/>
  <c r="T104" i="7"/>
  <c r="R104" i="7"/>
  <c r="P104" i="7"/>
  <c r="BI103" i="7"/>
  <c r="BH103" i="7"/>
  <c r="BG103" i="7"/>
  <c r="BF103" i="7"/>
  <c r="T103" i="7"/>
  <c r="R103" i="7"/>
  <c r="P103" i="7"/>
  <c r="BI102" i="7"/>
  <c r="BH102" i="7"/>
  <c r="BG102" i="7"/>
  <c r="BF102" i="7"/>
  <c r="T102" i="7"/>
  <c r="R102" i="7"/>
  <c r="P102" i="7"/>
  <c r="BI101" i="7"/>
  <c r="BH101" i="7"/>
  <c r="BG101" i="7"/>
  <c r="BF101" i="7"/>
  <c r="T101" i="7"/>
  <c r="R101" i="7"/>
  <c r="P101" i="7"/>
  <c r="BI100" i="7"/>
  <c r="BH100" i="7"/>
  <c r="BG100" i="7"/>
  <c r="BF100" i="7"/>
  <c r="T100" i="7"/>
  <c r="R100" i="7"/>
  <c r="P100" i="7"/>
  <c r="BI99" i="7"/>
  <c r="BH99" i="7"/>
  <c r="BG99" i="7"/>
  <c r="BF99" i="7"/>
  <c r="T99" i="7"/>
  <c r="R99" i="7"/>
  <c r="P99" i="7"/>
  <c r="BI98" i="7"/>
  <c r="BH98" i="7"/>
  <c r="BG98" i="7"/>
  <c r="BF98" i="7"/>
  <c r="T98" i="7"/>
  <c r="R98" i="7"/>
  <c r="P98" i="7"/>
  <c r="BI97" i="7"/>
  <c r="BH97" i="7"/>
  <c r="BG97" i="7"/>
  <c r="BF97" i="7"/>
  <c r="T97" i="7"/>
  <c r="R97" i="7"/>
  <c r="P97" i="7"/>
  <c r="BI95" i="7"/>
  <c r="BH95" i="7"/>
  <c r="BG95" i="7"/>
  <c r="BF95" i="7"/>
  <c r="T95" i="7"/>
  <c r="R95" i="7"/>
  <c r="P95" i="7"/>
  <c r="BI94" i="7"/>
  <c r="BH94" i="7"/>
  <c r="BG94" i="7"/>
  <c r="BF94" i="7"/>
  <c r="T94" i="7"/>
  <c r="R94" i="7"/>
  <c r="P94" i="7"/>
  <c r="BI93" i="7"/>
  <c r="BH93" i="7"/>
  <c r="BG93" i="7"/>
  <c r="BF93" i="7"/>
  <c r="T93" i="7"/>
  <c r="R93" i="7"/>
  <c r="P93" i="7"/>
  <c r="BI92" i="7"/>
  <c r="BH92" i="7"/>
  <c r="BG92" i="7"/>
  <c r="BF92" i="7"/>
  <c r="T92" i="7"/>
  <c r="R92" i="7"/>
  <c r="P92" i="7"/>
  <c r="BI91" i="7"/>
  <c r="BH91" i="7"/>
  <c r="BG91" i="7"/>
  <c r="BF91" i="7"/>
  <c r="T91" i="7"/>
  <c r="R91" i="7"/>
  <c r="P91" i="7"/>
  <c r="BI90" i="7"/>
  <c r="BH90" i="7"/>
  <c r="BG90" i="7"/>
  <c r="BF90" i="7"/>
  <c r="T90" i="7"/>
  <c r="R90" i="7"/>
  <c r="P90" i="7"/>
  <c r="BI89" i="7"/>
  <c r="BH89" i="7"/>
  <c r="BG89" i="7"/>
  <c r="BF89" i="7"/>
  <c r="T89" i="7"/>
  <c r="R89" i="7"/>
  <c r="P89" i="7"/>
  <c r="BI88" i="7"/>
  <c r="BH88" i="7"/>
  <c r="BG88" i="7"/>
  <c r="BF88" i="7"/>
  <c r="T88" i="7"/>
  <c r="R88" i="7"/>
  <c r="P88" i="7"/>
  <c r="BI87" i="7"/>
  <c r="BH87" i="7"/>
  <c r="BG87" i="7"/>
  <c r="BF87" i="7"/>
  <c r="T87" i="7"/>
  <c r="R87" i="7"/>
  <c r="P87" i="7"/>
  <c r="J83" i="7"/>
  <c r="J82" i="7"/>
  <c r="F82" i="7"/>
  <c r="F80" i="7"/>
  <c r="E78" i="7"/>
  <c r="J55" i="7"/>
  <c r="J54" i="7"/>
  <c r="F54" i="7"/>
  <c r="F52" i="7"/>
  <c r="E50" i="7"/>
  <c r="J18" i="7"/>
  <c r="E18" i="7"/>
  <c r="F55" i="7"/>
  <c r="J17" i="7"/>
  <c r="J12" i="7"/>
  <c r="J52" i="7" s="1"/>
  <c r="E7" i="7"/>
  <c r="E76" i="7" s="1"/>
  <c r="J37" i="6"/>
  <c r="J36" i="6"/>
  <c r="AY59" i="1"/>
  <c r="J35" i="6"/>
  <c r="AX59" i="1"/>
  <c r="BI141" i="6"/>
  <c r="BH141" i="6"/>
  <c r="BG141" i="6"/>
  <c r="BF141" i="6"/>
  <c r="T141" i="6"/>
  <c r="R141" i="6"/>
  <c r="P141" i="6"/>
  <c r="BI140" i="6"/>
  <c r="BH140" i="6"/>
  <c r="BG140" i="6"/>
  <c r="BF140" i="6"/>
  <c r="T140" i="6"/>
  <c r="R140" i="6"/>
  <c r="P140" i="6"/>
  <c r="BI139" i="6"/>
  <c r="BH139" i="6"/>
  <c r="BG139" i="6"/>
  <c r="BF139" i="6"/>
  <c r="T139" i="6"/>
  <c r="R139" i="6"/>
  <c r="P139"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8" i="6"/>
  <c r="BH128" i="6"/>
  <c r="BG128" i="6"/>
  <c r="BF128" i="6"/>
  <c r="T128" i="6"/>
  <c r="R128" i="6"/>
  <c r="P128" i="6"/>
  <c r="BI127" i="6"/>
  <c r="BH127" i="6"/>
  <c r="BG127" i="6"/>
  <c r="BF127" i="6"/>
  <c r="T127" i="6"/>
  <c r="R127" i="6"/>
  <c r="P127" i="6"/>
  <c r="BI126" i="6"/>
  <c r="BH126" i="6"/>
  <c r="BG126" i="6"/>
  <c r="BF126" i="6"/>
  <c r="T126" i="6"/>
  <c r="R126" i="6"/>
  <c r="P126" i="6"/>
  <c r="BI125" i="6"/>
  <c r="BH125" i="6"/>
  <c r="BG125" i="6"/>
  <c r="BF125" i="6"/>
  <c r="T125" i="6"/>
  <c r="R125" i="6"/>
  <c r="P125" i="6"/>
  <c r="BI124" i="6"/>
  <c r="BH124" i="6"/>
  <c r="BG124" i="6"/>
  <c r="BF124" i="6"/>
  <c r="T124" i="6"/>
  <c r="R124" i="6"/>
  <c r="P124" i="6"/>
  <c r="BI123" i="6"/>
  <c r="BH123" i="6"/>
  <c r="BG123" i="6"/>
  <c r="BF123" i="6"/>
  <c r="T123" i="6"/>
  <c r="R123" i="6"/>
  <c r="P123" i="6"/>
  <c r="BI121" i="6"/>
  <c r="BH121" i="6"/>
  <c r="BG121" i="6"/>
  <c r="BF121" i="6"/>
  <c r="T121" i="6"/>
  <c r="R121" i="6"/>
  <c r="P121" i="6"/>
  <c r="BI120" i="6"/>
  <c r="BH120" i="6"/>
  <c r="BG120" i="6"/>
  <c r="BF120" i="6"/>
  <c r="T120" i="6"/>
  <c r="R120" i="6"/>
  <c r="P120" i="6"/>
  <c r="BI119" i="6"/>
  <c r="BH119" i="6"/>
  <c r="BG119" i="6"/>
  <c r="BF119" i="6"/>
  <c r="T119" i="6"/>
  <c r="R119" i="6"/>
  <c r="P119" i="6"/>
  <c r="BI118" i="6"/>
  <c r="BH118" i="6"/>
  <c r="BG118" i="6"/>
  <c r="BF118" i="6"/>
  <c r="T118" i="6"/>
  <c r="R118" i="6"/>
  <c r="P118" i="6"/>
  <c r="BI117" i="6"/>
  <c r="BH117" i="6"/>
  <c r="BG117" i="6"/>
  <c r="BF117" i="6"/>
  <c r="T117" i="6"/>
  <c r="R117" i="6"/>
  <c r="P117" i="6"/>
  <c r="BI116" i="6"/>
  <c r="BH116" i="6"/>
  <c r="BG116" i="6"/>
  <c r="BF116" i="6"/>
  <c r="T116" i="6"/>
  <c r="R116" i="6"/>
  <c r="P116" i="6"/>
  <c r="BI115" i="6"/>
  <c r="BH115" i="6"/>
  <c r="BG115" i="6"/>
  <c r="BF115" i="6"/>
  <c r="T115" i="6"/>
  <c r="R115" i="6"/>
  <c r="P115" i="6"/>
  <c r="BI114" i="6"/>
  <c r="BH114" i="6"/>
  <c r="BG114" i="6"/>
  <c r="BF114" i="6"/>
  <c r="T114" i="6"/>
  <c r="R114" i="6"/>
  <c r="P114" i="6"/>
  <c r="BI113" i="6"/>
  <c r="BH113" i="6"/>
  <c r="BG113" i="6"/>
  <c r="BF113" i="6"/>
  <c r="T113" i="6"/>
  <c r="R113" i="6"/>
  <c r="P113" i="6"/>
  <c r="BI112" i="6"/>
  <c r="BH112" i="6"/>
  <c r="BG112" i="6"/>
  <c r="BF112" i="6"/>
  <c r="T112" i="6"/>
  <c r="R112" i="6"/>
  <c r="P112" i="6"/>
  <c r="BI111" i="6"/>
  <c r="BH111" i="6"/>
  <c r="BG111" i="6"/>
  <c r="BF111" i="6"/>
  <c r="T111" i="6"/>
  <c r="R111" i="6"/>
  <c r="P111" i="6"/>
  <c r="BI110" i="6"/>
  <c r="BH110" i="6"/>
  <c r="BG110" i="6"/>
  <c r="BF110" i="6"/>
  <c r="T110" i="6"/>
  <c r="R110" i="6"/>
  <c r="P110" i="6"/>
  <c r="BI109" i="6"/>
  <c r="BH109" i="6"/>
  <c r="BG109" i="6"/>
  <c r="BF109" i="6"/>
  <c r="T109" i="6"/>
  <c r="R109" i="6"/>
  <c r="P109" i="6"/>
  <c r="BI108" i="6"/>
  <c r="BH108" i="6"/>
  <c r="BG108" i="6"/>
  <c r="BF108" i="6"/>
  <c r="T108" i="6"/>
  <c r="R108" i="6"/>
  <c r="P108" i="6"/>
  <c r="BI107" i="6"/>
  <c r="BH107" i="6"/>
  <c r="BG107" i="6"/>
  <c r="BF107" i="6"/>
  <c r="T107" i="6"/>
  <c r="R107" i="6"/>
  <c r="P107" i="6"/>
  <c r="BI106" i="6"/>
  <c r="BH106" i="6"/>
  <c r="BG106" i="6"/>
  <c r="BF106" i="6"/>
  <c r="T106" i="6"/>
  <c r="R106" i="6"/>
  <c r="P106" i="6"/>
  <c r="BI105" i="6"/>
  <c r="BH105" i="6"/>
  <c r="BG105" i="6"/>
  <c r="BF105" i="6"/>
  <c r="T105" i="6"/>
  <c r="R105" i="6"/>
  <c r="P105" i="6"/>
  <c r="BI104" i="6"/>
  <c r="BH104" i="6"/>
  <c r="BG104" i="6"/>
  <c r="BF104" i="6"/>
  <c r="T104" i="6"/>
  <c r="R104" i="6"/>
  <c r="P104" i="6"/>
  <c r="BI103" i="6"/>
  <c r="BH103" i="6"/>
  <c r="BG103" i="6"/>
  <c r="BF103" i="6"/>
  <c r="T103" i="6"/>
  <c r="R103" i="6"/>
  <c r="P103" i="6"/>
  <c r="BI102" i="6"/>
  <c r="BH102" i="6"/>
  <c r="BG102" i="6"/>
  <c r="BF102" i="6"/>
  <c r="T102" i="6"/>
  <c r="R102" i="6"/>
  <c r="P102" i="6"/>
  <c r="BI100" i="6"/>
  <c r="BH100" i="6"/>
  <c r="BG100" i="6"/>
  <c r="BF100" i="6"/>
  <c r="T100" i="6"/>
  <c r="R100" i="6"/>
  <c r="P100" i="6"/>
  <c r="BI99" i="6"/>
  <c r="BH99" i="6"/>
  <c r="BG99" i="6"/>
  <c r="BF99" i="6"/>
  <c r="T99" i="6"/>
  <c r="R99" i="6"/>
  <c r="P99" i="6"/>
  <c r="BI98" i="6"/>
  <c r="BH98" i="6"/>
  <c r="BG98" i="6"/>
  <c r="BF98" i="6"/>
  <c r="T98" i="6"/>
  <c r="R98" i="6"/>
  <c r="P98" i="6"/>
  <c r="BI97" i="6"/>
  <c r="BH97" i="6"/>
  <c r="BG97" i="6"/>
  <c r="BF97" i="6"/>
  <c r="T97" i="6"/>
  <c r="R97" i="6"/>
  <c r="P97" i="6"/>
  <c r="BI96" i="6"/>
  <c r="BH96" i="6"/>
  <c r="BG96" i="6"/>
  <c r="BF96" i="6"/>
  <c r="T96" i="6"/>
  <c r="R96" i="6"/>
  <c r="P96" i="6"/>
  <c r="BI95" i="6"/>
  <c r="BH95" i="6"/>
  <c r="BG95" i="6"/>
  <c r="BF95" i="6"/>
  <c r="T95" i="6"/>
  <c r="R95" i="6"/>
  <c r="P95" i="6"/>
  <c r="BI94" i="6"/>
  <c r="BH94" i="6"/>
  <c r="BG94" i="6"/>
  <c r="BF94" i="6"/>
  <c r="T94" i="6"/>
  <c r="R94" i="6"/>
  <c r="P94" i="6"/>
  <c r="BI93" i="6"/>
  <c r="BH93" i="6"/>
  <c r="BG93" i="6"/>
  <c r="BF93" i="6"/>
  <c r="T93" i="6"/>
  <c r="R93" i="6"/>
  <c r="P93" i="6"/>
  <c r="BI92" i="6"/>
  <c r="BH92" i="6"/>
  <c r="BG92" i="6"/>
  <c r="BF92" i="6"/>
  <c r="T92" i="6"/>
  <c r="R92" i="6"/>
  <c r="P92" i="6"/>
  <c r="BI91" i="6"/>
  <c r="BH91" i="6"/>
  <c r="BG91" i="6"/>
  <c r="BF91" i="6"/>
  <c r="T91" i="6"/>
  <c r="R91" i="6"/>
  <c r="P91" i="6"/>
  <c r="BI90" i="6"/>
  <c r="BH90" i="6"/>
  <c r="BG90" i="6"/>
  <c r="BF90" i="6"/>
  <c r="T90" i="6"/>
  <c r="R90" i="6"/>
  <c r="P90" i="6"/>
  <c r="BI89" i="6"/>
  <c r="BH89" i="6"/>
  <c r="BG89" i="6"/>
  <c r="BF89" i="6"/>
  <c r="T89" i="6"/>
  <c r="R89" i="6"/>
  <c r="P89" i="6"/>
  <c r="BI88" i="6"/>
  <c r="BH88" i="6"/>
  <c r="BG88" i="6"/>
  <c r="BF88" i="6"/>
  <c r="T88" i="6"/>
  <c r="R88" i="6"/>
  <c r="P88" i="6"/>
  <c r="BI87" i="6"/>
  <c r="BH87" i="6"/>
  <c r="BG87" i="6"/>
  <c r="BF87" i="6"/>
  <c r="T87" i="6"/>
  <c r="R87" i="6"/>
  <c r="P87" i="6"/>
  <c r="BI86" i="6"/>
  <c r="BH86" i="6"/>
  <c r="BG86" i="6"/>
  <c r="BF86" i="6"/>
  <c r="T86" i="6"/>
  <c r="R86" i="6"/>
  <c r="P86" i="6"/>
  <c r="BI85" i="6"/>
  <c r="BH85" i="6"/>
  <c r="BG85" i="6"/>
  <c r="BF85" i="6"/>
  <c r="T85" i="6"/>
  <c r="R85" i="6"/>
  <c r="P85" i="6"/>
  <c r="J80" i="6"/>
  <c r="J79" i="6"/>
  <c r="F79" i="6"/>
  <c r="F77" i="6"/>
  <c r="E75" i="6"/>
  <c r="J55" i="6"/>
  <c r="J54" i="6"/>
  <c r="F54" i="6"/>
  <c r="F52" i="6"/>
  <c r="E50" i="6"/>
  <c r="J18" i="6"/>
  <c r="E18" i="6"/>
  <c r="F55" i="6"/>
  <c r="J17" i="6"/>
  <c r="J12" i="6"/>
  <c r="J77" i="6" s="1"/>
  <c r="E7" i="6"/>
  <c r="E73" i="6"/>
  <c r="J37" i="5"/>
  <c r="J36" i="5"/>
  <c r="AY58" i="1"/>
  <c r="J35" i="5"/>
  <c r="AX58" i="1" s="1"/>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58" i="5"/>
  <c r="BH158" i="5"/>
  <c r="BG158" i="5"/>
  <c r="BF158" i="5"/>
  <c r="T158" i="5"/>
  <c r="R158" i="5"/>
  <c r="P158" i="5"/>
  <c r="BI156" i="5"/>
  <c r="BH156" i="5"/>
  <c r="BG156" i="5"/>
  <c r="BF156" i="5"/>
  <c r="T156" i="5"/>
  <c r="R156" i="5"/>
  <c r="P156" i="5"/>
  <c r="BI154" i="5"/>
  <c r="BH154" i="5"/>
  <c r="BG154" i="5"/>
  <c r="BF154" i="5"/>
  <c r="T154" i="5"/>
  <c r="R154" i="5"/>
  <c r="P154" i="5"/>
  <c r="BI152" i="5"/>
  <c r="BH152" i="5"/>
  <c r="BG152" i="5"/>
  <c r="BF152" i="5"/>
  <c r="T152" i="5"/>
  <c r="R152" i="5"/>
  <c r="P152" i="5"/>
  <c r="BI151" i="5"/>
  <c r="BH151" i="5"/>
  <c r="BG151" i="5"/>
  <c r="BF151" i="5"/>
  <c r="T151" i="5"/>
  <c r="R151" i="5"/>
  <c r="P151"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BI124" i="5"/>
  <c r="BH124" i="5"/>
  <c r="BG124" i="5"/>
  <c r="BF124" i="5"/>
  <c r="T124" i="5"/>
  <c r="R124" i="5"/>
  <c r="P124" i="5"/>
  <c r="BI123" i="5"/>
  <c r="BH123" i="5"/>
  <c r="BG123" i="5"/>
  <c r="BF123" i="5"/>
  <c r="T123" i="5"/>
  <c r="R123" i="5"/>
  <c r="P123" i="5"/>
  <c r="BI122" i="5"/>
  <c r="BH122" i="5"/>
  <c r="BG122" i="5"/>
  <c r="BF122" i="5"/>
  <c r="T122" i="5"/>
  <c r="R122" i="5"/>
  <c r="P122" i="5"/>
  <c r="BI121" i="5"/>
  <c r="BH121" i="5"/>
  <c r="BG121" i="5"/>
  <c r="BF121" i="5"/>
  <c r="T121" i="5"/>
  <c r="R121" i="5"/>
  <c r="P121" i="5"/>
  <c r="BI120" i="5"/>
  <c r="BH120" i="5"/>
  <c r="BG120" i="5"/>
  <c r="BF120" i="5"/>
  <c r="T120" i="5"/>
  <c r="R120" i="5"/>
  <c r="P120" i="5"/>
  <c r="BI119" i="5"/>
  <c r="BH119" i="5"/>
  <c r="BG119" i="5"/>
  <c r="BF119" i="5"/>
  <c r="T119" i="5"/>
  <c r="R119" i="5"/>
  <c r="P119" i="5"/>
  <c r="BI117" i="5"/>
  <c r="BH117" i="5"/>
  <c r="BG117" i="5"/>
  <c r="BF117" i="5"/>
  <c r="T117" i="5"/>
  <c r="R117" i="5"/>
  <c r="P117" i="5"/>
  <c r="BI116" i="5"/>
  <c r="BH116" i="5"/>
  <c r="BG116" i="5"/>
  <c r="BF116" i="5"/>
  <c r="T116" i="5"/>
  <c r="R116" i="5"/>
  <c r="P116" i="5"/>
  <c r="BI115" i="5"/>
  <c r="BH115" i="5"/>
  <c r="BG115" i="5"/>
  <c r="BF115" i="5"/>
  <c r="T115" i="5"/>
  <c r="R115" i="5"/>
  <c r="P115" i="5"/>
  <c r="BI114" i="5"/>
  <c r="BH114" i="5"/>
  <c r="BG114" i="5"/>
  <c r="BF114" i="5"/>
  <c r="T114" i="5"/>
  <c r="R114" i="5"/>
  <c r="P114" i="5"/>
  <c r="BI112" i="5"/>
  <c r="BH112" i="5"/>
  <c r="BG112" i="5"/>
  <c r="BF112" i="5"/>
  <c r="T112" i="5"/>
  <c r="R112" i="5"/>
  <c r="P112" i="5"/>
  <c r="BI111" i="5"/>
  <c r="BH111" i="5"/>
  <c r="BG111" i="5"/>
  <c r="BF111" i="5"/>
  <c r="T111" i="5"/>
  <c r="R111" i="5"/>
  <c r="P111" i="5"/>
  <c r="BI110" i="5"/>
  <c r="BH110" i="5"/>
  <c r="BG110" i="5"/>
  <c r="BF110" i="5"/>
  <c r="T110" i="5"/>
  <c r="R110" i="5"/>
  <c r="P110" i="5"/>
  <c r="BI109" i="5"/>
  <c r="BH109" i="5"/>
  <c r="BG109" i="5"/>
  <c r="BF109" i="5"/>
  <c r="T109" i="5"/>
  <c r="R109" i="5"/>
  <c r="P109" i="5"/>
  <c r="BI108" i="5"/>
  <c r="BH108" i="5"/>
  <c r="BG108" i="5"/>
  <c r="BF108" i="5"/>
  <c r="T108" i="5"/>
  <c r="R108" i="5"/>
  <c r="P108" i="5"/>
  <c r="BI107" i="5"/>
  <c r="BH107" i="5"/>
  <c r="BG107" i="5"/>
  <c r="BF107" i="5"/>
  <c r="T107" i="5"/>
  <c r="R107" i="5"/>
  <c r="P107" i="5"/>
  <c r="BI106" i="5"/>
  <c r="BH106" i="5"/>
  <c r="BG106" i="5"/>
  <c r="BF106" i="5"/>
  <c r="T106" i="5"/>
  <c r="R106" i="5"/>
  <c r="P106" i="5"/>
  <c r="BI104" i="5"/>
  <c r="BH104" i="5"/>
  <c r="BG104" i="5"/>
  <c r="BF104" i="5"/>
  <c r="T104" i="5"/>
  <c r="R104" i="5"/>
  <c r="P104" i="5"/>
  <c r="BI102" i="5"/>
  <c r="BH102" i="5"/>
  <c r="BG102" i="5"/>
  <c r="BF102" i="5"/>
  <c r="T102" i="5"/>
  <c r="R102" i="5"/>
  <c r="P102" i="5"/>
  <c r="BI100" i="5"/>
  <c r="BH100" i="5"/>
  <c r="BG100" i="5"/>
  <c r="BF100" i="5"/>
  <c r="T100" i="5"/>
  <c r="R100" i="5"/>
  <c r="P100" i="5"/>
  <c r="BI98" i="5"/>
  <c r="BH98" i="5"/>
  <c r="BG98" i="5"/>
  <c r="BF98" i="5"/>
  <c r="T98" i="5"/>
  <c r="R98" i="5"/>
  <c r="P98" i="5"/>
  <c r="BI96" i="5"/>
  <c r="BH96" i="5"/>
  <c r="BG96" i="5"/>
  <c r="BF96" i="5"/>
  <c r="T96" i="5"/>
  <c r="R96" i="5"/>
  <c r="P96" i="5"/>
  <c r="BI94" i="5"/>
  <c r="BH94" i="5"/>
  <c r="BG94" i="5"/>
  <c r="BF94" i="5"/>
  <c r="T94" i="5"/>
  <c r="R94" i="5"/>
  <c r="P94" i="5"/>
  <c r="BI92" i="5"/>
  <c r="BH92" i="5"/>
  <c r="BG92" i="5"/>
  <c r="BF92" i="5"/>
  <c r="T92" i="5"/>
  <c r="R92" i="5"/>
  <c r="P92" i="5"/>
  <c r="BI90" i="5"/>
  <c r="BH90" i="5"/>
  <c r="BG90" i="5"/>
  <c r="BF90" i="5"/>
  <c r="T90" i="5"/>
  <c r="R90" i="5"/>
  <c r="P90" i="5"/>
  <c r="J84" i="5"/>
  <c r="J83" i="5"/>
  <c r="F83" i="5"/>
  <c r="F81" i="5"/>
  <c r="E79" i="5"/>
  <c r="J55" i="5"/>
  <c r="J54" i="5"/>
  <c r="F54" i="5"/>
  <c r="F52" i="5"/>
  <c r="E50" i="5"/>
  <c r="J18" i="5"/>
  <c r="E18" i="5"/>
  <c r="F84" i="5"/>
  <c r="J17" i="5"/>
  <c r="J12" i="5"/>
  <c r="J81" i="5" s="1"/>
  <c r="E7" i="5"/>
  <c r="E48" i="5" s="1"/>
  <c r="J37" i="4"/>
  <c r="J36" i="4"/>
  <c r="AY57" i="1"/>
  <c r="J35" i="4"/>
  <c r="AX57" i="1"/>
  <c r="BI127" i="4"/>
  <c r="BH127" i="4"/>
  <c r="BG127" i="4"/>
  <c r="BF127" i="4"/>
  <c r="T127" i="4"/>
  <c r="R127" i="4"/>
  <c r="P127" i="4"/>
  <c r="BI126" i="4"/>
  <c r="BH126" i="4"/>
  <c r="BG126" i="4"/>
  <c r="BF126" i="4"/>
  <c r="T126" i="4"/>
  <c r="R126" i="4"/>
  <c r="P126" i="4"/>
  <c r="BI125" i="4"/>
  <c r="BH125" i="4"/>
  <c r="BG125" i="4"/>
  <c r="BF125" i="4"/>
  <c r="T125" i="4"/>
  <c r="R125" i="4"/>
  <c r="P125" i="4"/>
  <c r="BI123" i="4"/>
  <c r="BH123" i="4"/>
  <c r="BG123" i="4"/>
  <c r="BF123" i="4"/>
  <c r="T123" i="4"/>
  <c r="R123" i="4"/>
  <c r="P123" i="4"/>
  <c r="BI122" i="4"/>
  <c r="BH122" i="4"/>
  <c r="BG122" i="4"/>
  <c r="BF122" i="4"/>
  <c r="T122" i="4"/>
  <c r="R122" i="4"/>
  <c r="P122" i="4"/>
  <c r="BI121" i="4"/>
  <c r="BH121" i="4"/>
  <c r="BG121" i="4"/>
  <c r="BF121" i="4"/>
  <c r="T121" i="4"/>
  <c r="R121" i="4"/>
  <c r="P121" i="4"/>
  <c r="BI120" i="4"/>
  <c r="BH120" i="4"/>
  <c r="BG120" i="4"/>
  <c r="BF120" i="4"/>
  <c r="T120" i="4"/>
  <c r="R120" i="4"/>
  <c r="P120" i="4"/>
  <c r="BI119" i="4"/>
  <c r="BH119" i="4"/>
  <c r="BG119" i="4"/>
  <c r="BF119" i="4"/>
  <c r="T119" i="4"/>
  <c r="R119" i="4"/>
  <c r="P119" i="4"/>
  <c r="BI118" i="4"/>
  <c r="BH118" i="4"/>
  <c r="BG118" i="4"/>
  <c r="BF118" i="4"/>
  <c r="T118" i="4"/>
  <c r="R118" i="4"/>
  <c r="P118" i="4"/>
  <c r="BI117" i="4"/>
  <c r="BH117" i="4"/>
  <c r="BG117" i="4"/>
  <c r="BF117" i="4"/>
  <c r="T117" i="4"/>
  <c r="R117" i="4"/>
  <c r="P117" i="4"/>
  <c r="BI116" i="4"/>
  <c r="BH116" i="4"/>
  <c r="BG116" i="4"/>
  <c r="BF116" i="4"/>
  <c r="T116" i="4"/>
  <c r="R116" i="4"/>
  <c r="P116" i="4"/>
  <c r="BI115" i="4"/>
  <c r="BH115" i="4"/>
  <c r="BG115" i="4"/>
  <c r="BF115" i="4"/>
  <c r="T115" i="4"/>
  <c r="R115" i="4"/>
  <c r="P115" i="4"/>
  <c r="BI114" i="4"/>
  <c r="BH114" i="4"/>
  <c r="BG114" i="4"/>
  <c r="BF114" i="4"/>
  <c r="T114" i="4"/>
  <c r="R114" i="4"/>
  <c r="P114" i="4"/>
  <c r="BI113" i="4"/>
  <c r="BH113" i="4"/>
  <c r="BG113" i="4"/>
  <c r="BF113" i="4"/>
  <c r="T113" i="4"/>
  <c r="R113" i="4"/>
  <c r="P113" i="4"/>
  <c r="BI111" i="4"/>
  <c r="BH111" i="4"/>
  <c r="BG111" i="4"/>
  <c r="BF111" i="4"/>
  <c r="T111" i="4"/>
  <c r="R111" i="4"/>
  <c r="P111" i="4"/>
  <c r="BI110" i="4"/>
  <c r="BH110" i="4"/>
  <c r="BG110" i="4"/>
  <c r="BF110" i="4"/>
  <c r="T110" i="4"/>
  <c r="R110" i="4"/>
  <c r="P110" i="4"/>
  <c r="BI109" i="4"/>
  <c r="BH109" i="4"/>
  <c r="BG109" i="4"/>
  <c r="BF109" i="4"/>
  <c r="T109" i="4"/>
  <c r="R109" i="4"/>
  <c r="P109" i="4"/>
  <c r="BI108" i="4"/>
  <c r="BH108" i="4"/>
  <c r="BG108" i="4"/>
  <c r="BF108" i="4"/>
  <c r="T108" i="4"/>
  <c r="R108" i="4"/>
  <c r="P108" i="4"/>
  <c r="BI107" i="4"/>
  <c r="BH107" i="4"/>
  <c r="BG107" i="4"/>
  <c r="BF107" i="4"/>
  <c r="T107" i="4"/>
  <c r="R107" i="4"/>
  <c r="P107" i="4"/>
  <c r="BI106" i="4"/>
  <c r="BH106" i="4"/>
  <c r="BG106" i="4"/>
  <c r="BF106" i="4"/>
  <c r="T106" i="4"/>
  <c r="R106" i="4"/>
  <c r="P106" i="4"/>
  <c r="BI105" i="4"/>
  <c r="BH105" i="4"/>
  <c r="BG105" i="4"/>
  <c r="BF105" i="4"/>
  <c r="T105" i="4"/>
  <c r="R105" i="4"/>
  <c r="P105" i="4"/>
  <c r="BI104" i="4"/>
  <c r="BH104" i="4"/>
  <c r="BG104" i="4"/>
  <c r="BF104" i="4"/>
  <c r="T104" i="4"/>
  <c r="R104" i="4"/>
  <c r="P104" i="4"/>
  <c r="BI102" i="4"/>
  <c r="BH102" i="4"/>
  <c r="BG102" i="4"/>
  <c r="BF102" i="4"/>
  <c r="T102" i="4"/>
  <c r="R102" i="4"/>
  <c r="P102" i="4"/>
  <c r="BI101" i="4"/>
  <c r="BH101" i="4"/>
  <c r="BG101" i="4"/>
  <c r="BF101" i="4"/>
  <c r="T101" i="4"/>
  <c r="R101" i="4"/>
  <c r="P101" i="4"/>
  <c r="BI100" i="4"/>
  <c r="BH100" i="4"/>
  <c r="BG100" i="4"/>
  <c r="BF100" i="4"/>
  <c r="T100" i="4"/>
  <c r="R100" i="4"/>
  <c r="P100" i="4"/>
  <c r="BI99" i="4"/>
  <c r="BH99" i="4"/>
  <c r="BG99" i="4"/>
  <c r="BF99" i="4"/>
  <c r="T99" i="4"/>
  <c r="R99" i="4"/>
  <c r="P99" i="4"/>
  <c r="BI98" i="4"/>
  <c r="BH98" i="4"/>
  <c r="BG98" i="4"/>
  <c r="BF98" i="4"/>
  <c r="T98" i="4"/>
  <c r="R98" i="4"/>
  <c r="P98" i="4"/>
  <c r="BI97" i="4"/>
  <c r="BH97" i="4"/>
  <c r="BG97" i="4"/>
  <c r="BF97" i="4"/>
  <c r="T97" i="4"/>
  <c r="R97" i="4"/>
  <c r="P97" i="4"/>
  <c r="BI96" i="4"/>
  <c r="BH96" i="4"/>
  <c r="BG96" i="4"/>
  <c r="BF96" i="4"/>
  <c r="T96" i="4"/>
  <c r="R96" i="4"/>
  <c r="P96" i="4"/>
  <c r="BI95" i="4"/>
  <c r="BH95" i="4"/>
  <c r="BG95" i="4"/>
  <c r="BF95" i="4"/>
  <c r="T95" i="4"/>
  <c r="R95" i="4"/>
  <c r="P95" i="4"/>
  <c r="BI94" i="4"/>
  <c r="BH94" i="4"/>
  <c r="BG94" i="4"/>
  <c r="BF94" i="4"/>
  <c r="T94" i="4"/>
  <c r="R94" i="4"/>
  <c r="P94" i="4"/>
  <c r="BI93" i="4"/>
  <c r="BH93" i="4"/>
  <c r="BG93" i="4"/>
  <c r="BF93" i="4"/>
  <c r="T93" i="4"/>
  <c r="R93" i="4"/>
  <c r="P93" i="4"/>
  <c r="BI92" i="4"/>
  <c r="BH92" i="4"/>
  <c r="BG92" i="4"/>
  <c r="BF92" i="4"/>
  <c r="T92" i="4"/>
  <c r="R92" i="4"/>
  <c r="P92" i="4"/>
  <c r="BI91" i="4"/>
  <c r="BH91" i="4"/>
  <c r="BG91" i="4"/>
  <c r="BF91" i="4"/>
  <c r="T91" i="4"/>
  <c r="R91" i="4"/>
  <c r="P91" i="4"/>
  <c r="BI90" i="4"/>
  <c r="BH90" i="4"/>
  <c r="BG90" i="4"/>
  <c r="BF90" i="4"/>
  <c r="T90" i="4"/>
  <c r="R90" i="4"/>
  <c r="P90" i="4"/>
  <c r="BI89" i="4"/>
  <c r="BH89" i="4"/>
  <c r="BG89" i="4"/>
  <c r="BF89" i="4"/>
  <c r="T89" i="4"/>
  <c r="R89" i="4"/>
  <c r="P89" i="4"/>
  <c r="BI88" i="4"/>
  <c r="BH88" i="4"/>
  <c r="BG88" i="4"/>
  <c r="BF88" i="4"/>
  <c r="T88" i="4"/>
  <c r="R88" i="4"/>
  <c r="P88" i="4"/>
  <c r="BI87" i="4"/>
  <c r="BH87" i="4"/>
  <c r="BG87" i="4"/>
  <c r="BF87" i="4"/>
  <c r="T87" i="4"/>
  <c r="R87" i="4"/>
  <c r="P87" i="4"/>
  <c r="BI86" i="4"/>
  <c r="BH86" i="4"/>
  <c r="BG86" i="4"/>
  <c r="BF86" i="4"/>
  <c r="T86" i="4"/>
  <c r="R86" i="4"/>
  <c r="P86" i="4"/>
  <c r="BI85" i="4"/>
  <c r="BH85" i="4"/>
  <c r="BG85" i="4"/>
  <c r="BF85" i="4"/>
  <c r="T85" i="4"/>
  <c r="R85" i="4"/>
  <c r="P85" i="4"/>
  <c r="J80" i="4"/>
  <c r="J79" i="4"/>
  <c r="F79" i="4"/>
  <c r="F77" i="4"/>
  <c r="E75" i="4"/>
  <c r="J55" i="4"/>
  <c r="J54" i="4"/>
  <c r="F54" i="4"/>
  <c r="F52" i="4"/>
  <c r="E50" i="4"/>
  <c r="J18" i="4"/>
  <c r="E18" i="4"/>
  <c r="F80" i="4" s="1"/>
  <c r="J17" i="4"/>
  <c r="J12" i="4"/>
  <c r="J77" i="4" s="1"/>
  <c r="E7" i="4"/>
  <c r="E48" i="4" s="1"/>
  <c r="J37" i="3"/>
  <c r="J36" i="3"/>
  <c r="AY56" i="1"/>
  <c r="J35" i="3"/>
  <c r="AX56" i="1"/>
  <c r="BI137" i="3"/>
  <c r="BH137" i="3"/>
  <c r="BG137" i="3"/>
  <c r="BF137" i="3"/>
  <c r="T137" i="3"/>
  <c r="R137" i="3"/>
  <c r="P137" i="3"/>
  <c r="BI136" i="3"/>
  <c r="BH136" i="3"/>
  <c r="BG136" i="3"/>
  <c r="BF136" i="3"/>
  <c r="T136" i="3"/>
  <c r="R136" i="3"/>
  <c r="P136" i="3"/>
  <c r="BI135" i="3"/>
  <c r="BH135" i="3"/>
  <c r="BG135" i="3"/>
  <c r="BF135" i="3"/>
  <c r="T135" i="3"/>
  <c r="R135" i="3"/>
  <c r="P135" i="3"/>
  <c r="BI134" i="3"/>
  <c r="BH134" i="3"/>
  <c r="BG134" i="3"/>
  <c r="BF134" i="3"/>
  <c r="T134" i="3"/>
  <c r="R134" i="3"/>
  <c r="P134" i="3"/>
  <c r="BI133" i="3"/>
  <c r="BH133" i="3"/>
  <c r="BG133" i="3"/>
  <c r="BF133" i="3"/>
  <c r="T133" i="3"/>
  <c r="R133" i="3"/>
  <c r="P133" i="3"/>
  <c r="BI131" i="3"/>
  <c r="BH131" i="3"/>
  <c r="BG131" i="3"/>
  <c r="BF131" i="3"/>
  <c r="T131" i="3"/>
  <c r="R131" i="3"/>
  <c r="P131" i="3"/>
  <c r="BI130" i="3"/>
  <c r="BH130" i="3"/>
  <c r="BG130" i="3"/>
  <c r="BF130" i="3"/>
  <c r="T130" i="3"/>
  <c r="R130" i="3"/>
  <c r="P130" i="3"/>
  <c r="BI129" i="3"/>
  <c r="BH129" i="3"/>
  <c r="BG129" i="3"/>
  <c r="BF129" i="3"/>
  <c r="T129" i="3"/>
  <c r="R129" i="3"/>
  <c r="P129" i="3"/>
  <c r="BI127" i="3"/>
  <c r="BH127" i="3"/>
  <c r="BG127" i="3"/>
  <c r="BF127" i="3"/>
  <c r="T127" i="3"/>
  <c r="R127" i="3"/>
  <c r="P127" i="3"/>
  <c r="BI126" i="3"/>
  <c r="BH126" i="3"/>
  <c r="BG126" i="3"/>
  <c r="BF126" i="3"/>
  <c r="T126" i="3"/>
  <c r="R126" i="3"/>
  <c r="P126" i="3"/>
  <c r="BI125" i="3"/>
  <c r="BH125" i="3"/>
  <c r="BG125" i="3"/>
  <c r="BF125" i="3"/>
  <c r="T125" i="3"/>
  <c r="R125" i="3"/>
  <c r="P125" i="3"/>
  <c r="BI124" i="3"/>
  <c r="BH124" i="3"/>
  <c r="BG124" i="3"/>
  <c r="BF124" i="3"/>
  <c r="T124" i="3"/>
  <c r="R124" i="3"/>
  <c r="P124" i="3"/>
  <c r="BI123" i="3"/>
  <c r="BH123" i="3"/>
  <c r="BG123" i="3"/>
  <c r="BF123" i="3"/>
  <c r="T123" i="3"/>
  <c r="R123" i="3"/>
  <c r="P123" i="3"/>
  <c r="BI122" i="3"/>
  <c r="BH122" i="3"/>
  <c r="BG122" i="3"/>
  <c r="BF122" i="3"/>
  <c r="T122" i="3"/>
  <c r="R122" i="3"/>
  <c r="P122" i="3"/>
  <c r="BI121" i="3"/>
  <c r="BH121" i="3"/>
  <c r="BG121" i="3"/>
  <c r="BF121" i="3"/>
  <c r="T121" i="3"/>
  <c r="R121" i="3"/>
  <c r="P121" i="3"/>
  <c r="BI120" i="3"/>
  <c r="BH120" i="3"/>
  <c r="BG120" i="3"/>
  <c r="BF120" i="3"/>
  <c r="T120" i="3"/>
  <c r="R120" i="3"/>
  <c r="P120" i="3"/>
  <c r="BI118" i="3"/>
  <c r="BH118" i="3"/>
  <c r="BG118" i="3"/>
  <c r="BF118" i="3"/>
  <c r="T118" i="3"/>
  <c r="R118" i="3"/>
  <c r="P118" i="3"/>
  <c r="BI117" i="3"/>
  <c r="BH117" i="3"/>
  <c r="BG117" i="3"/>
  <c r="BF117" i="3"/>
  <c r="T117" i="3"/>
  <c r="R117" i="3"/>
  <c r="P117" i="3"/>
  <c r="BI116" i="3"/>
  <c r="BH116" i="3"/>
  <c r="BG116" i="3"/>
  <c r="BF116" i="3"/>
  <c r="T116" i="3"/>
  <c r="R116" i="3"/>
  <c r="P116" i="3"/>
  <c r="BI115" i="3"/>
  <c r="BH115" i="3"/>
  <c r="BG115" i="3"/>
  <c r="BF115" i="3"/>
  <c r="T115" i="3"/>
  <c r="R115" i="3"/>
  <c r="P115" i="3"/>
  <c r="BI114" i="3"/>
  <c r="BH114" i="3"/>
  <c r="BG114" i="3"/>
  <c r="BF114" i="3"/>
  <c r="T114" i="3"/>
  <c r="R114" i="3"/>
  <c r="P114" i="3"/>
  <c r="BI113" i="3"/>
  <c r="BH113" i="3"/>
  <c r="BG113" i="3"/>
  <c r="BF113" i="3"/>
  <c r="T113" i="3"/>
  <c r="R113" i="3"/>
  <c r="P113" i="3"/>
  <c r="BI112" i="3"/>
  <c r="BH112" i="3"/>
  <c r="BG112" i="3"/>
  <c r="BF112" i="3"/>
  <c r="T112" i="3"/>
  <c r="R112" i="3"/>
  <c r="P112" i="3"/>
  <c r="BI111" i="3"/>
  <c r="BH111" i="3"/>
  <c r="BG111" i="3"/>
  <c r="BF111" i="3"/>
  <c r="T111" i="3"/>
  <c r="R111" i="3"/>
  <c r="P111" i="3"/>
  <c r="BI110" i="3"/>
  <c r="BH110" i="3"/>
  <c r="BG110" i="3"/>
  <c r="BF110" i="3"/>
  <c r="T110" i="3"/>
  <c r="R110" i="3"/>
  <c r="P110" i="3"/>
  <c r="BI109" i="3"/>
  <c r="BH109" i="3"/>
  <c r="BG109" i="3"/>
  <c r="BF109" i="3"/>
  <c r="T109" i="3"/>
  <c r="R109" i="3"/>
  <c r="P109" i="3"/>
  <c r="BI108" i="3"/>
  <c r="BH108" i="3"/>
  <c r="BG108" i="3"/>
  <c r="BF108" i="3"/>
  <c r="T108" i="3"/>
  <c r="R108" i="3"/>
  <c r="P108" i="3"/>
  <c r="BI107" i="3"/>
  <c r="BH107" i="3"/>
  <c r="BG107" i="3"/>
  <c r="BF107" i="3"/>
  <c r="T107" i="3"/>
  <c r="R107" i="3"/>
  <c r="P107" i="3"/>
  <c r="BI106" i="3"/>
  <c r="BH106" i="3"/>
  <c r="BG106" i="3"/>
  <c r="BF106" i="3"/>
  <c r="T106" i="3"/>
  <c r="R106" i="3"/>
  <c r="P106" i="3"/>
  <c r="BI105" i="3"/>
  <c r="BH105" i="3"/>
  <c r="BG105" i="3"/>
  <c r="BF105" i="3"/>
  <c r="T105" i="3"/>
  <c r="R105" i="3"/>
  <c r="P105" i="3"/>
  <c r="BI104" i="3"/>
  <c r="BH104" i="3"/>
  <c r="BG104" i="3"/>
  <c r="BF104" i="3"/>
  <c r="T104" i="3"/>
  <c r="R104" i="3"/>
  <c r="P104" i="3"/>
  <c r="BI103" i="3"/>
  <c r="BH103" i="3"/>
  <c r="BG103" i="3"/>
  <c r="BF103" i="3"/>
  <c r="T103" i="3"/>
  <c r="R103" i="3"/>
  <c r="P103" i="3"/>
  <c r="BI101" i="3"/>
  <c r="BH101" i="3"/>
  <c r="BG101" i="3"/>
  <c r="BF101" i="3"/>
  <c r="T101" i="3"/>
  <c r="R101" i="3"/>
  <c r="P101" i="3"/>
  <c r="BI100" i="3"/>
  <c r="BH100" i="3"/>
  <c r="BG100" i="3"/>
  <c r="BF100" i="3"/>
  <c r="T100" i="3"/>
  <c r="R100" i="3"/>
  <c r="P100" i="3"/>
  <c r="BI99" i="3"/>
  <c r="BH99" i="3"/>
  <c r="BG99" i="3"/>
  <c r="BF99" i="3"/>
  <c r="T99" i="3"/>
  <c r="R99" i="3"/>
  <c r="P99" i="3"/>
  <c r="BI98" i="3"/>
  <c r="BH98" i="3"/>
  <c r="BG98" i="3"/>
  <c r="BF98" i="3"/>
  <c r="T98" i="3"/>
  <c r="R98" i="3"/>
  <c r="P98" i="3"/>
  <c r="BI97" i="3"/>
  <c r="BH97" i="3"/>
  <c r="BG97" i="3"/>
  <c r="BF97" i="3"/>
  <c r="T97" i="3"/>
  <c r="R97" i="3"/>
  <c r="P97" i="3"/>
  <c r="BI96" i="3"/>
  <c r="BH96" i="3"/>
  <c r="BG96" i="3"/>
  <c r="BF96" i="3"/>
  <c r="T96" i="3"/>
  <c r="R96" i="3"/>
  <c r="P96" i="3"/>
  <c r="BI95" i="3"/>
  <c r="BH95" i="3"/>
  <c r="BG95" i="3"/>
  <c r="BF95" i="3"/>
  <c r="T95" i="3"/>
  <c r="R95" i="3"/>
  <c r="P95" i="3"/>
  <c r="BI94" i="3"/>
  <c r="BH94" i="3"/>
  <c r="BG94" i="3"/>
  <c r="BF94" i="3"/>
  <c r="T94" i="3"/>
  <c r="R94" i="3"/>
  <c r="P94" i="3"/>
  <c r="BI93" i="3"/>
  <c r="BH93" i="3"/>
  <c r="BG93" i="3"/>
  <c r="BF93" i="3"/>
  <c r="T93" i="3"/>
  <c r="R93" i="3"/>
  <c r="P93" i="3"/>
  <c r="BI92" i="3"/>
  <c r="BH92" i="3"/>
  <c r="BG92" i="3"/>
  <c r="BF92" i="3"/>
  <c r="T92" i="3"/>
  <c r="R92" i="3"/>
  <c r="P92" i="3"/>
  <c r="BI91" i="3"/>
  <c r="BH91" i="3"/>
  <c r="BG91" i="3"/>
  <c r="BF91" i="3"/>
  <c r="T91" i="3"/>
  <c r="R91" i="3"/>
  <c r="P91" i="3"/>
  <c r="BI90" i="3"/>
  <c r="BH90" i="3"/>
  <c r="BG90" i="3"/>
  <c r="BF90" i="3"/>
  <c r="T90" i="3"/>
  <c r="R90" i="3"/>
  <c r="P90" i="3"/>
  <c r="BI89" i="3"/>
  <c r="BH89" i="3"/>
  <c r="BG89" i="3"/>
  <c r="BF89" i="3"/>
  <c r="T89" i="3"/>
  <c r="R89" i="3"/>
  <c r="P89" i="3"/>
  <c r="BI88" i="3"/>
  <c r="BH88" i="3"/>
  <c r="BG88" i="3"/>
  <c r="BF88" i="3"/>
  <c r="T88" i="3"/>
  <c r="R88" i="3"/>
  <c r="P88" i="3"/>
  <c r="J82" i="3"/>
  <c r="J81" i="3"/>
  <c r="F81" i="3"/>
  <c r="F79" i="3"/>
  <c r="E77" i="3"/>
  <c r="J55" i="3"/>
  <c r="J54" i="3"/>
  <c r="F54" i="3"/>
  <c r="F52" i="3"/>
  <c r="E50" i="3"/>
  <c r="J18" i="3"/>
  <c r="E18" i="3"/>
  <c r="F55" i="3"/>
  <c r="J17" i="3"/>
  <c r="J12" i="3"/>
  <c r="J79" i="3" s="1"/>
  <c r="E7" i="3"/>
  <c r="E75" i="3"/>
  <c r="J37" i="2"/>
  <c r="J36" i="2"/>
  <c r="AY55" i="1" s="1"/>
  <c r="J35" i="2"/>
  <c r="AX55" i="1"/>
  <c r="BI597" i="2"/>
  <c r="BH597" i="2"/>
  <c r="BG597" i="2"/>
  <c r="BF597" i="2"/>
  <c r="T597" i="2"/>
  <c r="R597" i="2"/>
  <c r="P597" i="2"/>
  <c r="BI596" i="2"/>
  <c r="BH596" i="2"/>
  <c r="BG596" i="2"/>
  <c r="BF596" i="2"/>
  <c r="T596" i="2"/>
  <c r="R596" i="2"/>
  <c r="P596" i="2"/>
  <c r="BI595" i="2"/>
  <c r="BH595" i="2"/>
  <c r="BG595" i="2"/>
  <c r="BF595" i="2"/>
  <c r="T595" i="2"/>
  <c r="R595" i="2"/>
  <c r="P595" i="2"/>
  <c r="BI593" i="2"/>
  <c r="BH593" i="2"/>
  <c r="BG593" i="2"/>
  <c r="BF593" i="2"/>
  <c r="T593" i="2"/>
  <c r="R593" i="2"/>
  <c r="P593" i="2"/>
  <c r="BI592" i="2"/>
  <c r="BH592" i="2"/>
  <c r="BG592" i="2"/>
  <c r="BF592" i="2"/>
  <c r="T592" i="2"/>
  <c r="R592" i="2"/>
  <c r="P592" i="2"/>
  <c r="BI591" i="2"/>
  <c r="BH591" i="2"/>
  <c r="BG591" i="2"/>
  <c r="BF591" i="2"/>
  <c r="T591" i="2"/>
  <c r="R591" i="2"/>
  <c r="P591" i="2"/>
  <c r="BI589" i="2"/>
  <c r="BH589" i="2"/>
  <c r="BG589" i="2"/>
  <c r="BF589" i="2"/>
  <c r="T589" i="2"/>
  <c r="R589" i="2"/>
  <c r="P589" i="2"/>
  <c r="BI581" i="2"/>
  <c r="BH581" i="2"/>
  <c r="BG581" i="2"/>
  <c r="BF581" i="2"/>
  <c r="T581" i="2"/>
  <c r="R581" i="2"/>
  <c r="P581" i="2"/>
  <c r="BI576" i="2"/>
  <c r="BH576" i="2"/>
  <c r="BG576" i="2"/>
  <c r="BF576" i="2"/>
  <c r="T576" i="2"/>
  <c r="R576" i="2"/>
  <c r="P576" i="2"/>
  <c r="BI573" i="2"/>
  <c r="BH573" i="2"/>
  <c r="BG573" i="2"/>
  <c r="BF573" i="2"/>
  <c r="T573" i="2"/>
  <c r="R573" i="2"/>
  <c r="P573" i="2"/>
  <c r="BI566" i="2"/>
  <c r="BH566" i="2"/>
  <c r="BG566" i="2"/>
  <c r="BF566" i="2"/>
  <c r="T566" i="2"/>
  <c r="R566" i="2"/>
  <c r="P566" i="2"/>
  <c r="BI564" i="2"/>
  <c r="BH564" i="2"/>
  <c r="BG564" i="2"/>
  <c r="BF564" i="2"/>
  <c r="T564" i="2"/>
  <c r="R564" i="2"/>
  <c r="P564" i="2"/>
  <c r="BI562" i="2"/>
  <c r="BH562" i="2"/>
  <c r="BG562" i="2"/>
  <c r="BF562" i="2"/>
  <c r="T562" i="2"/>
  <c r="R562" i="2"/>
  <c r="P562" i="2"/>
  <c r="BI560" i="2"/>
  <c r="BH560" i="2"/>
  <c r="BG560" i="2"/>
  <c r="BF560" i="2"/>
  <c r="T560" i="2"/>
  <c r="R560" i="2"/>
  <c r="P560" i="2"/>
  <c r="BI558" i="2"/>
  <c r="BH558" i="2"/>
  <c r="BG558" i="2"/>
  <c r="BF558" i="2"/>
  <c r="T558" i="2"/>
  <c r="R558" i="2"/>
  <c r="P558" i="2"/>
  <c r="BI556" i="2"/>
  <c r="BH556" i="2"/>
  <c r="BG556" i="2"/>
  <c r="BF556" i="2"/>
  <c r="T556" i="2"/>
  <c r="R556" i="2"/>
  <c r="P556" i="2"/>
  <c r="BI551" i="2"/>
  <c r="BH551" i="2"/>
  <c r="BG551" i="2"/>
  <c r="BF551" i="2"/>
  <c r="T551" i="2"/>
  <c r="R551" i="2"/>
  <c r="P551" i="2"/>
  <c r="BI541" i="2"/>
  <c r="BH541" i="2"/>
  <c r="BG541" i="2"/>
  <c r="BF541" i="2"/>
  <c r="T541" i="2"/>
  <c r="R541" i="2"/>
  <c r="P541" i="2"/>
  <c r="BI539" i="2"/>
  <c r="BH539" i="2"/>
  <c r="BG539" i="2"/>
  <c r="BF539" i="2"/>
  <c r="T539" i="2"/>
  <c r="R539" i="2"/>
  <c r="P539" i="2"/>
  <c r="BI523" i="2"/>
  <c r="BH523" i="2"/>
  <c r="BG523" i="2"/>
  <c r="BF523" i="2"/>
  <c r="T523" i="2"/>
  <c r="R523" i="2"/>
  <c r="P523" i="2"/>
  <c r="BI521" i="2"/>
  <c r="BH521" i="2"/>
  <c r="BG521" i="2"/>
  <c r="BF521" i="2"/>
  <c r="T521" i="2"/>
  <c r="R521" i="2"/>
  <c r="P521" i="2"/>
  <c r="BI518" i="2"/>
  <c r="BH518" i="2"/>
  <c r="BG518" i="2"/>
  <c r="BF518" i="2"/>
  <c r="T518" i="2"/>
  <c r="R518" i="2"/>
  <c r="P518" i="2"/>
  <c r="BI516" i="2"/>
  <c r="BH516" i="2"/>
  <c r="BG516" i="2"/>
  <c r="BF516" i="2"/>
  <c r="T516" i="2"/>
  <c r="R516" i="2"/>
  <c r="P516" i="2"/>
  <c r="BI514" i="2"/>
  <c r="BH514" i="2"/>
  <c r="BG514" i="2"/>
  <c r="BF514" i="2"/>
  <c r="T514" i="2"/>
  <c r="R514" i="2"/>
  <c r="P514" i="2"/>
  <c r="BI512" i="2"/>
  <c r="BH512" i="2"/>
  <c r="BG512" i="2"/>
  <c r="BF512" i="2"/>
  <c r="T512" i="2"/>
  <c r="R512" i="2"/>
  <c r="P512" i="2"/>
  <c r="BI510" i="2"/>
  <c r="BH510" i="2"/>
  <c r="BG510" i="2"/>
  <c r="BF510" i="2"/>
  <c r="T510" i="2"/>
  <c r="R510" i="2"/>
  <c r="P510" i="2"/>
  <c r="BI508" i="2"/>
  <c r="BH508" i="2"/>
  <c r="BG508" i="2"/>
  <c r="BF508" i="2"/>
  <c r="T508" i="2"/>
  <c r="R508" i="2"/>
  <c r="P508" i="2"/>
  <c r="BI505" i="2"/>
  <c r="BH505" i="2"/>
  <c r="BG505" i="2"/>
  <c r="BF505" i="2"/>
  <c r="T505" i="2"/>
  <c r="R505" i="2"/>
  <c r="P505" i="2"/>
  <c r="BI503" i="2"/>
  <c r="BH503" i="2"/>
  <c r="BG503" i="2"/>
  <c r="BF503" i="2"/>
  <c r="T503" i="2"/>
  <c r="R503" i="2"/>
  <c r="P503" i="2"/>
  <c r="BI497" i="2"/>
  <c r="BH497" i="2"/>
  <c r="BG497" i="2"/>
  <c r="BF497" i="2"/>
  <c r="T497" i="2"/>
  <c r="R497" i="2"/>
  <c r="P497" i="2"/>
  <c r="BI495" i="2"/>
  <c r="BH495" i="2"/>
  <c r="BG495" i="2"/>
  <c r="BF495" i="2"/>
  <c r="T495" i="2"/>
  <c r="R495" i="2"/>
  <c r="P495" i="2"/>
  <c r="BI488" i="2"/>
  <c r="BH488" i="2"/>
  <c r="BG488" i="2"/>
  <c r="BF488" i="2"/>
  <c r="T488" i="2"/>
  <c r="R488" i="2"/>
  <c r="P488" i="2"/>
  <c r="BI486" i="2"/>
  <c r="BH486" i="2"/>
  <c r="BG486" i="2"/>
  <c r="BF486" i="2"/>
  <c r="T486" i="2"/>
  <c r="R486" i="2"/>
  <c r="P486" i="2"/>
  <c r="BI482" i="2"/>
  <c r="BH482" i="2"/>
  <c r="BG482" i="2"/>
  <c r="BF482" i="2"/>
  <c r="T482" i="2"/>
  <c r="R482" i="2"/>
  <c r="P482" i="2"/>
  <c r="BI480" i="2"/>
  <c r="BH480" i="2"/>
  <c r="BG480" i="2"/>
  <c r="BF480" i="2"/>
  <c r="T480" i="2"/>
  <c r="R480" i="2"/>
  <c r="P480" i="2"/>
  <c r="BI478" i="2"/>
  <c r="BH478" i="2"/>
  <c r="BG478" i="2"/>
  <c r="BF478" i="2"/>
  <c r="T478" i="2"/>
  <c r="R478" i="2"/>
  <c r="P478" i="2"/>
  <c r="BI476" i="2"/>
  <c r="BH476" i="2"/>
  <c r="BG476" i="2"/>
  <c r="BF476" i="2"/>
  <c r="T476" i="2"/>
  <c r="R476" i="2"/>
  <c r="P476" i="2"/>
  <c r="BI473" i="2"/>
  <c r="BH473" i="2"/>
  <c r="BG473" i="2"/>
  <c r="BF473" i="2"/>
  <c r="T473" i="2"/>
  <c r="R473" i="2"/>
  <c r="P473" i="2"/>
  <c r="BI471" i="2"/>
  <c r="BH471" i="2"/>
  <c r="BG471" i="2"/>
  <c r="BF471" i="2"/>
  <c r="T471" i="2"/>
  <c r="R471" i="2"/>
  <c r="P471" i="2"/>
  <c r="BI469" i="2"/>
  <c r="BH469" i="2"/>
  <c r="BG469" i="2"/>
  <c r="BF469" i="2"/>
  <c r="T469" i="2"/>
  <c r="R469" i="2"/>
  <c r="P469" i="2"/>
  <c r="BI467" i="2"/>
  <c r="BH467" i="2"/>
  <c r="BG467" i="2"/>
  <c r="BF467" i="2"/>
  <c r="T467" i="2"/>
  <c r="R467" i="2"/>
  <c r="P467" i="2"/>
  <c r="BI466" i="2"/>
  <c r="BH466" i="2"/>
  <c r="BG466" i="2"/>
  <c r="BF466" i="2"/>
  <c r="T466" i="2"/>
  <c r="R466" i="2"/>
  <c r="P466" i="2"/>
  <c r="BI461" i="2"/>
  <c r="BH461" i="2"/>
  <c r="BG461" i="2"/>
  <c r="BF461" i="2"/>
  <c r="T461" i="2"/>
  <c r="R461" i="2"/>
  <c r="P461" i="2"/>
  <c r="BI459" i="2"/>
  <c r="BH459" i="2"/>
  <c r="BG459" i="2"/>
  <c r="BF459" i="2"/>
  <c r="T459" i="2"/>
  <c r="R459" i="2"/>
  <c r="P459" i="2"/>
  <c r="BI454" i="2"/>
  <c r="BH454" i="2"/>
  <c r="BG454" i="2"/>
  <c r="BF454" i="2"/>
  <c r="T454" i="2"/>
  <c r="R454" i="2"/>
  <c r="P454" i="2"/>
  <c r="BI453" i="2"/>
  <c r="BH453" i="2"/>
  <c r="BG453" i="2"/>
  <c r="BF453" i="2"/>
  <c r="T453" i="2"/>
  <c r="R453" i="2"/>
  <c r="P453" i="2"/>
  <c r="BI452" i="2"/>
  <c r="BH452" i="2"/>
  <c r="BG452" i="2"/>
  <c r="BF452" i="2"/>
  <c r="T452" i="2"/>
  <c r="R452" i="2"/>
  <c r="P452" i="2"/>
  <c r="BI451" i="2"/>
  <c r="BH451" i="2"/>
  <c r="BG451" i="2"/>
  <c r="BF451" i="2"/>
  <c r="T451" i="2"/>
  <c r="R451" i="2"/>
  <c r="P451" i="2"/>
  <c r="BI450" i="2"/>
  <c r="BH450" i="2"/>
  <c r="BG450" i="2"/>
  <c r="BF450" i="2"/>
  <c r="T450" i="2"/>
  <c r="R450" i="2"/>
  <c r="P450" i="2"/>
  <c r="BI447" i="2"/>
  <c r="BH447" i="2"/>
  <c r="BG447" i="2"/>
  <c r="BF447" i="2"/>
  <c r="T447" i="2"/>
  <c r="R447" i="2"/>
  <c r="P447" i="2"/>
  <c r="BI445" i="2"/>
  <c r="BH445" i="2"/>
  <c r="BG445" i="2"/>
  <c r="BF445" i="2"/>
  <c r="T445" i="2"/>
  <c r="R445" i="2"/>
  <c r="P445" i="2"/>
  <c r="BI444" i="2"/>
  <c r="BH444" i="2"/>
  <c r="BG444" i="2"/>
  <c r="BF444" i="2"/>
  <c r="T444" i="2"/>
  <c r="R444" i="2"/>
  <c r="P444" i="2"/>
  <c r="BI443" i="2"/>
  <c r="BH443" i="2"/>
  <c r="BG443" i="2"/>
  <c r="BF443" i="2"/>
  <c r="T443" i="2"/>
  <c r="R443" i="2"/>
  <c r="P443" i="2"/>
  <c r="BI441" i="2"/>
  <c r="BH441" i="2"/>
  <c r="BG441" i="2"/>
  <c r="BF441" i="2"/>
  <c r="T441" i="2"/>
  <c r="R441" i="2"/>
  <c r="P441" i="2"/>
  <c r="BI438" i="2"/>
  <c r="BH438" i="2"/>
  <c r="BG438" i="2"/>
  <c r="BF438" i="2"/>
  <c r="T438" i="2"/>
  <c r="R438" i="2"/>
  <c r="P438" i="2"/>
  <c r="BI436" i="2"/>
  <c r="BH436" i="2"/>
  <c r="BG436" i="2"/>
  <c r="BF436" i="2"/>
  <c r="T436" i="2"/>
  <c r="R436" i="2"/>
  <c r="P436" i="2"/>
  <c r="BI434" i="2"/>
  <c r="BH434" i="2"/>
  <c r="BG434" i="2"/>
  <c r="BF434" i="2"/>
  <c r="T434" i="2"/>
  <c r="R434" i="2"/>
  <c r="P434" i="2"/>
  <c r="BI432" i="2"/>
  <c r="BH432" i="2"/>
  <c r="BG432" i="2"/>
  <c r="BF432" i="2"/>
  <c r="T432" i="2"/>
  <c r="R432" i="2"/>
  <c r="P432" i="2"/>
  <c r="BI429" i="2"/>
  <c r="BH429" i="2"/>
  <c r="BG429" i="2"/>
  <c r="BF429" i="2"/>
  <c r="T429" i="2"/>
  <c r="R429" i="2"/>
  <c r="P429" i="2"/>
  <c r="BI427" i="2"/>
  <c r="BH427" i="2"/>
  <c r="BG427" i="2"/>
  <c r="BF427" i="2"/>
  <c r="T427" i="2"/>
  <c r="R427" i="2"/>
  <c r="P427" i="2"/>
  <c r="BI425" i="2"/>
  <c r="BH425" i="2"/>
  <c r="BG425" i="2"/>
  <c r="BF425" i="2"/>
  <c r="T425" i="2"/>
  <c r="R425" i="2"/>
  <c r="P425" i="2"/>
  <c r="BI422" i="2"/>
  <c r="BH422" i="2"/>
  <c r="BG422" i="2"/>
  <c r="BF422" i="2"/>
  <c r="T422" i="2"/>
  <c r="R422" i="2"/>
  <c r="P422" i="2"/>
  <c r="BI413" i="2"/>
  <c r="BH413" i="2"/>
  <c r="BG413" i="2"/>
  <c r="BF413" i="2"/>
  <c r="T413" i="2"/>
  <c r="R413" i="2"/>
  <c r="P413" i="2"/>
  <c r="BI409" i="2"/>
  <c r="BH409" i="2"/>
  <c r="BG409" i="2"/>
  <c r="BF409" i="2"/>
  <c r="T409" i="2"/>
  <c r="R409" i="2"/>
  <c r="P409" i="2"/>
  <c r="BI407" i="2"/>
  <c r="BH407" i="2"/>
  <c r="BG407" i="2"/>
  <c r="BF407" i="2"/>
  <c r="T407" i="2"/>
  <c r="R407" i="2"/>
  <c r="P407" i="2"/>
  <c r="BI400" i="2"/>
  <c r="BH400" i="2"/>
  <c r="BG400" i="2"/>
  <c r="BF400" i="2"/>
  <c r="T400" i="2"/>
  <c r="R400" i="2"/>
  <c r="P400" i="2"/>
  <c r="BI396" i="2"/>
  <c r="BH396" i="2"/>
  <c r="BG396" i="2"/>
  <c r="BF396" i="2"/>
  <c r="T396" i="2"/>
  <c r="R396" i="2"/>
  <c r="P396" i="2"/>
  <c r="BI394" i="2"/>
  <c r="BH394" i="2"/>
  <c r="BG394" i="2"/>
  <c r="BF394" i="2"/>
  <c r="T394" i="2"/>
  <c r="R394" i="2"/>
  <c r="P394" i="2"/>
  <c r="BI392" i="2"/>
  <c r="BH392" i="2"/>
  <c r="BG392" i="2"/>
  <c r="BF392" i="2"/>
  <c r="T392" i="2"/>
  <c r="R392" i="2"/>
  <c r="P392" i="2"/>
  <c r="BI388" i="2"/>
  <c r="BH388" i="2"/>
  <c r="BG388" i="2"/>
  <c r="BF388" i="2"/>
  <c r="T388" i="2"/>
  <c r="R388" i="2"/>
  <c r="P388" i="2"/>
  <c r="BI386" i="2"/>
  <c r="BH386" i="2"/>
  <c r="BG386" i="2"/>
  <c r="BF386" i="2"/>
  <c r="T386" i="2"/>
  <c r="R386" i="2"/>
  <c r="P386" i="2"/>
  <c r="BI385" i="2"/>
  <c r="BH385" i="2"/>
  <c r="BG385" i="2"/>
  <c r="BF385" i="2"/>
  <c r="T385" i="2"/>
  <c r="R385" i="2"/>
  <c r="P385" i="2"/>
  <c r="BI384" i="2"/>
  <c r="BH384" i="2"/>
  <c r="BG384" i="2"/>
  <c r="BF384" i="2"/>
  <c r="T384" i="2"/>
  <c r="R384" i="2"/>
  <c r="P384" i="2"/>
  <c r="BI383" i="2"/>
  <c r="BH383" i="2"/>
  <c r="BG383" i="2"/>
  <c r="BF383" i="2"/>
  <c r="T383" i="2"/>
  <c r="R383" i="2"/>
  <c r="P383" i="2"/>
  <c r="BI380" i="2"/>
  <c r="BH380" i="2"/>
  <c r="BG380" i="2"/>
  <c r="BF380" i="2"/>
  <c r="T380" i="2"/>
  <c r="R380" i="2"/>
  <c r="P380" i="2"/>
  <c r="BI378" i="2"/>
  <c r="BH378" i="2"/>
  <c r="BG378" i="2"/>
  <c r="BF378" i="2"/>
  <c r="T378" i="2"/>
  <c r="R378" i="2"/>
  <c r="P378" i="2"/>
  <c r="BI376" i="2"/>
  <c r="BH376" i="2"/>
  <c r="BG376" i="2"/>
  <c r="BF376" i="2"/>
  <c r="T376" i="2"/>
  <c r="R376" i="2"/>
  <c r="P376" i="2"/>
  <c r="BI373" i="2"/>
  <c r="BH373" i="2"/>
  <c r="BG373" i="2"/>
  <c r="BF373" i="2"/>
  <c r="T373" i="2"/>
  <c r="T372" i="2" s="1"/>
  <c r="R373" i="2"/>
  <c r="R372" i="2"/>
  <c r="P373" i="2"/>
  <c r="P372" i="2" s="1"/>
  <c r="BI370" i="2"/>
  <c r="BH370" i="2"/>
  <c r="BG370" i="2"/>
  <c r="BF370" i="2"/>
  <c r="T370" i="2"/>
  <c r="R370" i="2"/>
  <c r="P370" i="2"/>
  <c r="BI368" i="2"/>
  <c r="BH368" i="2"/>
  <c r="BG368" i="2"/>
  <c r="BF368" i="2"/>
  <c r="T368" i="2"/>
  <c r="R368" i="2"/>
  <c r="P368" i="2"/>
  <c r="BI366" i="2"/>
  <c r="BH366" i="2"/>
  <c r="BG366" i="2"/>
  <c r="BF366" i="2"/>
  <c r="T366" i="2"/>
  <c r="R366" i="2"/>
  <c r="P366" i="2"/>
  <c r="BI361" i="2"/>
  <c r="BH361" i="2"/>
  <c r="BG361" i="2"/>
  <c r="BF361" i="2"/>
  <c r="T361" i="2"/>
  <c r="R361" i="2"/>
  <c r="P361" i="2"/>
  <c r="BI359" i="2"/>
  <c r="BH359" i="2"/>
  <c r="BG359" i="2"/>
  <c r="BF359" i="2"/>
  <c r="T359" i="2"/>
  <c r="R359" i="2"/>
  <c r="P359" i="2"/>
  <c r="BI354" i="2"/>
  <c r="BH354" i="2"/>
  <c r="BG354" i="2"/>
  <c r="BF354" i="2"/>
  <c r="T354" i="2"/>
  <c r="R354" i="2"/>
  <c r="P354" i="2"/>
  <c r="BI352" i="2"/>
  <c r="BH352" i="2"/>
  <c r="BG352" i="2"/>
  <c r="BF352" i="2"/>
  <c r="T352" i="2"/>
  <c r="R352" i="2"/>
  <c r="P352" i="2"/>
  <c r="BI347" i="2"/>
  <c r="BH347" i="2"/>
  <c r="BG347" i="2"/>
  <c r="BF347" i="2"/>
  <c r="T347" i="2"/>
  <c r="R347" i="2"/>
  <c r="P347" i="2"/>
  <c r="BI345" i="2"/>
  <c r="BH345" i="2"/>
  <c r="BG345" i="2"/>
  <c r="BF345" i="2"/>
  <c r="T345" i="2"/>
  <c r="R345" i="2"/>
  <c r="P345" i="2"/>
  <c r="BI340" i="2"/>
  <c r="BH340" i="2"/>
  <c r="BG340" i="2"/>
  <c r="BF340" i="2"/>
  <c r="T340" i="2"/>
  <c r="R340" i="2"/>
  <c r="P340" i="2"/>
  <c r="BI336" i="2"/>
  <c r="BH336" i="2"/>
  <c r="BG336" i="2"/>
  <c r="BF336" i="2"/>
  <c r="T336" i="2"/>
  <c r="T335" i="2"/>
  <c r="R336" i="2"/>
  <c r="R335" i="2"/>
  <c r="P336" i="2"/>
  <c r="P335" i="2" s="1"/>
  <c r="BI333" i="2"/>
  <c r="BH333" i="2"/>
  <c r="BG333" i="2"/>
  <c r="BF333" i="2"/>
  <c r="T333" i="2"/>
  <c r="R333" i="2"/>
  <c r="P333" i="2"/>
  <c r="BI330" i="2"/>
  <c r="BH330" i="2"/>
  <c r="BG330" i="2"/>
  <c r="BF330" i="2"/>
  <c r="T330" i="2"/>
  <c r="R330" i="2"/>
  <c r="P330" i="2"/>
  <c r="BI328" i="2"/>
  <c r="BH328" i="2"/>
  <c r="BG328" i="2"/>
  <c r="BF328" i="2"/>
  <c r="T328" i="2"/>
  <c r="R328" i="2"/>
  <c r="P328" i="2"/>
  <c r="BI326" i="2"/>
  <c r="BH326" i="2"/>
  <c r="BG326" i="2"/>
  <c r="BF326" i="2"/>
  <c r="T326" i="2"/>
  <c r="R326" i="2"/>
  <c r="P326" i="2"/>
  <c r="BI324" i="2"/>
  <c r="BH324" i="2"/>
  <c r="BG324" i="2"/>
  <c r="BF324" i="2"/>
  <c r="T324" i="2"/>
  <c r="R324" i="2"/>
  <c r="P324" i="2"/>
  <c r="BI323" i="2"/>
  <c r="BH323" i="2"/>
  <c r="BG323" i="2"/>
  <c r="BF323" i="2"/>
  <c r="T323" i="2"/>
  <c r="R323" i="2"/>
  <c r="P323" i="2"/>
  <c r="BI322" i="2"/>
  <c r="BH322" i="2"/>
  <c r="BG322" i="2"/>
  <c r="BF322" i="2"/>
  <c r="T322" i="2"/>
  <c r="R322" i="2"/>
  <c r="P322" i="2"/>
  <c r="BI321" i="2"/>
  <c r="BH321" i="2"/>
  <c r="BG321" i="2"/>
  <c r="BF321" i="2"/>
  <c r="T321" i="2"/>
  <c r="R321" i="2"/>
  <c r="P321" i="2"/>
  <c r="BI320" i="2"/>
  <c r="BH320" i="2"/>
  <c r="BG320" i="2"/>
  <c r="BF320" i="2"/>
  <c r="T320" i="2"/>
  <c r="R320" i="2"/>
  <c r="P320" i="2"/>
  <c r="BI318" i="2"/>
  <c r="BH318" i="2"/>
  <c r="BG318" i="2"/>
  <c r="BF318" i="2"/>
  <c r="T318" i="2"/>
  <c r="R318" i="2"/>
  <c r="P318" i="2"/>
  <c r="BI317" i="2"/>
  <c r="BH317" i="2"/>
  <c r="BG317" i="2"/>
  <c r="BF317" i="2"/>
  <c r="T317" i="2"/>
  <c r="R317" i="2"/>
  <c r="P317" i="2"/>
  <c r="BI315" i="2"/>
  <c r="BH315" i="2"/>
  <c r="BG315" i="2"/>
  <c r="BF315" i="2"/>
  <c r="T315" i="2"/>
  <c r="R315" i="2"/>
  <c r="P315" i="2"/>
  <c r="BI314" i="2"/>
  <c r="BH314" i="2"/>
  <c r="BG314" i="2"/>
  <c r="BF314" i="2"/>
  <c r="T314" i="2"/>
  <c r="R314" i="2"/>
  <c r="P314" i="2"/>
  <c r="BI312" i="2"/>
  <c r="BH312" i="2"/>
  <c r="BG312" i="2"/>
  <c r="BF312" i="2"/>
  <c r="T312" i="2"/>
  <c r="R312" i="2"/>
  <c r="P312" i="2"/>
  <c r="BI311" i="2"/>
  <c r="BH311" i="2"/>
  <c r="BG311" i="2"/>
  <c r="BF311" i="2"/>
  <c r="T311" i="2"/>
  <c r="R311" i="2"/>
  <c r="P311" i="2"/>
  <c r="BI310" i="2"/>
  <c r="BH310" i="2"/>
  <c r="BG310" i="2"/>
  <c r="BF310" i="2"/>
  <c r="T310" i="2"/>
  <c r="R310" i="2"/>
  <c r="P310" i="2"/>
  <c r="BI309" i="2"/>
  <c r="BH309" i="2"/>
  <c r="BG309" i="2"/>
  <c r="BF309" i="2"/>
  <c r="T309" i="2"/>
  <c r="R309" i="2"/>
  <c r="P309" i="2"/>
  <c r="BI308" i="2"/>
  <c r="BH308" i="2"/>
  <c r="BG308" i="2"/>
  <c r="BF308" i="2"/>
  <c r="T308" i="2"/>
  <c r="R308" i="2"/>
  <c r="P308" i="2"/>
  <c r="BI307" i="2"/>
  <c r="BH307" i="2"/>
  <c r="BG307" i="2"/>
  <c r="BF307" i="2"/>
  <c r="T307" i="2"/>
  <c r="R307" i="2"/>
  <c r="P307" i="2"/>
  <c r="BI306" i="2"/>
  <c r="BH306" i="2"/>
  <c r="BG306" i="2"/>
  <c r="BF306" i="2"/>
  <c r="T306" i="2"/>
  <c r="R306" i="2"/>
  <c r="P306" i="2"/>
  <c r="BI305" i="2"/>
  <c r="BH305" i="2"/>
  <c r="BG305" i="2"/>
  <c r="BF305" i="2"/>
  <c r="T305" i="2"/>
  <c r="R305" i="2"/>
  <c r="P305" i="2"/>
  <c r="BI296" i="2"/>
  <c r="BH296" i="2"/>
  <c r="BG296" i="2"/>
  <c r="BF296" i="2"/>
  <c r="T296" i="2"/>
  <c r="R296" i="2"/>
  <c r="P296" i="2"/>
  <c r="BI287" i="2"/>
  <c r="BH287" i="2"/>
  <c r="BG287" i="2"/>
  <c r="BF287" i="2"/>
  <c r="T287" i="2"/>
  <c r="R287" i="2"/>
  <c r="P287" i="2"/>
  <c r="BI284" i="2"/>
  <c r="BH284" i="2"/>
  <c r="BG284" i="2"/>
  <c r="BF284" i="2"/>
  <c r="T284" i="2"/>
  <c r="R284" i="2"/>
  <c r="P284" i="2"/>
  <c r="BI279" i="2"/>
  <c r="BH279" i="2"/>
  <c r="BG279" i="2"/>
  <c r="BF279" i="2"/>
  <c r="T279" i="2"/>
  <c r="R279" i="2"/>
  <c r="P279" i="2"/>
  <c r="BI273" i="2"/>
  <c r="BH273" i="2"/>
  <c r="BG273" i="2"/>
  <c r="BF273" i="2"/>
  <c r="T273" i="2"/>
  <c r="R273" i="2"/>
  <c r="P273" i="2"/>
  <c r="BI268" i="2"/>
  <c r="BH268" i="2"/>
  <c r="BG268" i="2"/>
  <c r="BF268" i="2"/>
  <c r="T268" i="2"/>
  <c r="R268" i="2"/>
  <c r="P268" i="2"/>
  <c r="BI265" i="2"/>
  <c r="BH265" i="2"/>
  <c r="BG265" i="2"/>
  <c r="BF265" i="2"/>
  <c r="T265" i="2"/>
  <c r="R265" i="2"/>
  <c r="P265" i="2"/>
  <c r="BI262" i="2"/>
  <c r="BH262" i="2"/>
  <c r="BG262" i="2"/>
  <c r="BF262" i="2"/>
  <c r="T262" i="2"/>
  <c r="R262" i="2"/>
  <c r="P262" i="2"/>
  <c r="BI259" i="2"/>
  <c r="BH259" i="2"/>
  <c r="BG259" i="2"/>
  <c r="BF259" i="2"/>
  <c r="T259" i="2"/>
  <c r="R259" i="2"/>
  <c r="P259" i="2"/>
  <c r="BI253" i="2"/>
  <c r="BH253" i="2"/>
  <c r="BG253" i="2"/>
  <c r="BF253" i="2"/>
  <c r="T253" i="2"/>
  <c r="R253" i="2"/>
  <c r="P253" i="2"/>
  <c r="BI247" i="2"/>
  <c r="BH247" i="2"/>
  <c r="BG247" i="2"/>
  <c r="BF247" i="2"/>
  <c r="T247" i="2"/>
  <c r="R247" i="2"/>
  <c r="P247" i="2"/>
  <c r="BI243" i="2"/>
  <c r="BH243" i="2"/>
  <c r="BG243" i="2"/>
  <c r="BF243" i="2"/>
  <c r="T243" i="2"/>
  <c r="R243" i="2"/>
  <c r="P243" i="2"/>
  <c r="BI238" i="2"/>
  <c r="BH238" i="2"/>
  <c r="BG238" i="2"/>
  <c r="BF238" i="2"/>
  <c r="T238" i="2"/>
  <c r="R238" i="2"/>
  <c r="P238" i="2"/>
  <c r="BI228" i="2"/>
  <c r="BH228" i="2"/>
  <c r="BG228" i="2"/>
  <c r="BF228" i="2"/>
  <c r="T228" i="2"/>
  <c r="R228" i="2"/>
  <c r="P228" i="2"/>
  <c r="BI227" i="2"/>
  <c r="BH227" i="2"/>
  <c r="BG227" i="2"/>
  <c r="BF227" i="2"/>
  <c r="T227" i="2"/>
  <c r="R227" i="2"/>
  <c r="P227" i="2"/>
  <c r="BI225" i="2"/>
  <c r="BH225" i="2"/>
  <c r="BG225" i="2"/>
  <c r="BF225" i="2"/>
  <c r="T225" i="2"/>
  <c r="R225" i="2"/>
  <c r="P225" i="2"/>
  <c r="BI220" i="2"/>
  <c r="BH220" i="2"/>
  <c r="BG220" i="2"/>
  <c r="BF220" i="2"/>
  <c r="T220" i="2"/>
  <c r="R220" i="2"/>
  <c r="P220" i="2"/>
  <c r="BI215" i="2"/>
  <c r="BH215" i="2"/>
  <c r="BG215" i="2"/>
  <c r="BF215" i="2"/>
  <c r="T215" i="2"/>
  <c r="R215" i="2"/>
  <c r="P215" i="2"/>
  <c r="BI198" i="2"/>
  <c r="BH198" i="2"/>
  <c r="BG198" i="2"/>
  <c r="BF198" i="2"/>
  <c r="T198" i="2"/>
  <c r="R198" i="2"/>
  <c r="P198" i="2"/>
  <c r="BI194" i="2"/>
  <c r="BH194" i="2"/>
  <c r="BG194" i="2"/>
  <c r="BF194" i="2"/>
  <c r="T194" i="2"/>
  <c r="R194" i="2"/>
  <c r="P194" i="2"/>
  <c r="BI187" i="2"/>
  <c r="BH187" i="2"/>
  <c r="BG187" i="2"/>
  <c r="BF187" i="2"/>
  <c r="T187" i="2"/>
  <c r="R187" i="2"/>
  <c r="P187" i="2"/>
  <c r="BI185" i="2"/>
  <c r="BH185" i="2"/>
  <c r="BG185" i="2"/>
  <c r="BF185" i="2"/>
  <c r="T185" i="2"/>
  <c r="R185" i="2"/>
  <c r="P185" i="2"/>
  <c r="BI183" i="2"/>
  <c r="BH183" i="2"/>
  <c r="BG183" i="2"/>
  <c r="BF183" i="2"/>
  <c r="T183" i="2"/>
  <c r="R183" i="2"/>
  <c r="P183" i="2"/>
  <c r="BI177" i="2"/>
  <c r="BH177" i="2"/>
  <c r="BG177" i="2"/>
  <c r="BF177" i="2"/>
  <c r="T177" i="2"/>
  <c r="R177" i="2"/>
  <c r="P177" i="2"/>
  <c r="BI170" i="2"/>
  <c r="BH170" i="2"/>
  <c r="BG170" i="2"/>
  <c r="BF170" i="2"/>
  <c r="T170" i="2"/>
  <c r="R170" i="2"/>
  <c r="P170" i="2"/>
  <c r="BI165" i="2"/>
  <c r="BH165" i="2"/>
  <c r="BG165" i="2"/>
  <c r="BF165" i="2"/>
  <c r="T165" i="2"/>
  <c r="R165" i="2"/>
  <c r="P165" i="2"/>
  <c r="BI149" i="2"/>
  <c r="BH149" i="2"/>
  <c r="BG149" i="2"/>
  <c r="BF149" i="2"/>
  <c r="T149" i="2"/>
  <c r="R149" i="2"/>
  <c r="P149" i="2"/>
  <c r="BI144" i="2"/>
  <c r="BH144" i="2"/>
  <c r="BG144" i="2"/>
  <c r="BF144" i="2"/>
  <c r="T144" i="2"/>
  <c r="R144" i="2"/>
  <c r="P144" i="2"/>
  <c r="BI142" i="2"/>
  <c r="BH142" i="2"/>
  <c r="BG142" i="2"/>
  <c r="BF142" i="2"/>
  <c r="T142" i="2"/>
  <c r="R142" i="2"/>
  <c r="P142" i="2"/>
  <c r="BI139" i="2"/>
  <c r="BH139" i="2"/>
  <c r="BG139" i="2"/>
  <c r="BF139" i="2"/>
  <c r="T139" i="2"/>
  <c r="T138" i="2"/>
  <c r="R139" i="2"/>
  <c r="R138" i="2"/>
  <c r="P139" i="2"/>
  <c r="P138" i="2" s="1"/>
  <c r="BI134" i="2"/>
  <c r="BH134" i="2"/>
  <c r="BG134" i="2"/>
  <c r="BF134" i="2"/>
  <c r="T134" i="2"/>
  <c r="R134" i="2"/>
  <c r="P134" i="2"/>
  <c r="BI125" i="2"/>
  <c r="BH125" i="2"/>
  <c r="BG125" i="2"/>
  <c r="BF125" i="2"/>
  <c r="T125" i="2"/>
  <c r="R125" i="2"/>
  <c r="P125" i="2"/>
  <c r="BI124" i="2"/>
  <c r="BH124" i="2"/>
  <c r="BG124" i="2"/>
  <c r="BF124" i="2"/>
  <c r="T124" i="2"/>
  <c r="R124" i="2"/>
  <c r="P124" i="2"/>
  <c r="BI122" i="2"/>
  <c r="BH122" i="2"/>
  <c r="BG122" i="2"/>
  <c r="BF122" i="2"/>
  <c r="T122" i="2"/>
  <c r="R122" i="2"/>
  <c r="P122" i="2"/>
  <c r="BI119" i="2"/>
  <c r="BH119" i="2"/>
  <c r="BG119" i="2"/>
  <c r="BF119" i="2"/>
  <c r="T119" i="2"/>
  <c r="R119" i="2"/>
  <c r="P119" i="2"/>
  <c r="BI117" i="2"/>
  <c r="BH117" i="2"/>
  <c r="BG117" i="2"/>
  <c r="BF117" i="2"/>
  <c r="T117" i="2"/>
  <c r="R117" i="2"/>
  <c r="P117" i="2"/>
  <c r="BI115" i="2"/>
  <c r="BH115" i="2"/>
  <c r="BG115" i="2"/>
  <c r="BF115" i="2"/>
  <c r="F34" i="2" s="1"/>
  <c r="T115" i="2"/>
  <c r="R115" i="2"/>
  <c r="P115" i="2"/>
  <c r="BI111" i="2"/>
  <c r="BH111" i="2"/>
  <c r="BG111" i="2"/>
  <c r="BF111" i="2"/>
  <c r="T111" i="2"/>
  <c r="R111" i="2"/>
  <c r="P111" i="2"/>
  <c r="BI104" i="2"/>
  <c r="F37" i="2" s="1"/>
  <c r="BH104" i="2"/>
  <c r="F36" i="2" s="1"/>
  <c r="BG104" i="2"/>
  <c r="F35" i="2" s="1"/>
  <c r="BF104" i="2"/>
  <c r="T104" i="2"/>
  <c r="R104" i="2"/>
  <c r="P104" i="2"/>
  <c r="J98" i="2"/>
  <c r="J97" i="2"/>
  <c r="F97" i="2"/>
  <c r="F95" i="2"/>
  <c r="E93" i="2"/>
  <c r="J55" i="2"/>
  <c r="J54" i="2"/>
  <c r="F54" i="2"/>
  <c r="F52" i="2"/>
  <c r="E50" i="2"/>
  <c r="J18" i="2"/>
  <c r="E18" i="2"/>
  <c r="F55" i="2"/>
  <c r="J17" i="2"/>
  <c r="J12" i="2"/>
  <c r="J52" i="2" s="1"/>
  <c r="E7" i="2"/>
  <c r="E91" i="2"/>
  <c r="L50" i="1"/>
  <c r="AM50" i="1"/>
  <c r="AM49" i="1"/>
  <c r="L49" i="1"/>
  <c r="AM47" i="1"/>
  <c r="L47" i="1"/>
  <c r="L45" i="1"/>
  <c r="L44" i="1"/>
  <c r="BK90" i="4"/>
  <c r="BK144" i="5"/>
  <c r="J89" i="6"/>
  <c r="BK191" i="7"/>
  <c r="J95" i="7"/>
  <c r="J89" i="8"/>
  <c r="J124" i="2"/>
  <c r="BK453" i="2"/>
  <c r="BK99" i="3"/>
  <c r="J92" i="4"/>
  <c r="BK143" i="5"/>
  <c r="BK124" i="5"/>
  <c r="J108" i="6"/>
  <c r="BK134" i="7"/>
  <c r="BK260" i="7"/>
  <c r="J224" i="7"/>
  <c r="BK596" i="2"/>
  <c r="J438" i="2"/>
  <c r="J361" i="2"/>
  <c r="BK503" i="2"/>
  <c r="J92" i="3"/>
  <c r="BK120" i="4"/>
  <c r="J96" i="5"/>
  <c r="J131" i="5"/>
  <c r="BK96" i="6"/>
  <c r="J132" i="7"/>
  <c r="BK179" i="7"/>
  <c r="J268" i="7"/>
  <c r="J109" i="8"/>
  <c r="BK137" i="6"/>
  <c r="J95" i="6"/>
  <c r="BK194" i="7"/>
  <c r="J137" i="7"/>
  <c r="J222" i="7"/>
  <c r="BK96" i="8"/>
  <c r="J539" i="2"/>
  <c r="BK467" i="2"/>
  <c r="BK113" i="3"/>
  <c r="J90" i="4"/>
  <c r="BK328" i="2"/>
  <c r="BK336" i="2"/>
  <c r="BK117" i="2"/>
  <c r="J384" i="2"/>
  <c r="BK107" i="3"/>
  <c r="BK166" i="5"/>
  <c r="J99" i="6"/>
  <c r="J182" i="7"/>
  <c r="J141" i="7"/>
  <c r="J99" i="8"/>
  <c r="J311" i="2"/>
  <c r="J117" i="3"/>
  <c r="J114" i="4"/>
  <c r="J117" i="5"/>
  <c r="J140" i="6"/>
  <c r="BK171" i="7"/>
  <c r="J125" i="7"/>
  <c r="J233" i="7"/>
  <c r="BK309" i="2"/>
  <c r="BK512" i="2"/>
  <c r="BK429" i="2"/>
  <c r="J105" i="3"/>
  <c r="BK161" i="7"/>
  <c r="BK269" i="7"/>
  <c r="BK190" i="7"/>
  <c r="BK137" i="3"/>
  <c r="BK88" i="6"/>
  <c r="J128" i="7"/>
  <c r="J240" i="7"/>
  <c r="BK109" i="7"/>
  <c r="BK310" i="2"/>
  <c r="BK103" i="3"/>
  <c r="BK118" i="4"/>
  <c r="BK116" i="5"/>
  <c r="J141" i="6"/>
  <c r="J260" i="7"/>
  <c r="J109" i="7"/>
  <c r="J209" i="7"/>
  <c r="J91" i="8"/>
  <c r="BK497" i="2"/>
  <c r="BK443" i="2"/>
  <c r="J119" i="4"/>
  <c r="J102" i="5"/>
  <c r="BK121" i="6"/>
  <c r="BK151" i="7"/>
  <c r="J136" i="7"/>
  <c r="BK150" i="7"/>
  <c r="J125" i="8"/>
  <c r="BK318" i="2"/>
  <c r="J97" i="3"/>
  <c r="BK86" i="4"/>
  <c r="J143" i="5"/>
  <c r="J148" i="7"/>
  <c r="J120" i="7"/>
  <c r="BK89" i="8"/>
  <c r="BK576" i="2"/>
  <c r="J198" i="2"/>
  <c r="J326" i="2"/>
  <c r="BK111" i="3"/>
  <c r="BK141" i="5"/>
  <c r="J103" i="6"/>
  <c r="J101" i="7"/>
  <c r="J243" i="7"/>
  <c r="BK139" i="7"/>
  <c r="BK136" i="7"/>
  <c r="BK253" i="2"/>
  <c r="BK125" i="2"/>
  <c r="J96" i="3"/>
  <c r="BK100" i="4"/>
  <c r="BK139" i="5"/>
  <c r="BK114" i="6"/>
  <c r="BK199" i="7"/>
  <c r="BK218" i="7"/>
  <c r="J90" i="7"/>
  <c r="J96" i="8"/>
  <c r="J296" i="2"/>
  <c r="J243" i="2"/>
  <c r="J370" i="2"/>
  <c r="J124" i="3"/>
  <c r="BK107" i="4"/>
  <c r="J162" i="5"/>
  <c r="J111" i="6"/>
  <c r="BK156" i="7"/>
  <c r="J198" i="7"/>
  <c r="J204" i="7"/>
  <c r="J223" i="7"/>
  <c r="J133" i="5"/>
  <c r="J128" i="5"/>
  <c r="J139" i="6"/>
  <c r="BK143" i="7"/>
  <c r="BK188" i="7"/>
  <c r="J254" i="7"/>
  <c r="BK597" i="2"/>
  <c r="J521" i="2"/>
  <c r="J486" i="2"/>
  <c r="BK268" i="2"/>
  <c r="BK105" i="3"/>
  <c r="J94" i="5"/>
  <c r="BK265" i="2"/>
  <c r="J321" i="2"/>
  <c r="J330" i="2"/>
  <c r="BK508" i="2"/>
  <c r="J284" i="2"/>
  <c r="J99" i="4"/>
  <c r="BK148" i="5"/>
  <c r="J144" i="5"/>
  <c r="J193" i="7"/>
  <c r="J189" i="7"/>
  <c r="J271" i="7"/>
  <c r="BK206" i="7"/>
  <c r="BK488" i="2"/>
  <c r="J473" i="2"/>
  <c r="BK100" i="3"/>
  <c r="J126" i="4"/>
  <c r="BK151" i="5"/>
  <c r="BK124" i="6"/>
  <c r="BK168" i="7"/>
  <c r="J127" i="7"/>
  <c r="BK115" i="7"/>
  <c r="BK556" i="2"/>
  <c r="BK368" i="2"/>
  <c r="BK340" i="2"/>
  <c r="BK115" i="2"/>
  <c r="BK95" i="3"/>
  <c r="BK93" i="3"/>
  <c r="BK87" i="4"/>
  <c r="J147" i="5"/>
  <c r="BK126" i="6"/>
  <c r="BK103" i="7"/>
  <c r="BK217" i="7"/>
  <c r="BK116" i="7"/>
  <c r="BK104" i="2"/>
  <c r="J471" i="2"/>
  <c r="J307" i="2"/>
  <c r="BK111" i="4"/>
  <c r="J152" i="5"/>
  <c r="J115" i="5"/>
  <c r="BK105" i="6"/>
  <c r="J207" i="7"/>
  <c r="BK230" i="7"/>
  <c r="J253" i="7"/>
  <c r="J200" i="7"/>
  <c r="BK592" i="2"/>
  <c r="J165" i="2"/>
  <c r="J130" i="3"/>
  <c r="BK85" i="4"/>
  <c r="BK137" i="5"/>
  <c r="J98" i="6"/>
  <c r="BK207" i="7"/>
  <c r="BK222" i="7"/>
  <c r="J252" i="7"/>
  <c r="BK219" i="7"/>
  <c r="J592" i="2"/>
  <c r="J227" i="2"/>
  <c r="J461" i="2"/>
  <c r="J309" i="2"/>
  <c r="J109" i="3"/>
  <c r="J123" i="4"/>
  <c r="J167" i="5"/>
  <c r="J135" i="6"/>
  <c r="BK97" i="7"/>
  <c r="BK212" i="7"/>
  <c r="J88" i="7"/>
  <c r="J191" i="7"/>
  <c r="J467" i="2"/>
  <c r="J108" i="3"/>
  <c r="BK113" i="4"/>
  <c r="BK162" i="5"/>
  <c r="J137" i="5"/>
  <c r="J131" i="6"/>
  <c r="J121" i="7"/>
  <c r="BK89" i="7"/>
  <c r="BK106" i="8"/>
  <c r="BK322" i="2"/>
  <c r="J597" i="2"/>
  <c r="J305" i="2"/>
  <c r="J111" i="4"/>
  <c r="BK100" i="5"/>
  <c r="BK117" i="6"/>
  <c r="J190" i="7"/>
  <c r="J159" i="7"/>
  <c r="J142" i="7"/>
  <c r="BK226" i="7"/>
  <c r="BK311" i="2"/>
  <c r="BK469" i="2"/>
  <c r="J187" i="2"/>
  <c r="BK112" i="3"/>
  <c r="J89" i="4"/>
  <c r="J158" i="5"/>
  <c r="J86" i="6"/>
  <c r="BK245" i="7"/>
  <c r="J169" i="7"/>
  <c r="J195" i="7"/>
  <c r="J139" i="7"/>
  <c r="J400" i="2"/>
  <c r="J122" i="2"/>
  <c r="BK287" i="2"/>
  <c r="BK461" i="2"/>
  <c r="BK409" i="2"/>
  <c r="J113" i="3"/>
  <c r="J86" i="4"/>
  <c r="J166" i="5"/>
  <c r="BK123" i="6"/>
  <c r="BK233" i="7"/>
  <c r="J105" i="7"/>
  <c r="J178" i="7"/>
  <c r="BK87" i="8"/>
  <c r="J148" i="5"/>
  <c r="BK110" i="6"/>
  <c r="J105" i="6"/>
  <c r="BK227" i="7"/>
  <c r="BK164" i="7"/>
  <c r="BK125" i="7"/>
  <c r="BK539" i="2"/>
  <c r="BK510" i="2"/>
  <c r="J386" i="2"/>
  <c r="J125" i="3"/>
  <c r="BK115" i="4"/>
  <c r="BK562" i="2"/>
  <c r="J354" i="2"/>
  <c r="BK225" i="2"/>
  <c r="BK228" i="2"/>
  <c r="J380" i="2"/>
  <c r="J95" i="3"/>
  <c r="J108" i="4"/>
  <c r="BK136" i="5"/>
  <c r="BK132" i="5"/>
  <c r="BK184" i="7"/>
  <c r="J176" i="7"/>
  <c r="BK205" i="7"/>
  <c r="J150" i="7"/>
  <c r="J453" i="2"/>
  <c r="BK361" i="2"/>
  <c r="J107" i="3"/>
  <c r="J164" i="5"/>
  <c r="J111" i="5"/>
  <c r="BK118" i="6"/>
  <c r="J107" i="6"/>
  <c r="J98" i="7"/>
  <c r="J232" i="7"/>
  <c r="BK236" i="7"/>
  <c r="J117" i="2"/>
  <c r="BK560" i="2"/>
  <c r="BK450" i="2"/>
  <c r="J101" i="3"/>
  <c r="BK91" i="4"/>
  <c r="J129" i="5"/>
  <c r="J165" i="5"/>
  <c r="BK87" i="6"/>
  <c r="J147" i="7"/>
  <c r="BK251" i="7"/>
  <c r="BK117" i="7"/>
  <c r="J589" i="2"/>
  <c r="J510" i="2"/>
  <c r="J259" i="2"/>
  <c r="BK92" i="3"/>
  <c r="BK123" i="5"/>
  <c r="BK112" i="5"/>
  <c r="J247" i="7"/>
  <c r="J194" i="7"/>
  <c r="J161" i="7"/>
  <c r="BK159" i="7"/>
  <c r="J320" i="2"/>
  <c r="J253" i="2"/>
  <c r="J100" i="3"/>
  <c r="J95" i="4"/>
  <c r="J114" i="5"/>
  <c r="BK103" i="6"/>
  <c r="J126" i="6"/>
  <c r="J113" i="7"/>
  <c r="J181" i="7"/>
  <c r="J104" i="8"/>
  <c r="J409" i="2"/>
  <c r="J488" i="2"/>
  <c r="BK366" i="2"/>
  <c r="J110" i="3"/>
  <c r="BK102" i="5"/>
  <c r="BK119" i="6"/>
  <c r="J136" i="6"/>
  <c r="BK113" i="7"/>
  <c r="J155" i="7"/>
  <c r="J140" i="7"/>
  <c r="BK99" i="7"/>
  <c r="J111" i="2"/>
  <c r="BK115" i="3"/>
  <c r="BK118" i="3"/>
  <c r="BK98" i="4"/>
  <c r="J139" i="5"/>
  <c r="BK102" i="6"/>
  <c r="J217" i="7"/>
  <c r="J144" i="7"/>
  <c r="BK110" i="7"/>
  <c r="BK279" i="2"/>
  <c r="J427" i="2"/>
  <c r="J125" i="2"/>
  <c r="BK108" i="3"/>
  <c r="BK140" i="5"/>
  <c r="J125" i="6"/>
  <c r="BK249" i="7"/>
  <c r="BK153" i="7"/>
  <c r="J239" i="7"/>
  <c r="BK98" i="7"/>
  <c r="BK352" i="2"/>
  <c r="BK296" i="2"/>
  <c r="BK125" i="3"/>
  <c r="J120" i="4"/>
  <c r="BK109" i="5"/>
  <c r="J109" i="6"/>
  <c r="J124" i="6"/>
  <c r="J104" i="7"/>
  <c r="J91" i="7"/>
  <c r="J244" i="7"/>
  <c r="J117" i="7"/>
  <c r="J541" i="2"/>
  <c r="J514" i="2"/>
  <c r="BK104" i="3"/>
  <c r="J122" i="5"/>
  <c r="J110" i="6"/>
  <c r="J228" i="7"/>
  <c r="J94" i="7"/>
  <c r="BK130" i="7"/>
  <c r="BK119" i="7"/>
  <c r="BK138" i="5"/>
  <c r="BK91" i="6"/>
  <c r="J188" i="7"/>
  <c r="BK149" i="7"/>
  <c r="J219" i="7"/>
  <c r="BK169" i="7"/>
  <c r="BK541" i="2"/>
  <c r="J518" i="2"/>
  <c r="BK373" i="2"/>
  <c r="J99" i="3"/>
  <c r="BK121" i="4"/>
  <c r="BK413" i="2"/>
  <c r="BK400" i="2"/>
  <c r="J308" i="2"/>
  <c r="BK386" i="2"/>
  <c r="J454" i="2"/>
  <c r="BK123" i="3"/>
  <c r="J154" i="5"/>
  <c r="J109" i="5"/>
  <c r="BK127" i="6"/>
  <c r="J172" i="7"/>
  <c r="J238" i="7"/>
  <c r="BK466" i="2"/>
  <c r="J135" i="3"/>
  <c r="BK117" i="4"/>
  <c r="BK133" i="6"/>
  <c r="J115" i="7"/>
  <c r="J165" i="7"/>
  <c r="J93" i="8"/>
  <c r="BK314" i="2"/>
  <c r="BK187" i="2"/>
  <c r="J447" i="2"/>
  <c r="J118" i="4"/>
  <c r="BK111" i="5"/>
  <c r="J212" i="7"/>
  <c r="BK100" i="7"/>
  <c r="BK224" i="7"/>
  <c r="J366" i="2"/>
  <c r="J425" i="2"/>
  <c r="BK109" i="3"/>
  <c r="J129" i="3"/>
  <c r="BK125" i="4"/>
  <c r="J91" i="6"/>
  <c r="J117" i="6"/>
  <c r="BK163" i="7"/>
  <c r="J134" i="7"/>
  <c r="J576" i="2"/>
  <c r="J310" i="2"/>
  <c r="J512" i="2"/>
  <c r="BK119" i="2"/>
  <c r="BK122" i="3"/>
  <c r="BK104" i="5"/>
  <c r="BK127" i="5"/>
  <c r="J118" i="6"/>
  <c r="J167" i="7"/>
  <c r="BK112" i="7"/>
  <c r="J248" i="7"/>
  <c r="BK444" i="2"/>
  <c r="J116" i="3"/>
  <c r="BK95" i="4"/>
  <c r="J106" i="5"/>
  <c r="J106" i="6"/>
  <c r="BK102" i="7"/>
  <c r="BK92" i="7"/>
  <c r="BK564" i="2"/>
  <c r="BK396" i="2"/>
  <c r="BK345" i="2"/>
  <c r="J134" i="3"/>
  <c r="J112" i="5"/>
  <c r="BK86" i="6"/>
  <c r="J230" i="7"/>
  <c r="BK215" i="7"/>
  <c r="J170" i="7"/>
  <c r="J183" i="7"/>
  <c r="J564" i="2"/>
  <c r="J238" i="2"/>
  <c r="J312" i="2"/>
  <c r="BK124" i="3"/>
  <c r="J104" i="4"/>
  <c r="BK165" i="5"/>
  <c r="J123" i="6"/>
  <c r="J186" i="7"/>
  <c r="J234" i="7"/>
  <c r="BK209" i="7"/>
  <c r="BK140" i="7"/>
  <c r="BK109" i="8"/>
  <c r="J373" i="2"/>
  <c r="J413" i="2"/>
  <c r="BK183" i="2"/>
  <c r="BK452" i="2"/>
  <c r="J340" i="2"/>
  <c r="J91" i="4"/>
  <c r="J141" i="5"/>
  <c r="J149" i="5"/>
  <c r="BK140" i="6"/>
  <c r="J152" i="7"/>
  <c r="J245" i="7"/>
  <c r="J119" i="7"/>
  <c r="J154" i="7"/>
  <c r="BK125" i="8"/>
  <c r="BK89" i="6"/>
  <c r="BK250" i="7"/>
  <c r="J103" i="7"/>
  <c r="BK106" i="7"/>
  <c r="BK127" i="7"/>
  <c r="J142" i="2"/>
  <c r="BK523" i="2"/>
  <c r="J516" i="2"/>
  <c r="J139" i="2"/>
  <c r="BK98" i="3"/>
  <c r="J94" i="4"/>
  <c r="J378" i="2"/>
  <c r="BK312" i="2"/>
  <c r="J347" i="2"/>
  <c r="J445" i="2"/>
  <c r="J136" i="3"/>
  <c r="J105" i="4"/>
  <c r="BK120" i="5"/>
  <c r="J96" i="6"/>
  <c r="BK85" i="6"/>
  <c r="BK216" i="7"/>
  <c r="BK187" i="7"/>
  <c r="BK247" i="7"/>
  <c r="BK441" i="2"/>
  <c r="BK136" i="3"/>
  <c r="BK92" i="4"/>
  <c r="J132" i="5"/>
  <c r="BK130" i="6"/>
  <c r="J146" i="7"/>
  <c r="BK228" i="7"/>
  <c r="J261" i="7"/>
  <c r="J130" i="7"/>
  <c r="J392" i="2"/>
  <c r="J407" i="2"/>
  <c r="BK478" i="2"/>
  <c r="J115" i="3"/>
  <c r="BK97" i="4"/>
  <c r="J163" i="5"/>
  <c r="J93" i="6"/>
  <c r="BK257" i="7"/>
  <c r="J174" i="7"/>
  <c r="BK104" i="7"/>
  <c r="BK124" i="7"/>
  <c r="J336" i="2"/>
  <c r="J480" i="2"/>
  <c r="BK89" i="3"/>
  <c r="BK122" i="4"/>
  <c r="BK149" i="5"/>
  <c r="BK129" i="6"/>
  <c r="J118" i="7"/>
  <c r="BK111" i="7"/>
  <c r="BK203" i="7"/>
  <c r="BK108" i="7"/>
  <c r="J262" i="2"/>
  <c r="J91" i="3"/>
  <c r="J98" i="4"/>
  <c r="BK164" i="5"/>
  <c r="BK133" i="5"/>
  <c r="J94" i="6"/>
  <c r="J138" i="7"/>
  <c r="BK90" i="7"/>
  <c r="J116" i="7"/>
  <c r="J168" i="7"/>
  <c r="J566" i="2"/>
  <c r="J144" i="2"/>
  <c r="J368" i="2"/>
  <c r="BK198" i="2"/>
  <c r="J103" i="3"/>
  <c r="J92" i="5"/>
  <c r="BK114" i="5"/>
  <c r="J128" i="6"/>
  <c r="BK145" i="7"/>
  <c r="BK121" i="7"/>
  <c r="BK176" i="7"/>
  <c r="BK225" i="7"/>
  <c r="BK394" i="2"/>
  <c r="J126" i="3"/>
  <c r="BK99" i="4"/>
  <c r="J134" i="5"/>
  <c r="J100" i="6"/>
  <c r="J206" i="7"/>
  <c r="BK94" i="7"/>
  <c r="BK252" i="7"/>
  <c r="BK194" i="2"/>
  <c r="BK134" i="2"/>
  <c r="J151" i="5"/>
  <c r="J132" i="6"/>
  <c r="J145" i="7"/>
  <c r="BK254" i="7"/>
  <c r="J269" i="7"/>
  <c r="J595" i="2"/>
  <c r="BK445" i="2"/>
  <c r="J359" i="2"/>
  <c r="J94" i="3"/>
  <c r="BK122" i="5"/>
  <c r="BK136" i="6"/>
  <c r="BK109" i="6"/>
  <c r="J93" i="7"/>
  <c r="J153" i="7"/>
  <c r="BK170" i="7"/>
  <c r="J101" i="8"/>
  <c r="BK330" i="2"/>
  <c r="J558" i="2"/>
  <c r="BK262" i="2"/>
  <c r="BK91" i="3"/>
  <c r="J107" i="4"/>
  <c r="BK107" i="5"/>
  <c r="J138" i="5"/>
  <c r="J104" i="6"/>
  <c r="J203" i="7"/>
  <c r="J162" i="7"/>
  <c r="BK107" i="7"/>
  <c r="BK142" i="7"/>
  <c r="BK158" i="5"/>
  <c r="BK120" i="6"/>
  <c r="BK221" i="7"/>
  <c r="J250" i="7"/>
  <c r="J241" i="7"/>
  <c r="BK237" i="7"/>
  <c r="BK127" i="8"/>
  <c r="BK518" i="2"/>
  <c r="J459" i="2"/>
  <c r="BK324" i="2"/>
  <c r="J102" i="4"/>
  <c r="J593" i="2"/>
  <c r="J183" i="2"/>
  <c r="BK326" i="2"/>
  <c r="J396" i="2"/>
  <c r="BK170" i="2"/>
  <c r="BK317" i="2"/>
  <c r="J123" i="3"/>
  <c r="BK104" i="4"/>
  <c r="J125" i="5"/>
  <c r="J267" i="7"/>
  <c r="BK155" i="7"/>
  <c r="J205" i="7"/>
  <c r="BK111" i="8"/>
  <c r="J220" i="2"/>
  <c r="J111" i="3"/>
  <c r="BK102" i="4"/>
  <c r="J108" i="5"/>
  <c r="BK132" i="6"/>
  <c r="BK200" i="7"/>
  <c r="BK147" i="7"/>
  <c r="BK87" i="7"/>
  <c r="J215" i="2"/>
  <c r="J287" i="2"/>
  <c r="BK505" i="2"/>
  <c r="J306" i="2"/>
  <c r="J160" i="7"/>
  <c r="J157" i="7"/>
  <c r="J107" i="7"/>
  <c r="BK551" i="2"/>
  <c r="J505" i="2"/>
  <c r="BK320" i="2"/>
  <c r="BK114" i="4"/>
  <c r="BK92" i="5"/>
  <c r="J97" i="6"/>
  <c r="BK160" i="7"/>
  <c r="J210" i="7"/>
  <c r="J135" i="7"/>
  <c r="BK573" i="2"/>
  <c r="AS54" i="1"/>
  <c r="J116" i="4"/>
  <c r="BK115" i="5"/>
  <c r="BK128" i="5"/>
  <c r="BK248" i="7"/>
  <c r="J108" i="7"/>
  <c r="BK197" i="7"/>
  <c r="BK558" i="2"/>
  <c r="BK215" i="2"/>
  <c r="J125" i="4"/>
  <c r="BK145" i="5"/>
  <c r="BK208" i="7"/>
  <c r="J177" i="7"/>
  <c r="BK240" i="7"/>
  <c r="J118" i="8"/>
  <c r="J352" i="2"/>
  <c r="J98" i="3"/>
  <c r="J100" i="4"/>
  <c r="J140" i="5"/>
  <c r="BK125" i="5"/>
  <c r="BK106" i="6"/>
  <c r="BK253" i="7"/>
  <c r="BK162" i="7"/>
  <c r="BK425" i="2"/>
  <c r="J104" i="2"/>
  <c r="J115" i="2"/>
  <c r="J136" i="5"/>
  <c r="BK99" i="6"/>
  <c r="J235" i="7"/>
  <c r="BK255" i="7"/>
  <c r="BK183" i="7"/>
  <c r="BK101" i="8"/>
  <c r="BK589" i="2"/>
  <c r="BK422" i="2"/>
  <c r="J315" i="2"/>
  <c r="BK273" i="2"/>
  <c r="J466" i="2"/>
  <c r="J314" i="2"/>
  <c r="J120" i="3"/>
  <c r="J110" i="4"/>
  <c r="J116" i="5"/>
  <c r="J121" i="6"/>
  <c r="J242" i="7"/>
  <c r="BK173" i="7"/>
  <c r="J163" i="7"/>
  <c r="J258" i="7"/>
  <c r="BK235" i="7"/>
  <c r="BK152" i="7"/>
  <c r="J322" i="2"/>
  <c r="J265" i="2"/>
  <c r="J345" i="2"/>
  <c r="BK135" i="3"/>
  <c r="BK105" i="4"/>
  <c r="BK167" i="5"/>
  <c r="J129" i="6"/>
  <c r="J112" i="7"/>
  <c r="J187" i="7"/>
  <c r="BK104" i="8"/>
  <c r="BK227" i="2"/>
  <c r="BK454" i="2"/>
  <c r="J225" i="2"/>
  <c r="BK116" i="3"/>
  <c r="J106" i="4"/>
  <c r="BK154" i="5"/>
  <c r="J112" i="6"/>
  <c r="BK157" i="7"/>
  <c r="BK101" i="7"/>
  <c r="BK259" i="7"/>
  <c r="BK214" i="7"/>
  <c r="J394" i="2"/>
  <c r="BK165" i="2"/>
  <c r="J104" i="3"/>
  <c r="J112" i="3"/>
  <c r="BK110" i="5"/>
  <c r="J102" i="6"/>
  <c r="J213" i="7"/>
  <c r="BK166" i="7"/>
  <c r="BK123" i="7"/>
  <c r="BK88" i="7"/>
  <c r="J383" i="2"/>
  <c r="BK432" i="2"/>
  <c r="BK308" i="2"/>
  <c r="J114" i="3"/>
  <c r="BK93" i="4"/>
  <c r="BK135" i="5"/>
  <c r="BK128" i="6"/>
  <c r="BK213" i="7"/>
  <c r="BK141" i="7"/>
  <c r="J226" i="7"/>
  <c r="BK480" i="2"/>
  <c r="BK259" i="2"/>
  <c r="J137" i="3"/>
  <c r="J85" i="4"/>
  <c r="J161" i="5"/>
  <c r="BK232" i="7"/>
  <c r="J151" i="7"/>
  <c r="J236" i="7"/>
  <c r="J388" i="2"/>
  <c r="J443" i="2"/>
  <c r="J119" i="2"/>
  <c r="J119" i="5"/>
  <c r="BK107" i="6"/>
  <c r="BK115" i="6"/>
  <c r="BK129" i="7"/>
  <c r="BK204" i="7"/>
  <c r="J156" i="7"/>
  <c r="J385" i="2"/>
  <c r="J482" i="2"/>
  <c r="BK134" i="3"/>
  <c r="J117" i="4"/>
  <c r="BK126" i="5"/>
  <c r="J120" i="5"/>
  <c r="J116" i="6"/>
  <c r="BK95" i="7"/>
  <c r="J158" i="7"/>
  <c r="J89" i="7"/>
  <c r="J249" i="7"/>
  <c r="J591" i="2"/>
  <c r="BK220" i="2"/>
  <c r="J333" i="2"/>
  <c r="J495" i="2"/>
  <c r="BK247" i="2"/>
  <c r="J127" i="4"/>
  <c r="BK142" i="5"/>
  <c r="BK134" i="6"/>
  <c r="J264" i="7"/>
  <c r="BK192" i="7"/>
  <c r="BK193" i="7"/>
  <c r="J173" i="7"/>
  <c r="J199" i="7"/>
  <c r="J127" i="5"/>
  <c r="J133" i="6"/>
  <c r="J85" i="6"/>
  <c r="J251" i="7"/>
  <c r="BK195" i="7"/>
  <c r="J124" i="7"/>
  <c r="BK93" i="7"/>
  <c r="J551" i="2"/>
  <c r="BK516" i="2"/>
  <c r="J451" i="2"/>
  <c r="J131" i="3"/>
  <c r="J122" i="3"/>
  <c r="J88" i="4"/>
  <c r="BK354" i="2"/>
  <c r="BK305" i="2"/>
  <c r="BK323" i="2"/>
  <c r="BK486" i="2"/>
  <c r="J450" i="2"/>
  <c r="BK94" i="3"/>
  <c r="BK163" i="5"/>
  <c r="J88" i="6"/>
  <c r="J114" i="7"/>
  <c r="J270" i="7"/>
  <c r="J149" i="7"/>
  <c r="BK473" i="2"/>
  <c r="J268" i="2"/>
  <c r="J87" i="4"/>
  <c r="J90" i="5"/>
  <c r="BK134" i="5"/>
  <c r="J231" i="7"/>
  <c r="J185" i="7"/>
  <c r="BK146" i="7"/>
  <c r="BK99" i="8"/>
  <c r="J273" i="2"/>
  <c r="BK482" i="2"/>
  <c r="J228" i="2"/>
  <c r="BK101" i="3"/>
  <c r="J93" i="4"/>
  <c r="BK96" i="5"/>
  <c r="BK97" i="6"/>
  <c r="BK223" i="7"/>
  <c r="BK258" i="7"/>
  <c r="BK238" i="7"/>
  <c r="BK118" i="8"/>
  <c r="J149" i="2"/>
  <c r="BK321" i="2"/>
  <c r="BK142" i="2"/>
  <c r="BK110" i="4"/>
  <c r="J126" i="5"/>
  <c r="BK131" i="6"/>
  <c r="BK244" i="7"/>
  <c r="BK148" i="7"/>
  <c r="BK138" i="7"/>
  <c r="BK93" i="8"/>
  <c r="BK438" i="2"/>
  <c r="BK110" i="3"/>
  <c r="BK120" i="3"/>
  <c r="BK156" i="5"/>
  <c r="J127" i="6"/>
  <c r="BK189" i="7"/>
  <c r="BK231" i="7"/>
  <c r="J123" i="7"/>
  <c r="J318" i="2"/>
  <c r="BK471" i="2"/>
  <c r="BK121" i="3"/>
  <c r="BK89" i="4"/>
  <c r="BK129" i="5"/>
  <c r="J214" i="7"/>
  <c r="BK264" i="7"/>
  <c r="J97" i="7"/>
  <c r="BK144" i="7"/>
  <c r="BK447" i="2"/>
  <c r="BK380" i="2"/>
  <c r="J133" i="3"/>
  <c r="BK101" i="4"/>
  <c r="J113" i="4"/>
  <c r="BK100" i="6"/>
  <c r="J92" i="6"/>
  <c r="BK167" i="7"/>
  <c r="BK201" i="7"/>
  <c r="BK91" i="8"/>
  <c r="BK376" i="2"/>
  <c r="BK127" i="3"/>
  <c r="J110" i="5"/>
  <c r="J113" i="6"/>
  <c r="BK165" i="7"/>
  <c r="J220" i="7"/>
  <c r="J215" i="7"/>
  <c r="J126" i="7"/>
  <c r="J422" i="2"/>
  <c r="BK384" i="2"/>
  <c r="J429" i="2"/>
  <c r="BK129" i="3"/>
  <c r="J124" i="5"/>
  <c r="BK135" i="6"/>
  <c r="J221" i="7"/>
  <c r="BK128" i="7"/>
  <c r="J180" i="7"/>
  <c r="BK566" i="2"/>
  <c r="J177" i="2"/>
  <c r="J508" i="2"/>
  <c r="J134" i="2"/>
  <c r="J122" i="4"/>
  <c r="BK121" i="5"/>
  <c r="J114" i="6"/>
  <c r="J143" i="7"/>
  <c r="J208" i="7"/>
  <c r="BK172" i="7"/>
  <c r="J142" i="5"/>
  <c r="BK94" i="6"/>
  <c r="J166" i="7"/>
  <c r="J192" i="7"/>
  <c r="BK105" i="7"/>
  <c r="J87" i="8"/>
  <c r="J523" i="2"/>
  <c r="J497" i="2"/>
  <c r="BK451" i="2"/>
  <c r="J106" i="3"/>
  <c r="J97" i="4"/>
  <c r="J573" i="2"/>
  <c r="BK383" i="2"/>
  <c r="J556" i="2"/>
  <c r="J503" i="2"/>
  <c r="J88" i="3"/>
  <c r="BK88" i="4"/>
  <c r="BK131" i="5"/>
  <c r="BK261" i="7"/>
  <c r="BK133" i="7"/>
  <c r="BK270" i="7"/>
  <c r="J102" i="7"/>
  <c r="BK427" i="2"/>
  <c r="J185" i="2"/>
  <c r="BK117" i="3"/>
  <c r="J100" i="5"/>
  <c r="BK147" i="5"/>
  <c r="BK92" i="6"/>
  <c r="BK132" i="7"/>
  <c r="BK120" i="7"/>
  <c r="BK174" i="7"/>
  <c r="J92" i="7"/>
  <c r="BK434" i="2"/>
  <c r="BK385" i="2"/>
  <c r="J469" i="2"/>
  <c r="BK133" i="3"/>
  <c r="BK126" i="3"/>
  <c r="J107" i="5"/>
  <c r="BK116" i="6"/>
  <c r="J225" i="7"/>
  <c r="BK158" i="7"/>
  <c r="BK267" i="7"/>
  <c r="J596" i="2"/>
  <c r="BK436" i="2"/>
  <c r="J109" i="4"/>
  <c r="BK90" i="5"/>
  <c r="BK93" i="6"/>
  <c r="BK196" i="7"/>
  <c r="BK186" i="7"/>
  <c r="BK268" i="7"/>
  <c r="J562" i="2"/>
  <c r="J279" i="2"/>
  <c r="BK144" i="2"/>
  <c r="J118" i="3"/>
  <c r="J156" i="5"/>
  <c r="BK146" i="5"/>
  <c r="BK108" i="6"/>
  <c r="BK135" i="7"/>
  <c r="J259" i="7"/>
  <c r="BK178" i="7"/>
  <c r="BK91" i="7"/>
  <c r="BK359" i="2"/>
  <c r="J444" i="2"/>
  <c r="J127" i="3"/>
  <c r="J90" i="3"/>
  <c r="J96" i="4"/>
  <c r="J119" i="6"/>
  <c r="BK125" i="6"/>
  <c r="BK220" i="7"/>
  <c r="J237" i="7"/>
  <c r="J106" i="8"/>
  <c r="BK243" i="2"/>
  <c r="BK97" i="3"/>
  <c r="BK94" i="4"/>
  <c r="J121" i="4"/>
  <c r="J123" i="5"/>
  <c r="BK141" i="6"/>
  <c r="BK180" i="7"/>
  <c r="BK181" i="7"/>
  <c r="BK118" i="7"/>
  <c r="BK370" i="2"/>
  <c r="BK139" i="2"/>
  <c r="J247" i="2"/>
  <c r="BK108" i="4"/>
  <c r="BK119" i="5"/>
  <c r="BK98" i="6"/>
  <c r="J100" i="7"/>
  <c r="J129" i="7"/>
  <c r="J171" i="7"/>
  <c r="BK591" i="2"/>
  <c r="BK407" i="2"/>
  <c r="J434" i="2"/>
  <c r="BK131" i="3"/>
  <c r="J115" i="4"/>
  <c r="BK152" i="5"/>
  <c r="J87" i="6"/>
  <c r="BK90" i="6"/>
  <c r="BK211" i="7"/>
  <c r="J131" i="7"/>
  <c r="BK198" i="7"/>
  <c r="J560" i="2"/>
  <c r="BK185" i="2"/>
  <c r="BK388" i="2"/>
  <c r="BK476" i="2"/>
  <c r="J89" i="3"/>
  <c r="BK116" i="4"/>
  <c r="BK104" i="6"/>
  <c r="BK256" i="7"/>
  <c r="BK234" i="7"/>
  <c r="BK243" i="7"/>
  <c r="BK114" i="7"/>
  <c r="BK106" i="5"/>
  <c r="J135" i="5"/>
  <c r="BK139" i="6"/>
  <c r="J227" i="7"/>
  <c r="J122" i="7"/>
  <c r="J111" i="7"/>
  <c r="J179" i="7"/>
  <c r="J581" i="2"/>
  <c r="BK521" i="2"/>
  <c r="J478" i="2"/>
  <c r="BK238" i="2"/>
  <c r="BK127" i="4"/>
  <c r="BK94" i="5"/>
  <c r="BK581" i="2"/>
  <c r="J323" i="2"/>
  <c r="BK124" i="2"/>
  <c r="J476" i="2"/>
  <c r="BK149" i="2"/>
  <c r="J121" i="3"/>
  <c r="J146" i="5"/>
  <c r="J137" i="6"/>
  <c r="BK242" i="7"/>
  <c r="J211" i="7"/>
  <c r="BK126" i="7"/>
  <c r="J257" i="7"/>
  <c r="J164" i="7"/>
  <c r="J256" i="7"/>
  <c r="BK182" i="7"/>
  <c r="BK315" i="2"/>
  <c r="BK122" i="2"/>
  <c r="J324" i="2"/>
  <c r="BK130" i="3"/>
  <c r="BK106" i="4"/>
  <c r="BK117" i="5"/>
  <c r="J134" i="6"/>
  <c r="BK113" i="6"/>
  <c r="BK154" i="7"/>
  <c r="BK175" i="7"/>
  <c r="BK392" i="2"/>
  <c r="BK495" i="2"/>
  <c r="J436" i="2"/>
  <c r="BK114" i="3"/>
  <c r="J104" i="5"/>
  <c r="J145" i="5"/>
  <c r="J90" i="6"/>
  <c r="J216" i="7"/>
  <c r="BK122" i="7"/>
  <c r="J127" i="8"/>
  <c r="BK177" i="2"/>
  <c r="J317" i="2"/>
  <c r="BK106" i="3"/>
  <c r="BK119" i="4"/>
  <c r="J121" i="5"/>
  <c r="J115" i="6"/>
  <c r="J196" i="7"/>
  <c r="J87" i="7"/>
  <c r="BK241" i="7"/>
  <c r="BK593" i="2"/>
  <c r="BK111" i="2"/>
  <c r="J432" i="2"/>
  <c r="BK90" i="3"/>
  <c r="BK96" i="4"/>
  <c r="BK108" i="5"/>
  <c r="J120" i="6"/>
  <c r="J255" i="7"/>
  <c r="J201" i="7"/>
  <c r="BK239" i="7"/>
  <c r="BK177" i="7"/>
  <c r="BK595" i="2"/>
  <c r="BK378" i="2"/>
  <c r="J441" i="2"/>
  <c r="BK284" i="2"/>
  <c r="BK514" i="2"/>
  <c r="J194" i="2"/>
  <c r="BK96" i="3"/>
  <c r="J101" i="4"/>
  <c r="BK112" i="6"/>
  <c r="BK131" i="7"/>
  <c r="J99" i="7"/>
  <c r="J110" i="7"/>
  <c r="J111" i="8"/>
  <c r="BK347" i="2"/>
  <c r="J93" i="3"/>
  <c r="BK126" i="4"/>
  <c r="J98" i="5"/>
  <c r="BK98" i="5"/>
  <c r="BK111" i="6"/>
  <c r="BK210" i="7"/>
  <c r="BK271" i="7"/>
  <c r="J218" i="7"/>
  <c r="BK185" i="7"/>
  <c r="J376" i="2"/>
  <c r="J328" i="2"/>
  <c r="BK307" i="2"/>
  <c r="BK459" i="2"/>
  <c r="J170" i="2"/>
  <c r="BK123" i="4"/>
  <c r="BK161" i="5"/>
  <c r="J130" i="6"/>
  <c r="J197" i="7"/>
  <c r="J175" i="7"/>
  <c r="BK306" i="2"/>
  <c r="J452" i="2"/>
  <c r="BK88" i="3"/>
  <c r="BK109" i="4"/>
  <c r="BK95" i="6"/>
  <c r="J106" i="7"/>
  <c r="J184" i="7"/>
  <c r="J133" i="7"/>
  <c r="BK137" i="7"/>
  <c r="BK333" i="2"/>
  <c r="J34" i="2" l="1"/>
  <c r="T214" i="2"/>
  <c r="T387" i="2"/>
  <c r="BK475" i="2"/>
  <c r="J475" i="2"/>
  <c r="J75" i="2"/>
  <c r="R507" i="2"/>
  <c r="R572" i="2"/>
  <c r="R119" i="3"/>
  <c r="R128" i="3"/>
  <c r="P84" i="4"/>
  <c r="T124" i="4"/>
  <c r="T83" i="4" s="1"/>
  <c r="T130" i="5"/>
  <c r="BK101" i="6"/>
  <c r="J101" i="6" s="1"/>
  <c r="J61" i="6" s="1"/>
  <c r="BK138" i="6"/>
  <c r="J138" i="6" s="1"/>
  <c r="J63" i="6" s="1"/>
  <c r="BK103" i="2"/>
  <c r="T103" i="2"/>
  <c r="BK325" i="2"/>
  <c r="J325" i="2"/>
  <c r="J65" i="2"/>
  <c r="BK387" i="2"/>
  <c r="J387" i="2" s="1"/>
  <c r="J72" i="2" s="1"/>
  <c r="P449" i="2"/>
  <c r="T520" i="2"/>
  <c r="R590" i="2"/>
  <c r="BK102" i="3"/>
  <c r="J102" i="3"/>
  <c r="J62" i="3"/>
  <c r="P132" i="3"/>
  <c r="P112" i="4"/>
  <c r="R130" i="5"/>
  <c r="P160" i="5"/>
  <c r="P84" i="6"/>
  <c r="P122" i="6"/>
  <c r="T246" i="7"/>
  <c r="P141" i="2"/>
  <c r="T325" i="2"/>
  <c r="R375" i="2"/>
  <c r="P440" i="2"/>
  <c r="P520" i="2"/>
  <c r="BK590" i="2"/>
  <c r="J590" i="2"/>
  <c r="J80" i="2"/>
  <c r="P87" i="3"/>
  <c r="BK128" i="3"/>
  <c r="J128" i="3" s="1"/>
  <c r="J64" i="3" s="1"/>
  <c r="T103" i="4"/>
  <c r="BK113" i="5"/>
  <c r="J113" i="5" s="1"/>
  <c r="J63" i="5" s="1"/>
  <c r="P153" i="5"/>
  <c r="R122" i="6"/>
  <c r="R202" i="7"/>
  <c r="R141" i="2"/>
  <c r="R102" i="2" s="1"/>
  <c r="R339" i="2"/>
  <c r="BK440" i="2"/>
  <c r="J440" i="2" s="1"/>
  <c r="J73" i="2" s="1"/>
  <c r="T440" i="2"/>
  <c r="BK520" i="2"/>
  <c r="J520" i="2" s="1"/>
  <c r="J77" i="2" s="1"/>
  <c r="T572" i="2"/>
  <c r="BK119" i="3"/>
  <c r="J119" i="3"/>
  <c r="J63" i="3"/>
  <c r="T128" i="3"/>
  <c r="T112" i="4"/>
  <c r="P229" i="7"/>
  <c r="BK266" i="7"/>
  <c r="J266" i="7"/>
  <c r="J66" i="7" s="1"/>
  <c r="P103" i="2"/>
  <c r="R325" i="2"/>
  <c r="R387" i="2"/>
  <c r="R440" i="2"/>
  <c r="BK507" i="2"/>
  <c r="J507" i="2"/>
  <c r="J76" i="2" s="1"/>
  <c r="P550" i="2"/>
  <c r="P594" i="2"/>
  <c r="P119" i="3"/>
  <c r="P128" i="3"/>
  <c r="BK84" i="4"/>
  <c r="R112" i="4"/>
  <c r="R89" i="5"/>
  <c r="R103" i="5"/>
  <c r="BK150" i="5"/>
  <c r="J150" i="5"/>
  <c r="J65" i="5"/>
  <c r="R153" i="5"/>
  <c r="P101" i="6"/>
  <c r="T202" i="7"/>
  <c r="BK86" i="8"/>
  <c r="J86" i="8"/>
  <c r="J60" i="8"/>
  <c r="P98" i="8"/>
  <c r="BK214" i="2"/>
  <c r="J214" i="2"/>
  <c r="J64" i="2" s="1"/>
  <c r="T339" i="2"/>
  <c r="T375" i="2"/>
  <c r="T449" i="2"/>
  <c r="R520" i="2"/>
  <c r="P590" i="2"/>
  <c r="T102" i="3"/>
  <c r="R84" i="4"/>
  <c r="BK124" i="4"/>
  <c r="J124" i="4" s="1"/>
  <c r="J63" i="4" s="1"/>
  <c r="BK103" i="5"/>
  <c r="J103" i="5" s="1"/>
  <c r="J62" i="5" s="1"/>
  <c r="P113" i="5"/>
  <c r="T160" i="5"/>
  <c r="T101" i="6"/>
  <c r="R96" i="7"/>
  <c r="T229" i="7"/>
  <c r="R266" i="7"/>
  <c r="T98" i="8"/>
  <c r="P103" i="8"/>
  <c r="P124" i="8"/>
  <c r="BK141" i="2"/>
  <c r="J141" i="2" s="1"/>
  <c r="J63" i="2" s="1"/>
  <c r="BK339" i="2"/>
  <c r="J339" i="2" s="1"/>
  <c r="J68" i="2" s="1"/>
  <c r="P375" i="2"/>
  <c r="R382" i="2"/>
  <c r="P475" i="2"/>
  <c r="BK550" i="2"/>
  <c r="J550" i="2" s="1"/>
  <c r="J78" i="2" s="1"/>
  <c r="R594" i="2"/>
  <c r="BK89" i="5"/>
  <c r="J89" i="5"/>
  <c r="J61" i="5"/>
  <c r="P103" i="5"/>
  <c r="P150" i="5"/>
  <c r="T153" i="5"/>
  <c r="R84" i="6"/>
  <c r="R138" i="6"/>
  <c r="BK202" i="7"/>
  <c r="J202" i="7" s="1"/>
  <c r="J61" i="7" s="1"/>
  <c r="BK246" i="7"/>
  <c r="J246" i="7" s="1"/>
  <c r="J63" i="7" s="1"/>
  <c r="P86" i="8"/>
  <c r="P85" i="8" s="1"/>
  <c r="AU61" i="1" s="1"/>
  <c r="BK98" i="8"/>
  <c r="J98" i="8" s="1"/>
  <c r="J62" i="8" s="1"/>
  <c r="P214" i="2"/>
  <c r="P339" i="2"/>
  <c r="BK375" i="2"/>
  <c r="J375" i="2"/>
  <c r="J70" i="2" s="1"/>
  <c r="T382" i="2"/>
  <c r="R449" i="2"/>
  <c r="T507" i="2"/>
  <c r="P572" i="2"/>
  <c r="R102" i="3"/>
  <c r="R132" i="3"/>
  <c r="BK103" i="4"/>
  <c r="J103" i="4"/>
  <c r="J61" i="4" s="1"/>
  <c r="T103" i="5"/>
  <c r="R150" i="5"/>
  <c r="T84" i="6"/>
  <c r="T138" i="6"/>
  <c r="P202" i="7"/>
  <c r="P86" i="7" s="1"/>
  <c r="AU60" i="1" s="1"/>
  <c r="P266" i="7"/>
  <c r="T86" i="8"/>
  <c r="T87" i="3"/>
  <c r="T132" i="3"/>
  <c r="BK112" i="4"/>
  <c r="J112" i="4"/>
  <c r="J62" i="4" s="1"/>
  <c r="P89" i="5"/>
  <c r="R113" i="5"/>
  <c r="BK153" i="5"/>
  <c r="J153" i="5"/>
  <c r="J66" i="5"/>
  <c r="R101" i="6"/>
  <c r="R246" i="7"/>
  <c r="R86" i="8"/>
  <c r="BK103" i="8"/>
  <c r="J103" i="8"/>
  <c r="J63" i="8"/>
  <c r="R103" i="8"/>
  <c r="BK124" i="8"/>
  <c r="J124" i="8"/>
  <c r="J65" i="8" s="1"/>
  <c r="R214" i="2"/>
  <c r="P387" i="2"/>
  <c r="R475" i="2"/>
  <c r="R550" i="2"/>
  <c r="T594" i="2"/>
  <c r="BK87" i="3"/>
  <c r="J87" i="3"/>
  <c r="J61" i="3"/>
  <c r="T119" i="3"/>
  <c r="P103" i="4"/>
  <c r="P124" i="4"/>
  <c r="P130" i="5"/>
  <c r="BK160" i="5"/>
  <c r="J160" i="5"/>
  <c r="J67" i="5" s="1"/>
  <c r="P138" i="6"/>
  <c r="BK96" i="7"/>
  <c r="J96" i="7" s="1"/>
  <c r="J60" i="7" s="1"/>
  <c r="BK229" i="7"/>
  <c r="J229" i="7" s="1"/>
  <c r="J62" i="7" s="1"/>
  <c r="T266" i="7"/>
  <c r="T86" i="7" s="1"/>
  <c r="T141" i="2"/>
  <c r="BK382" i="2"/>
  <c r="J382" i="2"/>
  <c r="J71" i="2" s="1"/>
  <c r="T475" i="2"/>
  <c r="T550" i="2"/>
  <c r="BK594" i="2"/>
  <c r="J594" i="2"/>
  <c r="J81" i="2"/>
  <c r="P102" i="3"/>
  <c r="T84" i="4"/>
  <c r="R124" i="4"/>
  <c r="T89" i="5"/>
  <c r="T113" i="5"/>
  <c r="T150" i="5"/>
  <c r="T122" i="6"/>
  <c r="T96" i="7"/>
  <c r="R229" i="7"/>
  <c r="R98" i="8"/>
  <c r="R124" i="8"/>
  <c r="R103" i="2"/>
  <c r="P325" i="2"/>
  <c r="P382" i="2"/>
  <c r="BK449" i="2"/>
  <c r="J449" i="2" s="1"/>
  <c r="J74" i="2" s="1"/>
  <c r="P507" i="2"/>
  <c r="BK572" i="2"/>
  <c r="J572" i="2"/>
  <c r="J79" i="2"/>
  <c r="T590" i="2"/>
  <c r="R87" i="3"/>
  <c r="R86" i="3"/>
  <c r="R85" i="3" s="1"/>
  <c r="BK132" i="3"/>
  <c r="J132" i="3"/>
  <c r="J65" i="3" s="1"/>
  <c r="R103" i="4"/>
  <c r="BK130" i="5"/>
  <c r="J130" i="5" s="1"/>
  <c r="J64" i="5" s="1"/>
  <c r="R160" i="5"/>
  <c r="BK84" i="6"/>
  <c r="BK122" i="6"/>
  <c r="BK83" i="6" s="1"/>
  <c r="J83" i="6" s="1"/>
  <c r="J122" i="6"/>
  <c r="J62" i="6" s="1"/>
  <c r="P96" i="7"/>
  <c r="P246" i="7"/>
  <c r="T103" i="8"/>
  <c r="T124" i="8"/>
  <c r="BK372" i="2"/>
  <c r="J372" i="2"/>
  <c r="J69" i="2" s="1"/>
  <c r="BK138" i="2"/>
  <c r="J138" i="2"/>
  <c r="J62" i="2" s="1"/>
  <c r="BK263" i="7"/>
  <c r="BK262" i="7" s="1"/>
  <c r="J262" i="7" s="1"/>
  <c r="J64" i="7" s="1"/>
  <c r="J263" i="7"/>
  <c r="J65" i="7" s="1"/>
  <c r="BK335" i="2"/>
  <c r="J335" i="2"/>
  <c r="J66" i="2" s="1"/>
  <c r="BK95" i="8"/>
  <c r="J95" i="8"/>
  <c r="J61" i="8" s="1"/>
  <c r="BK108" i="8"/>
  <c r="J108" i="8"/>
  <c r="J64" i="8" s="1"/>
  <c r="BE106" i="8"/>
  <c r="BE99" i="8"/>
  <c r="BE118" i="8"/>
  <c r="E48" i="8"/>
  <c r="F82" i="8"/>
  <c r="BE101" i="8"/>
  <c r="BE91" i="8"/>
  <c r="J52" i="8"/>
  <c r="BE96" i="8"/>
  <c r="BE127" i="8"/>
  <c r="BE104" i="8"/>
  <c r="BE125" i="8"/>
  <c r="BE109" i="8"/>
  <c r="BE87" i="8"/>
  <c r="BE93" i="8"/>
  <c r="BE89" i="8"/>
  <c r="BE111" i="8"/>
  <c r="J84" i="6"/>
  <c r="J60" i="6"/>
  <c r="F83" i="7"/>
  <c r="BE112" i="7"/>
  <c r="BE113" i="7"/>
  <c r="BE121" i="7"/>
  <c r="BE127" i="7"/>
  <c r="BE133" i="7"/>
  <c r="BE143" i="7"/>
  <c r="BE173" i="7"/>
  <c r="BE231" i="7"/>
  <c r="BE250" i="7"/>
  <c r="BE267" i="7"/>
  <c r="BE93" i="7"/>
  <c r="BE109" i="7"/>
  <c r="BE120" i="7"/>
  <c r="BE128" i="7"/>
  <c r="BE141" i="7"/>
  <c r="BE145" i="7"/>
  <c r="BE180" i="7"/>
  <c r="BE184" i="7"/>
  <c r="BE192" i="7"/>
  <c r="BE196" i="7"/>
  <c r="BE210" i="7"/>
  <c r="BE215" i="7"/>
  <c r="BE220" i="7"/>
  <c r="BE226" i="7"/>
  <c r="BE234" i="7"/>
  <c r="BE248" i="7"/>
  <c r="BE258" i="7"/>
  <c r="BE108" i="7"/>
  <c r="BE111" i="7"/>
  <c r="BE114" i="7"/>
  <c r="BE134" i="7"/>
  <c r="BE135" i="7"/>
  <c r="BE152" i="7"/>
  <c r="BE155" i="7"/>
  <c r="BE159" i="7"/>
  <c r="BE164" i="7"/>
  <c r="BE195" i="7"/>
  <c r="BE199" i="7"/>
  <c r="BE206" i="7"/>
  <c r="BE209" i="7"/>
  <c r="BE222" i="7"/>
  <c r="BE227" i="7"/>
  <c r="BE233" i="7"/>
  <c r="BE241" i="7"/>
  <c r="BE247" i="7"/>
  <c r="J80" i="7"/>
  <c r="BE97" i="7"/>
  <c r="BE118" i="7"/>
  <c r="BE122" i="7"/>
  <c r="BE129" i="7"/>
  <c r="BE130" i="7"/>
  <c r="BE137" i="7"/>
  <c r="BE170" i="7"/>
  <c r="BE175" i="7"/>
  <c r="BE178" i="7"/>
  <c r="BE188" i="7"/>
  <c r="BE198" i="7"/>
  <c r="BE200" i="7"/>
  <c r="BE216" i="7"/>
  <c r="BE219" i="7"/>
  <c r="BE228" i="7"/>
  <c r="BE249" i="7"/>
  <c r="BE270" i="7"/>
  <c r="BE95" i="7"/>
  <c r="BE105" i="7"/>
  <c r="BE154" i="7"/>
  <c r="BE156" i="7"/>
  <c r="BE166" i="7"/>
  <c r="BE205" i="7"/>
  <c r="BE212" i="7"/>
  <c r="BE235" i="7"/>
  <c r="BE253" i="7"/>
  <c r="BE269" i="7"/>
  <c r="BE271" i="7"/>
  <c r="E48" i="7"/>
  <c r="BE88" i="7"/>
  <c r="BE103" i="7"/>
  <c r="BE115" i="7"/>
  <c r="BE124" i="7"/>
  <c r="BE160" i="7"/>
  <c r="BE169" i="7"/>
  <c r="BE182" i="7"/>
  <c r="BE189" i="7"/>
  <c r="BE251" i="7"/>
  <c r="BE259" i="7"/>
  <c r="BE92" i="7"/>
  <c r="BE101" i="7"/>
  <c r="BE106" i="7"/>
  <c r="BE116" i="7"/>
  <c r="BE138" i="7"/>
  <c r="BE142" i="7"/>
  <c r="BE146" i="7"/>
  <c r="BE172" i="7"/>
  <c r="BE186" i="7"/>
  <c r="BE190" i="7"/>
  <c r="BE204" i="7"/>
  <c r="BE213" i="7"/>
  <c r="BE223" i="7"/>
  <c r="BE240" i="7"/>
  <c r="BE245" i="7"/>
  <c r="BE252" i="7"/>
  <c r="BE260" i="7"/>
  <c r="BE89" i="7"/>
  <c r="BE102" i="7"/>
  <c r="BE117" i="7"/>
  <c r="BE131" i="7"/>
  <c r="BE147" i="7"/>
  <c r="BE161" i="7"/>
  <c r="BE171" i="7"/>
  <c r="BE179" i="7"/>
  <c r="BE183" i="7"/>
  <c r="BE187" i="7"/>
  <c r="BE207" i="7"/>
  <c r="BE218" i="7"/>
  <c r="BE224" i="7"/>
  <c r="BE230" i="7"/>
  <c r="BE238" i="7"/>
  <c r="BE255" i="7"/>
  <c r="BE268" i="7"/>
  <c r="BE165" i="7"/>
  <c r="BE191" i="7"/>
  <c r="BE208" i="7"/>
  <c r="BE221" i="7"/>
  <c r="BE236" i="7"/>
  <c r="BE254" i="7"/>
  <c r="BE261" i="7"/>
  <c r="BE87" i="7"/>
  <c r="BE100" i="7"/>
  <c r="BE104" i="7"/>
  <c r="BE119" i="7"/>
  <c r="BE125" i="7"/>
  <c r="BE139" i="7"/>
  <c r="BE150" i="7"/>
  <c r="BE153" i="7"/>
  <c r="BE158" i="7"/>
  <c r="BE162" i="7"/>
  <c r="BE168" i="7"/>
  <c r="BE177" i="7"/>
  <c r="BE181" i="7"/>
  <c r="BE185" i="7"/>
  <c r="BE193" i="7"/>
  <c r="BE197" i="7"/>
  <c r="BE203" i="7"/>
  <c r="BE232" i="7"/>
  <c r="BE242" i="7"/>
  <c r="BE244" i="7"/>
  <c r="BE257" i="7"/>
  <c r="BE264" i="7"/>
  <c r="BE91" i="7"/>
  <c r="BE94" i="7"/>
  <c r="BE99" i="7"/>
  <c r="BE107" i="7"/>
  <c r="BE110" i="7"/>
  <c r="BE126" i="7"/>
  <c r="BE132" i="7"/>
  <c r="BE140" i="7"/>
  <c r="BE144" i="7"/>
  <c r="BE148" i="7"/>
  <c r="BE149" i="7"/>
  <c r="BE151" i="7"/>
  <c r="BE174" i="7"/>
  <c r="BE211" i="7"/>
  <c r="BE214" i="7"/>
  <c r="BE217" i="7"/>
  <c r="BE225" i="7"/>
  <c r="BE237" i="7"/>
  <c r="BE239" i="7"/>
  <c r="BE90" i="7"/>
  <c r="BE98" i="7"/>
  <c r="BE123" i="7"/>
  <c r="BE136" i="7"/>
  <c r="BE157" i="7"/>
  <c r="BE163" i="7"/>
  <c r="BE167" i="7"/>
  <c r="BE176" i="7"/>
  <c r="BE194" i="7"/>
  <c r="BE201" i="7"/>
  <c r="BE243" i="7"/>
  <c r="BE256" i="7"/>
  <c r="E48" i="6"/>
  <c r="BE105" i="6"/>
  <c r="BE108" i="6"/>
  <c r="BE110" i="6"/>
  <c r="BE113" i="6"/>
  <c r="BE93" i="6"/>
  <c r="BE97" i="6"/>
  <c r="BE99" i="6"/>
  <c r="BE106" i="6"/>
  <c r="BE111" i="6"/>
  <c r="BE115" i="6"/>
  <c r="BE119" i="6"/>
  <c r="BE128" i="6"/>
  <c r="F80" i="6"/>
  <c r="BE87" i="6"/>
  <c r="BE92" i="6"/>
  <c r="BE102" i="6"/>
  <c r="BE107" i="6"/>
  <c r="BE112" i="6"/>
  <c r="BE133" i="6"/>
  <c r="BE96" i="6"/>
  <c r="BE100" i="6"/>
  <c r="BE114" i="6"/>
  <c r="BE123" i="6"/>
  <c r="BE140" i="6"/>
  <c r="BE88" i="6"/>
  <c r="BE90" i="6"/>
  <c r="BE104" i="6"/>
  <c r="BE117" i="6"/>
  <c r="BE125" i="6"/>
  <c r="BE129" i="6"/>
  <c r="BE130" i="6"/>
  <c r="BE141" i="6"/>
  <c r="BE95" i="6"/>
  <c r="BE120" i="6"/>
  <c r="BE124" i="6"/>
  <c r="BE132" i="6"/>
  <c r="BE136" i="6"/>
  <c r="BK88" i="5"/>
  <c r="J88" i="5"/>
  <c r="J60" i="5" s="1"/>
  <c r="BE85" i="6"/>
  <c r="BE116" i="6"/>
  <c r="BE118" i="6"/>
  <c r="BE126" i="6"/>
  <c r="BE127" i="6"/>
  <c r="BE131" i="6"/>
  <c r="BE137" i="6"/>
  <c r="BE91" i="6"/>
  <c r="BE121" i="6"/>
  <c r="BE139" i="6"/>
  <c r="J52" i="6"/>
  <c r="BE86" i="6"/>
  <c r="BE134" i="6"/>
  <c r="BE94" i="6"/>
  <c r="BE103" i="6"/>
  <c r="BE109" i="6"/>
  <c r="BE89" i="6"/>
  <c r="BE98" i="6"/>
  <c r="BE135" i="6"/>
  <c r="J52" i="5"/>
  <c r="BE98" i="5"/>
  <c r="BE109" i="5"/>
  <c r="BE136" i="5"/>
  <c r="BE139" i="5"/>
  <c r="E77" i="5"/>
  <c r="BE132" i="5"/>
  <c r="BE151" i="5"/>
  <c r="J84" i="4"/>
  <c r="J60" i="4"/>
  <c r="BE102" i="5"/>
  <c r="BE110" i="5"/>
  <c r="BE122" i="5"/>
  <c r="BE128" i="5"/>
  <c r="BE133" i="5"/>
  <c r="BE145" i="5"/>
  <c r="BE146" i="5"/>
  <c r="BE156" i="5"/>
  <c r="BE164" i="5"/>
  <c r="BE108" i="5"/>
  <c r="BE119" i="5"/>
  <c r="BE123" i="5"/>
  <c r="BE144" i="5"/>
  <c r="BE166" i="5"/>
  <c r="BE94" i="5"/>
  <c r="BE100" i="5"/>
  <c r="BE112" i="5"/>
  <c r="BE120" i="5"/>
  <c r="F55" i="5"/>
  <c r="BE117" i="5"/>
  <c r="BE125" i="5"/>
  <c r="BE165" i="5"/>
  <c r="BE167" i="5"/>
  <c r="BE90" i="5"/>
  <c r="BE124" i="5"/>
  <c r="BE138" i="5"/>
  <c r="BE161" i="5"/>
  <c r="BE92" i="5"/>
  <c r="BE104" i="5"/>
  <c r="BE111" i="5"/>
  <c r="BE116" i="5"/>
  <c r="BE121" i="5"/>
  <c r="BE126" i="5"/>
  <c r="BE140" i="5"/>
  <c r="BE143" i="5"/>
  <c r="BE163" i="5"/>
  <c r="BE131" i="5"/>
  <c r="BE134" i="5"/>
  <c r="BE141" i="5"/>
  <c r="BE162" i="5"/>
  <c r="BE114" i="5"/>
  <c r="BE135" i="5"/>
  <c r="BE149" i="5"/>
  <c r="BE152" i="5"/>
  <c r="BE96" i="5"/>
  <c r="BE107" i="5"/>
  <c r="BE115" i="5"/>
  <c r="BE137" i="5"/>
  <c r="BE142" i="5"/>
  <c r="BE148" i="5"/>
  <c r="BE154" i="5"/>
  <c r="BE158" i="5"/>
  <c r="BE106" i="5"/>
  <c r="BE127" i="5"/>
  <c r="BE129" i="5"/>
  <c r="BE147" i="5"/>
  <c r="BE99" i="4"/>
  <c r="BE108" i="4"/>
  <c r="BK86" i="3"/>
  <c r="J86" i="3"/>
  <c r="J60" i="3" s="1"/>
  <c r="BE87" i="4"/>
  <c r="BE91" i="4"/>
  <c r="BE96" i="4"/>
  <c r="F55" i="4"/>
  <c r="BE90" i="4"/>
  <c r="BE85" i="4"/>
  <c r="BE100" i="4"/>
  <c r="BE111" i="4"/>
  <c r="BE116" i="4"/>
  <c r="BE86" i="4"/>
  <c r="BE101" i="4"/>
  <c r="BE105" i="4"/>
  <c r="BE107" i="4"/>
  <c r="BE117" i="4"/>
  <c r="BE88" i="4"/>
  <c r="BE92" i="4"/>
  <c r="BE94" i="4"/>
  <c r="BE98" i="4"/>
  <c r="J52" i="4"/>
  <c r="BE109" i="4"/>
  <c r="BE115" i="4"/>
  <c r="BE95" i="4"/>
  <c r="BE102" i="4"/>
  <c r="BE113" i="4"/>
  <c r="E73" i="4"/>
  <c r="BE89" i="4"/>
  <c r="BE97" i="4"/>
  <c r="BE106" i="4"/>
  <c r="BE126" i="4"/>
  <c r="BE127" i="4"/>
  <c r="BE110" i="4"/>
  <c r="BE122" i="4"/>
  <c r="BE123" i="4"/>
  <c r="BE93" i="4"/>
  <c r="BE114" i="4"/>
  <c r="BE119" i="4"/>
  <c r="BE121" i="4"/>
  <c r="BE125" i="4"/>
  <c r="BE104" i="4"/>
  <c r="BE118" i="4"/>
  <c r="BE120" i="4"/>
  <c r="J52" i="3"/>
  <c r="F82" i="3"/>
  <c r="BE103" i="3"/>
  <c r="BE106" i="3"/>
  <c r="BE133" i="3"/>
  <c r="BE96" i="3"/>
  <c r="BE107" i="3"/>
  <c r="BE113" i="3"/>
  <c r="BE117" i="3"/>
  <c r="E48" i="3"/>
  <c r="BE99" i="3"/>
  <c r="BE109" i="3"/>
  <c r="BE112" i="3"/>
  <c r="BE116" i="3"/>
  <c r="BE126" i="3"/>
  <c r="BE135" i="3"/>
  <c r="BE137" i="3"/>
  <c r="BE88" i="3"/>
  <c r="BE91" i="3"/>
  <c r="BE97" i="3"/>
  <c r="BE101" i="3"/>
  <c r="BE104" i="3"/>
  <c r="BE111" i="3"/>
  <c r="BE129" i="3"/>
  <c r="BE92" i="3"/>
  <c r="BE94" i="3"/>
  <c r="BE100" i="3"/>
  <c r="BE125" i="3"/>
  <c r="BE131" i="3"/>
  <c r="J103" i="2"/>
  <c r="J61" i="2" s="1"/>
  <c r="BE95" i="3"/>
  <c r="BE98" i="3"/>
  <c r="BE114" i="3"/>
  <c r="BE124" i="3"/>
  <c r="BE120" i="3"/>
  <c r="BE89" i="3"/>
  <c r="BE93" i="3"/>
  <c r="BE105" i="3"/>
  <c r="BE108" i="3"/>
  <c r="BE110" i="3"/>
  <c r="BE115" i="3"/>
  <c r="BE127" i="3"/>
  <c r="BE130" i="3"/>
  <c r="BE134" i="3"/>
  <c r="BE136" i="3"/>
  <c r="BE90" i="3"/>
  <c r="BE118" i="3"/>
  <c r="BE121" i="3"/>
  <c r="BE122" i="3"/>
  <c r="BE123" i="3"/>
  <c r="J95" i="2"/>
  <c r="BE104" i="2"/>
  <c r="BE117" i="2"/>
  <c r="BE125" i="2"/>
  <c r="BE183" i="2"/>
  <c r="BE194" i="2"/>
  <c r="BE227" i="2"/>
  <c r="BE243" i="2"/>
  <c r="BE265" i="2"/>
  <c r="BE279" i="2"/>
  <c r="BE287" i="2"/>
  <c r="BE305" i="2"/>
  <c r="BE306" i="2"/>
  <c r="BE308" i="2"/>
  <c r="BE310" i="2"/>
  <c r="BE315" i="2"/>
  <c r="BE336" i="2"/>
  <c r="BE352" i="2"/>
  <c r="BE368" i="2"/>
  <c r="BE373" i="2"/>
  <c r="BE384" i="2"/>
  <c r="BE422" i="2"/>
  <c r="BE434" i="2"/>
  <c r="BE436" i="2"/>
  <c r="BE443" i="2"/>
  <c r="BE445" i="2"/>
  <c r="BE471" i="2"/>
  <c r="BE576" i="2"/>
  <c r="BE597" i="2"/>
  <c r="BE122" i="2"/>
  <c r="BE177" i="2"/>
  <c r="BE198" i="2"/>
  <c r="BE312" i="2"/>
  <c r="BE320" i="2"/>
  <c r="BE323" i="2"/>
  <c r="BE330" i="2"/>
  <c r="BE340" i="2"/>
  <c r="BE366" i="2"/>
  <c r="BE383" i="2"/>
  <c r="BE407" i="2"/>
  <c r="BE413" i="2"/>
  <c r="BE438" i="2"/>
  <c r="BE444" i="2"/>
  <c r="BE447" i="2"/>
  <c r="BE451" i="2"/>
  <c r="BE452" i="2"/>
  <c r="BE453" i="2"/>
  <c r="BE454" i="2"/>
  <c r="BE459" i="2"/>
  <c r="BE461" i="2"/>
  <c r="BE466" i="2"/>
  <c r="BE467" i="2"/>
  <c r="BE469" i="2"/>
  <c r="BE473" i="2"/>
  <c r="BE476" i="2"/>
  <c r="BE478" i="2"/>
  <c r="BE480" i="2"/>
  <c r="BE482" i="2"/>
  <c r="BE486" i="2"/>
  <c r="BE488" i="2"/>
  <c r="BE495" i="2"/>
  <c r="BE497" i="2"/>
  <c r="BE503" i="2"/>
  <c r="BE505" i="2"/>
  <c r="BE508" i="2"/>
  <c r="BE510" i="2"/>
  <c r="BE512" i="2"/>
  <c r="BE514" i="2"/>
  <c r="BE516" i="2"/>
  <c r="BE518" i="2"/>
  <c r="BE521" i="2"/>
  <c r="BE523" i="2"/>
  <c r="BE539" i="2"/>
  <c r="BB55" i="1"/>
  <c r="BA55" i="1"/>
  <c r="BE111" i="2"/>
  <c r="BE124" i="2"/>
  <c r="BE139" i="2"/>
  <c r="BE144" i="2"/>
  <c r="BE215" i="2"/>
  <c r="BE220" i="2"/>
  <c r="BE238" i="2"/>
  <c r="BE262" i="2"/>
  <c r="BE284" i="2"/>
  <c r="BE296" i="2"/>
  <c r="BE314" i="2"/>
  <c r="BE317" i="2"/>
  <c r="BE324" i="2"/>
  <c r="BE328" i="2"/>
  <c r="BE354" i="2"/>
  <c r="BE370" i="2"/>
  <c r="BE378" i="2"/>
  <c r="BE394" i="2"/>
  <c r="BE400" i="2"/>
  <c r="BE409" i="2"/>
  <c r="BE425" i="2"/>
  <c r="BE558" i="2"/>
  <c r="BC55" i="1"/>
  <c r="AW55" i="1"/>
  <c r="E48" i="2"/>
  <c r="F98" i="2"/>
  <c r="BE115" i="2"/>
  <c r="BE149" i="2"/>
  <c r="BE170" i="2"/>
  <c r="BE185" i="2"/>
  <c r="BE228" i="2"/>
  <c r="BE253" i="2"/>
  <c r="BE268" i="2"/>
  <c r="BE307" i="2"/>
  <c r="BE311" i="2"/>
  <c r="BE318" i="2"/>
  <c r="BE321" i="2"/>
  <c r="BE322" i="2"/>
  <c r="BE333" i="2"/>
  <c r="BE347" i="2"/>
  <c r="BE359" i="2"/>
  <c r="BE361" i="2"/>
  <c r="BE385" i="2"/>
  <c r="BE388" i="2"/>
  <c r="BE427" i="2"/>
  <c r="BE429" i="2"/>
  <c r="BE432" i="2"/>
  <c r="BE441" i="2"/>
  <c r="BE450" i="2"/>
  <c r="BE541" i="2"/>
  <c r="BE551" i="2"/>
  <c r="BE119" i="2"/>
  <c r="BE134" i="2"/>
  <c r="BE142" i="2"/>
  <c r="BE165" i="2"/>
  <c r="BE187" i="2"/>
  <c r="BE225" i="2"/>
  <c r="BE247" i="2"/>
  <c r="BE259" i="2"/>
  <c r="BE273" i="2"/>
  <c r="BE309" i="2"/>
  <c r="BE326" i="2"/>
  <c r="BE345" i="2"/>
  <c r="BE376" i="2"/>
  <c r="BE380" i="2"/>
  <c r="BE386" i="2"/>
  <c r="BE392" i="2"/>
  <c r="BE396" i="2"/>
  <c r="BE556" i="2"/>
  <c r="BE560" i="2"/>
  <c r="BE562" i="2"/>
  <c r="BE564" i="2"/>
  <c r="BE566" i="2"/>
  <c r="BE573" i="2"/>
  <c r="BE581" i="2"/>
  <c r="BE589" i="2"/>
  <c r="BE591" i="2"/>
  <c r="BE592" i="2"/>
  <c r="BE593" i="2"/>
  <c r="BE595" i="2"/>
  <c r="BE596" i="2"/>
  <c r="BD55" i="1"/>
  <c r="F35" i="8"/>
  <c r="BB61" i="1" s="1"/>
  <c r="F36" i="8"/>
  <c r="BC61" i="1"/>
  <c r="F34" i="5"/>
  <c r="BA58" i="1" s="1"/>
  <c r="J34" i="4"/>
  <c r="AW57" i="1"/>
  <c r="F36" i="6"/>
  <c r="BC59" i="1" s="1"/>
  <c r="F35" i="7"/>
  <c r="BB60" i="1" s="1"/>
  <c r="F36" i="7"/>
  <c r="BC60" i="1" s="1"/>
  <c r="F35" i="6"/>
  <c r="BB59" i="1"/>
  <c r="J34" i="3"/>
  <c r="AW56" i="1" s="1"/>
  <c r="F34" i="6"/>
  <c r="BA59" i="1"/>
  <c r="J34" i="5"/>
  <c r="AW58" i="1" s="1"/>
  <c r="J34" i="6"/>
  <c r="AW59" i="1" s="1"/>
  <c r="J34" i="7"/>
  <c r="AW60" i="1" s="1"/>
  <c r="F34" i="3"/>
  <c r="BA56" i="1"/>
  <c r="F36" i="3"/>
  <c r="BC56" i="1" s="1"/>
  <c r="F34" i="4"/>
  <c r="BA57" i="1"/>
  <c r="F35" i="4"/>
  <c r="BB57" i="1" s="1"/>
  <c r="F36" i="4"/>
  <c r="BC57" i="1" s="1"/>
  <c r="F37" i="3"/>
  <c r="BD56" i="1" s="1"/>
  <c r="F37" i="8"/>
  <c r="BD61" i="1"/>
  <c r="J34" i="8"/>
  <c r="AW61" i="1" s="1"/>
  <c r="F34" i="8"/>
  <c r="BA61" i="1"/>
  <c r="F37" i="6"/>
  <c r="BD59" i="1" s="1"/>
  <c r="F35" i="5"/>
  <c r="BB58" i="1" s="1"/>
  <c r="F37" i="5"/>
  <c r="BD58" i="1" s="1"/>
  <c r="F37" i="4"/>
  <c r="BD57" i="1"/>
  <c r="F36" i="5"/>
  <c r="BC58" i="1" s="1"/>
  <c r="F37" i="7"/>
  <c r="BD60" i="1" s="1"/>
  <c r="F35" i="3"/>
  <c r="BB56" i="1"/>
  <c r="F34" i="7"/>
  <c r="BA60" i="1"/>
  <c r="J30" i="6" l="1"/>
  <c r="J59" i="6"/>
  <c r="R85" i="8"/>
  <c r="R83" i="4"/>
  <c r="BK83" i="4"/>
  <c r="J83" i="4"/>
  <c r="J59" i="4" s="1"/>
  <c r="T338" i="2"/>
  <c r="P102" i="2"/>
  <c r="T85" i="8"/>
  <c r="BK102" i="2"/>
  <c r="R86" i="7"/>
  <c r="R338" i="2"/>
  <c r="R101" i="2"/>
  <c r="P83" i="4"/>
  <c r="AU57" i="1" s="1"/>
  <c r="T86" i="3"/>
  <c r="T85" i="3"/>
  <c r="R88" i="5"/>
  <c r="R87" i="5"/>
  <c r="T102" i="2"/>
  <c r="T101" i="2"/>
  <c r="R83" i="6"/>
  <c r="P338" i="2"/>
  <c r="T88" i="5"/>
  <c r="T87" i="5"/>
  <c r="T83" i="6"/>
  <c r="P86" i="3"/>
  <c r="P85" i="3"/>
  <c r="AU56" i="1"/>
  <c r="P88" i="5"/>
  <c r="P87" i="5"/>
  <c r="AU58" i="1" s="1"/>
  <c r="P83" i="6"/>
  <c r="AU59" i="1"/>
  <c r="BK86" i="7"/>
  <c r="J86" i="7" s="1"/>
  <c r="J30" i="7" s="1"/>
  <c r="BK85" i="8"/>
  <c r="J85" i="8"/>
  <c r="J59" i="8" s="1"/>
  <c r="BK338" i="2"/>
  <c r="J338" i="2"/>
  <c r="J67" i="2" s="1"/>
  <c r="AG59" i="1"/>
  <c r="BK87" i="5"/>
  <c r="J87" i="5"/>
  <c r="J30" i="5" s="1"/>
  <c r="AG58" i="1" s="1"/>
  <c r="BK85" i="3"/>
  <c r="J85" i="3"/>
  <c r="J59" i="3" s="1"/>
  <c r="J33" i="2"/>
  <c r="AV55" i="1" s="1"/>
  <c r="AT55" i="1" s="1"/>
  <c r="BB54" i="1"/>
  <c r="W31" i="1" s="1"/>
  <c r="F33" i="4"/>
  <c r="AZ57" i="1"/>
  <c r="BC54" i="1"/>
  <c r="AY54" i="1"/>
  <c r="J33" i="8"/>
  <c r="AV61" i="1"/>
  <c r="AT61" i="1" s="1"/>
  <c r="F33" i="3"/>
  <c r="AZ56" i="1" s="1"/>
  <c r="F33" i="5"/>
  <c r="AZ58" i="1"/>
  <c r="J33" i="6"/>
  <c r="AV59" i="1" s="1"/>
  <c r="AT59" i="1" s="1"/>
  <c r="AN59" i="1" s="1"/>
  <c r="J33" i="4"/>
  <c r="AV57" i="1" s="1"/>
  <c r="AT57" i="1" s="1"/>
  <c r="F33" i="6"/>
  <c r="AZ59" i="1"/>
  <c r="F33" i="8"/>
  <c r="AZ61" i="1" s="1"/>
  <c r="F33" i="2"/>
  <c r="AZ55" i="1" s="1"/>
  <c r="J33" i="5"/>
  <c r="AV58" i="1" s="1"/>
  <c r="AT58" i="1" s="1"/>
  <c r="BD54" i="1"/>
  <c r="W33" i="1" s="1"/>
  <c r="J33" i="7"/>
  <c r="AV60" i="1" s="1"/>
  <c r="AT60" i="1" s="1"/>
  <c r="BA54" i="1"/>
  <c r="W30" i="1" s="1"/>
  <c r="J33" i="3"/>
  <c r="AV56" i="1"/>
  <c r="AT56" i="1"/>
  <c r="F33" i="7"/>
  <c r="AZ60" i="1" s="1"/>
  <c r="BK101" i="2" l="1"/>
  <c r="J101" i="2"/>
  <c r="J59" i="2"/>
  <c r="P101" i="2"/>
  <c r="AU55" i="1"/>
  <c r="AU54" i="1" s="1"/>
  <c r="AG60" i="1"/>
  <c r="AN60" i="1" s="1"/>
  <c r="J59" i="7"/>
  <c r="J102" i="2"/>
  <c r="J60" i="2"/>
  <c r="J39" i="7"/>
  <c r="AN58" i="1"/>
  <c r="J59" i="5"/>
  <c r="J39" i="6"/>
  <c r="J39" i="5"/>
  <c r="J30" i="8"/>
  <c r="AG61" i="1"/>
  <c r="AZ54" i="1"/>
  <c r="W29" i="1" s="1"/>
  <c r="AW54" i="1"/>
  <c r="AK30" i="1"/>
  <c r="J30" i="4"/>
  <c r="AG57" i="1"/>
  <c r="W32" i="1"/>
  <c r="J30" i="3"/>
  <c r="AG56" i="1"/>
  <c r="AX54" i="1"/>
  <c r="J39" i="8" l="1"/>
  <c r="J39" i="4"/>
  <c r="J39" i="3"/>
  <c r="AN56" i="1"/>
  <c r="AN61" i="1"/>
  <c r="AN57" i="1"/>
  <c r="AV54" i="1"/>
  <c r="AK29" i="1" s="1"/>
  <c r="J30" i="2"/>
  <c r="AG55" i="1" s="1"/>
  <c r="AG54" i="1" s="1"/>
  <c r="AK26" i="1" s="1"/>
  <c r="J39" i="2" l="1"/>
  <c r="AN55" i="1"/>
  <c r="AK35" i="1"/>
  <c r="AT54" i="1"/>
  <c r="AN54" i="1" l="1"/>
</calcChain>
</file>

<file path=xl/sharedStrings.xml><?xml version="1.0" encoding="utf-8"?>
<sst xmlns="http://schemas.openxmlformats.org/spreadsheetml/2006/main" count="12543" uniqueCount="2301">
  <si>
    <t>Export Komplet</t>
  </si>
  <si>
    <t>VZ</t>
  </si>
  <si>
    <t>2.0</t>
  </si>
  <si>
    <t>ZAMOK</t>
  </si>
  <si>
    <t>False</t>
  </si>
  <si>
    <t>{069ee2d3-04eb-4cad-a599-1806ed9f5db7}</t>
  </si>
  <si>
    <t>0,01</t>
  </si>
  <si>
    <t>21</t>
  </si>
  <si>
    <t>15</t>
  </si>
  <si>
    <t>REKAPITULACE STAVBY</t>
  </si>
  <si>
    <t>v ---  níže se nacházejí doplnkové a pomocné údaje k sestavám  --- v</t>
  </si>
  <si>
    <t>Návod na vyplnění</t>
  </si>
  <si>
    <t>0,001</t>
  </si>
  <si>
    <t>Kód:</t>
  </si>
  <si>
    <t>2232-DPS</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</si>
  <si>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</si>
  <si>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</si>
  <si>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Rekonstrukce mycího centra kuchyně</t>
  </si>
  <si>
    <t>KSO:</t>
  </si>
  <si>
    <t>801 11 2</t>
  </si>
  <si>
    <t>CC-CZ:</t>
  </si>
  <si>
    <t>1264</t>
  </si>
  <si>
    <t>Místo:</t>
  </si>
  <si>
    <t>Česká Lípa</t>
  </si>
  <si>
    <t>Datum:</t>
  </si>
  <si>
    <t>10. 4. 2023</t>
  </si>
  <si>
    <t>CZ-CPV:</t>
  </si>
  <si>
    <t>45300000-0</t>
  </si>
  <si>
    <t>CZ-CPA:</t>
  </si>
  <si>
    <t>41.00.28</t>
  </si>
  <si>
    <t>Zadavatel:</t>
  </si>
  <si>
    <t>IČ:</t>
  </si>
  <si>
    <t>27283518</t>
  </si>
  <si>
    <t xml:space="preserve">Nemocnice s poliklinikou Česká Lípa, a.s. </t>
  </si>
  <si>
    <t>DIČ:</t>
  </si>
  <si>
    <t>CZ27283518</t>
  </si>
  <si>
    <t>Uchazeč:</t>
  </si>
  <si>
    <t>Vyplň údaj</t>
  </si>
  <si>
    <t>Projektant:</t>
  </si>
  <si>
    <t>25410482</t>
  </si>
  <si>
    <t xml:space="preserve">STORING spol. s r.o. </t>
  </si>
  <si>
    <t>CZ25410482</t>
  </si>
  <si>
    <t>True</t>
  </si>
  <si>
    <t>Zpracovatel:</t>
  </si>
  <si>
    <t>Poznámka:</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</si>
  <si>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https://podminky.urs.cz._x000D_
- Výkaz výměr je zpracován dle jednostupňové dokumentace pro provádění stavby.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</si>
  <si>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</si>
  <si>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</si>
  <si>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</si>
  <si>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</si>
  <si>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</si>
  <si>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</si>
  <si>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</si>
  <si>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</si>
  <si>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</si>
  <si>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</si>
  <si>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</si>
  <si>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</si>
  <si>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</si>
  <si>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</si>
  <si>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</si>
  <si>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</si>
  <si>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</si>
  <si>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</si>
  <si>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</si>
  <si>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</si>
  <si>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</si>
  <si>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</si>
  <si>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</si>
  <si>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</si>
  <si>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</si>
  <si>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</si>
  <si>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</si>
  <si>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</si>
  <si>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</si>
  <si>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</si>
  <si>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</si>
  <si>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</si>
  <si>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</si>
  <si>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</si>
  <si>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</si>
  <si>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</si>
  <si>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</si>
  <si>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</si>
  <si>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</si>
  <si>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</si>
  <si>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D1.01.100_ARS</t>
  </si>
  <si>
    <t>Architektonické a stavební řešení</t>
  </si>
  <si>
    <t>STA</t>
  </si>
  <si>
    <t>1</t>
  </si>
  <si>
    <t>{4e1092d8-16e1-4192-8d84-b85292360984}</t>
  </si>
  <si>
    <t>2</t>
  </si>
  <si>
    <t>D1.04.100_ZTI</t>
  </si>
  <si>
    <t>Zdravotně technické instalace</t>
  </si>
  <si>
    <t>{2bb585d5-cebc-48e7-8abc-ba431a3a08b1}</t>
  </si>
  <si>
    <t>D1.04.200_VZT</t>
  </si>
  <si>
    <t>Vzduchotechnika</t>
  </si>
  <si>
    <t>{f48ab513-7151-453a-b0a3-a6879c3ca267}</t>
  </si>
  <si>
    <t>D1.04.300400_VYT/CHL</t>
  </si>
  <si>
    <t>Vytápění a zařízení pro chlazení</t>
  </si>
  <si>
    <t>{b3d56dee-56b0-42a5-900f-21002741247b}</t>
  </si>
  <si>
    <t>D1.04.500_MaR</t>
  </si>
  <si>
    <t>Měření a regulace</t>
  </si>
  <si>
    <t>{c23c44a3-4c4b-471c-bc44-40471904948b}</t>
  </si>
  <si>
    <t>D1.04.700_ESIL</t>
  </si>
  <si>
    <t>Silnoproudá Elektrotechnika</t>
  </si>
  <si>
    <t>{0bbae9a5-4f5a-4f4b-b726-647f80e6bb57}</t>
  </si>
  <si>
    <t>VORN</t>
  </si>
  <si>
    <t>Vedlejší a ostatní rozpočtové náklady</t>
  </si>
  <si>
    <t>{f0317cc2-4a0e-41ae-baa9-912fb4c2b482}</t>
  </si>
  <si>
    <t>KRYCÍ LIST SOUPISU PRACÍ</t>
  </si>
  <si>
    <t>Objekt:</t>
  </si>
  <si>
    <t>D1.01.100_ARS - Architektonické a stavební řešení</t>
  </si>
  <si>
    <t>REKAPITULACE ČLENĚNÍ SOUPISU PRACÍ</t>
  </si>
  <si>
    <t>Kód dílu - Popis</t>
  </si>
  <si>
    <t>Cena celkem [CZK]</t>
  </si>
  <si>
    <t>-1</t>
  </si>
  <si>
    <t>HSV - Práce a dodávky HSV</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</si>
  <si>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</si>
  <si>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</si>
  <si>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</si>
  <si>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</si>
  <si>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</si>
  <si>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</si>
  <si>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</si>
  <si>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</si>
  <si>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721 - Zdravotechnika - vnitřní kanalizace</t>
  </si>
  <si>
    <t xml:space="preserve">    725 - Zdravotechnika - zařizovací předměty</t>
  </si>
  <si>
    <t xml:space="preserve">    751 - Vzduchotechnika</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</si>
  <si>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</si>
  <si>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</si>
  <si>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</si>
  <si>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</si>
  <si>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</si>
  <si>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</si>
  <si>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</si>
  <si>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</si>
  <si>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OST - Profese - ostatní</t>
  </si>
  <si>
    <t>VRN - Vedlejší a ostatní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</si>
  <si>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</si>
  <si>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</si>
  <si>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</si>
  <si>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</si>
  <si>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</si>
  <si>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</si>
  <si>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</si>
  <si>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</si>
  <si>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</si>
  <si>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</si>
  <si>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</si>
  <si>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</si>
  <si>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</si>
  <si>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</si>
  <si>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</si>
  <si>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</si>
  <si>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</si>
  <si>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</si>
  <si>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</si>
  <si>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311113141</t>
  </si>
  <si>
    <t>Nadzákladové zdi z tvárnic ztraceného bednění betonových hladkých, včetně výplně z betonu třídy C 20/25, tloušťky zdiva 150 mm</t>
  </si>
  <si>
    <t>m2</t>
  </si>
  <si>
    <t>CS ÚRS 2023 01</t>
  </si>
  <si>
    <t>4</t>
  </si>
  <si>
    <t>243947715</t>
  </si>
  <si>
    <t>Online PSC</t>
  </si>
  <si>
    <t>https://podminky.urs.cz/item/CS_URS_2023_01/311113141</t>
  </si>
  <si>
    <t>VV</t>
  </si>
  <si>
    <t>" 109 jídelna zaměstnanců "</t>
  </si>
  <si>
    <t xml:space="preserve">  6,00*2,50</t>
  </si>
  <si>
    <t xml:space="preserve">" 112 umývárna vozíků "  </t>
  </si>
  <si>
    <t xml:space="preserve">  (1,23+2,50)*2,50</t>
  </si>
  <si>
    <t>Součet</t>
  </si>
  <si>
    <t>317944321</t>
  </si>
  <si>
    <t>Válcované nosníky dodatečně osazované do připravených otvorů bez zazdění hlav do č. 12</t>
  </si>
  <si>
    <t>t</t>
  </si>
  <si>
    <t>884170223</t>
  </si>
  <si>
    <t>https://podminky.urs.cz/item/CS_URS_2023_01/317944321</t>
  </si>
  <si>
    <t xml:space="preserve">" P03  U 50 "    </t>
  </si>
  <si>
    <t xml:space="preserve">   5,60*2,00*2 *0,001</t>
  </si>
  <si>
    <t>340237211</t>
  </si>
  <si>
    <t>Zazdívka otvorů v příčkách nebo stěnách cihlami plnými pálenými plochy přes 0,09 m2 do 0,25 m2, tloušťky do 100 mm</t>
  </si>
  <si>
    <t>kus</t>
  </si>
  <si>
    <t>-987903412</t>
  </si>
  <si>
    <t>https://podminky.urs.cz/item/CS_URS_2023_01/340237211</t>
  </si>
  <si>
    <t>340237212</t>
  </si>
  <si>
    <t>Zazdívka otvorů v příčkách nebo stěnách cihlami plnými pálenými plochy přes 0,09 m2 do 0,25 m2, tloušťky přes 100 mm</t>
  </si>
  <si>
    <t>-61476647</t>
  </si>
  <si>
    <t>https://podminky.urs.cz/item/CS_URS_2023_01/340237212</t>
  </si>
  <si>
    <t>5</t>
  </si>
  <si>
    <t>341361821</t>
  </si>
  <si>
    <t>Výztuž stěn a příček nosných svislých nebo šikmých, rovných nebo oblých z betonářské oceli 10 505 (R) nebo BSt 500</t>
  </si>
  <si>
    <t>1926906976</t>
  </si>
  <si>
    <t>https://podminky.urs.cz/item/CS_URS_2023_01/341361821</t>
  </si>
  <si>
    <t>" překlad "   0,011</t>
  </si>
  <si>
    <t>6</t>
  </si>
  <si>
    <t>317168053</t>
  </si>
  <si>
    <t>Překlady keramické vysoké osazené do maltového lože, šířky překladu 70 mm výšky 238 mm, délky 1500 mm</t>
  </si>
  <si>
    <t>-1983063391</t>
  </si>
  <si>
    <t>https://podminky.urs.cz/item/CS_URS_2023_01/317168053</t>
  </si>
  <si>
    <t>7</t>
  </si>
  <si>
    <t>31791-01</t>
  </si>
  <si>
    <t>Dodatečné úpravy překladu ozn.P03</t>
  </si>
  <si>
    <t>1445213104</t>
  </si>
  <si>
    <t>8</t>
  </si>
  <si>
    <t>342241162</t>
  </si>
  <si>
    <t>Příčky nebo přizdívky jednoduché z cihel nebo příčkovek pálených na maltu MVC nebo MC plných P7,5 až P15 dl. 290 mm (290x140x65 mm), tl. o tl. 140 mm</t>
  </si>
  <si>
    <t>1657546729</t>
  </si>
  <si>
    <t>https://podminky.urs.cz/item/CS_URS_2023_01/342241162</t>
  </si>
  <si>
    <t>" 101 " transpotrní chodba  "</t>
  </si>
  <si>
    <t xml:space="preserve">   1,80*3,50    -1,50*1,97</t>
  </si>
  <si>
    <t xml:space="preserve">   6,00*1,00   +0,25*3,10</t>
  </si>
  <si>
    <t xml:space="preserve">   (2,25+6,40)*3,50   -1,10*1,97</t>
  </si>
  <si>
    <t>9</t>
  </si>
  <si>
    <t>389381001</t>
  </si>
  <si>
    <t>Dobetonování prefabrikovaných konstrukcí</t>
  </si>
  <si>
    <t>m3</t>
  </si>
  <si>
    <t>-643409075</t>
  </si>
  <si>
    <t>https://podminky.urs.cz/item/CS_URS_2023_01/389381001</t>
  </si>
  <si>
    <t>" Půdorys 2.NP - víkres bouracích prací 103b "</t>
  </si>
  <si>
    <t xml:space="preserve">   0,30*0,60*0,10</t>
  </si>
  <si>
    <t>Vodorovné konstrukce</t>
  </si>
  <si>
    <t>10</t>
  </si>
  <si>
    <t>411386611</t>
  </si>
  <si>
    <t>Zabetonování prostupů v instalačních šachtách ve stropech železobetonových ze suchých směsí, včetně bednění, odbednění, výztuže a zajištění potrubí skelnou vatou s folií (materiál v ceně), plochy do 0,09 m2</t>
  </si>
  <si>
    <t>1370966430</t>
  </si>
  <si>
    <t>https://podminky.urs.cz/item/CS_URS_2023_01/411386611</t>
  </si>
  <si>
    <t>Úpravy povrchů, podlahy a osazování výplní</t>
  </si>
  <si>
    <t>11</t>
  </si>
  <si>
    <t>611315221</t>
  </si>
  <si>
    <t>Vápenná omítka jednotlivých malých ploch štuková na stropech, plochy jednotlivě do 0,09 m2</t>
  </si>
  <si>
    <t>498530196</t>
  </si>
  <si>
    <t>https://podminky.urs.cz/item/CS_URS_2023_01/611315221</t>
  </si>
  <si>
    <t>12</t>
  </si>
  <si>
    <t>612131101</t>
  </si>
  <si>
    <t>Podkladní a spojovací vrstva vnitřních omítaných ploch cementový postřik nanášený ručně celoplošně stěn</t>
  </si>
  <si>
    <t>-1290867517</t>
  </si>
  <si>
    <t>https://podminky.urs.cz/item/CS_URS_2023_01/612131101</t>
  </si>
  <si>
    <t>" hladká "           166,4</t>
  </si>
  <si>
    <t>" štuková "        26,158</t>
  </si>
  <si>
    <t>13</t>
  </si>
  <si>
    <t>612321121</t>
  </si>
  <si>
    <t>Omítka vápenocementová vnitřních ploch nanášená ručně jednovrstvá, tloušťky do 10 mm hladká svislých konstrukcí stěn</t>
  </si>
  <si>
    <t>-1371790208</t>
  </si>
  <si>
    <t>https://podminky.urs.cz/item/CS_URS_2023_01/612321121</t>
  </si>
  <si>
    <t>" 109 jídelna zaměstnanců"</t>
  </si>
  <si>
    <t xml:space="preserve">   (5,60+0,80*2)*3,00</t>
  </si>
  <si>
    <t>Mezisoučet</t>
  </si>
  <si>
    <t>" 111 Centrální umývárna "</t>
  </si>
  <si>
    <t xml:space="preserve">   (0,42+5,60*2+3,16+0,40*4)*3,00</t>
  </si>
  <si>
    <t xml:space="preserve">  (0,42+5,60+0,60+4,56)*3,00   -1,35*1,97</t>
  </si>
  <si>
    <t xml:space="preserve">           (0,40+0,69+0,525+1,10)*3,00</t>
  </si>
  <si>
    <t xml:space="preserve">   5,61*3,00</t>
  </si>
  <si>
    <t xml:space="preserve">   (1,23+2,40+5,30)*3,00    -1,10*1,97</t>
  </si>
  <si>
    <t xml:space="preserve">" 112 umývárna vozíků " </t>
  </si>
  <si>
    <t xml:space="preserve">   (0,91+2,25+3,345)*3,00   -1,10*1,97*2</t>
  </si>
  <si>
    <t>14</t>
  </si>
  <si>
    <t>612321141</t>
  </si>
  <si>
    <t>Omítka vápenocementová vnitřních ploch nanášená ručně dvouvrstvá, tloušťky jádrové omítky do 10 mm a tloušťky štuku do 3 mm štuková svislých konstrukcí stěn</t>
  </si>
  <si>
    <t>1773325272</t>
  </si>
  <si>
    <t>https://podminky.urs.cz/item/CS_URS_2023_01/612321141</t>
  </si>
  <si>
    <t>" 101 chodba  "   2,00*3,50 -1,60*2,02</t>
  </si>
  <si>
    <t>" 111 zádveří "    6,397*3,50</t>
  </si>
  <si>
    <t>612325422</t>
  </si>
  <si>
    <t>Oprava vápenocementové omítky vnitřních ploch štukové dvouvrstvé, tloušťky do 20 mm a tloušťky štuku do 3 mm stěn, v rozsahu opravované plochy přes 10 do 30%</t>
  </si>
  <si>
    <t>-613323805</t>
  </si>
  <si>
    <t>https://podminky.urs.cz/item/CS_URS_2023_01/612325422</t>
  </si>
  <si>
    <t>" poznámka "    (5,46+8,205)*2*3,30  -0,90*1,97</t>
  </si>
  <si>
    <t xml:space="preserve">    -0,80*1,97</t>
  </si>
  <si>
    <t xml:space="preserve">    -1,83*0,70-1,83*1,38-1,03*0,80</t>
  </si>
  <si>
    <t>Souče</t>
  </si>
  <si>
    <t>16</t>
  </si>
  <si>
    <t>631311116</t>
  </si>
  <si>
    <t>Mazanina z betonu prostého bez zvýšených nároků na prostředí tl. přes 50 do 80 mm tř. C 25/30</t>
  </si>
  <si>
    <t>121231330</t>
  </si>
  <si>
    <t>https://podminky.urs.cz/item/CS_URS_2023_01/631311116</t>
  </si>
  <si>
    <t>" 1.NP 109 jídelna "                 6,00*0,80*0,08</t>
  </si>
  <si>
    <t>" 1.NP 111 umývárna N "      83,71*0,078</t>
  </si>
  <si>
    <t>" 1.NP 112 umývárna V "        8,50*0,078</t>
  </si>
  <si>
    <t>17</t>
  </si>
  <si>
    <t>631319011</t>
  </si>
  <si>
    <t>Příplatek k cenám mazanin za úpravu povrchu mazaniny přehlazením, mazanina tl. přes 50 do 80 mm</t>
  </si>
  <si>
    <t>177487567</t>
  </si>
  <si>
    <t>https://podminky.urs.cz/item/CS_URS_2023_01/631319011</t>
  </si>
  <si>
    <t>18</t>
  </si>
  <si>
    <t>631319171</t>
  </si>
  <si>
    <t>Příplatek k cenám mazanin za stržení povrchu spodní vrstvy mazaniny latí před vložením výztuže nebo pletiva pro tl. obou vrstev mazaniny přes 50 do 80 mm</t>
  </si>
  <si>
    <t>813431504</t>
  </si>
  <si>
    <t>https://podminky.urs.cz/item/CS_URS_2023_01/631319171</t>
  </si>
  <si>
    <t>19</t>
  </si>
  <si>
    <t>631362021</t>
  </si>
  <si>
    <t>Výztuž mazanin ze svařovaných sítí z drátů typu KARI</t>
  </si>
  <si>
    <t>-579807405</t>
  </si>
  <si>
    <t>https://podminky.urs.cz/item/CS_URS_2023_01/631362021</t>
  </si>
  <si>
    <t>" síť 6x150x150  1,48*2kg/m2"</t>
  </si>
  <si>
    <t>" 1.NP 109 jídelna "                 2,95*6,00*0,80*1,20*0,001</t>
  </si>
  <si>
    <t>" 1.NP 111 umývárna N "     2,96*84,66*1,20*0,001</t>
  </si>
  <si>
    <t>" 1.NP 112 umývárna V "      2,96*9,32*1,20*0,001</t>
  </si>
  <si>
    <t>20</t>
  </si>
  <si>
    <t>632451421</t>
  </si>
  <si>
    <t>Doplnění cementového potěru na mazaninách a betonových podkladech (s dodáním hmot), hlazeného dřevěným nebo ocelovým hladítkem, plochy jednotlivě do 1 m2 a tl. přes 10 do 20 mm</t>
  </si>
  <si>
    <t>-953887558</t>
  </si>
  <si>
    <t>https://podminky.urs.cz/item/CS_URS_2023_01/632451421</t>
  </si>
  <si>
    <t>" poznámka "  2,00</t>
  </si>
  <si>
    <t>634111113</t>
  </si>
  <si>
    <t>Obvodová dilatace mezi stěnou a mazaninou nebo potěrem pružnou těsnicí páskou na bázi syntetického kaučuku výšky 80 mm</t>
  </si>
  <si>
    <t>m</t>
  </si>
  <si>
    <t>1335287242</t>
  </si>
  <si>
    <t>https://podminky.urs.cz/item/CS_URS_2023_01/634111113</t>
  </si>
  <si>
    <t xml:space="preserve">   5,60+0,80*2</t>
  </si>
  <si>
    <t xml:space="preserve">   0,42+5,60*2+3,16+0,40*4</t>
  </si>
  <si>
    <t xml:space="preserve">   0,42+5,60+0,60+0,90+4,56</t>
  </si>
  <si>
    <t xml:space="preserve">          0,40+0,69+0,525+1,10</t>
  </si>
  <si>
    <t xml:space="preserve">   5,61</t>
  </si>
  <si>
    <t xml:space="preserve">   1,23+2,40+5,30    </t>
  </si>
  <si>
    <t xml:space="preserve"> (0,91+2,25+3,345)*2</t>
  </si>
  <si>
    <t>Ostatní konstrukce a práce, bourání</t>
  </si>
  <si>
    <t>22</t>
  </si>
  <si>
    <t>949101111</t>
  </si>
  <si>
    <t>Lešení pomocné pracovní pro objekty pozemních staveb pro zatížení do 150 kg/m2, o výšce lešeňové podlahy do 1,9 m</t>
  </si>
  <si>
    <t>-224361228</t>
  </si>
  <si>
    <t>https://podminky.urs.cz/item/CS_URS_2023_01/949101111</t>
  </si>
  <si>
    <t xml:space="preserve"> " 1. NP "                 16,00*6,00   </t>
  </si>
  <si>
    <t>" strojovna VZT "  5,20*8,00</t>
  </si>
  <si>
    <t>23</t>
  </si>
  <si>
    <t>952901111</t>
  </si>
  <si>
    <t>Vyčištění budov nebo objektů před předáním do užívání budov bytové nebo občanské výstavby, světlé výšky podlaží do 4 m</t>
  </si>
  <si>
    <t>1658351533</t>
  </si>
  <si>
    <t>https://podminky.urs.cz/item/CS_URS_2023_01/952901111</t>
  </si>
  <si>
    <t>" 1.PP "   100,00</t>
  </si>
  <si>
    <t>" 1.NP "38,00*8,00</t>
  </si>
  <si>
    <t>24</t>
  </si>
  <si>
    <t>953942121</t>
  </si>
  <si>
    <t>Osazování drobných kovových předmětů se zalitím maltou cementovou, do vysekaných kapes nebo připravených otvorů ochranných úhelníků</t>
  </si>
  <si>
    <t>-1498670596</t>
  </si>
  <si>
    <t>https://podminky.urs.cz/item/CS_URS_2023_01/953942121</t>
  </si>
  <si>
    <t>25</t>
  </si>
  <si>
    <t>M</t>
  </si>
  <si>
    <t>55301</t>
  </si>
  <si>
    <t>Ochranný úhelník hliníkový výšky minimálně 2m</t>
  </si>
  <si>
    <t>1761221375</t>
  </si>
  <si>
    <t>26</t>
  </si>
  <si>
    <t>962031133</t>
  </si>
  <si>
    <t>Bourání příček z cihel, tvárnic nebo příčkovek z cihel pálených, plných nebo dutých na maltu vápennou nebo vápenocementovou, tl. do 150 mm</t>
  </si>
  <si>
    <t>-1973109958</t>
  </si>
  <si>
    <t>https://podminky.urs.cz/item/CS_URS_2023_01/962031133</t>
  </si>
  <si>
    <t xml:space="preserve">   1,80*3,10    -1,10*1,97</t>
  </si>
  <si>
    <t xml:space="preserve">   5,53*3,10     -1,60*1,00</t>
  </si>
  <si>
    <t xml:space="preserve">   (2,74+6,40)*3,50   -1,10*1,97</t>
  </si>
  <si>
    <t xml:space="preserve">   (2,45+0,12)*3,10</t>
  </si>
  <si>
    <t>27</t>
  </si>
  <si>
    <t>965042141</t>
  </si>
  <si>
    <t>Bourání mazanin betonových nebo z litého asfaltu tl. do 100 mm, plochy přes 4 m2</t>
  </si>
  <si>
    <t>-1146743147</t>
  </si>
  <si>
    <t>https://podminky.urs.cz/item/CS_URS_2023_01/965042141</t>
  </si>
  <si>
    <t>" 1.NP 111 umývárna N "      84,66*0,10</t>
  </si>
  <si>
    <t>" 1.NP 112 umývárna V "        9,32*0,10</t>
  </si>
  <si>
    <t>28</t>
  </si>
  <si>
    <t>965043321</t>
  </si>
  <si>
    <t>Bourání mazanin betonových s potěrem nebo teracem tl. do 100 mm, plochy do 1 m2</t>
  </si>
  <si>
    <t>1453114641</t>
  </si>
  <si>
    <t>https://podminky.urs.cz/item/CS_URS_2023_01/965043321</t>
  </si>
  <si>
    <t>" poznámka "  2,00*0,22</t>
  </si>
  <si>
    <t>29</t>
  </si>
  <si>
    <t>965046111</t>
  </si>
  <si>
    <t>Broušení stávajících betonových podlah úběr do 3 mm</t>
  </si>
  <si>
    <t>1904572383</t>
  </si>
  <si>
    <t>https://podminky.urs.cz/item/CS_URS_2023_01/965046111</t>
  </si>
  <si>
    <t>"110 zádvěří pod dlažbu"      18,04</t>
  </si>
  <si>
    <t>" poznámka "                       5,46*8,205</t>
  </si>
  <si>
    <t>30</t>
  </si>
  <si>
    <t>965081213</t>
  </si>
  <si>
    <t>Bourání podlah z dlaždic bez podkladního lože nebo mazaniny, s jakoukoliv výplní spár keramických nebo xylolitových tl. do 10 mm, plochy přes 1 m2</t>
  </si>
  <si>
    <t>576338950</t>
  </si>
  <si>
    <t>https://podminky.urs.cz/item/CS_URS_2023_01/965081213</t>
  </si>
  <si>
    <t>" 1.NP 110 zádveří  "                16,88</t>
  </si>
  <si>
    <t>" 1.NP 111 umývárna N "      84,66</t>
  </si>
  <si>
    <t>" 1.NP 112 umývárna V "        9,32</t>
  </si>
  <si>
    <t>31</t>
  </si>
  <si>
    <t>968062245</t>
  </si>
  <si>
    <t>Vybourání dřevěných rámů oken s křídly, dveřních zárubní, vrat, stěn, ostění nebo obkladů rámů oken s křídly jednoduchých, plochy do 2 m2</t>
  </si>
  <si>
    <t>-1935785446</t>
  </si>
  <si>
    <t>https://podminky.urs.cz/item/CS_URS_2023_01/968062245</t>
  </si>
  <si>
    <t>" výdejní okno "    1,60*1,00</t>
  </si>
  <si>
    <t>32</t>
  </si>
  <si>
    <t>968072456</t>
  </si>
  <si>
    <t>Vybourání kovových rámů oken s křídly, dveřních zárubní, vrat, stěn, ostění nebo obkladů dveřních zárubní, plochy přes 2 m2</t>
  </si>
  <si>
    <t>-1649962142</t>
  </si>
  <si>
    <t>https://podminky.urs.cz/item/CS_URS_2023_01/968072456</t>
  </si>
  <si>
    <t xml:space="preserve">   1,10*1,97*2</t>
  </si>
  <si>
    <t>33</t>
  </si>
  <si>
    <t>971033431</t>
  </si>
  <si>
    <t>Vybourání otvorů ve zdivu základovém nebo nadzákladovém z cihel, tvárnic, příčkovek z cihel pálených na maltu vápennou nebo vápenocementovou plochy do 0,25 m2, tl. do 150 mm</t>
  </si>
  <si>
    <t>-599734532</t>
  </si>
  <si>
    <t>https://podminky.urs.cz/item/CS_URS_2023_01/971033431</t>
  </si>
  <si>
    <t>" pro VZT "      2,00</t>
  </si>
  <si>
    <t>34</t>
  </si>
  <si>
    <t>971033531</t>
  </si>
  <si>
    <t>Vybourání otvorů ve zdivu základovém nebo nadzákladovém z cihel, tvárnic, příčkovek z cihel pálených na maltu vápennou nebo vápenocementovou plochy do 1 m2, tl. do 150 mm</t>
  </si>
  <si>
    <t>1744617455</t>
  </si>
  <si>
    <t>https://podminky.urs.cz/item/CS_URS_2023_01/971033531</t>
  </si>
  <si>
    <t>" inatal. šachty PP+1.NP "     1,00+3,00</t>
  </si>
  <si>
    <t>" pro VZT "                    (0,60+0,70)*0,40</t>
  </si>
  <si>
    <t>35</t>
  </si>
  <si>
    <t>972054111</t>
  </si>
  <si>
    <t>Vybourání otvorů ve stropech nebo klenbách železobetonových bez odstranění podlahy a násypu, plochy do 0,0225 m2, tl. do 80 mm</t>
  </si>
  <si>
    <t>198334233</t>
  </si>
  <si>
    <t>https://podminky.urs.cz/item/CS_URS_2023_01/972054111</t>
  </si>
  <si>
    <t>" 1.PP 006 předchladírna "   4,00</t>
  </si>
  <si>
    <t>" 1.NP 111 umývárna N "      2,00</t>
  </si>
  <si>
    <t>" 1.NP 112 umývárna V "      1,00</t>
  </si>
  <si>
    <t>36</t>
  </si>
  <si>
    <t>972054211</t>
  </si>
  <si>
    <t>Vybourání otvorů ve stropech nebo klenbách železobetonových bez odstranění podlahy a násypu, plochy do 0,09 m2, tl. do 80 mm</t>
  </si>
  <si>
    <t>-712356184</t>
  </si>
  <si>
    <t>https://podminky.urs.cz/item/CS_URS_2023_01/972054211</t>
  </si>
  <si>
    <t>" 1.NP 111 umývárna nádobí"      2,00</t>
  </si>
  <si>
    <t>" 1.NP 112 umývárna vozíků "      1,00</t>
  </si>
  <si>
    <t>37</t>
  </si>
  <si>
    <t>977151118</t>
  </si>
  <si>
    <t>Jádrové vrty diamantovými korunkami do stavebních materiálů (železobetonu, betonu, cihel, obkladů, dlažeb, kamene) průměru přes 90 do 100 mm</t>
  </si>
  <si>
    <t>377976381</t>
  </si>
  <si>
    <t>https://podminky.urs.cz/item/CS_URS_2023_01/977151118</t>
  </si>
  <si>
    <t>" prostupy stropen pro ÚT "      0,10*4</t>
  </si>
  <si>
    <t>38</t>
  </si>
  <si>
    <t>978013191</t>
  </si>
  <si>
    <t>Otlučení vápenných nebo vápenocementových omítek vnitřních ploch stěn s vyškrabáním spar, s očištěním zdiva, v rozsahu přes 50 do 100 %</t>
  </si>
  <si>
    <t>1303425019</t>
  </si>
  <si>
    <t>https://podminky.urs.cz/item/CS_URS_2023_01/978013191</t>
  </si>
  <si>
    <t>" 111 umývýrna nádobí "</t>
  </si>
  <si>
    <t xml:space="preserve">   (15,16+0,40*4-1,70)*1,00</t>
  </si>
  <si>
    <t xml:space="preserve">   (6,00+1,20*2)*1,00   </t>
  </si>
  <si>
    <t xml:space="preserve">  5,61*1,00</t>
  </si>
  <si>
    <t xml:space="preserve">   2,74*1,00   </t>
  </si>
  <si>
    <t>39</t>
  </si>
  <si>
    <t>978059541</t>
  </si>
  <si>
    <t>Odsekání obkladů stěn včetně otlučení podkladní omítky až na zdivo z obkládaček vnitřních, z jakýchkoliv materiálů, plochy přes 1 m2</t>
  </si>
  <si>
    <t>-1652015763</t>
  </si>
  <si>
    <t>https://podminky.urs.cz/item/CS_URS_2023_01/978059541</t>
  </si>
  <si>
    <t xml:space="preserve">   (15,16+0,40*4-1,70)*2,00</t>
  </si>
  <si>
    <t xml:space="preserve">   (6,00+1,20*2)*2,00    -1,35*1,97</t>
  </si>
  <si>
    <t xml:space="preserve">  5,61*2,00</t>
  </si>
  <si>
    <t xml:space="preserve">   2,74*2,00    -1,10*1,97</t>
  </si>
  <si>
    <t>40</t>
  </si>
  <si>
    <t>980-01</t>
  </si>
  <si>
    <t>Opracování a utěsnění prostupu střechou po osazení výdechu VZT nad strojovno VZT průměr 500mm - viz detail</t>
  </si>
  <si>
    <t>-1557110640</t>
  </si>
  <si>
    <t>41</t>
  </si>
  <si>
    <t>980-03</t>
  </si>
  <si>
    <t>Opracování a utěsnění prostupu střechy po osazení výdechu VZT nad strojovno VZT průměr 500mm - viz detail</t>
  </si>
  <si>
    <t>871510299</t>
  </si>
  <si>
    <t>42</t>
  </si>
  <si>
    <t>980-05</t>
  </si>
  <si>
    <t>D - M ochranná svodidla na stěn ozn O5</t>
  </si>
  <si>
    <t>-973309731</t>
  </si>
  <si>
    <t>43</t>
  </si>
  <si>
    <t>980-08</t>
  </si>
  <si>
    <t xml:space="preserve">D + M hasící přistroj přenosný </t>
  </si>
  <si>
    <t>1494278558</t>
  </si>
  <si>
    <t>44</t>
  </si>
  <si>
    <t>98099-01</t>
  </si>
  <si>
    <t xml:space="preserve">Zhotovení prostupu střechou po osazení výdechu VZT průměr 500mm nad centrální umývárnou - viz detail 3 </t>
  </si>
  <si>
    <t>177695446</t>
  </si>
  <si>
    <t>45</t>
  </si>
  <si>
    <t>98099-03</t>
  </si>
  <si>
    <t xml:space="preserve">Zhotovení prostupu střechy po osazení výdechu VZT 730*500mm nad strojovnou VZT - viz detail </t>
  </si>
  <si>
    <t>1816117364</t>
  </si>
  <si>
    <t>46</t>
  </si>
  <si>
    <t>980-11</t>
  </si>
  <si>
    <t xml:space="preserve">Nika pro vedení instalací 400x1000mm v betonových tvarovkách ztraceného bednění </t>
  </si>
  <si>
    <t>-456971496</t>
  </si>
  <si>
    <t>47</t>
  </si>
  <si>
    <t>988-01</t>
  </si>
  <si>
    <t>Montáž - dočasná příčka prachotěsná, vstup na staveniště včetně materiálu</t>
  </si>
  <si>
    <t>1820591031</t>
  </si>
  <si>
    <t>" 110 zádveří "   6,40*3,50</t>
  </si>
  <si>
    <t>48</t>
  </si>
  <si>
    <t>988-02</t>
  </si>
  <si>
    <t xml:space="preserve">Provizorní DTD deska tl. 16mm - ochrana střechy </t>
  </si>
  <si>
    <t>1424781693</t>
  </si>
  <si>
    <t>49</t>
  </si>
  <si>
    <t>988-92</t>
  </si>
  <si>
    <t>D + M Elektrožlab pozinkovaný 200y50mm + úptava stávajícího žlabu a kabelů</t>
  </si>
  <si>
    <t>63110030</t>
  </si>
  <si>
    <t>" 110 zádveří "     13,00</t>
  </si>
  <si>
    <t>50</t>
  </si>
  <si>
    <t>98899-02</t>
  </si>
  <si>
    <t xml:space="preserve">Demontáž - dočasná příčka parotěsná, vstup na staveniště </t>
  </si>
  <si>
    <t>379859653</t>
  </si>
  <si>
    <t>51</t>
  </si>
  <si>
    <t>988-91</t>
  </si>
  <si>
    <t>Ochrana lina při bourání příčky</t>
  </si>
  <si>
    <t>986125886</t>
  </si>
  <si>
    <t>" 109 jídelna "     1,00</t>
  </si>
  <si>
    <t>52</t>
  </si>
  <si>
    <t>990-01</t>
  </si>
  <si>
    <t>Stavební přípomoce ZTI</t>
  </si>
  <si>
    <t>Kč</t>
  </si>
  <si>
    <t>-1600078506</t>
  </si>
  <si>
    <t>53</t>
  </si>
  <si>
    <t>990-02</t>
  </si>
  <si>
    <t>Stavební přípomoce VZT</t>
  </si>
  <si>
    <t>-1373184217</t>
  </si>
  <si>
    <t>54</t>
  </si>
  <si>
    <t>990-03</t>
  </si>
  <si>
    <t>Stavební přípomoce Elektro</t>
  </si>
  <si>
    <t>-962126616</t>
  </si>
  <si>
    <t>55</t>
  </si>
  <si>
    <t>990-04</t>
  </si>
  <si>
    <t>Stavební přípomoce Slaboproud</t>
  </si>
  <si>
    <t>-267117698</t>
  </si>
  <si>
    <t>56</t>
  </si>
  <si>
    <t>990-05</t>
  </si>
  <si>
    <t>Stavební přípomoce MaR</t>
  </si>
  <si>
    <t>478326755</t>
  </si>
  <si>
    <t>997</t>
  </si>
  <si>
    <t>Přesun sutě</t>
  </si>
  <si>
    <t>57</t>
  </si>
  <si>
    <t>997013151</t>
  </si>
  <si>
    <t>Vnitrostaveništní doprava suti a vybouraných hmot vodorovně do 50 m svisle s omezením mechanizace pro budovy a haly výšky do 6 m</t>
  </si>
  <si>
    <t>1582552721</t>
  </si>
  <si>
    <t>https://podminky.urs.cz/item/CS_URS_2023_01/997013151</t>
  </si>
  <si>
    <t>58</t>
  </si>
  <si>
    <t>997013501</t>
  </si>
  <si>
    <t>Odvoz suti a vybouraných hmot na skládku nebo meziskládku se složením, na vzdálenost do 1 km</t>
  </si>
  <si>
    <t>2044654894</t>
  </si>
  <si>
    <t>https://podminky.urs.cz/item/CS_URS_2023_01/997013501</t>
  </si>
  <si>
    <t>59</t>
  </si>
  <si>
    <t>997013509</t>
  </si>
  <si>
    <t>Odvoz suti a vybouraných hmot na skládku nebo meziskládku se složením, na vzdálenost Příplatek k ceně za každý další i započatý 1 km přes 1 km</t>
  </si>
  <si>
    <t>412798371</t>
  </si>
  <si>
    <t>https://podminky.urs.cz/item/CS_URS_2023_01/997013509</t>
  </si>
  <si>
    <t xml:space="preserve">   51,602*19,0</t>
  </si>
  <si>
    <t>60</t>
  </si>
  <si>
    <t>997013631</t>
  </si>
  <si>
    <t>Poplatek za uložení stavebního odpadu na skládce (skládkovné) směsného stavebního a demoličního zatříděného do Katalogu odpadů pod kódem 17 09 04</t>
  </si>
  <si>
    <t>1898335771</t>
  </si>
  <si>
    <t>https://podminky.urs.cz/item/CS_URS_2023_01/997013631</t>
  </si>
  <si>
    <t>998</t>
  </si>
  <si>
    <t>Přesun hmot</t>
  </si>
  <si>
    <t>61</t>
  </si>
  <si>
    <t>998017001</t>
  </si>
  <si>
    <t>Přesun hmot pro budovy občanské výstavby, bydlení, výrobu a služby s omezením mechanizace vodorovná dopravní vzdálenost do 100 m pro budovy s jakoukoliv nosnou konstrukcí výšky do 6 m</t>
  </si>
  <si>
    <t>2107740280</t>
  </si>
  <si>
    <t>https://podminky.urs.cz/item/CS_URS_2023_01/998017001</t>
  </si>
  <si>
    <t>PSV</t>
  </si>
  <si>
    <t>Práce a dodávky PSV</t>
  </si>
  <si>
    <t>711</t>
  </si>
  <si>
    <t>Izolace proti vodě, vlhkosti a plynům</t>
  </si>
  <si>
    <t>62</t>
  </si>
  <si>
    <t>711111002</t>
  </si>
  <si>
    <t>Provedení izolace proti zemní vlhkosti natěradly a tmely za studena na ploše vodorovné V nátěrem lakem asfaltovým</t>
  </si>
  <si>
    <t>1843397641</t>
  </si>
  <si>
    <t>https://podminky.urs.cz/item/CS_URS_2023_01/711111002</t>
  </si>
  <si>
    <t>" 1.NP 111 umývárna N "      83,71</t>
  </si>
  <si>
    <t>" 1.NP 112 umývárna V "        8,50</t>
  </si>
  <si>
    <t>63</t>
  </si>
  <si>
    <t>11163150</t>
  </si>
  <si>
    <t>lak penetrační asfaltový</t>
  </si>
  <si>
    <t>2022620059</t>
  </si>
  <si>
    <t>92,21*0,00039 'Přepočtené koeficientem množství</t>
  </si>
  <si>
    <t>64</t>
  </si>
  <si>
    <t>711112002</t>
  </si>
  <si>
    <t>Provedení izolace proti zemní vlhkosti natěradly a tmely za studena na ploše svislé S nátěrem lakem asfaltovým</t>
  </si>
  <si>
    <t>-1325613436</t>
  </si>
  <si>
    <t>https://podminky.urs.cz/item/CS_URS_2023_01/711112002</t>
  </si>
  <si>
    <t>" 1.NP 111 umývárna N "      (16,00+6,40+0,40*3)*2*0,10</t>
  </si>
  <si>
    <t>" 1.NP 112 umývárna V "      (3,10+3,30)*2*0,10</t>
  </si>
  <si>
    <t>65</t>
  </si>
  <si>
    <t>11163152</t>
  </si>
  <si>
    <t>lak hydroizolační asfaltový</t>
  </si>
  <si>
    <t>-332239858</t>
  </si>
  <si>
    <t>6*0,00041 'Přepočtené koeficientem množství</t>
  </si>
  <si>
    <t>66</t>
  </si>
  <si>
    <t>711141559</t>
  </si>
  <si>
    <t>Provedení izolace proti zemní vlhkosti pásy přitavením NAIP na ploše vodorovné V</t>
  </si>
  <si>
    <t>-139214208</t>
  </si>
  <si>
    <t>https://podminky.urs.cz/item/CS_URS_2023_01/711141559</t>
  </si>
  <si>
    <t>67</t>
  </si>
  <si>
    <t>62832001</t>
  </si>
  <si>
    <t>pás asfaltový natavitelný oxidovaný tl 3,5mm typu V60 S35 s vložkou ze skleněné rohože, s jemnozrnným minerálním posypem</t>
  </si>
  <si>
    <t>1606260907</t>
  </si>
  <si>
    <t>92,21*1,1655 'Přepočtené koeficientem množství</t>
  </si>
  <si>
    <t>68</t>
  </si>
  <si>
    <t>711142559</t>
  </si>
  <si>
    <t>Provedení izolace proti zemní vlhkosti pásy přitavením NAIP na ploše svislé S</t>
  </si>
  <si>
    <t>1894480378</t>
  </si>
  <si>
    <t>https://podminky.urs.cz/item/CS_URS_2023_01/711142559</t>
  </si>
  <si>
    <t>69</t>
  </si>
  <si>
    <t>927581179</t>
  </si>
  <si>
    <t>6*1,221 'Přepočtené koeficientem množství</t>
  </si>
  <si>
    <t>70</t>
  </si>
  <si>
    <t>998711101</t>
  </si>
  <si>
    <t>Přesun hmot pro izolace proti vodě, vlhkosti a plynům stanovený z hmotnosti přesunovaného materiálu vodorovná dopravní vzdálenost do 50 m v objektech výšky do 6 m</t>
  </si>
  <si>
    <t>-1292920869</t>
  </si>
  <si>
    <t>https://podminky.urs.cz/item/CS_URS_2023_01/998711101</t>
  </si>
  <si>
    <t>71</t>
  </si>
  <si>
    <t>998711181</t>
  </si>
  <si>
    <t>Přesun hmot pro izolace proti vodě, vlhkosti a plynům stanovený z hmotnosti přesunovaného materiálu Příplatek k cenám za přesun prováděný bez použití mechanizace pro jakoukoliv výšku objektu</t>
  </si>
  <si>
    <t>2020563609</t>
  </si>
  <si>
    <t>https://podminky.urs.cz/item/CS_URS_2023_01/998711181</t>
  </si>
  <si>
    <t>721</t>
  </si>
  <si>
    <t>Zdravotechnika - vnitřní kanalizace</t>
  </si>
  <si>
    <t>72</t>
  </si>
  <si>
    <t>721210813</t>
  </si>
  <si>
    <t>Demontáž vpustí podlahových DN 100</t>
  </si>
  <si>
    <t>767603017</t>
  </si>
  <si>
    <t>https://podminky.urs.cz/item/CS_URS_2023_01/721210813</t>
  </si>
  <si>
    <t>725</t>
  </si>
  <si>
    <t>Zdravotechnika - zařizovací předměty</t>
  </si>
  <si>
    <t>73</t>
  </si>
  <si>
    <t>725210821</t>
  </si>
  <si>
    <t>Demontáž umyvadel bez výtokových armatur umyvadel</t>
  </si>
  <si>
    <t>soubor</t>
  </si>
  <si>
    <t>-1614799762</t>
  </si>
  <si>
    <t>https://podminky.urs.cz/item/CS_URS_2023_01/725210821</t>
  </si>
  <si>
    <t>74</t>
  </si>
  <si>
    <t>725820801</t>
  </si>
  <si>
    <t>Demontáž baterií nástěnných do G 3/4</t>
  </si>
  <si>
    <t>-1194363790</t>
  </si>
  <si>
    <t>https://podminky.urs.cz/item/CS_URS_2023_01/725820801</t>
  </si>
  <si>
    <t>75</t>
  </si>
  <si>
    <t>725860811</t>
  </si>
  <si>
    <t>Demontáž zápachových uzávěrek pro zařizovací předměty jednoduchých</t>
  </si>
  <si>
    <t>597338640</t>
  </si>
  <si>
    <t>https://podminky.urs.cz/item/CS_URS_2023_01/725860811</t>
  </si>
  <si>
    <t>751</t>
  </si>
  <si>
    <t>76</t>
  </si>
  <si>
    <t>751-01</t>
  </si>
  <si>
    <t>Rozebrání a likvidace staré nepoužívané VZT zařízení</t>
  </si>
  <si>
    <t>462060015</t>
  </si>
  <si>
    <t>77</t>
  </si>
  <si>
    <t>75199-11</t>
  </si>
  <si>
    <t>Demontáž fasádní žaluzie pro zpětnou montáž</t>
  </si>
  <si>
    <t>11108443</t>
  </si>
  <si>
    <t>78</t>
  </si>
  <si>
    <t>751-11</t>
  </si>
  <si>
    <t xml:space="preserve">Zpětná montáž fasádní žaluzie VZT </t>
  </si>
  <si>
    <t xml:space="preserve">kus </t>
  </si>
  <si>
    <t>969580921</t>
  </si>
  <si>
    <t>79</t>
  </si>
  <si>
    <t>751-91</t>
  </si>
  <si>
    <t xml:space="preserve">Pronéjem jeřábu vč obsluhy </t>
  </si>
  <si>
    <t>-1702046294</t>
  </si>
  <si>
    <t>763</t>
  </si>
  <si>
    <t>Konstrukce suché výstavby</t>
  </si>
  <si>
    <t>80</t>
  </si>
  <si>
    <t>763111335</t>
  </si>
  <si>
    <t>Příčka ze sádrokartonových desek s nosnou konstrukcí z jednoduchých ocelových profilů UW, CW jednoduše opláštěná deskou impregnovanou H2 tl. 12,5 mm, příčka tl. 100 mm, profil 75, bez izolace, EI do 30</t>
  </si>
  <si>
    <t>2033469928</t>
  </si>
  <si>
    <t>https://podminky.urs.cz/item/CS_URS_2023_01/763111335</t>
  </si>
  <si>
    <t xml:space="preserve">   0,90*3,50</t>
  </si>
  <si>
    <t>81</t>
  </si>
  <si>
    <t>763111717</t>
  </si>
  <si>
    <t>Příčka ze sádrokartonových desek ostatní konstrukce a práce na příčkách ze sádrokartonových desek základní penetrační nátěr (oboustranný)</t>
  </si>
  <si>
    <t>-1149887903</t>
  </si>
  <si>
    <t>https://podminky.urs.cz/item/CS_URS_2023_01/763111717</t>
  </si>
  <si>
    <t>82</t>
  </si>
  <si>
    <t>763111719</t>
  </si>
  <si>
    <t>Příčka ze sádrokartonových desek ostatní konstrukce a práce na příčkách ze sádrokartonových desek úprava styku příčky a podhledu (oboustranně) akrylátovým tmelem</t>
  </si>
  <si>
    <t>-705702286</t>
  </si>
  <si>
    <t>https://podminky.urs.cz/item/CS_URS_2023_01/763111719</t>
  </si>
  <si>
    <t>83</t>
  </si>
  <si>
    <t>763121433</t>
  </si>
  <si>
    <t>Stěna předsazená ze sádrokartonových desek s nosnou konstrukcí z ocelových profilů CW, UW jednoduše opláštěná deskou protipožární impregnovanou DFH2 tl. 12,5 mm s izolací, EI 30, Rw do 12 dB, stěna tl. 112,5 mm, profil 100</t>
  </si>
  <si>
    <t>1490059856</t>
  </si>
  <si>
    <t>https://podminky.urs.cz/item/CS_URS_2023_01/763121433</t>
  </si>
  <si>
    <t>" Půdorys 2.NP - nový stav  103 "</t>
  </si>
  <si>
    <t>1,03*0,80     +1,83*1,38   +1,83*0,70</t>
  </si>
  <si>
    <t>84</t>
  </si>
  <si>
    <t>763121455</t>
  </si>
  <si>
    <t>Stěna předsazená ze sádrokartonových desek s nosnou konstrukcí z ocelových profilů CW, UW dvojitě opláštěná deskami protipožárními DF tl. 2 x 12,5 mm bez izolace, EI 30, stěna tl. 125 mm, profil 100</t>
  </si>
  <si>
    <t>-231065498</t>
  </si>
  <si>
    <t>https://podminky.urs.cz/item/CS_URS_2023_01/763121455</t>
  </si>
  <si>
    <t xml:space="preserve">" 111 umývárna nádobí "    </t>
  </si>
  <si>
    <t xml:space="preserve">  0,90*3,50</t>
  </si>
  <si>
    <t xml:space="preserve">  1,00*1,20</t>
  </si>
  <si>
    <t>85</t>
  </si>
  <si>
    <t>763121714</t>
  </si>
  <si>
    <t>Stěna předsazená ze sádrokartonových desek ostatní konstrukce a práce na předsazených stěnách ze sádrokartonových desek základní penetrační nátěr</t>
  </si>
  <si>
    <t>-1869585007</t>
  </si>
  <si>
    <t>https://podminky.urs.cz/item/CS_URS_2023_01/763121714</t>
  </si>
  <si>
    <t>86</t>
  </si>
  <si>
    <t>763122402</t>
  </si>
  <si>
    <t>Stěna šachtová ze sádrokartonových desek s nosnou konstrukcí z ocelových profilů CW, UW jednoduše opláštěná deskou protipožární DF tl. 12,5 mm bez izolace, EI 15, stěna tl. 87,5 mm, profil 75</t>
  </si>
  <si>
    <t>-959904107</t>
  </si>
  <si>
    <t>https://podminky.urs.cz/item/CS_URS_2023_01/763122402</t>
  </si>
  <si>
    <t xml:space="preserve">   (0,70+0,21*2)*3,10</t>
  </si>
  <si>
    <t>87</t>
  </si>
  <si>
    <t>763131821</t>
  </si>
  <si>
    <t>Demontáž podhledu nebo samostatného požárního předělu ze sádrokartonových desek s nosnou konstrukcí dvouvrstvou z ocelových profilů, opláštění jednoduché</t>
  </si>
  <si>
    <t>1261606201</t>
  </si>
  <si>
    <t>https://podminky.urs.cz/item/CS_URS_2023_01/763131821</t>
  </si>
  <si>
    <t xml:space="preserve">" 110 zádveří "                          2,74*1,90    </t>
  </si>
  <si>
    <t>" svisle "                                     2,74*0,50*2</t>
  </si>
  <si>
    <t>" 111 umývárna nádobí "    84,66*0,50</t>
  </si>
  <si>
    <t>" svisle "                                   15,16*0,50*2</t>
  </si>
  <si>
    <t>" 112 umývárna vozíků "     2,74*1,910</t>
  </si>
  <si>
    <t>" svisle "                                     2,74*0,50</t>
  </si>
  <si>
    <t>88</t>
  </si>
  <si>
    <t>763132991</t>
  </si>
  <si>
    <t>Vyspravení sádrokartonových podhledů nebo podkroví plochy jednotlivě přes 1,00 do 1,50 m2 desky tl. 15 mm standardní A</t>
  </si>
  <si>
    <t>1530652809</t>
  </si>
  <si>
    <t>https://podminky.urs.cz/item/CS_URS_2023_01/763132991</t>
  </si>
  <si>
    <t>" M.Č 109 + 113 "      2,00</t>
  </si>
  <si>
    <t>89</t>
  </si>
  <si>
    <t>763135611</t>
  </si>
  <si>
    <t>Montáž sádrokartonového podhledu opláštění z kazet</t>
  </si>
  <si>
    <t>-319154278</t>
  </si>
  <si>
    <t>https://podminky.urs.cz/item/CS_URS_2023_01/763135611</t>
  </si>
  <si>
    <t>90</t>
  </si>
  <si>
    <t>590305-P</t>
  </si>
  <si>
    <t>Oprava a doplnění kazet pro zpětnou montáž</t>
  </si>
  <si>
    <t>1196986129</t>
  </si>
  <si>
    <t>19,99998*0,1 'Přepočtené koeficientem množství</t>
  </si>
  <si>
    <t>91</t>
  </si>
  <si>
    <t>763135101</t>
  </si>
  <si>
    <t>Montáž sádrokartonového podhledu kazetového demontovatelného, velikosti kazet 600x600 mm včetně zavěšené nosné konstrukce viditelné</t>
  </si>
  <si>
    <t>-1924183259</t>
  </si>
  <si>
    <t>https://podminky.urs.cz/item/CS_URS_2023_01/763135101</t>
  </si>
  <si>
    <t>" 006 inventář "    26,99</t>
  </si>
  <si>
    <t>92</t>
  </si>
  <si>
    <t>59030570</t>
  </si>
  <si>
    <t>podhled kazetový bez děrování viditelný rastr tl 10mm 600x600mm</t>
  </si>
  <si>
    <t>1675758300</t>
  </si>
  <si>
    <t>26,99*1,05 'Přepočtené koeficientem množství</t>
  </si>
  <si>
    <t>93</t>
  </si>
  <si>
    <t>763135881</t>
  </si>
  <si>
    <t>Demontáž podhledu sádrokartonového vyjmutí kazet</t>
  </si>
  <si>
    <t>-1825006316</t>
  </si>
  <si>
    <t>https://podminky.urs.cz/item/CS_URS_2023_01/763135881</t>
  </si>
  <si>
    <t>94</t>
  </si>
  <si>
    <t>998763301</t>
  </si>
  <si>
    <t>Přesun hmot pro konstrukce montované z desek sádrokartonových, sádrovláknitých, cementovláknitých nebo cementových stanovený z hmotnosti přesunovaného materiálu vodorovná dopravní vzdálenost do 50 m v objektech výšky do 6 m</t>
  </si>
  <si>
    <t>-1066773081</t>
  </si>
  <si>
    <t>https://podminky.urs.cz/item/CS_URS_2023_01/998763301</t>
  </si>
  <si>
    <t>95</t>
  </si>
  <si>
    <t>998763381</t>
  </si>
  <si>
    <t>Přesun hmot pro konstrukce montované z desek sádrokartonových, sádrovláknitých, cementovláknitých nebo cementových Příplatek k cenám za přesun prováděný bez použití mechanizace pro jakoukoliv výšku objektu</t>
  </si>
  <si>
    <t>-2078143507</t>
  </si>
  <si>
    <t>https://podminky.urs.cz/item/CS_URS_2023_01/998763381</t>
  </si>
  <si>
    <t>766</t>
  </si>
  <si>
    <t>Konstrukce truhlářské</t>
  </si>
  <si>
    <t>96</t>
  </si>
  <si>
    <t>766691915</t>
  </si>
  <si>
    <t>Ostatní práce vyvěšení nebo zavěšení křídel dřevěných dveřních, plochy přes 2 m2</t>
  </si>
  <si>
    <t>395549940</t>
  </si>
  <si>
    <t>https://podminky.urs.cz/item/CS_URS_2023_01/766691915</t>
  </si>
  <si>
    <t>97</t>
  </si>
  <si>
    <t>766-D02/L</t>
  </si>
  <si>
    <t>M + D Dveře 1100x1970mm jednokřídlové otočné levé, voděodolné - podrobný popis viz tabulka dveří ozn. D02/L</t>
  </si>
  <si>
    <t>1148599903</t>
  </si>
  <si>
    <t>98</t>
  </si>
  <si>
    <t>766-D03/P</t>
  </si>
  <si>
    <t>M + D Dveře 1100x1970mm jednokřídlové otočné pravé, voděodolné - podrobný popis viz tabulka dveří ozn. D03/P</t>
  </si>
  <si>
    <t>-1821920856</t>
  </si>
  <si>
    <t>99</t>
  </si>
  <si>
    <t>998766101</t>
  </si>
  <si>
    <t>Přesun hmot pro konstrukce truhlářské stanovený z hmotnosti přesunovaného materiálu vodorovná dopravní vzdálenost do 50 m v objektech výšky do 6 m</t>
  </si>
  <si>
    <t>-957156400</t>
  </si>
  <si>
    <t>https://podminky.urs.cz/item/CS_URS_2023_01/998766101</t>
  </si>
  <si>
    <t>100</t>
  </si>
  <si>
    <t>998766181</t>
  </si>
  <si>
    <t>Přesun hmot pro konstrukce truhlářské stanovený z hmotnosti přesunovaného materiálu Příplatek k ceně za přesun prováděný bez použití mechanizace pro jakoukoliv výšku objektu</t>
  </si>
  <si>
    <t>309790250</t>
  </si>
  <si>
    <t>https://podminky.urs.cz/item/CS_URS_2023_01/998766181</t>
  </si>
  <si>
    <t>767</t>
  </si>
  <si>
    <t>Konstrukce zámečnické</t>
  </si>
  <si>
    <t>101</t>
  </si>
  <si>
    <t>767-03</t>
  </si>
  <si>
    <t>D + M Nerezový svařovaný rámeček z plechu tl. 6mm 440x240mm - podrobný popis viz detail 2 ozn. 03</t>
  </si>
  <si>
    <t>-119270559</t>
  </si>
  <si>
    <t>102</t>
  </si>
  <si>
    <t>767-04</t>
  </si>
  <si>
    <t>D + M Nerezový svařovaný rámeček z plechu tl. 6mm 340x190mm - podrobný popis viz detail 2 ozn. 04</t>
  </si>
  <si>
    <t>-1796969561</t>
  </si>
  <si>
    <t>103</t>
  </si>
  <si>
    <t>767583351-P</t>
  </si>
  <si>
    <t>Zpětná montáž podhledů lamelových š 75 pl do 10 m2</t>
  </si>
  <si>
    <t>24663402</t>
  </si>
  <si>
    <t>104</t>
  </si>
  <si>
    <t>767-D01/P</t>
  </si>
  <si>
    <t>D + M Autonativké dveře1500x2000mm jednokřídlové posuvné pravé, elektrický pohon křídla - podrobný popis viz Tabulka dveří ozn. D01/P</t>
  </si>
  <si>
    <t>-444953488</t>
  </si>
  <si>
    <t>105</t>
  </si>
  <si>
    <t>767581802</t>
  </si>
  <si>
    <t>Demontáž podhledů lamel</t>
  </si>
  <si>
    <t>848519489</t>
  </si>
  <si>
    <t>https://podminky.urs.cz/item/CS_URS_2023_01/767581802</t>
  </si>
  <si>
    <t>" 109 jídelna  "      4,50*0,80</t>
  </si>
  <si>
    <t>106</t>
  </si>
  <si>
    <t>767582800</t>
  </si>
  <si>
    <t>Demontáž podhledů roštů</t>
  </si>
  <si>
    <t>-1389580961</t>
  </si>
  <si>
    <t>https://podminky.urs.cz/item/CS_URS_2023_01/767582800</t>
  </si>
  <si>
    <t>107</t>
  </si>
  <si>
    <t>767583343</t>
  </si>
  <si>
    <t>Montáž kovových podhledů lamelových šířky 150, plochy přes 20 m2</t>
  </si>
  <si>
    <t>-618398199</t>
  </si>
  <si>
    <t>https://podminky.urs.cz/item/CS_URS_2023_01/767583343</t>
  </si>
  <si>
    <t>108</t>
  </si>
  <si>
    <t>55399</t>
  </si>
  <si>
    <t xml:space="preserve">Lamely nerez </t>
  </si>
  <si>
    <t>359131499</t>
  </si>
  <si>
    <t>109</t>
  </si>
  <si>
    <t>767584143</t>
  </si>
  <si>
    <t>Montáž kovových podhledů kazetových, z kazet velikosti 600 x 300 mm, plochy přes 20 m2</t>
  </si>
  <si>
    <t>890279662</t>
  </si>
  <si>
    <t>https://podminky.urs.cz/item/CS_URS_2023_01/767584143</t>
  </si>
  <si>
    <t>110</t>
  </si>
  <si>
    <t>767585122</t>
  </si>
  <si>
    <t>Montáž kovových podhledů doplňků podhledů zhotovení otvorů v lamelách plochy otvoru přes 0,25 do 0,50 m2</t>
  </si>
  <si>
    <t>-1961049711</t>
  </si>
  <si>
    <t>https://podminky.urs.cz/item/CS_URS_2023_01/767585122</t>
  </si>
  <si>
    <t>111</t>
  </si>
  <si>
    <t>998767101</t>
  </si>
  <si>
    <t>Přesun hmot pro zámečnické konstrukce stanovený z hmotnosti přesunovaného materiálu vodorovná dopravní vzdálenost do 50 m v objektech výšky do 6 m</t>
  </si>
  <si>
    <t>-131528454</t>
  </si>
  <si>
    <t>https://podminky.urs.cz/item/CS_URS_2023_01/998767101</t>
  </si>
  <si>
    <t>112</t>
  </si>
  <si>
    <t>998767181</t>
  </si>
  <si>
    <t>Přesun hmot pro zámečnické konstrukce stanovený z hmotnosti přesunovaného materiálu Příplatek k cenám za přesun prováděný bez použití mechanizace pro jakoukoliv výšku objektu</t>
  </si>
  <si>
    <t>1467377670</t>
  </si>
  <si>
    <t>https://podminky.urs.cz/item/CS_URS_2023_01/998767181</t>
  </si>
  <si>
    <t>771</t>
  </si>
  <si>
    <t>Podlahy z dlaždic</t>
  </si>
  <si>
    <t>113</t>
  </si>
  <si>
    <t>771111011</t>
  </si>
  <si>
    <t>Příprava podkladu před provedením dlažby vysátí podlah</t>
  </si>
  <si>
    <t>-499040873</t>
  </si>
  <si>
    <t>https://podminky.urs.cz/item/CS_URS_2023_01/771111011</t>
  </si>
  <si>
    <t>114</t>
  </si>
  <si>
    <t>771121011</t>
  </si>
  <si>
    <t>Příprava podkladu před provedením dlažby nátěr penetrační na podlahu</t>
  </si>
  <si>
    <t>2127601003</t>
  </si>
  <si>
    <t>https://podminky.urs.cz/item/CS_URS_2023_01/771121011</t>
  </si>
  <si>
    <t>115</t>
  </si>
  <si>
    <t>771151022</t>
  </si>
  <si>
    <t>Příprava podkladu před provedením dlažby samonivelační stěrka min.pevnosti 30 MPa, tloušťky přes 3 do 5 mm</t>
  </si>
  <si>
    <t>-878319370</t>
  </si>
  <si>
    <t>https://podminky.urs.cz/item/CS_URS_2023_01/771151022</t>
  </si>
  <si>
    <t>116</t>
  </si>
  <si>
    <t>771474113</t>
  </si>
  <si>
    <t>Montáž soklů z dlaždic keramických lepených flexibilním lepidlem rovných, výšky přes 90 do 120 mm</t>
  </si>
  <si>
    <t>-742824225</t>
  </si>
  <si>
    <t>https://podminky.urs.cz/item/CS_URS_2023_01/771474113</t>
  </si>
  <si>
    <t xml:space="preserve">" 1.NP 110 zádveří  "   </t>
  </si>
  <si>
    <t xml:space="preserve">   (2,70+6,40-1,10)*2</t>
  </si>
  <si>
    <t>117</t>
  </si>
  <si>
    <t>59761406</t>
  </si>
  <si>
    <t>dlažba keramická slinutá protiskluzná do interiéru i exteriéru pro vysoké mechanické namáhání přes 22 do 25ks/m2</t>
  </si>
  <si>
    <t>799383242</t>
  </si>
  <si>
    <t xml:space="preserve">   16,00*0,15</t>
  </si>
  <si>
    <t>118</t>
  </si>
  <si>
    <t>771574348</t>
  </si>
  <si>
    <t>Montáž podlah z dlaždic keramických lepených flexibilním rychletuhnoucím lepidlem maloformátových reliéfních nebo z dekorů přes 22 do 25 ks/m2</t>
  </si>
  <si>
    <t>-932052643</t>
  </si>
  <si>
    <t>https://podminky.urs.cz/item/CS_URS_2023_01/771574348</t>
  </si>
  <si>
    <t>" 109 Jídelna zaměstnanci "         5,60*0,80</t>
  </si>
  <si>
    <t xml:space="preserve">"  110 zádveří  "                                16,88 </t>
  </si>
  <si>
    <t>" 111 umývárna N "                        83,71</t>
  </si>
  <si>
    <t>" 112 umývárna V "                          8,50</t>
  </si>
  <si>
    <t>119</t>
  </si>
  <si>
    <t>-1507564604</t>
  </si>
  <si>
    <t>113,57*1,1 'Přepočtené koeficientem množství</t>
  </si>
  <si>
    <t>120</t>
  </si>
  <si>
    <t>771591112</t>
  </si>
  <si>
    <t>Izolace podlahy pod dlažbu nátěrem nebo stěrkou ve dvou vrstvách</t>
  </si>
  <si>
    <t>1499716754</t>
  </si>
  <si>
    <t>https://podminky.urs.cz/item/CS_URS_2023_01/771591112</t>
  </si>
  <si>
    <t>" prostupy a vztažení "          12,00</t>
  </si>
  <si>
    <t>121</t>
  </si>
  <si>
    <t>998771101</t>
  </si>
  <si>
    <t>Přesun hmot pro podlahy z dlaždic stanovený z hmotnosti přesunovaného materiálu vodorovná dopravní vzdálenost do 50 m v objektech výšky do 6 m</t>
  </si>
  <si>
    <t>465203702</t>
  </si>
  <si>
    <t>https://podminky.urs.cz/item/CS_URS_2023_01/998771101</t>
  </si>
  <si>
    <t>122</t>
  </si>
  <si>
    <t>998771181</t>
  </si>
  <si>
    <t>Přesun hmot pro podlahy z dlaždic stanovený z hmotnosti přesunovaného materiálu Příplatek k ceně za přesun prováděný bez použití mechanizace pro jakoukoliv výšku objektu</t>
  </si>
  <si>
    <t>761110479</t>
  </si>
  <si>
    <t>https://podminky.urs.cz/item/CS_URS_2023_01/998771181</t>
  </si>
  <si>
    <t>776</t>
  </si>
  <si>
    <t>Podlahy povlakové</t>
  </si>
  <si>
    <t>123</t>
  </si>
  <si>
    <t>776421111</t>
  </si>
  <si>
    <t>Montáž lišt obvodových lepených</t>
  </si>
  <si>
    <t>-723427897</t>
  </si>
  <si>
    <t>https://podminky.urs.cz/item/CS_URS_2023_01/776421111</t>
  </si>
  <si>
    <t>124</t>
  </si>
  <si>
    <t>28411010</t>
  </si>
  <si>
    <t>lišta soklová PVC 20x100mm</t>
  </si>
  <si>
    <t>-167707436</t>
  </si>
  <si>
    <t>2*1,05 'Přepočtené koeficientem množství</t>
  </si>
  <si>
    <t>125</t>
  </si>
  <si>
    <t>776421312</t>
  </si>
  <si>
    <t>Montáž lišt přechodových šroubovaných</t>
  </si>
  <si>
    <t>-4240957</t>
  </si>
  <si>
    <t>https://podminky.urs.cz/item/CS_URS_2023_01/776421312</t>
  </si>
  <si>
    <t>126</t>
  </si>
  <si>
    <t>55343125</t>
  </si>
  <si>
    <t>profil přechodový Al vrtaný 30mm leštěná mosaz</t>
  </si>
  <si>
    <t>904213999</t>
  </si>
  <si>
    <t>5,6*1,02 'Přepočtené koeficientem množství</t>
  </si>
  <si>
    <t>127</t>
  </si>
  <si>
    <t>998776101</t>
  </si>
  <si>
    <t>Přesun hmot pro podlahy povlakové stanovený z hmotnosti přesunovaného materiálu vodorovná dopravní vzdálenost do 50 m v objektech výšky do 6 m</t>
  </si>
  <si>
    <t>-405825265</t>
  </si>
  <si>
    <t>https://podminky.urs.cz/item/CS_URS_2023_01/998776101</t>
  </si>
  <si>
    <t>128</t>
  </si>
  <si>
    <t>998776181</t>
  </si>
  <si>
    <t>Přesun hmot pro podlahy povlakové stanovený z hmotnosti přesunovaného materiálu Příplatek k cenám za přesun prováděný bez použití mechanizace pro jakoukoliv výšku objektu</t>
  </si>
  <si>
    <t>772733655</t>
  </si>
  <si>
    <t>https://podminky.urs.cz/item/CS_URS_2023_01/998776181</t>
  </si>
  <si>
    <t>781</t>
  </si>
  <si>
    <t>Dokončovací práce - obklady</t>
  </si>
  <si>
    <t>129</t>
  </si>
  <si>
    <t>781121011</t>
  </si>
  <si>
    <t>Příprava podkladu před provedením obkladu nátěr penetrační na stěnu</t>
  </si>
  <si>
    <t>46053901</t>
  </si>
  <si>
    <t>https://podminky.urs.cz/item/CS_URS_2023_01/781121011</t>
  </si>
  <si>
    <t>130</t>
  </si>
  <si>
    <t>781474115</t>
  </si>
  <si>
    <t>Montáž obkladů vnitřních stěn z dlaždic keramických lepených flexibilním lepidlem maloformátových hladkých přes 22 do 25 ks/m2</t>
  </si>
  <si>
    <t>706774666</t>
  </si>
  <si>
    <t>https://podminky.urs.cz/item/CS_URS_2023_01/781474115</t>
  </si>
  <si>
    <t xml:space="preserve">   (5,60+1,00+0,60+0,80*2)*3,00</t>
  </si>
  <si>
    <t xml:space="preserve">  (0,42+5,60+0,60+0,90+5,60)*3,00   -1,35*1,97</t>
  </si>
  <si>
    <t xml:space="preserve">           (0,40+0,69+0,525+1,10+0,21*2)*3,00</t>
  </si>
  <si>
    <t xml:space="preserve">   (0,91+2,25+3,345)*2*3,00   -1,10*1,97*2</t>
  </si>
  <si>
    <t>131</t>
  </si>
  <si>
    <t>59761039</t>
  </si>
  <si>
    <t>obklad keramický hladký přes 22 do 25ks/m2</t>
  </si>
  <si>
    <t>1017554050</t>
  </si>
  <si>
    <t>197,795*1,1 'Přepočtené koeficientem množství</t>
  </si>
  <si>
    <t>132</t>
  </si>
  <si>
    <t>781494111</t>
  </si>
  <si>
    <t>Obklad - dokončující práce profily ukončovací plastové lepené flexibilním lepidlem rohové</t>
  </si>
  <si>
    <t>197623772</t>
  </si>
  <si>
    <t>https://podminky.urs.cz/item/CS_URS_2023_01/781494111</t>
  </si>
  <si>
    <t xml:space="preserve">" 109 jídelna zaměstnanců"   </t>
  </si>
  <si>
    <t xml:space="preserve">   3,00</t>
  </si>
  <si>
    <t xml:space="preserve">   3,00*12</t>
  </si>
  <si>
    <t xml:space="preserve">   3,00 +1,00</t>
  </si>
  <si>
    <t>783</t>
  </si>
  <si>
    <t>Dokončovací práce - nátěry</t>
  </si>
  <si>
    <t>133</t>
  </si>
  <si>
    <t>783301311</t>
  </si>
  <si>
    <t>Obroušení zámečnických konstrukcí</t>
  </si>
  <si>
    <t>93537760</t>
  </si>
  <si>
    <t>https://podminky.urs.cz/item/CS_URS_2023_01/783301311</t>
  </si>
  <si>
    <t>" D03/P"    0,25*(1,10+2,00*2)</t>
  </si>
  <si>
    <t>" D03/P"    0,25*(1,35+2,00*2)</t>
  </si>
  <si>
    <t>134</t>
  </si>
  <si>
    <t>783314203</t>
  </si>
  <si>
    <t>Základní antikorozní nátěr zámečnických konstrukcí jednonásobný syntetický samozákladující</t>
  </si>
  <si>
    <t>-1052652396</t>
  </si>
  <si>
    <t>https://podminky.urs.cz/item/CS_URS_2023_01/783314203</t>
  </si>
  <si>
    <t>135</t>
  </si>
  <si>
    <t>783315101</t>
  </si>
  <si>
    <t>Mezinátěr zámečnických konstrukcí jednonásobný syntetický standardní</t>
  </si>
  <si>
    <t>986376640</t>
  </si>
  <si>
    <t>https://podminky.urs.cz/item/CS_URS_2023_01/783315101</t>
  </si>
  <si>
    <t>136</t>
  </si>
  <si>
    <t>783317101</t>
  </si>
  <si>
    <t>Krycí nátěr (email) zámečnických konstrukcí jednonásobný syntetický standardní</t>
  </si>
  <si>
    <t>4519105</t>
  </si>
  <si>
    <t>https://podminky.urs.cz/item/CS_URS_2023_01/783317101</t>
  </si>
  <si>
    <t>137</t>
  </si>
  <si>
    <t>783901453</t>
  </si>
  <si>
    <t>Příprava podkladu betonových podlah před provedením nátěru vysátím</t>
  </si>
  <si>
    <t>1178261489</t>
  </si>
  <si>
    <t>https://podminky.urs.cz/item/CS_URS_2023_01/783901453</t>
  </si>
  <si>
    <t>138</t>
  </si>
  <si>
    <t>783913161</t>
  </si>
  <si>
    <t>Penetrační nátěr betonových podlah pórovitých ( např. z cihelné dlažby, betonu apod.) syntetický</t>
  </si>
  <si>
    <t>-399262495</t>
  </si>
  <si>
    <t>https://podminky.urs.cz/item/CS_URS_2023_01/783913161</t>
  </si>
  <si>
    <t>139</t>
  </si>
  <si>
    <t>783917161</t>
  </si>
  <si>
    <t>Krycí (uzavírací) nátěr betonových podlah dvojnásobný syntetický</t>
  </si>
  <si>
    <t>-1378114933</t>
  </si>
  <si>
    <t>https://podminky.urs.cz/item/CS_URS_2023_01/783917161</t>
  </si>
  <si>
    <t xml:space="preserve">     " sokl "                      (4,56+8,205)*2*0,10</t>
  </si>
  <si>
    <t>784</t>
  </si>
  <si>
    <t>Dokončovací práce - malby a tapety</t>
  </si>
  <si>
    <t>140</t>
  </si>
  <si>
    <t>784181101</t>
  </si>
  <si>
    <t>Penetrace podkladu jednonásobná základní akrylátová bezbarvá v místnostech výšky do 3,80 m</t>
  </si>
  <si>
    <t>856049938</t>
  </si>
  <si>
    <t>https://podminky.urs.cz/item/CS_URS_2023_01/784181101</t>
  </si>
  <si>
    <t xml:space="preserve">   182,082+14,093</t>
  </si>
  <si>
    <t>141</t>
  </si>
  <si>
    <t>784211101</t>
  </si>
  <si>
    <t>Malby z malířských směsí oděruvzdorných za mokra dvojnásobné, bílé za mokra oděruvzdorné výborně v místnostech výšky do 3,80 m</t>
  </si>
  <si>
    <t>1096169311</t>
  </si>
  <si>
    <t>https://podminky.urs.cz/item/CS_URS_2023_01/784211101</t>
  </si>
  <si>
    <t>" 101 Tansf. chodba "    3,00*1,50</t>
  </si>
  <si>
    <t>" 110 zádveří "     6,395*1,50</t>
  </si>
  <si>
    <t>142</t>
  </si>
  <si>
    <t>784221101</t>
  </si>
  <si>
    <t>Malby z malířských směsí otěruvzdorných za sucha dvojnásobné, bílé za sucha otěruvzdorné dobře v místnostech výšky do 3,80 m; strop i stěna</t>
  </si>
  <si>
    <t>-844368386</t>
  </si>
  <si>
    <t>https://podminky.urs.cz/item/CS_URS_2023_01/784221101</t>
  </si>
  <si>
    <t xml:space="preserve"> " strojovna VZT "    44,98    +8,205*0,40*10</t>
  </si>
  <si>
    <t>" poznámka "            (5,46+8,205)*2*3,30</t>
  </si>
  <si>
    <t>143</t>
  </si>
  <si>
    <t>7849-01</t>
  </si>
  <si>
    <t xml:space="preserve">Oprava malých ploch malbou po zazdívkách prostupů </t>
  </si>
  <si>
    <t>-314388245</t>
  </si>
  <si>
    <t>OST</t>
  </si>
  <si>
    <t>Profese - ostatní</t>
  </si>
  <si>
    <t>144</t>
  </si>
  <si>
    <t>OST.011</t>
  </si>
  <si>
    <t>Výrobní a dílenská dokumentace automatických dveří</t>
  </si>
  <si>
    <t>ks</t>
  </si>
  <si>
    <t>262144</t>
  </si>
  <si>
    <t>-10249211</t>
  </si>
  <si>
    <t>145</t>
  </si>
  <si>
    <t>OST.012</t>
  </si>
  <si>
    <t>Dokumentace skutečného provedení /DSkP/ ve 4 vyhotoveních (3x tištěná forma + 1x digitální forma ve formátech PDF a zdrojových) včetně vyznačení změn proti dokumentaci pro realizaci stavby</t>
  </si>
  <si>
    <t>655086510</t>
  </si>
  <si>
    <t>146</t>
  </si>
  <si>
    <t>OST.018</t>
  </si>
  <si>
    <t>Zaškolení obsluhy včetně vyhotovení protokolu o zaškolení</t>
  </si>
  <si>
    <t>kpl</t>
  </si>
  <si>
    <t>972544690</t>
  </si>
  <si>
    <t>VRN</t>
  </si>
  <si>
    <t>147</t>
  </si>
  <si>
    <t>020001-01</t>
  </si>
  <si>
    <t xml:space="preserve">Ochrana vnitrostaveništní komunikace, uvedení do původního stavu. </t>
  </si>
  <si>
    <t>1024</t>
  </si>
  <si>
    <t>-540370905</t>
  </si>
  <si>
    <t>148</t>
  </si>
  <si>
    <t>060001-03</t>
  </si>
  <si>
    <t>Zajištění čistoty staveniště a zejména navazujících prostorprůběžný úklid staveniště a transportních ploch</t>
  </si>
  <si>
    <t>833856828</t>
  </si>
  <si>
    <t>149</t>
  </si>
  <si>
    <t>070001-02</t>
  </si>
  <si>
    <t>Omezení stavby s ohledem na provoz zdravotnického zařízení</t>
  </si>
  <si>
    <t>-571310674</t>
  </si>
  <si>
    <t>D1.04.100_ZTI - Zdravotně technické instalace</t>
  </si>
  <si>
    <t xml:space="preserve">    722 - Zdravotechnika - vnitřní vodovod</t>
  </si>
  <si>
    <t xml:space="preserve">    727 - Zdravotechnika - požární ochrana</t>
  </si>
  <si>
    <t>721140802</t>
  </si>
  <si>
    <t>Demontáž potrubí litinové DN do 100</t>
  </si>
  <si>
    <t>2015157514</t>
  </si>
  <si>
    <t>721140905</t>
  </si>
  <si>
    <t>Potrubí litinové vsazení odbočky DN 100</t>
  </si>
  <si>
    <t>1766463051</t>
  </si>
  <si>
    <t>721174004</t>
  </si>
  <si>
    <t>Potrubí kanalizační z PP svodné DN 75</t>
  </si>
  <si>
    <t>941843956</t>
  </si>
  <si>
    <t>721174005</t>
  </si>
  <si>
    <t>Potrubí kanalizační z PP svodné DN 110</t>
  </si>
  <si>
    <t>1286516759</t>
  </si>
  <si>
    <t>721174043</t>
  </si>
  <si>
    <t>Potrubí kanalizační z PP připojovací DN 50</t>
  </si>
  <si>
    <t>-1320989041</t>
  </si>
  <si>
    <t>721174099</t>
  </si>
  <si>
    <t>Potrubí kanalizační z PP připojovací DN 50 - chráničky do podlahy</t>
  </si>
  <si>
    <t>1559195249</t>
  </si>
  <si>
    <t>721194105</t>
  </si>
  <si>
    <t>Vyvedení a upevnění odpadních výpustek DN 50</t>
  </si>
  <si>
    <t>-1224756465</t>
  </si>
  <si>
    <t>721211499</t>
  </si>
  <si>
    <t>Vpusť podlahová se svislým odtokem DN 100, Čtvercový rám a mřížkový rošt s protiskluzovou úpravou, úprava hran – vyztužené vysokopevnostním tmelem a lem okolo žlabu</t>
  </si>
  <si>
    <t>-1520220098</t>
  </si>
  <si>
    <t>721212198</t>
  </si>
  <si>
    <t>Podlahový žlab krabicový z nerez oceli š300 mm ve spádu délky 3700 mm, stavební výška 60-100 mm, rošt mřížkový 30/2, protiskluzový, úprava hran – vyztužené vysokopevnostním tmelem a lem okolo žlabu. Dodavatelem myčky vyžadován žlab ACO.</t>
  </si>
  <si>
    <t>-1403015549</t>
  </si>
  <si>
    <t>721212199</t>
  </si>
  <si>
    <t>Podlahový žlab krabicový z nerez oceli š300 mm ve spádu délky 1400 mm, stavební výška 60-100 mm, rošt mřížkový 30/2, protiskluzový, úprava hran – vyztužené vysokopevnostním tmelem a lem okolo žlabu. Dodavatelem myčky vyžadován žlab ACO.</t>
  </si>
  <si>
    <t>1776601606</t>
  </si>
  <si>
    <t>721226512</t>
  </si>
  <si>
    <t>Zápachová uzávěrka podomítková pro pračku a myčku DN 50</t>
  </si>
  <si>
    <t>-937716719</t>
  </si>
  <si>
    <t>721226599</t>
  </si>
  <si>
    <t>Zápachová uzávěrka DN 70 z PE - Geberit 365.730.16.1</t>
  </si>
  <si>
    <t>1538446631</t>
  </si>
  <si>
    <t>721290111</t>
  </si>
  <si>
    <t>Zkouška těsnosti potrubí kanalizace vodou DN do 125</t>
  </si>
  <si>
    <t>1305368330</t>
  </si>
  <si>
    <t>998721101</t>
  </si>
  <si>
    <t>Přesun hmot tonážní pro vnitřní kanalizace v objektech v do 6 m</t>
  </si>
  <si>
    <t>-1296218767</t>
  </si>
  <si>
    <t>722</t>
  </si>
  <si>
    <t>Zdravotechnika - vnitřní vodovod</t>
  </si>
  <si>
    <t>722130801</t>
  </si>
  <si>
    <t>Demontáž potrubí ocelové pozinkované závitové DN do 25</t>
  </si>
  <si>
    <t>-1605688357</t>
  </si>
  <si>
    <t>722174021</t>
  </si>
  <si>
    <t>Potrubí vodovodní plastové PPR svar polyfúze PN 20 D 16x2,7 mm</t>
  </si>
  <si>
    <t>1321524707</t>
  </si>
  <si>
    <t>722174022</t>
  </si>
  <si>
    <t>Potrubí vodovodní plastové PPR svar polyfúze PN 20 D 20x3,4 mm</t>
  </si>
  <si>
    <t>-53886622</t>
  </si>
  <si>
    <t>722174023</t>
  </si>
  <si>
    <t>Potrubí vodovodní plastové PPR svar polyfúze PN 20 D 25x4,2 mm</t>
  </si>
  <si>
    <t>-1241258481</t>
  </si>
  <si>
    <t>722174024</t>
  </si>
  <si>
    <t>Potrubí vodovodní plastové PPR svar polyfúze PN 20 D 32x5,4 mm</t>
  </si>
  <si>
    <t>-1359262354</t>
  </si>
  <si>
    <t>722181211</t>
  </si>
  <si>
    <t>Ochrana vodovodního potrubí přilepenými termoizolačními trubicemi z PE tl do 6 mm DN do 22 mm</t>
  </si>
  <si>
    <t>-1142998742</t>
  </si>
  <si>
    <t>722181212</t>
  </si>
  <si>
    <t>Ochrana vodovodního potrubí přilepenými termoizolačními trubicemi z PE tl do 6 mm DN přes 22 do 32 mm</t>
  </si>
  <si>
    <t>-244274688</t>
  </si>
  <si>
    <t>722181221</t>
  </si>
  <si>
    <t>Ochrana vodovodního potrubí přilepenými termoizolačními trubicemi z PE tl přes 6 do 9 mm DN do 22 mm</t>
  </si>
  <si>
    <t>-334400311</t>
  </si>
  <si>
    <t>722181242</t>
  </si>
  <si>
    <t>Ochrana vodovodního potrubí přilepenými termoizolačními trubicemi z PE tl přes 13 do 20 mm DN přes 22 do 45 mm</t>
  </si>
  <si>
    <t>1057806114</t>
  </si>
  <si>
    <t>722190401</t>
  </si>
  <si>
    <t>Vyvedení a upevnění výpustku DN do 25</t>
  </si>
  <si>
    <t>1822983952</t>
  </si>
  <si>
    <t>722220111</t>
  </si>
  <si>
    <t>Nástěnka pro výtokový ventil G 1/2" s jedním závitem</t>
  </si>
  <si>
    <t>-503996364</t>
  </si>
  <si>
    <t>722220121</t>
  </si>
  <si>
    <t>Nástěnka pro baterii G 1/2" s jedním závitem</t>
  </si>
  <si>
    <t>pár</t>
  </si>
  <si>
    <t>2020559637</t>
  </si>
  <si>
    <t>722232045</t>
  </si>
  <si>
    <t>Kohout kulový přímý G 1" PN 42 do 185°C vnitřní závit</t>
  </si>
  <si>
    <t>-255032201</t>
  </si>
  <si>
    <t>722290226</t>
  </si>
  <si>
    <t>Zkouška těsnosti vodovodního potrubí závitového DN do 50</t>
  </si>
  <si>
    <t>-1299757655</t>
  </si>
  <si>
    <t>722290234</t>
  </si>
  <si>
    <t>Proplach a dezinfekce vodovodního potrubí DN do 80</t>
  </si>
  <si>
    <t>712551916</t>
  </si>
  <si>
    <t>998722101</t>
  </si>
  <si>
    <t>Přesun hmot tonážní pro vnitřní vodovod v objektech v do 6 m</t>
  </si>
  <si>
    <t>2073550177</t>
  </si>
  <si>
    <t>725211602</t>
  </si>
  <si>
    <t>Umyvadlo keramické bílé šířky 550 mm bez krytu na sifon připevněné na stěnu šrouby</t>
  </si>
  <si>
    <t>1940829693</t>
  </si>
  <si>
    <t>725531101</t>
  </si>
  <si>
    <t>Elektrický ohřívač zásobníkový přepadový beztlakový 5 l / 2 kW</t>
  </si>
  <si>
    <t>1598723206</t>
  </si>
  <si>
    <t>725813111</t>
  </si>
  <si>
    <t>Ventil rohový bez připojovací trubičky nebo flexi hadičky G 1/2"</t>
  </si>
  <si>
    <t>1491206136</t>
  </si>
  <si>
    <t>725813112</t>
  </si>
  <si>
    <t>Ventil rohový pračkový G 3/4"</t>
  </si>
  <si>
    <t>-1212032372</t>
  </si>
  <si>
    <t>725822613</t>
  </si>
  <si>
    <t>Baterie umyvadlová stojánková páková s výpustí</t>
  </si>
  <si>
    <t>1558926871</t>
  </si>
  <si>
    <t>725822699</t>
  </si>
  <si>
    <t>Baterie umyvadlová stojánková páková pro beztlaké ohřívače</t>
  </si>
  <si>
    <t>428264560</t>
  </si>
  <si>
    <t>725841312</t>
  </si>
  <si>
    <t>Baterie sprchová nástěnná páková</t>
  </si>
  <si>
    <t>-398658898</t>
  </si>
  <si>
    <t>998725101</t>
  </si>
  <si>
    <t>Přesun hmot tonážní pro zařizovací předměty v objektech v do 6 m</t>
  </si>
  <si>
    <t>1714041220</t>
  </si>
  <si>
    <t>727</t>
  </si>
  <si>
    <t>Zdravotechnika - požární ochrana</t>
  </si>
  <si>
    <t>727223101</t>
  </si>
  <si>
    <t>Protipožární manžeta prostupu plastového potrubí bez izolace D 50 mm stropem tl 100 mm požární odolnost EI 90</t>
  </si>
  <si>
    <t>-660870124</t>
  </si>
  <si>
    <t>727223103</t>
  </si>
  <si>
    <t>Protipožární manžeta prostupu plastového potrubí bez izolace D 75 mm stropem tl 150 mm požární odolnost EI 90</t>
  </si>
  <si>
    <t>-570755694</t>
  </si>
  <si>
    <t>727223105</t>
  </si>
  <si>
    <t>Protipožární manžeta prostupu plastového potrubí bez izolace D 110 mm stropem tl 150 mm požární odolnost EI 90</t>
  </si>
  <si>
    <t>-1501350776</t>
  </si>
  <si>
    <t>796844032</t>
  </si>
  <si>
    <t>OST.013</t>
  </si>
  <si>
    <t>Návod k obsluze a údržbě celkové sestavy s popisem hlavních zařízení, jejich ovládacích a regulačních prvků, armatur a podmínek servisu a údržby</t>
  </si>
  <si>
    <t>-522228849</t>
  </si>
  <si>
    <t>OST.015</t>
  </si>
  <si>
    <t>Tlakové, provozní zkoušky včetně vyhotovení protokolu o jejich provedení a seřízení regulačních armatur</t>
  </si>
  <si>
    <t>-54979645</t>
  </si>
  <si>
    <t>OST.017</t>
  </si>
  <si>
    <t>Popisy a značky na rozvodných potrubích, bezpečnostní a výstražné tabulky u tlakových nádob, zařízeních s teplým povrchem a technických prostor</t>
  </si>
  <si>
    <t>1051959217</t>
  </si>
  <si>
    <t>1694519270</t>
  </si>
  <si>
    <t>D1.04.200_VZT - Vzduchotechnika</t>
  </si>
  <si>
    <t>751.001 - zař.č.1  -mycí centrum</t>
  </si>
  <si>
    <t>751.002 - zař.č.2  -úpravy a demontáže stávajícího zařízení</t>
  </si>
  <si>
    <t>751.003 - zař.č.3 - Ostatní</t>
  </si>
  <si>
    <t>751.001</t>
  </si>
  <si>
    <t>zař.č.1  -mycí centrum</t>
  </si>
  <si>
    <t>751001.001-1</t>
  </si>
  <si>
    <t>Vzduchotechnická jednotka vnitřní dvouplášťové provedení z FeZn práškově lakované provedení, kondenzátní vaničky a elimintor kapek z nerez.plechu. Jednotka obsahuje kapsové filtry s třídou filtrace M5 na přívodu i na odvodu. Vodní ohřívač o výkonu 22,6kW pro teploty topné vody 60/40°C. Vodní chladič 23,4kW pro chladící vodu 7/13°C a tlakovou ztrátou chladiče na straně vody do 27kPa. Radiální ventilátory s volnými oběžnými koly. Protiproudý deskový rekuperátor s obtokovou klapkou. Určující parametry v pracovním bodu:   Pracovní průtok vzduchu přívod 5650m3/hod., dpext=300Pa, odvod 4850m3/hod., dpext=350Pa.  Minimální účinnost rekuperace: 75,0 %.  Celková hladina akustického výkonu do přívodního potrubí - výtlak 82dB(A), do přívodního potrubí - sání 66 dB(A)   Celková hladina akustického výkonu do odvodního potrubí - výtlak 72 dB(A), do odvodního potrubí - sání 75 dB(A). Celková hladina akustického výkonu do okolí 58 dB(A).</t>
  </si>
  <si>
    <t>751001.001a</t>
  </si>
  <si>
    <t>Příslušenství těsné uzavírací klapky na vstupu a výstupu, 4xmanžeta, sifony, frekvenční měniče IP54, regulace na konstantní průtok vzduchu-přívod i odvod, servisní vypínače, rám s nožičkama. Maximální možné rozměry jednotky 4300x900mm, výška jednotky max.2200mm. Deskový výměník dopravit do strojovny v rozebraném stavu a na místě složit. Zprovoznění jednotky. Asistence a doprava montážních pracovníků na sestavení deskového výměníku.</t>
  </si>
  <si>
    <t>751001.001-2</t>
  </si>
  <si>
    <t>výfukové koleno 400x630-150 s ochranným sítem s pozink.drátu pr.2,0mm a s oky 20x20mm</t>
  </si>
  <si>
    <t>751001.001-3</t>
  </si>
  <si>
    <t>tlumič hluku buňkový 200x500x1000, útlum na frekvenci 250 Hz 19dB(A)</t>
  </si>
  <si>
    <t>751001.001-4</t>
  </si>
  <si>
    <t>tlumič hluku deskový 100x625x1000.1, útlum hluku na frekvenci 250Hz 9dB(A)</t>
  </si>
  <si>
    <t>751001.001-5</t>
  </si>
  <si>
    <t>751001.001-6</t>
  </si>
  <si>
    <t>tlumič hluku buňkový 200x500x1500, útlum na frekvenci 250 Hz 24dB(A)</t>
  </si>
  <si>
    <t>751001.001-7</t>
  </si>
  <si>
    <t>obdélníková vyústka jednořadá z nerez plechu 625x125 skryté uchycení, regulace R1</t>
  </si>
  <si>
    <t>751001.001-8</t>
  </si>
  <si>
    <t>obdélníková vyústka jednořadá z nerez plechu 625x225 skryté uchycení, regulace R1</t>
  </si>
  <si>
    <t>751001.001-9</t>
  </si>
  <si>
    <t>obdélníková vyústka jednořadá z nerez plechu 625x325 skryté uchycení, regulace R1</t>
  </si>
  <si>
    <t>751001.001-10</t>
  </si>
  <si>
    <t>uzavírací klapka těsná DN400 z nerez plechu pro ovládání servopohonem</t>
  </si>
  <si>
    <t>751001.001-11</t>
  </si>
  <si>
    <t>výfukové koleno DN400-150 s ochranným sítem z drátu pr.1,0mm a s oky 25x25mm- celé nerez</t>
  </si>
  <si>
    <t>751001.010</t>
  </si>
  <si>
    <t>tepelná izolace ze syntetického kaučuku tl.40mm s povrchovou úpravou Al folií a se samolepkou</t>
  </si>
  <si>
    <t>751001.011</t>
  </si>
  <si>
    <t>tepelná izolace ze syntetického kaučuku tl.40mm s povrchovou úpravou Al plechem a se samolepkou</t>
  </si>
  <si>
    <t>751001.012</t>
  </si>
  <si>
    <t>vzduchotechnické potrubí z nerez.plechu sk.I, vodotěsné DN400-DN450/40% tvarovek</t>
  </si>
  <si>
    <t>bm</t>
  </si>
  <si>
    <t>751001.013</t>
  </si>
  <si>
    <t>vzduchotechnické potrubí z pozink.plechu sk.I, těsné dle ON120405/30% tvarovek - potrubí přívodu vzduchu</t>
  </si>
  <si>
    <t>751001.014</t>
  </si>
  <si>
    <t>vzduchotechnické potrubí z pozink.plechu sk.I, vodotěsné dle ON120405/30% tvarovek - sací, odsávací a výfukové potrubí</t>
  </si>
  <si>
    <t>751001.015</t>
  </si>
  <si>
    <t>spojovací, těsnící a montážní materiál</t>
  </si>
  <si>
    <t>kg</t>
  </si>
  <si>
    <t>751.002</t>
  </si>
  <si>
    <t>zař.č.2  -úpravy a demontáže stávajícího zařízení</t>
  </si>
  <si>
    <t>751002.002-1</t>
  </si>
  <si>
    <t>anemostat lamelový čtvercový pro přívod vzduchu do 4 stran velikost 400 s regulací a s připojením na potrubí 355x355</t>
  </si>
  <si>
    <t>751002.002-2</t>
  </si>
  <si>
    <t>regulační klapka protiběžná s aretací polohy 250x315, zaregulování průtoku vzduchu na 850m3/hod.</t>
  </si>
  <si>
    <t>751002.002-3</t>
  </si>
  <si>
    <t>regulační klapka protiběžná s aretací polohy 400x315, zaregulování průtoku vzduchu na 1500m3/hod.</t>
  </si>
  <si>
    <t>751002.010</t>
  </si>
  <si>
    <t>vzduchotechnické potrubí z pozink.plechu sk.I, SPIRO DN250/100% tvarovek</t>
  </si>
  <si>
    <t>751002.011</t>
  </si>
  <si>
    <t>vzduchotechnické potrubí z pozink.plechu sk.I, vodotěsné dle ON120405/20% tvarovek - odsávací potrubí</t>
  </si>
  <si>
    <t>751002.012</t>
  </si>
  <si>
    <t>demontáž stávajícího potrubí s vyústkami</t>
  </si>
  <si>
    <t>751002.013</t>
  </si>
  <si>
    <t>zaslepení stávajícího potrubí 600x350</t>
  </si>
  <si>
    <t>751002.014</t>
  </si>
  <si>
    <t>751.003</t>
  </si>
  <si>
    <t>zař.č.3 - Ostatní</t>
  </si>
  <si>
    <t>751003.001</t>
  </si>
  <si>
    <t>Doprava zařízení</t>
  </si>
  <si>
    <t>751003.002</t>
  </si>
  <si>
    <t>Přesuny do výšek, zvedací zařízení</t>
  </si>
  <si>
    <t>751003.003</t>
  </si>
  <si>
    <t>Přesuny</t>
  </si>
  <si>
    <t>751003.004</t>
  </si>
  <si>
    <t>Příprava ke komplexnímu vyzkoušení, oživení a vyregulování zařízení</t>
  </si>
  <si>
    <t>hod</t>
  </si>
  <si>
    <t>751003.005</t>
  </si>
  <si>
    <t>Vypracování protokolu o proměření a vyregulování</t>
  </si>
  <si>
    <t>751003.006</t>
  </si>
  <si>
    <t>Komplexní vyzkoušení zařízení</t>
  </si>
  <si>
    <t>751003.007</t>
  </si>
  <si>
    <t>Zaškolení obsluhy</t>
  </si>
  <si>
    <t>751003.008</t>
  </si>
  <si>
    <t>Vypracování provozních předpisů</t>
  </si>
  <si>
    <t>751003.009</t>
  </si>
  <si>
    <t>Zaměření na místě před zahájením výroby potrubí</t>
  </si>
  <si>
    <t>751003.010</t>
  </si>
  <si>
    <t>Zpracování výrobní dokumentace vzduchotechniky</t>
  </si>
  <si>
    <t>751003.011</t>
  </si>
  <si>
    <t>Související dodávky a práce nezahrnuté v ostatních položkách</t>
  </si>
  <si>
    <t>-1392347843</t>
  </si>
  <si>
    <t>1091951565</t>
  </si>
  <si>
    <t>-594013649</t>
  </si>
  <si>
    <t>D1.04.300400_VYT/CHL - Vytápění a zařízení pro chlazení</t>
  </si>
  <si>
    <t xml:space="preserve">Poznámky k části:  - všechno zařízení na potrubí topné vody (armatury, potrubí, čerpadla, atd.) musí být pro topnou vodu do 100oC, PN6, kvalita materiálu armatur mosaz ev. lepší - všechno zařízení na potrubí chladicí vody (armatury, potrubí, atd.) musí být pro chladicí vodu do 40oC, PN6, kvalita materiálu armatur mosaz ev. lepší - nedílnou součástí výpisu materiálu je také technická zpráva a výkresy - izolace pro potrubí pro uložení do podlah a do stěn musí být určená pro zabetonování (povr-chová úprava izolace) tento výpis materiálu neslouží jako jako dílenská dokumentace - v případě použití jiných materiálů a zařízení než je zde uvedeno je nutno ověřit technické parametry nových použitých materiálů a zařízení tak, aby parametry nových materiálů a zařízení byly stejné či lepší než navržených - rozvody potrubí  a armatury jsou vč. fitinek, redukcí, přechodek, adaptérů atd. a montáží. Potrubí je z trubek ocelových ( do DN 40 je z trubek ČSN 42 5710, nad DN 40 z trubek ČSN 42 5715) - rozpočet neobsahuje položky "přesun hmot" a odvoz do šrotu - toto doplní dodavatel dle svých potřeb a zvyklostí a v komplexu provádění celé stavby - demontáže rozvodů potrubí a armatur na potrubí jsou vč. fitinek, redukcí, přechodek, adaptérů atd., vč.odvozu do šrotu a na skládku </t>
  </si>
  <si>
    <t xml:space="preserve">    713 - Izolace tepelné</t>
  </si>
  <si>
    <t xml:space="preserve">    732 - Ústřední vytápění - strojovny</t>
  </si>
  <si>
    <t xml:space="preserve">    733 - Ústřední vytápění - potrubí</t>
  </si>
  <si>
    <t xml:space="preserve">    734 - Ústřední vytápění - armatury</t>
  </si>
  <si>
    <t xml:space="preserve">    735 - Ústřední vytápění - otopná tělesa</t>
  </si>
  <si>
    <t>713</t>
  </si>
  <si>
    <t>Izolace tepelné</t>
  </si>
  <si>
    <t>713411150.4</t>
  </si>
  <si>
    <t>Izolace tepelné potrubí, kaučuková, dod+mtz, komplet...izolace prodloužení rozdělovače a sběrače, tl.izolace 40mm, vč. napojení na stávající izolaci</t>
  </si>
  <si>
    <t>1558526909</t>
  </si>
  <si>
    <t>P</t>
  </si>
  <si>
    <t>Poznámka k položce:_x000D_
Izolace potrubí chladicí vody - rozdělovač, sběrač:  izolace bude použita taková, která má součinitel tepelné vodivosti λ 0,038 W/m.K a lepší, nelze používat vláknité izolace. Navrhujeme izolovat deskami ze syntetického kaučuku, veškeré příčné i podélné spoje budou slepeny. Provádění izolací bude podle požadavků výrobce izolace.</t>
  </si>
  <si>
    <t>713411150.5</t>
  </si>
  <si>
    <t>Izolace tepelné potrubí, kaučuková, dod+mtz, komplet...pro potrubí DN50, tl.izolace 29mm</t>
  </si>
  <si>
    <t>150230855</t>
  </si>
  <si>
    <t>Poznámka k položce:_x000D_
Izolace potrubí chladicí vody: Izolováno bude všechno nové potrubí vč. armatur.Izolace potrubí bude použita taková, která má součinitel tepelné vodivosti λ 0,038 W/m.K a lepší, nelze používat vláknité izolace. Navrhujeme izolovat potrubí návlekovou izolací ze syntetického kaučuku, veškeré příčné i podélné spoje budou slepeny. Provádění izolací bude podle požadavků výrobce izolace.</t>
  </si>
  <si>
    <t>713411150.6</t>
  </si>
  <si>
    <t>Izolace tepelné potrubí, kaučuková, dod+mtz, komplet...pro potrubí DN65, tl.izolace 40mm</t>
  </si>
  <si>
    <t>1178417480</t>
  </si>
  <si>
    <t>713411150.8</t>
  </si>
  <si>
    <t>Izolace tepelné armatur DN50, kaučuková, deskami tl.29mm, dod+mtz, komplet</t>
  </si>
  <si>
    <t>-889982005</t>
  </si>
  <si>
    <t>Poznámka k položce:_x000D_
Izolace potrubí chladicí vody: Izolováno bude všechno nové potrubí vč. armatur. Izolace bude použita taková, která má součinitel tepelné vodivosti λ 0,038 W/m.K a lepší, nelze používat vláknité izolace. Navrhujeme izolovat deskami ze syntetického kaučuku, veškeré příčné i podélné spoje budou slepeny. Provádění izolací bude podle požadavků výrobce izolace.</t>
  </si>
  <si>
    <t>713411150.9</t>
  </si>
  <si>
    <t>Izolace tepelné armatur DN65 a armatur s el.pohonem, kaučuková, deskami tl.40mm, dod+mtz, komplet</t>
  </si>
  <si>
    <t>-1688347278</t>
  </si>
  <si>
    <t>Poznámka k položce:_x000D_
Izolace potrubí chladicí vody: Izolováno bude všechno nové potrubí vč. armatur.Izolace bude použita taková, která má součinitel tepelné vodivosti λ 0,038 W/m.K a lepší, nelze používat vláknité izolace. Navrhujeme izolovat deskami ze syntetického kaučuku, veškeré příčné i podélné spoje budou slepeny. Provádění izolací bude podle požadavků výrobce izolace.</t>
  </si>
  <si>
    <t>713411151</t>
  </si>
  <si>
    <t>Izolace tepelné potrubí otopné vody, potrubí ocelové, volně vedené, DN20-40, dod+mtz, komplet</t>
  </si>
  <si>
    <t>2053857094</t>
  </si>
  <si>
    <t>Poznámka k položce:_x000D_
Izolace potrubí topné vody volně vedené - izolováno bude všechno nové potrubí mimo potrubí DN15 odvzdušnění, v tloušťkách : tl.20mm pro potrubí DN15, tl.30mm pro potrubí DN20, 25, 32, tl.40mm DN40, tl.50mm DN50, tl. 60mm pro potrubí DN65. Izolace potrubí bude použita taková, která má součinitel tepelné vodivosti λ 0,045 W/m.K a lepší, trubkovou izolací z kamenné vlny kašírovaných hliníkovou fólií.</t>
  </si>
  <si>
    <t>713411181</t>
  </si>
  <si>
    <t>Demontáže izolací tepelných (chladu, tepla) při demontážích stávajících hrdel a pro prodloužení stáv.rozdělovače a sběrače, vč. odvozu na skládku</t>
  </si>
  <si>
    <t>168792334</t>
  </si>
  <si>
    <t>732</t>
  </si>
  <si>
    <t>Ústřední vytápění - strojovny</t>
  </si>
  <si>
    <t>732111148</t>
  </si>
  <si>
    <t>Prodloužení rozdělovače s barače chl.vody, cca DN 150, z trub ocelových bezešvých - demontáž stávajícího dýnka stávajícího rozdělovače a sběrače, prodloužení o cca 250mm, zpětné navaření dýnka</t>
  </si>
  <si>
    <t>284234886</t>
  </si>
  <si>
    <t>Poznámka k položce:_x000D_
POZOR - dimenzi prodloužení rozdělovače s aběrače nutno před začátkem prací zjistit obnažením stávajícího rozdělovače a sběrače sejmutím izolace, prodloužení nutno provést stejnou dimenzí, jako je stávající rozdělovač a sběrač</t>
  </si>
  <si>
    <t>732111316</t>
  </si>
  <si>
    <t>Trubková hrdla rozdělovačů a sběračů bez přírub DN 40</t>
  </si>
  <si>
    <t>1827935976</t>
  </si>
  <si>
    <t>732111322</t>
  </si>
  <si>
    <t>Trubková hrdla rozdělovačů a sběračů bez přírub DN 65</t>
  </si>
  <si>
    <t>229736519</t>
  </si>
  <si>
    <t>732111345</t>
  </si>
  <si>
    <t>Demontáž stávajícího hrdla na rozdělovači a sběrači, hrdlo DN cca 25</t>
  </si>
  <si>
    <t>-207088545</t>
  </si>
  <si>
    <t>732199101</t>
  </si>
  <si>
    <t>Orientační, popisné, směrové štítky (popisné 15x, směry toku 17x)</t>
  </si>
  <si>
    <t>1225308096</t>
  </si>
  <si>
    <t>732429111</t>
  </si>
  <si>
    <t>Montáž čerpadla oběhového DN 25 do potrubí</t>
  </si>
  <si>
    <t>1964472317</t>
  </si>
  <si>
    <t>9.1</t>
  </si>
  <si>
    <t>Čerpadlo oběhové pro vzd.jednotku, s elektronickou regulací otáček, vč. tepelné izolace, 230V, 124W, PN6, DN25 - Grundfos Magna 3 25-80</t>
  </si>
  <si>
    <t>1530607364</t>
  </si>
  <si>
    <t>732429119</t>
  </si>
  <si>
    <t>Uvedení zařízení do chodu, napojení na MaR</t>
  </si>
  <si>
    <t>-87493289</t>
  </si>
  <si>
    <t>733</t>
  </si>
  <si>
    <t>Ústřední vytápění - potrubí</t>
  </si>
  <si>
    <t>733110812</t>
  </si>
  <si>
    <t>Uložení, upevnění potrubí topné a chladicí vody, objímky z pryžovou vložkou</t>
  </si>
  <si>
    <t>-1733377884</t>
  </si>
  <si>
    <t>733110814</t>
  </si>
  <si>
    <t>Protipožární utěsnění prostupů potrubí mezi požárními úseky, vč. atestů a certifikátů - POZOR-přesný počet požárních utěsnění musí odpovídat aktuální požární zprávě</t>
  </si>
  <si>
    <t>630088575</t>
  </si>
  <si>
    <t>733110815</t>
  </si>
  <si>
    <t>Stavební výpomoce- prostupy stěnami, stropy, úprava prostupů, začištění apod., pomoc při kotvení potrubí, vč.potřebného materiálu atd. - celkem</t>
  </si>
  <si>
    <t>2070873254</t>
  </si>
  <si>
    <t>733110843</t>
  </si>
  <si>
    <t>Konstrukce z ocelových profilů pro uchycení uložení potrubí</t>
  </si>
  <si>
    <t>864443593</t>
  </si>
  <si>
    <t>Poznámka k položce:_x000D_
- Konstrukce z ocelových profilů pro uchycení potrubí ve strojovně vzd._x000D_
- Konstrukce z ocelových profilů pro uchycení potrubí mimo strojovnu vzd., vč. připevnění na konstrukce</t>
  </si>
  <si>
    <t>733111113</t>
  </si>
  <si>
    <t>Potrubí ocelové závitové černé bezešvé běžné v kotelnách nebo strojovnách DN 15</t>
  </si>
  <si>
    <t>1729662802</t>
  </si>
  <si>
    <t>733111114</t>
  </si>
  <si>
    <t>Potrubí ocelové závitové černé bezešvé běžné v kotelnách nebo strojovnách DN 20</t>
  </si>
  <si>
    <t>2073475860</t>
  </si>
  <si>
    <t>733111116</t>
  </si>
  <si>
    <t>Potrubí ocelové závitové černé bezešvé běžné v kotelnách nebo strojovnách DN 32</t>
  </si>
  <si>
    <t>-1882576799</t>
  </si>
  <si>
    <t>733111117</t>
  </si>
  <si>
    <t>Potrubí ocelové závitové černé bezešvé běžné v kotelnách nebo strojovnách DN 40</t>
  </si>
  <si>
    <t>1107592128</t>
  </si>
  <si>
    <t>733113116</t>
  </si>
  <si>
    <t>Příplatek k potrubí z trubek ocelových černých závitových za zhotovení závitové ocelové přípojky DN 32</t>
  </si>
  <si>
    <t>-992283058</t>
  </si>
  <si>
    <t>733121218</t>
  </si>
  <si>
    <t>Potrubí ocelové hladké bezešvé v kotelnách nebo strojovnách spojované svařováním D 57x3,2</t>
  </si>
  <si>
    <t>263102851</t>
  </si>
  <si>
    <t>733121222</t>
  </si>
  <si>
    <t>Potrubí ocelové hladké bezešvé v kotelnách nebo strojovnách spojované svařováním D 76x3,2</t>
  </si>
  <si>
    <t>-82354705</t>
  </si>
  <si>
    <t>733123118</t>
  </si>
  <si>
    <t>Příplatek k potrubí ocelovému hladkému za zhotovení přípojky z trubek ocelových hladkých D 57x2,9</t>
  </si>
  <si>
    <t>150210659</t>
  </si>
  <si>
    <t>733190107</t>
  </si>
  <si>
    <t>Zkouška těsnosti potrubí ocelové závitové DN do 40</t>
  </si>
  <si>
    <t>1930145994</t>
  </si>
  <si>
    <t>733190219</t>
  </si>
  <si>
    <t>Zkouška těsnosti potrubí ocelové hladké D přes 51x2,6 do 60,3x2,9</t>
  </si>
  <si>
    <t>1969052160</t>
  </si>
  <si>
    <t>733190225</t>
  </si>
  <si>
    <t>Zkouška těsnosti potrubí ocelové hladké D přes 60,3x2,9 do 89x5,0</t>
  </si>
  <si>
    <t>-326347430</t>
  </si>
  <si>
    <t>734</t>
  </si>
  <si>
    <t>Ústřední vytápění - armatury</t>
  </si>
  <si>
    <t>734193230</t>
  </si>
  <si>
    <t>Klapka mezipřírubová uzavírací DN 65 PN 16 do 120°C disk nerezová ocel, vč. přírubového spoje</t>
  </si>
  <si>
    <t>-1533153380</t>
  </si>
  <si>
    <t>734211128</t>
  </si>
  <si>
    <t>Trojcestný směšovací elektroventil - mtz (dodávka je v MaR)</t>
  </si>
  <si>
    <t>1468753866</t>
  </si>
  <si>
    <t>734211129</t>
  </si>
  <si>
    <t>Ventil závitový odvzdušňovací G 1/2 PN 14 do 120°C automatický se zpětnou klapkou</t>
  </si>
  <si>
    <t>-1336436825</t>
  </si>
  <si>
    <t>734220110</t>
  </si>
  <si>
    <t>Ventil závitový regulační přímý, vyvažovací, se stupnicí, s vypouštěním, s měřícími vsuvkami, PN10, DN15, kv 2,67</t>
  </si>
  <si>
    <t>1079503155</t>
  </si>
  <si>
    <t>734220111</t>
  </si>
  <si>
    <t>Ventil závitový regulační přímý, vyvažovací, se stupnicí, s vypouštěním, s měřícími vsuvkami, PN10, DN20, kv 4,1</t>
  </si>
  <si>
    <t>-593903384</t>
  </si>
  <si>
    <t>734220112</t>
  </si>
  <si>
    <t>Ventil závitový regulační přímý, vyvažovací, se stupnicí, s vypouštěním, s měřícími vsuvkami, PN10, DN25, kv6,4</t>
  </si>
  <si>
    <t>-341372477</t>
  </si>
  <si>
    <t>734220115</t>
  </si>
  <si>
    <t>Ventil závitový regulační přímý, vyvažovací, se stupnicí, s vypouštěním, s měřícími vsuvkami, PN10, DN50, kv 29,8</t>
  </si>
  <si>
    <t>-323648226</t>
  </si>
  <si>
    <t>734242422</t>
  </si>
  <si>
    <t>Ventil závitový zpětný přímý DN15 PN6, kv4, do 95°C, mosazná kuželka, pružina nerez</t>
  </si>
  <si>
    <t>1895294324</t>
  </si>
  <si>
    <t>734242424</t>
  </si>
  <si>
    <t>Ventil závitový zpětný přímý DN32 PN6, kv18, do 95°C, mosazná kuželka, pružina nerez</t>
  </si>
  <si>
    <t>1293596852</t>
  </si>
  <si>
    <t>734291123</t>
  </si>
  <si>
    <t>Kohout plnící a vypouštěcí G 1/2 PN 10 do 90°C závitový</t>
  </si>
  <si>
    <t>-92180886</t>
  </si>
  <si>
    <t>734291265</t>
  </si>
  <si>
    <t>Filtr závitový přímý G 1 1/4 PN 30 do 110°C s vnitřními závity</t>
  </si>
  <si>
    <t>109260967</t>
  </si>
  <si>
    <t>734291267</t>
  </si>
  <si>
    <t>Filtr závitový přímý G 2 PN 30 do 110°C s vnitřními závity</t>
  </si>
  <si>
    <t>-610087175</t>
  </si>
  <si>
    <t>734292772</t>
  </si>
  <si>
    <t>Kohout kulový přímý G 1/2 PN 42 do 185°C plnoprůtokový s koulí DADO vnitřní závit</t>
  </si>
  <si>
    <t>-817960875</t>
  </si>
  <si>
    <t>734292775</t>
  </si>
  <si>
    <t>Kohout kulový přímý G 1 1/4 PN 42 do 185°C plnoprůtokový s koulí DADO vnitřní závit</t>
  </si>
  <si>
    <t>1865724640</t>
  </si>
  <si>
    <t>734292776</t>
  </si>
  <si>
    <t>Kohout kulový přímý G 1 1/2 PN 42 do 185°C plnoprůtokový s koulí DADO vnitřní závit</t>
  </si>
  <si>
    <t>-57451870</t>
  </si>
  <si>
    <t>734292777</t>
  </si>
  <si>
    <t>Kohout kulový přímý G 2 PN 42 do 185°C plnoprůtokový s koulí DADO vnitřní závit</t>
  </si>
  <si>
    <t>-535616790</t>
  </si>
  <si>
    <t>734411139</t>
  </si>
  <si>
    <t>Teploměr technický s pevným stonkem a jímkou, (0-120 st.C - dl.stonku 60mm-6x, 0-60 st.C - dl.stonku 100mm-6x)</t>
  </si>
  <si>
    <t>-564281572</t>
  </si>
  <si>
    <t>734421130</t>
  </si>
  <si>
    <t>Tlakoměr nízkotlaký kruhový D 160 spodní připojení, vč. manom.kohoutu a smyčky... rozsah 0-1 MPa</t>
  </si>
  <si>
    <t>-664208325</t>
  </si>
  <si>
    <t>734494219</t>
  </si>
  <si>
    <t xml:space="preserve">Návarek pro MaR </t>
  </si>
  <si>
    <t>-917222488</t>
  </si>
  <si>
    <t>735</t>
  </si>
  <si>
    <t>Ústřední vytápění - otopná tělesa</t>
  </si>
  <si>
    <t>735000913</t>
  </si>
  <si>
    <t>Vypuštění, napuštění, odvzdušnění systému (vč. vody)</t>
  </si>
  <si>
    <t>870753754</t>
  </si>
  <si>
    <t>735000914</t>
  </si>
  <si>
    <t>Vyregulování systémů (chlazení, vytápění)</t>
  </si>
  <si>
    <t>1561461579</t>
  </si>
  <si>
    <t>783425428</t>
  </si>
  <si>
    <t>Nátěry potrubí ocelového, do DN40</t>
  </si>
  <si>
    <t>1592377838</t>
  </si>
  <si>
    <t>Poznámka k položce:_x000D_
neizolované potrubí bude natřeno základním nátěrem, 2x syntetickým a 1x vrchním emailem, izolované potrubí 2x základním nátěrem</t>
  </si>
  <si>
    <t>783425429</t>
  </si>
  <si>
    <t>Nátěry potrubí ocelového, DN50-65</t>
  </si>
  <si>
    <t>-975727574</t>
  </si>
  <si>
    <t>783425430</t>
  </si>
  <si>
    <t>Nátěry ocelových doplňkových konstrukcí pro uložení potrubí</t>
  </si>
  <si>
    <t>754761707</t>
  </si>
  <si>
    <t>Poznámka k položce:_x000D_
bude natřeno základním a syntetickým dvojnásobným nátěrem s 1x emailem</t>
  </si>
  <si>
    <t>77777h</t>
  </si>
  <si>
    <t>Topná, chladicí zkouška, zaškolení obsluhy</t>
  </si>
  <si>
    <t>512</t>
  </si>
  <si>
    <t>-2034245852</t>
  </si>
  <si>
    <t>77779h</t>
  </si>
  <si>
    <t>Provozní řád strojovny</t>
  </si>
  <si>
    <t>h</t>
  </si>
  <si>
    <t>-375009551</t>
  </si>
  <si>
    <t>Výrobní a dílenská dokumentace</t>
  </si>
  <si>
    <t>-1424779150</t>
  </si>
  <si>
    <t>-1887997769</t>
  </si>
  <si>
    <t>-1321992793</t>
  </si>
  <si>
    <t>-259548909</t>
  </si>
  <si>
    <t>-2125269715</t>
  </si>
  <si>
    <t>D1.04.500_MaR - Měření a regulace</t>
  </si>
  <si>
    <t>36M.001 M36.001 - Regulace pro  strojovnu VZT  - rozvaděč RA-01</t>
  </si>
  <si>
    <t>M36.002 M36.002 - Přístroje pro VZT č. 1 - myčka</t>
  </si>
  <si>
    <t>M36.003 - Kabely, nosné prvky, montáže pro strojovnu VZT</t>
  </si>
  <si>
    <t>36M.001 M36.001</t>
  </si>
  <si>
    <t>Regulace pro  strojovnu VZT  - rozvaděč RA-01</t>
  </si>
  <si>
    <t>CPU, AI, DI/1,AO/1,D</t>
  </si>
  <si>
    <t>Kompaktní řídíci procesní DDC podstanice volně programovatelná, s I/O moduly pro 16xAI, 8xAO, 32xDI, 32xDO a web serverem. Komunikace Ethernet, napájení 24VDC, možnost připojení k vizualizaci a integrace cizích systémů na bázi Mod-bus, ref. výrobek DOMAT Sada PFC100 + 16 AI, 8AO, 32DI, 32DO: w750-8102, -497, -451, -1405, -597, -1504, -600, Merbon runtime</t>
  </si>
  <si>
    <t>M36-88-4321/S M36001</t>
  </si>
  <si>
    <t>osazení stanice</t>
  </si>
  <si>
    <t>LCD M36001.003-LCD</t>
  </si>
  <si>
    <t>Ovládací panel s kapacitním dotykovým displejem 7", 800×480, pro ARM, 256MB RAM, Ethernet, mikroSD (není součástí dodávky), Linux,komunikace Ethernet, napájení 24 VDC. Montáž do dveří rozvaděče, IP65, ref výrobek DOMAT HT200</t>
  </si>
  <si>
    <t>M36-42-0091/S M36001</t>
  </si>
  <si>
    <t>připojení a osazení ovládací jednotky</t>
  </si>
  <si>
    <t>1.5 M36001.005-1.5</t>
  </si>
  <si>
    <t>modul zakončení sběrnice, montáž na DIN lištu napájení 24V DC po sběrnici, vstup 24V DC referenční výrobek 750-600</t>
  </si>
  <si>
    <t>M36-88-4321/S M360.1</t>
  </si>
  <si>
    <t>osazení modulu</t>
  </si>
  <si>
    <t>ZDR M36001.007-ZDR</t>
  </si>
  <si>
    <t>zdroj napájení systému, referenční výrobek SBVK-G12024 Omron</t>
  </si>
  <si>
    <t>M36-88-4321/S M360.2</t>
  </si>
  <si>
    <t>osazení zdroje</t>
  </si>
  <si>
    <t>CF M36001.009-CF</t>
  </si>
  <si>
    <t>přepěťová ochrana pro 230V/50Hz 10A - stupeň T3 , refernční výrobek DA-275 DF10</t>
  </si>
  <si>
    <t>M36-88-4321/S M360.3</t>
  </si>
  <si>
    <t>osazení ochrany</t>
  </si>
  <si>
    <t>RA-01 M36001.011-RA-</t>
  </si>
  <si>
    <t>1x rozvaděč MaR - OCEP 600x1000x300 (upřesní dodavatel) , hlavní vypínač 230V AC jištění z elektro pro 1kW 230V/50Hz 16A, jističe, pomocné kontakty, stykače, pomocné relé, ovladače , signálky, vývody pro oběhová čerpadla a ovládání motorů , svorky s pojistkou, svorky, kabelové vývody, kabelový žlab, ostatní montážní materiál dle zapojovacích schemat a dodavatele - a dle schématu obvodů str.1 až xy, silové připojení čerpadel dle MaR, motory ventilátorů dle elektro</t>
  </si>
  <si>
    <t>1.12 M36001.012-1.12</t>
  </si>
  <si>
    <t>montáž náplně do rozvaděče (systém, displej,relé, svorky, jističe….)</t>
  </si>
  <si>
    <t>1.13 M36001.013-1.13</t>
  </si>
  <si>
    <t>vyzkoušení funkce - test 1:1</t>
  </si>
  <si>
    <t>1.CPU1 M36001.014-1.</t>
  </si>
  <si>
    <t>Naprogramování regulátoru - řízení jednotlivých VZT jednotek dle popisu TZ projektu vzduchotechnika, seřízení a oživení regulace ,programování řídícího systému</t>
  </si>
  <si>
    <t>dat.bod</t>
  </si>
  <si>
    <t>1.HT200 M36001.015-1</t>
  </si>
  <si>
    <t>Naprogramování displeje a jeho grafického rozhraní v autonomním nezávislém provedení.</t>
  </si>
  <si>
    <t>CPU M36001.016-CPU</t>
  </si>
  <si>
    <t>integrace do stávajícího dispečerského systému který je Merbon SCADA umístěný na servu objednavatele s následnými funkcemi a to je monitorování provozních hodnot jednotlivých zařízení s jeho ukládáním do databáze pro možnost vynášením do grafu, možnost nastavování parametrů jako je žádaná teplota, tlaky, provozní stupně, parametry regulace a jiné. Možnost kvitace poruch či jejich uvědomění že k nim nastalo.Posílání SMS o poruchách na zařízení. -</t>
  </si>
  <si>
    <t>M36.002 M36.002</t>
  </si>
  <si>
    <t>Přístroje pro VZT č. 1 - myčka</t>
  </si>
  <si>
    <t>10..01,03,04 M36002.</t>
  </si>
  <si>
    <t>Kanálové čidlo průměrné teploty teploty do potrubí VZT ---30 až 80 °C, výstup Pt 1000(Ni1000), délka stontku 400mm např.MWTF1 nebo TF65</t>
  </si>
  <si>
    <t>M36/41-0001/S M36002</t>
  </si>
  <si>
    <t>montáž snímače teploty do potrubí VZT</t>
  </si>
  <si>
    <t>10.05 M36002.003-10.</t>
  </si>
  <si>
    <t>Snímač teploty příložný -30/110 °C, výstup Pt 1000 alt.Ni1000, např. ALTF02, IP54, kontaktní plíšek, sathovací pásek</t>
  </si>
  <si>
    <t>M36/41-0025/S M36002</t>
  </si>
  <si>
    <t>montáž snímače teploty příložného</t>
  </si>
  <si>
    <t>10.11,10.12 M36002.0</t>
  </si>
  <si>
    <t>Snímač diferenčního tlaku pro vzduch výstup 0-10V, napájení 24VDC, rozsah -100 až +100Pa,-300 až 300P,-500 až +500Pa např Pramasgara 2111-U,</t>
  </si>
  <si>
    <t>M36/41-0084/S M36002</t>
  </si>
  <si>
    <t>montáž snímač tlaku</t>
  </si>
  <si>
    <t>1.01,02 M36002.007-1</t>
  </si>
  <si>
    <t>Snímač teploty venkovní -50/90 °C,výstup Pt1000 nebo Ni 1000 , referenční výrobek ATF2</t>
  </si>
  <si>
    <t>M36/41-0025/S M360.1</t>
  </si>
  <si>
    <t>montáž snímače venkovní teploty</t>
  </si>
  <si>
    <t>10.08 M36002.009-10.</t>
  </si>
  <si>
    <t>Ventil regulační trojcestný typ směšovací, DN15, PN16 Kvs=4m3/h, šroubení,zdvih 5.5mm se servopohonem typ, napájení 24V AC/DC, ovládání spojité 0-10V- Kv dle UT - např VXG44.15-4 šroubení ALG s pohonem SSC 61. - pro zdvih 5.5mm</t>
  </si>
  <si>
    <t>M36/43-0031/S M36002</t>
  </si>
  <si>
    <t>montáž pro servopohon -</t>
  </si>
  <si>
    <t>10.07 M36002.011-10.</t>
  </si>
  <si>
    <t>Ventil regulační trojcestný typ směšovací, DN32, PN16 Kvs=16m3/h, šroubení,zdvih 5.5mm se servopohonem typ, napájení 24V AC/DC, ovládání spojité 0-10V- Kv dle CHL - např VXG44.32-16 šroubení ALG s pohonem SSC 61. - pro zdvih 5.5mm</t>
  </si>
  <si>
    <t>M36/43-0031/S M360.1</t>
  </si>
  <si>
    <t>montáž pro servopohon</t>
  </si>
  <si>
    <t>10.10 M36002.013-10.</t>
  </si>
  <si>
    <t>Mrazový termostat s kapilárou činnou po celé délce s aut. resetem, -10/12 °C, včetně úchytů, např FST-1D délka kapiláry 6m</t>
  </si>
  <si>
    <t>M36/41-0050/S M36002</t>
  </si>
  <si>
    <t>montáž regulátoru kapilárového</t>
  </si>
  <si>
    <t>M36/41-0043/S M36002</t>
  </si>
  <si>
    <t>montáž kapiláry 6m</t>
  </si>
  <si>
    <t>10.14a,b,10.09 M3600</t>
  </si>
  <si>
    <t>Klapkový servopohon napájení 24V AC, ovládání ON/OFF zpětný chod pružinou, napr. LF 24, např. Belimo , pracovní úhel 0-90 o kroutící moment 4Nm (dle podkladu pož.2.6Nm)</t>
  </si>
  <si>
    <t>M36/43-0021/S M36002</t>
  </si>
  <si>
    <t>montáž elektrického servopohonu pákového</t>
  </si>
  <si>
    <t>10.06 M36002.018-10.</t>
  </si>
  <si>
    <t>Klapkový servopohon napájení 24V AC, ovládání spojité 0-10V kroutící moment 15Nm,</t>
  </si>
  <si>
    <t>2.20 M36002.020-2.20</t>
  </si>
  <si>
    <t>přípravné a montážní práce(upřesnění návzností) pro připojení FM motorů</t>
  </si>
  <si>
    <t>M36.003</t>
  </si>
  <si>
    <t>Kabely, nosné prvky, montáže pro strojovnu VZT</t>
  </si>
  <si>
    <t>M36003.001</t>
  </si>
  <si>
    <t>Kabel komunikační, UTP kat.5e</t>
  </si>
  <si>
    <t>M36003.002</t>
  </si>
  <si>
    <t>Vodič CY 6mm - pospojení</t>
  </si>
  <si>
    <t>M36003.003</t>
  </si>
  <si>
    <t>Kabel 1x2x0.8 J-Y(St)Y-stíněný</t>
  </si>
  <si>
    <t>M36003.004</t>
  </si>
  <si>
    <t>Kabel 2x2x0.8 J-Y(St)Y-stíněný</t>
  </si>
  <si>
    <t>M36003.005</t>
  </si>
  <si>
    <t>Kabel silový, PVC, 4kV 3x1.5 CYKY-J</t>
  </si>
  <si>
    <t>M36003.006</t>
  </si>
  <si>
    <t>Montážní žlab 62/50 s víkem</t>
  </si>
  <si>
    <t>M36003.007</t>
  </si>
  <si>
    <t>Montážní a instalační materiál, trubky, chráničky ..</t>
  </si>
  <si>
    <t>M36003.008</t>
  </si>
  <si>
    <t>Drobný montážní a spojovací materiál</t>
  </si>
  <si>
    <t>M36003.009</t>
  </si>
  <si>
    <t>Montážní práce MaR (uložení kabelů, prozvonění, připojení na svorkovnice..)</t>
  </si>
  <si>
    <t>M36003.010</t>
  </si>
  <si>
    <t>Demontáž stávajícího zařízení a odborná likvidace</t>
  </si>
  <si>
    <t>M36003.011</t>
  </si>
  <si>
    <t>Inženýrské a kompletační práce, doprava</t>
  </si>
  <si>
    <t>M36003.012</t>
  </si>
  <si>
    <t>dodavatelská dokumentace</t>
  </si>
  <si>
    <t>M36003.013</t>
  </si>
  <si>
    <t>komplexní zkoušky seřízení a zaškolení obsluhy</t>
  </si>
  <si>
    <t>M36003.014</t>
  </si>
  <si>
    <t>revize</t>
  </si>
  <si>
    <t>M36003.015</t>
  </si>
  <si>
    <t>Protipožární tmel např. Hilti CP611A-INT</t>
  </si>
  <si>
    <t>50002195</t>
  </si>
  <si>
    <t>2086785355</t>
  </si>
  <si>
    <t>-183085424</t>
  </si>
  <si>
    <t>D1.04.700_ESIL - Silnoproudá Elektrotechnika</t>
  </si>
  <si>
    <t>741.120 - Elektroinstalace - materiál a montáže</t>
  </si>
  <si>
    <t>741.211 - Rozvaděč R-Myčka  (10kA)</t>
  </si>
  <si>
    <t>741.212 - Rozvaděč R-VZT  (10kA)</t>
  </si>
  <si>
    <t>741.410 - Ochrana před bleskem (Hromosvod)</t>
  </si>
  <si>
    <t xml:space="preserve">    712 - Povlakové krytiny</t>
  </si>
  <si>
    <t>741370.001</t>
  </si>
  <si>
    <t>Index A1 - Přisazené plastové průmyslové LED svítidlo s vysokou chemickou odolností, s difuzorem z translucentního akrylátu, nerezové klipy, Energy Saver, 1x LEDLine, 31W, 4630lm, Ra80, 4000K, IP66.</t>
  </si>
  <si>
    <t>741370.002</t>
  </si>
  <si>
    <t>Index A1N - Přisazené plastové průmyslové LED svítidlo s vysokou chemickou odolností, s difuzorem z translucentního akrylátu, nerezové klipy, Energy Saver, 1 x LEDLine, 31W, 4630lm, Ra80, 4000K, IP66, svítidlo s nouzovým modulem s autotestem M1h.</t>
  </si>
  <si>
    <t>741370.003</t>
  </si>
  <si>
    <t>Montáž a připojení přisazeného stropního svítidla</t>
  </si>
  <si>
    <t>741370.004</t>
  </si>
  <si>
    <t>Index A2 - Kovové, interiérové LED svítidlo vestavné do rastrového podhledu 600x600, difuzorem z oboustranně pískovaného akrylátu. Těleso: ocelový plech bílé barvy, 34W, 3910lm, 4000K, Ra80, 230V, IP40</t>
  </si>
  <si>
    <t>741370.005</t>
  </si>
  <si>
    <t>Montáž a připojení vestavného svítidla do rastrového podhledu 600/600</t>
  </si>
  <si>
    <t>741370.006</t>
  </si>
  <si>
    <t>Index N1 - Nástěnné plastové průmyslové nouzové LED svítidlo určené pro nouzové a orientační osvětlení s difuzorem z opalizovaného polykarbonátu a piktogramem se směrem úniku, 1 x LED, 2W, 150lm, Ra85, 4000K, IP65.</t>
  </si>
  <si>
    <t>741370.007</t>
  </si>
  <si>
    <t>Montáž nástěnného nouzového svítidla</t>
  </si>
  <si>
    <t>741370.008</t>
  </si>
  <si>
    <t>Drobný pomocný materiál</t>
  </si>
  <si>
    <t>741370.009</t>
  </si>
  <si>
    <t>Přesun materiálu</t>
  </si>
  <si>
    <t>741.120</t>
  </si>
  <si>
    <t>Elektroinstalace - materiál a montáže</t>
  </si>
  <si>
    <t>741120.001</t>
  </si>
  <si>
    <t>Přístrojová instalační krabice plastová, universální (montáž do dutých stěn i pod omítku)</t>
  </si>
  <si>
    <t>741120.002</t>
  </si>
  <si>
    <t>Instalace přístrojové instalační plastové krabice 68 mm do do dutých stěn i pod omítku</t>
  </si>
  <si>
    <t>741120.003</t>
  </si>
  <si>
    <t>Rozvodná instalační krabice plastová, samozhášivá, pr. 68 mm, universální (montáž do dutých stěn i pod omítku), pro svorkování a odbočování kabelů typu CYKY, se svorkovnicí a víčkem.</t>
  </si>
  <si>
    <t>741120.004</t>
  </si>
  <si>
    <t>Instalace rozvodné instalační plastové krabice 68 mm do do dutých stěn i pod omítku</t>
  </si>
  <si>
    <t>741120.005</t>
  </si>
  <si>
    <t>Rozvodná krabice nástěná IP54 pro svorkování a odbočování kabelů typu CYKY, se svorkovnicí a průchodkami.</t>
  </si>
  <si>
    <t>741120.006</t>
  </si>
  <si>
    <t>Instalace nástěnné rozvodné krabice IP54</t>
  </si>
  <si>
    <t>741120.007</t>
  </si>
  <si>
    <t>Schodišťový přepínač v provedení pod omítku, 10A/230V, barva bílá, plastové samozhášivé provedení, zapojení 6, krytí IP44</t>
  </si>
  <si>
    <t>741120.008</t>
  </si>
  <si>
    <t>Instalace vypínače s řazením "6" v provedení pod omítku</t>
  </si>
  <si>
    <t>741120.009</t>
  </si>
  <si>
    <t>Spínač sériový v provedení na omítku, 10A/230V, barva bílá, plastové provedení, samozhášivé, zapojení 5, krytí IP44</t>
  </si>
  <si>
    <t>741120.010</t>
  </si>
  <si>
    <t>Instalace vypínače s řazením "5" v provedení pod omítku</t>
  </si>
  <si>
    <t>741120.011</t>
  </si>
  <si>
    <t>Infrapasivní automatiký spínač 360 stupňů IP44</t>
  </si>
  <si>
    <t>741120.012</t>
  </si>
  <si>
    <t>Instalace automatikého spínač 360 stupňů IP44</t>
  </si>
  <si>
    <t>741120.013</t>
  </si>
  <si>
    <t>Zásuvka jednonásobná jednofázová s ochranným kolíkem v provedení pod omítku, 16A/230V, barva bílá, krytí IP 44</t>
  </si>
  <si>
    <t>741120.014</t>
  </si>
  <si>
    <t>Instalace zásuvky 230V v provedení pod omítku</t>
  </si>
  <si>
    <t>741120.015</t>
  </si>
  <si>
    <t>Zásuvka jednonásobná jednofázová s ochranným kolíkem v provedení na omítku, 16A/230V, barva bílá, plastové krytí IP 44</t>
  </si>
  <si>
    <t>741120.016</t>
  </si>
  <si>
    <t>Instalace zásuvky 230V v provedení na omítku</t>
  </si>
  <si>
    <t>741120.017</t>
  </si>
  <si>
    <t>Datová dvojzásuvka 2xRJ45, cat.5e</t>
  </si>
  <si>
    <t>741120.018</t>
  </si>
  <si>
    <t>Instalace datové dvojzásuvky cat.5e včetně ukončení kabelů</t>
  </si>
  <si>
    <t>741120.019</t>
  </si>
  <si>
    <t>Čtečka RFID karet dle standardu investora</t>
  </si>
  <si>
    <t>741120.020</t>
  </si>
  <si>
    <t>Instalace čtečky RFID karet</t>
  </si>
  <si>
    <t>741120.021</t>
  </si>
  <si>
    <t>Vypínač 3f ve skříňce 20A IP44 - zapuštěný</t>
  </si>
  <si>
    <t>741120.022</t>
  </si>
  <si>
    <t>Instalace 3f vypínače do 25A v zapuštěné skříňce (rozvodnici).</t>
  </si>
  <si>
    <t>741120.023</t>
  </si>
  <si>
    <t>Vypínač 3f ve skříňce 63A IP44 - zapuštěný</t>
  </si>
  <si>
    <t>741120.024</t>
  </si>
  <si>
    <t>Instalace 3f vypínače do 63A v zapuštěné skříňce (rozvodnici).</t>
  </si>
  <si>
    <t>741120.025</t>
  </si>
  <si>
    <t>Vypínač 3f ve skříňce 160A IP44 - zapuštěný</t>
  </si>
  <si>
    <t>741120.026</t>
  </si>
  <si>
    <t>Instalace 3f vypínače do 200A v zapuštěné skříňce (rozvodnici).</t>
  </si>
  <si>
    <t>741120.027</t>
  </si>
  <si>
    <t>Kabel CYKY-O 3x1,5</t>
  </si>
  <si>
    <t>741120.028</t>
  </si>
  <si>
    <t>Kabel CYKY-J 3x1,5</t>
  </si>
  <si>
    <t>741120.029</t>
  </si>
  <si>
    <t>Kabel CYKY-J 3x2,5</t>
  </si>
  <si>
    <t>741120.030</t>
  </si>
  <si>
    <t>Instalace kabelu do 3x2,5mm2 pevně</t>
  </si>
  <si>
    <t>741120.031</t>
  </si>
  <si>
    <t>Kabel CYKY-J 5x1,5</t>
  </si>
  <si>
    <t>741120.032</t>
  </si>
  <si>
    <t>Kabel CYKY-J 5x2,5</t>
  </si>
  <si>
    <t>741120.033</t>
  </si>
  <si>
    <t>Instalace kabelu do 5x2,5mm2 pevně</t>
  </si>
  <si>
    <t>741120.034</t>
  </si>
  <si>
    <t>Kabel CYKY-J 7x1,5</t>
  </si>
  <si>
    <t>741120.035</t>
  </si>
  <si>
    <t>Instalace kabelu do 7x2,5mm2 pevně</t>
  </si>
  <si>
    <t>741120.036</t>
  </si>
  <si>
    <t>Kabel CYKY-J 5x16</t>
  </si>
  <si>
    <t>741120.037</t>
  </si>
  <si>
    <t>Instalace kabelu do 5x16mm2 pevně</t>
  </si>
  <si>
    <t>741120.038</t>
  </si>
  <si>
    <t>Kabel CYKY-J 5x70</t>
  </si>
  <si>
    <t>741120.039</t>
  </si>
  <si>
    <t>Instalace kabelu do 5x70mm2 pevně</t>
  </si>
  <si>
    <t>741120.040</t>
  </si>
  <si>
    <t>Kabel AYKY-J 3x240+120</t>
  </si>
  <si>
    <t>741120.041</t>
  </si>
  <si>
    <t>Instalace kabelu do 3x240+120mm2 pevně</t>
  </si>
  <si>
    <t>741120.042</t>
  </si>
  <si>
    <t>Kabel H07RN-F 5x2,5</t>
  </si>
  <si>
    <t>741120.043</t>
  </si>
  <si>
    <t>Instalace flexibilního kabelu do 5x2,5mm2 do chráničky</t>
  </si>
  <si>
    <t>741120.044</t>
  </si>
  <si>
    <t>Kabel H07RN-F 5x16</t>
  </si>
  <si>
    <t>741120.045</t>
  </si>
  <si>
    <t>Instalace flexibilního kabelu do 5x16mm2 do chráničky</t>
  </si>
  <si>
    <t>741120.046</t>
  </si>
  <si>
    <t>Kabel H07RN-F 5x70</t>
  </si>
  <si>
    <t>741120.047</t>
  </si>
  <si>
    <t>Instalace flexibilního kabelu do 5x70mm2 do chráničky</t>
  </si>
  <si>
    <t>741120.048</t>
  </si>
  <si>
    <t>Vodič CY6 zelenožlutý</t>
  </si>
  <si>
    <t>741120.049</t>
  </si>
  <si>
    <t>Instalace vodiče do 6mm2 pevně</t>
  </si>
  <si>
    <t>741120.050</t>
  </si>
  <si>
    <t>Vodič CY10 zelenožlutý</t>
  </si>
  <si>
    <t>741120.051</t>
  </si>
  <si>
    <t>Instalace vodiče 10mm2 pevně</t>
  </si>
  <si>
    <t>741120.052</t>
  </si>
  <si>
    <t>Vodič CY16 zelenožlutý</t>
  </si>
  <si>
    <t>741120.053</t>
  </si>
  <si>
    <t>Instalace vodiče 16mm2 pevně</t>
  </si>
  <si>
    <t>741120.054</t>
  </si>
  <si>
    <t>Vodič CY35 zelenožlutý</t>
  </si>
  <si>
    <t>741120.055</t>
  </si>
  <si>
    <t>Instalace vodiče 35mm2 pevně</t>
  </si>
  <si>
    <t>741120.056</t>
  </si>
  <si>
    <t>Vodič CY70 zelenožlutý</t>
  </si>
  <si>
    <t>741120.057</t>
  </si>
  <si>
    <t>Instalace vodiče 70mm2 pevně</t>
  </si>
  <si>
    <t>741120.058</t>
  </si>
  <si>
    <t>Datový kabel UTP cat. 5E</t>
  </si>
  <si>
    <t>741120.059</t>
  </si>
  <si>
    <t>Instalace kabelu Cat5E</t>
  </si>
  <si>
    <t>741120.060</t>
  </si>
  <si>
    <t>Ekvipotencionální svorkovnice, slouží pro hlavní pospojování a k vyrovnání nulového potenciálu. V podomítkovém provedení - v elektroinstalační krabici</t>
  </si>
  <si>
    <t>741120.061</t>
  </si>
  <si>
    <t>Instalace ekvipotencionální svorkovnice v podomítkové krabici</t>
  </si>
  <si>
    <t>741120.062</t>
  </si>
  <si>
    <t>Protipožární prostup E60 ve stavební konstrukci s atestem</t>
  </si>
  <si>
    <t>741120.063</t>
  </si>
  <si>
    <t>Instalace protipožárního prostupu E60 ve stavební konstrukci včetně atestu</t>
  </si>
  <si>
    <t>741120.064</t>
  </si>
  <si>
    <t>Příchytky samozhášivé provedení, pro použití v mezistropech s hmoždinkou a šroubem max. pro 8 kabelů 3x2,5mm²</t>
  </si>
  <si>
    <t>741120.065</t>
  </si>
  <si>
    <t>Instalace příchytky pro 8 kabelů</t>
  </si>
  <si>
    <t>741120.066</t>
  </si>
  <si>
    <t>Drátěný kabelový žlab 60/200 pozinkovaný vedený pod stropem + nosná konstrukce žlabu</t>
  </si>
  <si>
    <t>150</t>
  </si>
  <si>
    <t>741120.067</t>
  </si>
  <si>
    <t>Instalace drátěného kabelového žlabu 60/200 na závěsech o délce do 1 metru.</t>
  </si>
  <si>
    <t>152</t>
  </si>
  <si>
    <t>741120.068</t>
  </si>
  <si>
    <t>Ohebná elektroinstalační trubka se střední mechanickou odolností 20/14,1</t>
  </si>
  <si>
    <t>154</t>
  </si>
  <si>
    <t>741120.069</t>
  </si>
  <si>
    <t>Instalace flexibilní chráničky do omítky</t>
  </si>
  <si>
    <t>156</t>
  </si>
  <si>
    <t>741120.070</t>
  </si>
  <si>
    <t>Trubka s vysokou mechanickou odolností 40/32</t>
  </si>
  <si>
    <t>158</t>
  </si>
  <si>
    <t>741120.071</t>
  </si>
  <si>
    <t>Instalace flexibilní chráničky s vysokou mechanickou odolností 40/32</t>
  </si>
  <si>
    <t>160</t>
  </si>
  <si>
    <t>741120.072</t>
  </si>
  <si>
    <t>Trubka s vysokou mechanickou odolností 63/52</t>
  </si>
  <si>
    <t>162</t>
  </si>
  <si>
    <t>741120.073</t>
  </si>
  <si>
    <t>Instalace flexibilní chráničky s vysokou mechanickou odolností 63/52</t>
  </si>
  <si>
    <t>164</t>
  </si>
  <si>
    <t>741120.074</t>
  </si>
  <si>
    <t>Trubka s vysokou mechanickou odolností 90/75</t>
  </si>
  <si>
    <t>166</t>
  </si>
  <si>
    <t>741120.075</t>
  </si>
  <si>
    <t>Instalace flexibilní chráničky s vysokou mechanickou odolností 90/75</t>
  </si>
  <si>
    <t>168</t>
  </si>
  <si>
    <t>741120.076</t>
  </si>
  <si>
    <t>El.instal. trubka PE23 pevná + příchytky</t>
  </si>
  <si>
    <t>170</t>
  </si>
  <si>
    <t>741120.077</t>
  </si>
  <si>
    <t>Instalace el.instalační pevné trubky PE23 na příchytkách</t>
  </si>
  <si>
    <t>172</t>
  </si>
  <si>
    <t>741120.078</t>
  </si>
  <si>
    <t>Vysekání rýhy v cihelných zdech hloubka 3cm šířka do 7cm včetně úklidu a likvidace sutě</t>
  </si>
  <si>
    <t>174</t>
  </si>
  <si>
    <t>741120.079</t>
  </si>
  <si>
    <t>Vyplnění a omítnutí rýhy v cihelných zdech hloubka 3cm šířka do 7cm, včetně materiálu</t>
  </si>
  <si>
    <t>176</t>
  </si>
  <si>
    <t>741120.080</t>
  </si>
  <si>
    <t>Vysekání rýhy v cihelných zdech hloubka 3cm šířka do 3cm včetně úklidu a likvidace sutě</t>
  </si>
  <si>
    <t>178</t>
  </si>
  <si>
    <t>741120.081</t>
  </si>
  <si>
    <t>Vyplnění a omítnutí rýhy v cihelných zdech hloubka 3cm šířka do 3cm, včetně materiálu</t>
  </si>
  <si>
    <t>180</t>
  </si>
  <si>
    <t>741120.082</t>
  </si>
  <si>
    <t>Vyvrtání otvoru do stěny, pro rozvodnou nebo přístrojovou krabici pr.68mm včetně úklidu a likvidace sutě</t>
  </si>
  <si>
    <t>182</t>
  </si>
  <si>
    <t>741120.083</t>
  </si>
  <si>
    <t>Průraz cihelnou zdí 300-500mm. Včetně úklidu a likvidace sutě.</t>
  </si>
  <si>
    <t>184</t>
  </si>
  <si>
    <t>741120.084</t>
  </si>
  <si>
    <t>Průraz stropní konstrukcí hloubka 300-400x150x30mm. Včetně úklidu a likvidace sutě.</t>
  </si>
  <si>
    <t>186</t>
  </si>
  <si>
    <t>741120.085</t>
  </si>
  <si>
    <t>Připojení VZT</t>
  </si>
  <si>
    <t>188</t>
  </si>
  <si>
    <t>741120.086</t>
  </si>
  <si>
    <t>Ukončení kabelu UTP konektorem RJ45</t>
  </si>
  <si>
    <t>190</t>
  </si>
  <si>
    <t>741120.087</t>
  </si>
  <si>
    <t>Ukončení drátu do 6mm2</t>
  </si>
  <si>
    <t>192</t>
  </si>
  <si>
    <t>741120.088</t>
  </si>
  <si>
    <t>Ukončení kabelu do 25mm2</t>
  </si>
  <si>
    <t>194</t>
  </si>
  <si>
    <t>741120.089</t>
  </si>
  <si>
    <t>Ukončení drátu do 50mm2</t>
  </si>
  <si>
    <t>196</t>
  </si>
  <si>
    <t>741120.090</t>
  </si>
  <si>
    <t>Ukončení drátu do 70mm2</t>
  </si>
  <si>
    <t>198</t>
  </si>
  <si>
    <t>741120.091</t>
  </si>
  <si>
    <t>Ukončení kabelu do 3x4mm2</t>
  </si>
  <si>
    <t>200</t>
  </si>
  <si>
    <t>741120.092</t>
  </si>
  <si>
    <t>Ukončení kabelu do 5x4mm2</t>
  </si>
  <si>
    <t>202</t>
  </si>
  <si>
    <t>741120.093</t>
  </si>
  <si>
    <t>Ukončení kabelu do 7x4mm2</t>
  </si>
  <si>
    <t>204</t>
  </si>
  <si>
    <t>741120.094</t>
  </si>
  <si>
    <t>Ukončení kabelu do 4x10mm2</t>
  </si>
  <si>
    <t>206</t>
  </si>
  <si>
    <t>741120.095</t>
  </si>
  <si>
    <t>Ukončení kabelu do 5x25mm2</t>
  </si>
  <si>
    <t>208</t>
  </si>
  <si>
    <t>741120.096</t>
  </si>
  <si>
    <t>Ukončení kabelu do 5x70mm2</t>
  </si>
  <si>
    <t>210</t>
  </si>
  <si>
    <t>741120.097</t>
  </si>
  <si>
    <t>Ukončení kabelu 3x 240+120mm2</t>
  </si>
  <si>
    <t>212</t>
  </si>
  <si>
    <t>741120.098</t>
  </si>
  <si>
    <t>Montáž rozvodnice do 100kg</t>
  </si>
  <si>
    <t>214</t>
  </si>
  <si>
    <t>741120.099</t>
  </si>
  <si>
    <t>216</t>
  </si>
  <si>
    <t>741120.100</t>
  </si>
  <si>
    <t>218</t>
  </si>
  <si>
    <t>741120.101</t>
  </si>
  <si>
    <t>Stavební přípomoci</t>
  </si>
  <si>
    <t>220</t>
  </si>
  <si>
    <t>741120.102</t>
  </si>
  <si>
    <t>Revize el. zařízení</t>
  </si>
  <si>
    <t>222</t>
  </si>
  <si>
    <t>741120.103</t>
  </si>
  <si>
    <t>Zkouška a prohlídka rozvodných zařízení</t>
  </si>
  <si>
    <t>224</t>
  </si>
  <si>
    <t>741120.104</t>
  </si>
  <si>
    <t>Vypracování dokumentace skutečného provedení</t>
  </si>
  <si>
    <t>226</t>
  </si>
  <si>
    <t>741120.105</t>
  </si>
  <si>
    <t>Proškolení obsluhy</t>
  </si>
  <si>
    <t>228</t>
  </si>
  <si>
    <t>741.211</t>
  </si>
  <si>
    <t>Rozvaděč R-Myčka  (10kA)</t>
  </si>
  <si>
    <t>741211.001</t>
  </si>
  <si>
    <t>Oceloplechová skříňová rozvodnice 600 x 2000 x 400 mm + podstavec o výšce 100 mm, včetně montážní desky s lištami a krycími panely. Světle šedá barva, krytí IP55/20.</t>
  </si>
  <si>
    <t>230</t>
  </si>
  <si>
    <t>741211.002</t>
  </si>
  <si>
    <t>Oceloplechová skříňová rozvodnice 800 x 2000 x 400 mm + podstavec o výšce 100 mm, včetně montážní desky s lištami a krycími panely. Světle šedá barva, krytí IP55/20.</t>
  </si>
  <si>
    <t>232</t>
  </si>
  <si>
    <t>741211.003</t>
  </si>
  <si>
    <t>Vypínač 3-pólový 250A</t>
  </si>
  <si>
    <t>234</t>
  </si>
  <si>
    <t>741211.004</t>
  </si>
  <si>
    <t>Svodič přepětí BC TNC 275/12,5</t>
  </si>
  <si>
    <t>236</t>
  </si>
  <si>
    <t>741211.005</t>
  </si>
  <si>
    <t>Pojistkový odpínač C00, 100A</t>
  </si>
  <si>
    <t>238</t>
  </si>
  <si>
    <t>741211.006</t>
  </si>
  <si>
    <t>Nožová pojistka 00/80A/400VAC</t>
  </si>
  <si>
    <t>240</t>
  </si>
  <si>
    <t>741211.007</t>
  </si>
  <si>
    <t>Pojistkový odpínač 1P, 32A</t>
  </si>
  <si>
    <t>242</t>
  </si>
  <si>
    <t>741211.008</t>
  </si>
  <si>
    <t>Pojistka válcová gG10x38 6A 500V</t>
  </si>
  <si>
    <t>244</t>
  </si>
  <si>
    <t>741211.009</t>
  </si>
  <si>
    <t>Jistič s proudovým chráničem B10-003/AC</t>
  </si>
  <si>
    <t>246</t>
  </si>
  <si>
    <t>741211.010</t>
  </si>
  <si>
    <t>Jistič s proudovým chráničem B16-003/AC</t>
  </si>
  <si>
    <t>248</t>
  </si>
  <si>
    <t>741211.011</t>
  </si>
  <si>
    <t>Reléový modul 24V DC, 1 přepínací kontakt</t>
  </si>
  <si>
    <t>250</t>
  </si>
  <si>
    <t>741211.012</t>
  </si>
  <si>
    <t>Instalační jistič 10 kA, C 16A, 3P</t>
  </si>
  <si>
    <t>252</t>
  </si>
  <si>
    <t>741211.013</t>
  </si>
  <si>
    <t>Jistič výkonový, typ A, 3-pólový, 25kA, 63A</t>
  </si>
  <si>
    <t>254</t>
  </si>
  <si>
    <t>741211.014</t>
  </si>
  <si>
    <t>Jistič výkonový, typ A, 3-pólový, 25kA, 160A</t>
  </si>
  <si>
    <t>256</t>
  </si>
  <si>
    <t>741211.015</t>
  </si>
  <si>
    <t>Proudový chránič 10 kA, 25 A, 4P, 30 mA, A</t>
  </si>
  <si>
    <t>258</t>
  </si>
  <si>
    <t>741211.016</t>
  </si>
  <si>
    <t>Stykač 65A,30kW/400V, cívka 230VAC</t>
  </si>
  <si>
    <t>260</t>
  </si>
  <si>
    <t>741211.017</t>
  </si>
  <si>
    <t>Stykač 170A,90kW/400V, cívka 230VAC</t>
  </si>
  <si>
    <t>262</t>
  </si>
  <si>
    <t>741211.018</t>
  </si>
  <si>
    <t>Lišta propojovací vidlicová,TE18mm/3p,10mm2/1m</t>
  </si>
  <si>
    <t>264</t>
  </si>
  <si>
    <t>741211.019</t>
  </si>
  <si>
    <t>Řadová svorka 2 až 4 mm2</t>
  </si>
  <si>
    <t>266</t>
  </si>
  <si>
    <t>741211.020</t>
  </si>
  <si>
    <t>Směrna MET pro 1x 70, 1x 35, 1x 16 a 10x 6mm2</t>
  </si>
  <si>
    <t>268</t>
  </si>
  <si>
    <t>741211.021</t>
  </si>
  <si>
    <t>Popis přístrojů, svorek a okruhů</t>
  </si>
  <si>
    <t>270</t>
  </si>
  <si>
    <t>741211.022</t>
  </si>
  <si>
    <t>272</t>
  </si>
  <si>
    <t>741211.023</t>
  </si>
  <si>
    <t>274</t>
  </si>
  <si>
    <t>741211.024</t>
  </si>
  <si>
    <t>Montáž rozvodnice</t>
  </si>
  <si>
    <t>276</t>
  </si>
  <si>
    <t>741211.025</t>
  </si>
  <si>
    <t>Protokol o kusové zkoušce a kompletnosti rozvaděče</t>
  </si>
  <si>
    <t>278</t>
  </si>
  <si>
    <t>741211.026</t>
  </si>
  <si>
    <t>Výrobní štítek</t>
  </si>
  <si>
    <t>280</t>
  </si>
  <si>
    <t>741.212</t>
  </si>
  <si>
    <t>Rozvaděč R-VZT  (10kA)</t>
  </si>
  <si>
    <t>741212.001</t>
  </si>
  <si>
    <t>Oceloplechová nástěnná rozvodnice 600 x 900 x 250 mm, včetně montážní desky s lištami a krycími panely. Světle šedá barva, krytí IP30/20.</t>
  </si>
  <si>
    <t>282</t>
  </si>
  <si>
    <t>741212.002</t>
  </si>
  <si>
    <t>Instalační hlavní vypínač 40 A, 3P</t>
  </si>
  <si>
    <t>284</t>
  </si>
  <si>
    <t>741212.003</t>
  </si>
  <si>
    <t>286</t>
  </si>
  <si>
    <t>741212.004</t>
  </si>
  <si>
    <t>288</t>
  </si>
  <si>
    <t>741212.005</t>
  </si>
  <si>
    <t>290</t>
  </si>
  <si>
    <t>741212.006</t>
  </si>
  <si>
    <t>Instalační jistič 10 kA, C 10A, 3P</t>
  </si>
  <si>
    <t>292</t>
  </si>
  <si>
    <t>741212.007</t>
  </si>
  <si>
    <t>Instalační jistič 16 kA, B 16A, 1P</t>
  </si>
  <si>
    <t>294</t>
  </si>
  <si>
    <t>741212.008</t>
  </si>
  <si>
    <t>296</t>
  </si>
  <si>
    <t>741212.009</t>
  </si>
  <si>
    <t>298</t>
  </si>
  <si>
    <t>741212.010</t>
  </si>
  <si>
    <t>Směrna MET pro 10x 6mm2</t>
  </si>
  <si>
    <t>300</t>
  </si>
  <si>
    <t>151</t>
  </si>
  <si>
    <t>741212.011</t>
  </si>
  <si>
    <t>302</t>
  </si>
  <si>
    <t>741212.012</t>
  </si>
  <si>
    <t>304</t>
  </si>
  <si>
    <t>153</t>
  </si>
  <si>
    <t>741212.013</t>
  </si>
  <si>
    <t>306</t>
  </si>
  <si>
    <t>741212.014</t>
  </si>
  <si>
    <t>308</t>
  </si>
  <si>
    <t>155</t>
  </si>
  <si>
    <t>741212.015</t>
  </si>
  <si>
    <t>310</t>
  </si>
  <si>
    <t>741212.016</t>
  </si>
  <si>
    <t>312</t>
  </si>
  <si>
    <t>741.410</t>
  </si>
  <si>
    <t>Ochrana před bleskem (Hromosvod)</t>
  </si>
  <si>
    <t>157</t>
  </si>
  <si>
    <t>741410.001</t>
  </si>
  <si>
    <t>Jímací vedení na střeše - Drát AlMgSi 8</t>
  </si>
  <si>
    <t>314</t>
  </si>
  <si>
    <t>741410.002</t>
  </si>
  <si>
    <t>Instalace jímacího vedení na střeše objektu provedené drátem AlMgSi 8</t>
  </si>
  <si>
    <t>316</t>
  </si>
  <si>
    <t>159</t>
  </si>
  <si>
    <t>741410.003</t>
  </si>
  <si>
    <t>Podpěra FB - Podpěra beton-plast pro plochou střechu</t>
  </si>
  <si>
    <t>318</t>
  </si>
  <si>
    <t>741410.004</t>
  </si>
  <si>
    <t>Instalace podpěry pro jímacího vedení na střeše objektu</t>
  </si>
  <si>
    <t>320</t>
  </si>
  <si>
    <t>161</t>
  </si>
  <si>
    <t>741410.005</t>
  </si>
  <si>
    <t>Volně stojící jímací tyč 3m s tříramenným stojanem kotvený pomocí tří betonových podstavců 8,5kg, vyrovnání sklonu střechy do 10°.</t>
  </si>
  <si>
    <t>322</t>
  </si>
  <si>
    <t>741410.006</t>
  </si>
  <si>
    <t>Instalace jímací tyče o výšce 3 metry</t>
  </si>
  <si>
    <t>324</t>
  </si>
  <si>
    <t>163</t>
  </si>
  <si>
    <t>741410.007</t>
  </si>
  <si>
    <t>Svorka k JT - Pro připojení JT k vedení</t>
  </si>
  <si>
    <t>326</t>
  </si>
  <si>
    <t>741410.008</t>
  </si>
  <si>
    <t>Instalace svorky pro připojení jímací tyče k jímacímu vedení</t>
  </si>
  <si>
    <t>328</t>
  </si>
  <si>
    <t>165</t>
  </si>
  <si>
    <t>741410.009</t>
  </si>
  <si>
    <t>MV svorka - univerzální svorka pro spojení drát-drát</t>
  </si>
  <si>
    <t>330</t>
  </si>
  <si>
    <t>741410.010</t>
  </si>
  <si>
    <t>Instalace univerzálná svorky pro propojení jímacích vedení</t>
  </si>
  <si>
    <t>332</t>
  </si>
  <si>
    <t>167</t>
  </si>
  <si>
    <t>741410.011</t>
  </si>
  <si>
    <t>334</t>
  </si>
  <si>
    <t>741410.012</t>
  </si>
  <si>
    <t>336</t>
  </si>
  <si>
    <t>169</t>
  </si>
  <si>
    <t>741410.013</t>
  </si>
  <si>
    <t>338</t>
  </si>
  <si>
    <t>741410.014</t>
  </si>
  <si>
    <t>Dílčí revize a měření</t>
  </si>
  <si>
    <t>340</t>
  </si>
  <si>
    <t>171</t>
  </si>
  <si>
    <t>741410.015</t>
  </si>
  <si>
    <t>342</t>
  </si>
  <si>
    <t>712</t>
  </si>
  <si>
    <t>Povlakové krytiny</t>
  </si>
  <si>
    <t>998712102</t>
  </si>
  <si>
    <t>Přesun hmot pro povlakové krytiny stanovený z hmotnosti přesunovaného materiálu vodorovná dopravní vzdálenost do 50 m v objektech výšky přes 6 do 12 m</t>
  </si>
  <si>
    <t>597164298</t>
  </si>
  <si>
    <t>https://podminky.urs.cz/item/CS_URS_2023_01/998712102</t>
  </si>
  <si>
    <t>173</t>
  </si>
  <si>
    <t>Výrobní a dílenská dokumentace silnoproudých rozvodů a úprav rozvaděče</t>
  </si>
  <si>
    <t>1726870065</t>
  </si>
  <si>
    <t>1399165123</t>
  </si>
  <si>
    <t>175</t>
  </si>
  <si>
    <t>-590914657</t>
  </si>
  <si>
    <t>-1432743464</t>
  </si>
  <si>
    <t>177</t>
  </si>
  <si>
    <t>OST.020</t>
  </si>
  <si>
    <t>Komplexní revize, zpracování revizní zprávy</t>
  </si>
  <si>
    <t>401990327</t>
  </si>
  <si>
    <t>VORN - Vedlejší a ostatní rozpočtové náklady</t>
  </si>
  <si>
    <t>0.10001 - Průzkumné, geodetické a projektové práce</t>
  </si>
  <si>
    <t>0.20001 - Příprava staveniště</t>
  </si>
  <si>
    <t>0.30001 - Zařízení staveniště</t>
  </si>
  <si>
    <t>0.60001 - Územní vlivy</t>
  </si>
  <si>
    <t>0.70001 - Provozní vlivy</t>
  </si>
  <si>
    <t>0.90001 - Ostatní náklady stavby</t>
  </si>
  <si>
    <t>0.10001</t>
  </si>
  <si>
    <t>Průzkumné, geodetické a projektové práce</t>
  </si>
  <si>
    <t>0.10001.003</t>
  </si>
  <si>
    <t>Výrobní a dílenská dokumentace dle spicifikace v Souhrnné technické zprávě</t>
  </si>
  <si>
    <t>Poznámka k položce:_x000D_
Kompletní výrobní a dílenská dokumentace v roszahu dle specifikace uvedené v Souhrnné technické zprávě. Odevzdání v digitální i tištěné formě.</t>
  </si>
  <si>
    <t>0.10001.005</t>
  </si>
  <si>
    <t xml:space="preserve">Průzkumy stávajících konstrukcí v místech prostupu stropní konstrukcí - rozkrytí a ověření stávajících konstrukcí včetně zprávy potrvzující statika </t>
  </si>
  <si>
    <t>Poznámka k položce:_x000D_
Provedení veškerých průzkumů před zahájením vlastních prací. Výstupem dokumentace průzkumných prací s fotodokumentací a závěry případných zkoušek a laboratorních testů odběrových vzorků. Odevzdání v digitální i tištěné formě.</t>
  </si>
  <si>
    <t>0.10001.006</t>
  </si>
  <si>
    <t>Celková kompletace a koordinace dokumentace skutečného provedení (dále jen „DSkP“) ve 4 vyhotoveních (3x tisk + 1x dig. forma - PDF a zdrojový formát)</t>
  </si>
  <si>
    <t>Poznámka k položce:_x000D_
Dokumentace skutečného provedení ve skladbě DPS po jednotlivých částech stavby. Zpracování v digitální formě s uvedením rozdílů proti DPS, předání v digitální i tištěné formě dle popisu.</t>
  </si>
  <si>
    <t>0.10001.009</t>
  </si>
  <si>
    <t>Dokumentace požárních ucpávek a požárních uzávěrů</t>
  </si>
  <si>
    <t>588802429</t>
  </si>
  <si>
    <t xml:space="preserve">Poznámka k položce:_x000D_
- Kniha PO ucpávek a PO uzávěrů_x000D_
- Půdorysy s označením_x000D_
- Technické listy </t>
  </si>
  <si>
    <t>0.20001</t>
  </si>
  <si>
    <t>Příprava staveniště</t>
  </si>
  <si>
    <t>0.20001.002</t>
  </si>
  <si>
    <t>Přípojky vody, elektro a dalších IS nutných pro realizaci zakázky včetně měření spotřeby, přičemž spotřebu těchto energií v průběhu provádění prací hradí uchazeč.</t>
  </si>
  <si>
    <t>Poznámka k položce:_x000D_
Připojení zařízení staveniště včetně měření a úhrady spotřeby. Položka obsahuje i dokumentaci přípojek, ochranných opatření a případné přeložky nebo úpravy pro zřízení napojovacích bodů. Odevzdání v digitální i tištěné formě.</t>
  </si>
  <si>
    <t>0.30001</t>
  </si>
  <si>
    <t>Zařízení staveniště</t>
  </si>
  <si>
    <t>0.30001.001</t>
  </si>
  <si>
    <t>Zařízení staveniště v minimální skladbě 1 ks buňky kancelářské, 1 ks buňky šatní pro zaměstnance, 1ks buňky sociální s WC a sprchou, 1 ks skladového kontejneru po celou dobu stavby.</t>
  </si>
  <si>
    <t>Poznámka k položce:_x000D_
Položka obsahuje výstavbu zařízení staveniště, pronájem zařízení a jeho demontáž včetně dovozu, odvozu a montážních prostředků a zařízení. Součástí je i vyrovnání podkladu, montáž, pronájem a demontáž silničních panelů pod zařízení  a doprava. Součástí je i projektová dokumentace ZS, zajištění stavebního povolení, správní poplatky a případné poplatky za zábor veřejného prostranství. Položka obsahuje i zpracování dokumentace zařízení staveniště včetně případného projednání  a zajištění souvisejících povolení včetně správních poplatků, odevzdání v digitální i tištěné formě.</t>
  </si>
  <si>
    <t>0.30001.004</t>
  </si>
  <si>
    <t>Vyklizení a provedení celkového úklidu staveniště a likvidace všech zařízení používaných k plnění zakázky.</t>
  </si>
  <si>
    <t>Poznámka k položce:_x000D_
Vyklizení staveniště a jeho úklid po dokončení, bude prováděno vždy po dokončení jednotlivých etap.</t>
  </si>
  <si>
    <t>0.60001</t>
  </si>
  <si>
    <t>Územní vlivy</t>
  </si>
  <si>
    <t>0.60001.001</t>
  </si>
  <si>
    <t>Zajištění bezpečnosti při plnění předmětu zakázky a zajištění ochrany životního prostředí zhotovitelem v průběhu realizace bez ovlivnění a nepříznivých dopadů na životní prostředí a okolí</t>
  </si>
  <si>
    <t>Poznámka k položce:_x000D_
0</t>
  </si>
  <si>
    <t>0.60001.002</t>
  </si>
  <si>
    <t>Zajištění čistoty staveniště a zejména okolí, v případě potřeby zajištění čištění komunikací dotčených provozem zhotovitele, zejména výjezd a příjezd na staveniště a obslužné plochy</t>
  </si>
  <si>
    <t>Poznámka k položce:_x000D_
Pravidelný úklid staveniště a přístupových a příjezdových tras.</t>
  </si>
  <si>
    <t>0.70001</t>
  </si>
  <si>
    <t>Provozní vlivy</t>
  </si>
  <si>
    <t>0.70001.001</t>
  </si>
  <si>
    <t>Ztížené výrobní podmínky související s umístěním stavby a provozními omezeními z důvodu zajištění provozu investora.</t>
  </si>
  <si>
    <t>Poznámka k položce:_x000D_
Omezení prací v době mimořádných situací - akutní operační výkony, nepřekonatelné negativní vlivy v průběhu stavebních prací, atd…</t>
  </si>
  <si>
    <t>0.70001.003</t>
  </si>
  <si>
    <t xml:space="preserve">Provizorní příčky v rámci stavby k oddělení prostor stavby od provozu v provedení OSB desek na dřevěnou trámkovou konstrukci, utěsnění PVC fólií a překrytí geotextílií min 200 g/m2, součástí vstupní dveře. Obsahuje montáž, dodávku materiálu, demontáž, začištění stávajících povrchů, případné přemístění v průběhu stavby. </t>
  </si>
  <si>
    <t>"109 - Jídelna zamětsnanců" 6,20*3,00</t>
  </si>
  <si>
    <t>"Průchod do 113 - servírování" 1,60*2,50</t>
  </si>
  <si>
    <t>"Průjezd vozíky" 1,30*2,50</t>
  </si>
  <si>
    <t>"110 - zádveří" 2,00*2,50*2</t>
  </si>
  <si>
    <t>"101 - chodba - Nové aut dveře" 3,00*2,50</t>
  </si>
  <si>
    <t>0.70001.004</t>
  </si>
  <si>
    <t>Ochrana stávajících podlah geotextílií a PVC fólií proti poškození při provádění prací ve vnitřních prostorech</t>
  </si>
  <si>
    <t>"109 - jídelna zaměstnanců" 6,20*1,5</t>
  </si>
  <si>
    <t>"113 - servírování" 3,00*1,50*2</t>
  </si>
  <si>
    <t>"114 - varna" 3,00*1,50</t>
  </si>
  <si>
    <t>"101 - chodba" 3,20*1,50+2,50*1,50</t>
  </si>
  <si>
    <t>0.90001</t>
  </si>
  <si>
    <t>Ostatní náklady stavby</t>
  </si>
  <si>
    <t>0.90001.001</t>
  </si>
  <si>
    <t>Průběžná fotodokumentace z průběhu provádění zakázky (digitální forma) v počtu min. 40 ks fotek měsíčně. Soubory fotodokumentace řazené po datech jejich provedení.</t>
  </si>
  <si>
    <t>Poznámka k položce:_x000D_
Řazení fotodokumentace do adresářů po jednotlivých datech s popisem zachycených stavů stavby.</t>
  </si>
  <si>
    <t>0.90001.002</t>
  </si>
  <si>
    <t>Koordinace a kompletace všech provozních, tlakových a revizních zkoušek a dalších nutných úředních zkoušek a testů k prokázání kvality a bezpečné provozuschopnosti díla a jeho součástí včetně podrobných záznamů a zpráv o průběhu a výsledcích těchto zkoušek</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</si>
  <si>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</si>
  <si>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</si>
  <si>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</si>
  <si>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</si>
  <si>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family val="2"/>
        <charset val="238"/>
      </rPr>
      <t xml:space="preserve">Rekapitulace stavby </t>
    </r>
    <r>
      <rPr>
        <sz val="8"/>
        <rFont val="Arial CE"/>
        <family val="2"/>
        <charset val="238"/>
      </rPr>
      <t>obsahuje sestavu Rekapitulace stavby a Rekapitulace objektů stavby a soupisů prací.</t>
    </r>
  </si>
  <si>
    <r>
      <t xml:space="preserve">V sestavě </t>
    </r>
    <r>
      <rPr>
        <b/>
        <sz val="8"/>
        <rFont val="Arial CE"/>
        <family val="2"/>
        <charset val="238"/>
      </rPr>
      <t>Rekapitulace stavby</t>
    </r>
    <r>
      <rPr>
        <sz val="8"/>
        <rFont val="Arial CE"/>
        <family val="2"/>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</si>
  <si>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</si>
  <si>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</si>
  <si>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family val="2"/>
        <charset val="238"/>
      </rPr>
      <t>Rekapitulace objektů stavby a soupisů prací</t>
    </r>
    <r>
      <rPr>
        <sz val="8"/>
        <rFont val="Arial CE"/>
        <family val="2"/>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</si>
  <si>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</si>
  <si>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</si>
  <si>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</si>
  <si>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</si>
  <si>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</si>
  <si>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</si>
  <si>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</si>
  <si>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</si>
  <si>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</si>
  <si>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Ostatní</t>
  </si>
  <si>
    <t>Soupis</t>
  </si>
  <si>
    <t>Soupis prací pro daný typ objektu</t>
  </si>
  <si>
    <r>
      <rPr>
        <i/>
        <sz val="8"/>
        <rFont val="Arial CE"/>
        <family val="2"/>
        <charset val="238"/>
      </rPr>
      <t xml:space="preserve">Soupis prací </t>
    </r>
    <r>
      <rPr>
        <sz val="8"/>
        <rFont val="Arial CE"/>
        <family val="2"/>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</si>
  <si>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</si>
  <si>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family val="2"/>
        <charset val="238"/>
      </rPr>
      <t>Krycí list soupisu</t>
    </r>
    <r>
      <rPr>
        <sz val="8"/>
        <rFont val="Arial CE"/>
        <family val="2"/>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</si>
  <si>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</si>
  <si>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family val="2"/>
        <charset val="238"/>
      </rPr>
      <t>Rekapitulace členění soupisu prací</t>
    </r>
    <r>
      <rPr>
        <sz val="8"/>
        <rFont val="Arial CE"/>
        <family val="2"/>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</si>
  <si>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</si>
  <si>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family val="2"/>
        <charset val="238"/>
      </rPr>
      <t xml:space="preserve">Soupis prací </t>
    </r>
    <r>
      <rPr>
        <sz val="8"/>
        <rFont val="Arial CE"/>
        <family val="2"/>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</si>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</sst>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1" x14ac:knownFonts="1">
    <font>
      <sz val="8"/>
      <name val="Arial CE"/>
      <family val="2"/>
    </font>
    <font>
      <sz val="10"/>
      <color rgb="FF969696"/>
      <name val="Arial CE"/>
      <family val="2"/>
      <charset val="238"/>
    </font>
    <font>
      <sz val="10"/>
      <name val="Arial CE"/>
      <family val="2"/>
      <charset val="238"/>
    </font>
    <font>
      <b/>
      <sz val="11"/>
      <name val="Arial CE"/>
      <family val="2"/>
      <charset val="238"/>
    </font>
    <font>
      <b/>
      <sz val="12"/>
      <name val="Arial CE"/>
      <family val="2"/>
      <charset val="238"/>
    </font>
    <font>
      <sz val="11"/>
      <name val="Arial CE"/>
      <family val="2"/>
      <charset val="238"/>
    </font>
    <font>
      <sz val="12"/>
      <color rgb="FF003366"/>
      <name val="Arial CE"/>
      <family val="2"/>
      <charset val="238"/>
    </font>
    <font>
      <sz val="10"/>
      <color rgb="FF003366"/>
      <name val="Arial CE"/>
      <family val="2"/>
      <charset val="238"/>
    </font>
    <font>
      <sz val="8"/>
      <color rgb="FF003366"/>
      <name val="Arial CE"/>
      <family val="2"/>
      <charset val="238"/>
    </font>
    <font>
      <sz val="8"/>
      <color rgb="FF800080"/>
      <name val="Arial CE"/>
      <family val="2"/>
      <charset val="238"/>
    </font>
    <font>
      <sz val="8"/>
      <color rgb="FF505050"/>
      <name val="Arial CE"/>
      <family val="2"/>
      <charset val="238"/>
    </font>
    <font>
      <sz val="8"/>
      <color rgb="FFFF0000"/>
      <name val="Arial CE"/>
      <family val="2"/>
      <charset val="238"/>
    </font>
    <font>
      <sz val="8"/>
      <color rgb="FF0000A8"/>
      <name val="Arial CE"/>
      <family val="2"/>
      <charset val="238"/>
    </font>
    <font>
      <sz val="8"/>
      <color rgb="FFFFFFFF"/>
      <name val="Arial CE"/>
      <family val="2"/>
      <charset val="238"/>
    </font>
    <font>
      <b/>
      <sz val="14"/>
      <name val="Arial CE"/>
      <family val="2"/>
      <charset val="238"/>
    </font>
    <font>
      <sz val="8"/>
      <color rgb="FF3366FF"/>
      <name val="Arial CE"/>
      <family val="2"/>
      <charset val="238"/>
    </font>
    <font>
      <b/>
      <sz val="12"/>
      <color rgb="FF969696"/>
      <name val="Arial CE"/>
      <family val="2"/>
      <charset val="238"/>
    </font>
    <font>
      <b/>
      <sz val="8"/>
      <color rgb="FF969696"/>
      <name val="Arial CE"/>
      <family val="2"/>
      <charset val="238"/>
    </font>
    <font>
      <b/>
      <sz val="10"/>
      <name val="Arial CE"/>
      <family val="2"/>
      <charset val="238"/>
    </font>
    <font>
      <b/>
      <sz val="10"/>
      <color rgb="FF969696"/>
      <name val="Arial CE"/>
      <family val="2"/>
      <charset val="238"/>
    </font>
    <font>
      <sz val="12"/>
      <color rgb="FF969696"/>
      <name val="Arial CE"/>
      <family val="2"/>
      <charset val="238"/>
    </font>
    <font>
      <sz val="8"/>
      <color rgb="FF969696"/>
      <name val="Arial CE"/>
      <family val="2"/>
      <charset val="238"/>
    </font>
    <font>
      <sz val="9"/>
      <name val="Arial CE"/>
      <family val="2"/>
      <charset val="238"/>
    </font>
    <font>
      <sz val="9"/>
      <color rgb="FF969696"/>
      <name val="Arial CE"/>
      <family val="2"/>
      <charset val="238"/>
    </font>
    <font>
      <b/>
      <sz val="12"/>
      <color rgb="FF960000"/>
      <name val="Arial CE"/>
      <family val="2"/>
      <charset val="238"/>
    </font>
    <font>
      <sz val="12"/>
      <name val="Arial CE"/>
      <family val="2"/>
      <charset val="238"/>
    </font>
    <font>
      <sz val="18"/>
      <color theme="10"/>
      <name val="Wingdings 2"/>
      <family val="1"/>
      <charset val="2"/>
    </font>
    <font>
      <b/>
      <sz val="11"/>
      <color rgb="FF003366"/>
      <name val="Arial CE"/>
      <family val="2"/>
      <charset val="238"/>
    </font>
    <font>
      <sz val="11"/>
      <color rgb="FF003366"/>
      <name val="Arial CE"/>
      <family val="2"/>
      <charset val="238"/>
    </font>
    <font>
      <sz val="11"/>
      <color rgb="FF969696"/>
      <name val="Arial CE"/>
      <family val="2"/>
      <charset val="238"/>
    </font>
    <font>
      <sz val="10"/>
      <color rgb="FF3366FF"/>
      <name val="Arial CE"/>
      <family val="2"/>
      <charset val="238"/>
    </font>
    <font>
      <b/>
      <sz val="12"/>
      <color rgb="FF800000"/>
      <name val="Arial CE"/>
      <family val="2"/>
      <charset val="238"/>
    </font>
    <font>
      <sz val="8"/>
      <color rgb="FF960000"/>
      <name val="Arial CE"/>
      <family val="2"/>
      <charset val="238"/>
    </font>
    <font>
      <b/>
      <sz val="8"/>
      <name val="Arial CE"/>
      <family val="2"/>
      <charset val="238"/>
    </font>
    <font>
      <sz val="7"/>
      <color rgb="FF979797"/>
      <name val="Arial CE"/>
      <family val="2"/>
      <charset val="238"/>
    </font>
    <font>
      <i/>
      <u/>
      <sz val="7"/>
      <color rgb="FF979797"/>
      <name val="Calibri"/>
      <family val="2"/>
      <charset val="238"/>
      <scheme val="minor"/>
    </font>
    <font>
      <sz val="7"/>
      <color rgb="FF969696"/>
      <name val="Arial CE"/>
      <family val="2"/>
      <charset val="238"/>
    </font>
    <font>
      <i/>
      <sz val="9"/>
      <color rgb="FF0000FF"/>
      <name val="Arial CE"/>
      <family val="2"/>
      <charset val="238"/>
    </font>
    <font>
      <i/>
      <sz val="8"/>
      <color rgb="FF0000FF"/>
      <name val="Arial CE"/>
      <family val="2"/>
      <charset val="238"/>
    </font>
    <font>
      <i/>
      <sz val="7"/>
      <color rgb="FF969696"/>
      <name val="Arial CE"/>
      <family val="2"/>
      <charset val="238"/>
    </font>
    <font>
      <sz val="8"/>
      <name val="Trebuchet MS"/>
      <family val="2"/>
      <charset val="238"/>
    </font>
    <font>
      <b/>
      <sz val="16"/>
      <name val="Trebuchet MS"/>
      <family val="2"/>
      <charset val="238"/>
    </font>
    <font>
      <b/>
      <sz val="11"/>
      <name val="Trebuchet MS"/>
      <family val="2"/>
      <charset val="238"/>
    </font>
    <font>
      <sz val="8"/>
      <name val="Arial CE"/>
      <family val="2"/>
      <charset val="238"/>
    </font>
    <font>
      <sz val="9"/>
      <name val="Trebuchet MS"/>
      <family val="2"/>
      <charset val="238"/>
    </font>
    <font>
      <sz val="10"/>
      <name val="Trebuchet MS"/>
      <family val="2"/>
      <charset val="238"/>
    </font>
    <font>
      <sz val="11"/>
      <name val="Trebuchet MS"/>
      <family val="2"/>
      <charset val="238"/>
    </font>
    <font>
      <b/>
      <sz val="9"/>
      <name val="Trebuchet MS"/>
      <family val="2"/>
      <charset val="238"/>
    </font>
    <font>
      <b/>
      <sz val="8"/>
      <name val="Arial CE"/>
      <family val="2"/>
      <charset val="238"/>
    </font>
    <font>
      <u/>
      <sz val="11"/>
      <color theme="10"/>
      <name val="Calibri"/>
      <family val="2"/>
      <charset val="238"/>
      <scheme val="minor"/>
    </font>
    <font>
      <i/>
      <sz val="8"/>
      <name val="Arial CE"/>
      <family val="2"/>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9" fillId="0" borderId="0" applyNumberFormat="0" applyFill="0" applyBorder="0" applyAlignment="0" applyProtection="0"/>
  </cellStyleXfs>
  <cellXfs count="39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39" fillId="0" borderId="0" xfId="0" applyFont="1" applyAlignment="1" applyProtection="1">
      <alignment vertical="center" wrapText="1"/>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2" fillId="4" borderId="8" xfId="0" applyFont="1" applyFill="1" applyBorder="1" applyAlignment="1" applyProtection="1">
      <alignment horizontal="right" vertical="center"/>
    </xf>
    <xf numFmtId="0" fontId="22" fillId="4" borderId="8" xfId="0" applyFont="1" applyFill="1" applyBorder="1" applyAlignment="1" applyProtection="1">
      <alignment horizontal="center" vertical="center"/>
    </xf>
    <xf numFmtId="0" fontId="27" fillId="0" borderId="0" xfId="0" applyFont="1" applyAlignment="1" applyProtection="1">
      <alignment horizontal="left" vertical="center" wrapText="1"/>
    </xf>
    <xf numFmtId="4" fontId="28" fillId="0" borderId="0" xfId="0" applyNumberFormat="1" applyFont="1" applyAlignment="1" applyProtection="1">
      <alignment vertical="center"/>
    </xf>
    <xf numFmtId="0" fontId="28"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2" fillId="0" borderId="29" xfId="0" applyFont="1" applyBorder="1" applyAlignment="1">
      <alignment horizontal="left"/>
    </xf>
    <xf numFmtId="0" fontId="43" fillId="0" borderId="1" xfId="0" applyFont="1" applyBorder="1" applyAlignment="1">
      <alignment horizontal="left" vertical="center"/>
    </xf>
    <xf numFmtId="0" fontId="43" fillId="0" borderId="1" xfId="0" applyFont="1" applyBorder="1" applyAlignment="1">
      <alignment horizontal="left" vertical="top"/>
    </xf>
    <xf numFmtId="0" fontId="43" fillId="0" borderId="1" xfId="0" applyFont="1" applyBorder="1" applyAlignment="1">
      <alignment horizontal="left" vertical="center" wrapText="1"/>
    </xf>
    <xf numFmtId="0" fontId="42" fillId="0" borderId="29" xfId="0" applyFont="1" applyBorder="1" applyAlignment="1">
      <alignment horizontal="left" wrapText="1"/>
    </xf>
    <xf numFmtId="49" fontId="43"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urs.cz/software-a-data/kros-4-ocenovani-a-rizeni-stavebni-vyroby/"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37</xdr:col>
      <xdr:colOff>415290</xdr:colOff>
      <xdr:row>3</xdr:row>
      <xdr:rowOff>0</xdr:rowOff>
    </xdr:from>
    <xdr:to>
      <xdr:col>40</xdr:col>
      <xdr:colOff>367665</xdr:colOff>
      <xdr:row>5</xdr:row>
      <xdr:rowOff>361315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38</xdr:col>
      <xdr:colOff>129540</xdr:colOff>
      <xdr:row>41</xdr:row>
      <xdr:rowOff>0</xdr:rowOff>
    </xdr:from>
    <xdr:to>
      <xdr:col>41</xdr:col>
      <xdr:colOff>177165</xdr:colOff>
      <xdr:row>44</xdr:row>
      <xdr:rowOff>301625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87</xdr:row>
      <xdr:rowOff>0</xdr:rowOff>
    </xdr:from>
    <xdr:to>
      <xdr:col>9</xdr:col>
      <xdr:colOff>1214120</xdr:colOff>
      <xdr:row>91</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71</xdr:row>
      <xdr:rowOff>0</xdr:rowOff>
    </xdr:from>
    <xdr:to>
      <xdr:col>9</xdr:col>
      <xdr:colOff>1214120</xdr:colOff>
      <xdr:row>75</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69</xdr:row>
      <xdr:rowOff>0</xdr:rowOff>
    </xdr:from>
    <xdr:to>
      <xdr:col>9</xdr:col>
      <xdr:colOff>1214120</xdr:colOff>
      <xdr:row>73</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73</xdr:row>
      <xdr:rowOff>0</xdr:rowOff>
    </xdr:from>
    <xdr:to>
      <xdr:col>9</xdr:col>
      <xdr:colOff>1214120</xdr:colOff>
      <xdr:row>77</xdr:row>
      <xdr:rowOff>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69</xdr:row>
      <xdr:rowOff>0</xdr:rowOff>
    </xdr:from>
    <xdr:to>
      <xdr:col>9</xdr:col>
      <xdr:colOff>1214120</xdr:colOff>
      <xdr:row>73</xdr:row>
      <xdr:rowOff>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72</xdr:row>
      <xdr:rowOff>0</xdr:rowOff>
    </xdr:from>
    <xdr:to>
      <xdr:col>9</xdr:col>
      <xdr:colOff>1214120</xdr:colOff>
      <xdr:row>76</xdr:row>
      <xdr:rowOff>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71</xdr:row>
      <xdr:rowOff>0</xdr:rowOff>
    </xdr:from>
    <xdr:to>
      <xdr:col>9</xdr:col>
      <xdr:colOff>1214120</xdr:colOff>
      <xdr:row>75</xdr:row>
      <xdr:rowOff>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urs.cz/software-a-data/kros-4-ocenovani-a-rizeni-stavebni-vyroby/"/>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3_01/965043321" TargetMode="External"/><Relationship Id="rId21" Type="http://schemas.openxmlformats.org/officeDocument/2006/relationships/hyperlink" Target="https://podminky.urs.cz/item/CS_URS_2023_01/949101111" TargetMode="External"/><Relationship Id="rId42" Type="http://schemas.openxmlformats.org/officeDocument/2006/relationships/hyperlink" Target="https://podminky.urs.cz/item/CS_URS_2023_01/998017001" TargetMode="External"/><Relationship Id="rId47" Type="http://schemas.openxmlformats.org/officeDocument/2006/relationships/hyperlink" Target="https://podminky.urs.cz/item/CS_URS_2023_01/998711101" TargetMode="External"/><Relationship Id="rId63" Type="http://schemas.openxmlformats.org/officeDocument/2006/relationships/hyperlink" Target="https://podminky.urs.cz/item/CS_URS_2023_01/763135101" TargetMode="External"/><Relationship Id="rId68" Type="http://schemas.openxmlformats.org/officeDocument/2006/relationships/hyperlink" Target="https://podminky.urs.cz/item/CS_URS_2023_01/998766101" TargetMode="External"/><Relationship Id="rId84" Type="http://schemas.openxmlformats.org/officeDocument/2006/relationships/hyperlink" Target="https://podminky.urs.cz/item/CS_URS_2023_01/998771181" TargetMode="External"/><Relationship Id="rId89" Type="http://schemas.openxmlformats.org/officeDocument/2006/relationships/hyperlink" Target="https://podminky.urs.cz/item/CS_URS_2023_01/781121011" TargetMode="External"/><Relationship Id="rId16" Type="http://schemas.openxmlformats.org/officeDocument/2006/relationships/hyperlink" Target="https://podminky.urs.cz/item/CS_URS_2023_01/631319011" TargetMode="External"/><Relationship Id="rId11" Type="http://schemas.openxmlformats.org/officeDocument/2006/relationships/hyperlink" Target="https://podminky.urs.cz/item/CS_URS_2023_01/612131101" TargetMode="External"/><Relationship Id="rId32" Type="http://schemas.openxmlformats.org/officeDocument/2006/relationships/hyperlink" Target="https://podminky.urs.cz/item/CS_URS_2023_01/971033531" TargetMode="External"/><Relationship Id="rId37" Type="http://schemas.openxmlformats.org/officeDocument/2006/relationships/hyperlink" Target="https://podminky.urs.cz/item/CS_URS_2023_01/978059541" TargetMode="External"/><Relationship Id="rId53" Type="http://schemas.openxmlformats.org/officeDocument/2006/relationships/hyperlink" Target="https://podminky.urs.cz/item/CS_URS_2023_01/763111335" TargetMode="External"/><Relationship Id="rId58" Type="http://schemas.openxmlformats.org/officeDocument/2006/relationships/hyperlink" Target="https://podminky.urs.cz/item/CS_URS_2023_01/763121714" TargetMode="External"/><Relationship Id="rId74" Type="http://schemas.openxmlformats.org/officeDocument/2006/relationships/hyperlink" Target="https://podminky.urs.cz/item/CS_URS_2023_01/767585122" TargetMode="External"/><Relationship Id="rId79" Type="http://schemas.openxmlformats.org/officeDocument/2006/relationships/hyperlink" Target="https://podminky.urs.cz/item/CS_URS_2023_01/771151022" TargetMode="External"/><Relationship Id="rId102" Type="http://schemas.openxmlformats.org/officeDocument/2006/relationships/printerSettings" Target="../printerSettings/printerSettings2.bin"/><Relationship Id="rId5" Type="http://schemas.openxmlformats.org/officeDocument/2006/relationships/hyperlink" Target="https://podminky.urs.cz/item/CS_URS_2023_01/341361821" TargetMode="External"/><Relationship Id="rId90" Type="http://schemas.openxmlformats.org/officeDocument/2006/relationships/hyperlink" Target="https://podminky.urs.cz/item/CS_URS_2023_01/781474115" TargetMode="External"/><Relationship Id="rId95" Type="http://schemas.openxmlformats.org/officeDocument/2006/relationships/hyperlink" Target="https://podminky.urs.cz/item/CS_URS_2023_01/783317101" TargetMode="External"/><Relationship Id="rId22" Type="http://schemas.openxmlformats.org/officeDocument/2006/relationships/hyperlink" Target="https://podminky.urs.cz/item/CS_URS_2023_01/952901111" TargetMode="External"/><Relationship Id="rId27" Type="http://schemas.openxmlformats.org/officeDocument/2006/relationships/hyperlink" Target="https://podminky.urs.cz/item/CS_URS_2023_01/965046111" TargetMode="External"/><Relationship Id="rId43" Type="http://schemas.openxmlformats.org/officeDocument/2006/relationships/hyperlink" Target="https://podminky.urs.cz/item/CS_URS_2023_01/711111002" TargetMode="External"/><Relationship Id="rId48" Type="http://schemas.openxmlformats.org/officeDocument/2006/relationships/hyperlink" Target="https://podminky.urs.cz/item/CS_URS_2023_01/998711181" TargetMode="External"/><Relationship Id="rId64" Type="http://schemas.openxmlformats.org/officeDocument/2006/relationships/hyperlink" Target="https://podminky.urs.cz/item/CS_URS_2023_01/763135881" TargetMode="External"/><Relationship Id="rId69" Type="http://schemas.openxmlformats.org/officeDocument/2006/relationships/hyperlink" Target="https://podminky.urs.cz/item/CS_URS_2023_01/998766181" TargetMode="External"/><Relationship Id="rId80" Type="http://schemas.openxmlformats.org/officeDocument/2006/relationships/hyperlink" Target="https://podminky.urs.cz/item/CS_URS_2023_01/771474113" TargetMode="External"/><Relationship Id="rId85" Type="http://schemas.openxmlformats.org/officeDocument/2006/relationships/hyperlink" Target="https://podminky.urs.cz/item/CS_URS_2023_01/776421111" TargetMode="External"/><Relationship Id="rId12" Type="http://schemas.openxmlformats.org/officeDocument/2006/relationships/hyperlink" Target="https://podminky.urs.cz/item/CS_URS_2023_01/612321121" TargetMode="External"/><Relationship Id="rId17" Type="http://schemas.openxmlformats.org/officeDocument/2006/relationships/hyperlink" Target="https://podminky.urs.cz/item/CS_URS_2023_01/631319171" TargetMode="External"/><Relationship Id="rId25" Type="http://schemas.openxmlformats.org/officeDocument/2006/relationships/hyperlink" Target="https://podminky.urs.cz/item/CS_URS_2023_01/965042141" TargetMode="External"/><Relationship Id="rId33" Type="http://schemas.openxmlformats.org/officeDocument/2006/relationships/hyperlink" Target="https://podminky.urs.cz/item/CS_URS_2023_01/972054111" TargetMode="External"/><Relationship Id="rId38" Type="http://schemas.openxmlformats.org/officeDocument/2006/relationships/hyperlink" Target="https://podminky.urs.cz/item/CS_URS_2023_01/997013151" TargetMode="External"/><Relationship Id="rId46" Type="http://schemas.openxmlformats.org/officeDocument/2006/relationships/hyperlink" Target="https://podminky.urs.cz/item/CS_URS_2023_01/711142559" TargetMode="External"/><Relationship Id="rId59" Type="http://schemas.openxmlformats.org/officeDocument/2006/relationships/hyperlink" Target="https://podminky.urs.cz/item/CS_URS_2023_01/763122402" TargetMode="External"/><Relationship Id="rId67" Type="http://schemas.openxmlformats.org/officeDocument/2006/relationships/hyperlink" Target="https://podminky.urs.cz/item/CS_URS_2023_01/766691915" TargetMode="External"/><Relationship Id="rId103" Type="http://schemas.openxmlformats.org/officeDocument/2006/relationships/drawing" Target="../drawings/drawing2.xml"/><Relationship Id="rId20" Type="http://schemas.openxmlformats.org/officeDocument/2006/relationships/hyperlink" Target="https://podminky.urs.cz/item/CS_URS_2023_01/634111113" TargetMode="External"/><Relationship Id="rId41" Type="http://schemas.openxmlformats.org/officeDocument/2006/relationships/hyperlink" Target="https://podminky.urs.cz/item/CS_URS_2023_01/997013631" TargetMode="External"/><Relationship Id="rId54" Type="http://schemas.openxmlformats.org/officeDocument/2006/relationships/hyperlink" Target="https://podminky.urs.cz/item/CS_URS_2023_01/763111717" TargetMode="External"/><Relationship Id="rId62" Type="http://schemas.openxmlformats.org/officeDocument/2006/relationships/hyperlink" Target="https://podminky.urs.cz/item/CS_URS_2023_01/763135611" TargetMode="External"/><Relationship Id="rId70" Type="http://schemas.openxmlformats.org/officeDocument/2006/relationships/hyperlink" Target="https://podminky.urs.cz/item/CS_URS_2023_01/767581802" TargetMode="External"/><Relationship Id="rId75" Type="http://schemas.openxmlformats.org/officeDocument/2006/relationships/hyperlink" Target="https://podminky.urs.cz/item/CS_URS_2023_01/998767101" TargetMode="External"/><Relationship Id="rId83" Type="http://schemas.openxmlformats.org/officeDocument/2006/relationships/hyperlink" Target="https://podminky.urs.cz/item/CS_URS_2023_01/998771101" TargetMode="External"/><Relationship Id="rId88" Type="http://schemas.openxmlformats.org/officeDocument/2006/relationships/hyperlink" Target="https://podminky.urs.cz/item/CS_URS_2023_01/998776181" TargetMode="External"/><Relationship Id="rId91" Type="http://schemas.openxmlformats.org/officeDocument/2006/relationships/hyperlink" Target="https://podminky.urs.cz/item/CS_URS_2023_01/781494111" TargetMode="External"/><Relationship Id="rId96" Type="http://schemas.openxmlformats.org/officeDocument/2006/relationships/hyperlink" Target="https://podminky.urs.cz/item/CS_URS_2023_01/783901453" TargetMode="External"/><Relationship Id="rId1" Type="http://schemas.openxmlformats.org/officeDocument/2006/relationships/hyperlink" Target="https://podminky.urs.cz/item/CS_URS_2023_01/311113141" TargetMode="External"/><Relationship Id="rId6" Type="http://schemas.openxmlformats.org/officeDocument/2006/relationships/hyperlink" Target="https://podminky.urs.cz/item/CS_URS_2023_01/317168053" TargetMode="External"/><Relationship Id="rId15" Type="http://schemas.openxmlformats.org/officeDocument/2006/relationships/hyperlink" Target="https://podminky.urs.cz/item/CS_URS_2023_01/631311116" TargetMode="External"/><Relationship Id="rId23" Type="http://schemas.openxmlformats.org/officeDocument/2006/relationships/hyperlink" Target="https://podminky.urs.cz/item/CS_URS_2023_01/953942121" TargetMode="External"/><Relationship Id="rId28" Type="http://schemas.openxmlformats.org/officeDocument/2006/relationships/hyperlink" Target="https://podminky.urs.cz/item/CS_URS_2023_01/965081213" TargetMode="External"/><Relationship Id="rId36" Type="http://schemas.openxmlformats.org/officeDocument/2006/relationships/hyperlink" Target="https://podminky.urs.cz/item/CS_URS_2023_01/978013191" TargetMode="External"/><Relationship Id="rId49" Type="http://schemas.openxmlformats.org/officeDocument/2006/relationships/hyperlink" Target="https://podminky.urs.cz/item/CS_URS_2023_01/721210813" TargetMode="External"/><Relationship Id="rId57" Type="http://schemas.openxmlformats.org/officeDocument/2006/relationships/hyperlink" Target="https://podminky.urs.cz/item/CS_URS_2023_01/763121455" TargetMode="External"/><Relationship Id="rId10" Type="http://schemas.openxmlformats.org/officeDocument/2006/relationships/hyperlink" Target="https://podminky.urs.cz/item/CS_URS_2023_01/611315221" TargetMode="External"/><Relationship Id="rId31" Type="http://schemas.openxmlformats.org/officeDocument/2006/relationships/hyperlink" Target="https://podminky.urs.cz/item/CS_URS_2023_01/971033431" TargetMode="External"/><Relationship Id="rId44" Type="http://schemas.openxmlformats.org/officeDocument/2006/relationships/hyperlink" Target="https://podminky.urs.cz/item/CS_URS_2023_01/711112002" TargetMode="External"/><Relationship Id="rId52" Type="http://schemas.openxmlformats.org/officeDocument/2006/relationships/hyperlink" Target="https://podminky.urs.cz/item/CS_URS_2023_01/725860811" TargetMode="External"/><Relationship Id="rId60" Type="http://schemas.openxmlformats.org/officeDocument/2006/relationships/hyperlink" Target="https://podminky.urs.cz/item/CS_URS_2023_01/763131821" TargetMode="External"/><Relationship Id="rId65" Type="http://schemas.openxmlformats.org/officeDocument/2006/relationships/hyperlink" Target="https://podminky.urs.cz/item/CS_URS_2023_01/998763301" TargetMode="External"/><Relationship Id="rId73" Type="http://schemas.openxmlformats.org/officeDocument/2006/relationships/hyperlink" Target="https://podminky.urs.cz/item/CS_URS_2023_01/767584143" TargetMode="External"/><Relationship Id="rId78" Type="http://schemas.openxmlformats.org/officeDocument/2006/relationships/hyperlink" Target="https://podminky.urs.cz/item/CS_URS_2023_01/771121011" TargetMode="External"/><Relationship Id="rId81" Type="http://schemas.openxmlformats.org/officeDocument/2006/relationships/hyperlink" Target="https://podminky.urs.cz/item/CS_URS_2023_01/771574348" TargetMode="External"/><Relationship Id="rId86" Type="http://schemas.openxmlformats.org/officeDocument/2006/relationships/hyperlink" Target="https://podminky.urs.cz/item/CS_URS_2023_01/776421312" TargetMode="External"/><Relationship Id="rId94" Type="http://schemas.openxmlformats.org/officeDocument/2006/relationships/hyperlink" Target="https://podminky.urs.cz/item/CS_URS_2023_01/783315101" TargetMode="External"/><Relationship Id="rId99" Type="http://schemas.openxmlformats.org/officeDocument/2006/relationships/hyperlink" Target="https://podminky.urs.cz/item/CS_URS_2023_01/784181101" TargetMode="External"/><Relationship Id="rId101" Type="http://schemas.openxmlformats.org/officeDocument/2006/relationships/hyperlink" Target="https://podminky.urs.cz/item/CS_URS_2023_01/784221101" TargetMode="External"/><Relationship Id="rId4" Type="http://schemas.openxmlformats.org/officeDocument/2006/relationships/hyperlink" Target="https://podminky.urs.cz/item/CS_URS_2023_01/340237212" TargetMode="External"/><Relationship Id="rId9" Type="http://schemas.openxmlformats.org/officeDocument/2006/relationships/hyperlink" Target="https://podminky.urs.cz/item/CS_URS_2023_01/411386611" TargetMode="External"/><Relationship Id="rId13" Type="http://schemas.openxmlformats.org/officeDocument/2006/relationships/hyperlink" Target="https://podminky.urs.cz/item/CS_URS_2023_01/612321141" TargetMode="External"/><Relationship Id="rId18" Type="http://schemas.openxmlformats.org/officeDocument/2006/relationships/hyperlink" Target="https://podminky.urs.cz/item/CS_URS_2023_01/631362021" TargetMode="External"/><Relationship Id="rId39" Type="http://schemas.openxmlformats.org/officeDocument/2006/relationships/hyperlink" Target="https://podminky.urs.cz/item/CS_URS_2023_01/997013501" TargetMode="External"/><Relationship Id="rId34" Type="http://schemas.openxmlformats.org/officeDocument/2006/relationships/hyperlink" Target="https://podminky.urs.cz/item/CS_URS_2023_01/972054211" TargetMode="External"/><Relationship Id="rId50" Type="http://schemas.openxmlformats.org/officeDocument/2006/relationships/hyperlink" Target="https://podminky.urs.cz/item/CS_URS_2023_01/725210821" TargetMode="External"/><Relationship Id="rId55" Type="http://schemas.openxmlformats.org/officeDocument/2006/relationships/hyperlink" Target="https://podminky.urs.cz/item/CS_URS_2023_01/763111719" TargetMode="External"/><Relationship Id="rId76" Type="http://schemas.openxmlformats.org/officeDocument/2006/relationships/hyperlink" Target="https://podminky.urs.cz/item/CS_URS_2023_01/998767181" TargetMode="External"/><Relationship Id="rId97" Type="http://schemas.openxmlformats.org/officeDocument/2006/relationships/hyperlink" Target="https://podminky.urs.cz/item/CS_URS_2023_01/783913161" TargetMode="External"/><Relationship Id="rId7" Type="http://schemas.openxmlformats.org/officeDocument/2006/relationships/hyperlink" Target="https://podminky.urs.cz/item/CS_URS_2023_01/342241162" TargetMode="External"/><Relationship Id="rId71" Type="http://schemas.openxmlformats.org/officeDocument/2006/relationships/hyperlink" Target="https://podminky.urs.cz/item/CS_URS_2023_01/767582800" TargetMode="External"/><Relationship Id="rId92" Type="http://schemas.openxmlformats.org/officeDocument/2006/relationships/hyperlink" Target="https://podminky.urs.cz/item/CS_URS_2023_01/783301311" TargetMode="External"/><Relationship Id="rId2" Type="http://schemas.openxmlformats.org/officeDocument/2006/relationships/hyperlink" Target="https://podminky.urs.cz/item/CS_URS_2023_01/317944321" TargetMode="External"/><Relationship Id="rId29" Type="http://schemas.openxmlformats.org/officeDocument/2006/relationships/hyperlink" Target="https://podminky.urs.cz/item/CS_URS_2023_01/968062245" TargetMode="External"/><Relationship Id="rId24" Type="http://schemas.openxmlformats.org/officeDocument/2006/relationships/hyperlink" Target="https://podminky.urs.cz/item/CS_URS_2023_01/962031133" TargetMode="External"/><Relationship Id="rId40" Type="http://schemas.openxmlformats.org/officeDocument/2006/relationships/hyperlink" Target="https://podminky.urs.cz/item/CS_URS_2023_01/997013509" TargetMode="External"/><Relationship Id="rId45" Type="http://schemas.openxmlformats.org/officeDocument/2006/relationships/hyperlink" Target="https://podminky.urs.cz/item/CS_URS_2023_01/711141559" TargetMode="External"/><Relationship Id="rId66" Type="http://schemas.openxmlformats.org/officeDocument/2006/relationships/hyperlink" Target="https://podminky.urs.cz/item/CS_URS_2023_01/998763381" TargetMode="External"/><Relationship Id="rId87" Type="http://schemas.openxmlformats.org/officeDocument/2006/relationships/hyperlink" Target="https://podminky.urs.cz/item/CS_URS_2023_01/998776101" TargetMode="External"/><Relationship Id="rId61" Type="http://schemas.openxmlformats.org/officeDocument/2006/relationships/hyperlink" Target="https://podminky.urs.cz/item/CS_URS_2023_01/763132991" TargetMode="External"/><Relationship Id="rId82" Type="http://schemas.openxmlformats.org/officeDocument/2006/relationships/hyperlink" Target="https://podminky.urs.cz/item/CS_URS_2023_01/771591112" TargetMode="External"/><Relationship Id="rId19" Type="http://schemas.openxmlformats.org/officeDocument/2006/relationships/hyperlink" Target="https://podminky.urs.cz/item/CS_URS_2023_01/632451421" TargetMode="External"/><Relationship Id="rId14" Type="http://schemas.openxmlformats.org/officeDocument/2006/relationships/hyperlink" Target="https://podminky.urs.cz/item/CS_URS_2023_01/612325422" TargetMode="External"/><Relationship Id="rId30" Type="http://schemas.openxmlformats.org/officeDocument/2006/relationships/hyperlink" Target="https://podminky.urs.cz/item/CS_URS_2023_01/968072456" TargetMode="External"/><Relationship Id="rId35" Type="http://schemas.openxmlformats.org/officeDocument/2006/relationships/hyperlink" Target="https://podminky.urs.cz/item/CS_URS_2023_01/977151118" TargetMode="External"/><Relationship Id="rId56" Type="http://schemas.openxmlformats.org/officeDocument/2006/relationships/hyperlink" Target="https://podminky.urs.cz/item/CS_URS_2023_01/763121433" TargetMode="External"/><Relationship Id="rId77" Type="http://schemas.openxmlformats.org/officeDocument/2006/relationships/hyperlink" Target="https://podminky.urs.cz/item/CS_URS_2023_01/771111011" TargetMode="External"/><Relationship Id="rId100" Type="http://schemas.openxmlformats.org/officeDocument/2006/relationships/hyperlink" Target="https://podminky.urs.cz/item/CS_URS_2023_01/784211101" TargetMode="External"/><Relationship Id="rId8" Type="http://schemas.openxmlformats.org/officeDocument/2006/relationships/hyperlink" Target="https://podminky.urs.cz/item/CS_URS_2023_01/389381001" TargetMode="External"/><Relationship Id="rId51" Type="http://schemas.openxmlformats.org/officeDocument/2006/relationships/hyperlink" Target="https://podminky.urs.cz/item/CS_URS_2023_01/725820801" TargetMode="External"/><Relationship Id="rId72" Type="http://schemas.openxmlformats.org/officeDocument/2006/relationships/hyperlink" Target="https://podminky.urs.cz/item/CS_URS_2023_01/767583343" TargetMode="External"/><Relationship Id="rId93" Type="http://schemas.openxmlformats.org/officeDocument/2006/relationships/hyperlink" Target="https://podminky.urs.cz/item/CS_URS_2023_01/783314203" TargetMode="External"/><Relationship Id="rId98" Type="http://schemas.openxmlformats.org/officeDocument/2006/relationships/hyperlink" Target="https://podminky.urs.cz/item/CS_URS_2023_01/783917161" TargetMode="External"/><Relationship Id="rId3" Type="http://schemas.openxmlformats.org/officeDocument/2006/relationships/hyperlink" Target="https://podminky.urs.cz/item/CS_URS_2023_01/34023721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podminky.urs.cz/item/CS_URS_2023_01/998712102"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3"/>
  <sheetViews>
    <sheetView showGridLines="0" tabSelected="1" workbookViewId="0">
      <selection activeCell="E23" sqref="E23:AN23"/>
    </sheetView>
  </sheetViews>
  <sheetFormatPr defaultRowHeight="16.5" x14ac:dyDescent="0.2"/>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x14ac:dyDescent="0.2">
      <c r="A1" s="18" t="s">
        <v>0</v>
      </c>
      <c r="AZ1" s="18" t="s">
        <v>1</v>
      </c>
      <c r="BA1" s="18" t="s">
        <v>2</v>
      </c>
      <c r="BB1" s="18" t="s">
        <v>3</v>
      </c>
      <c r="BT1" s="18" t="s">
        <v>4</v>
      </c>
      <c r="BU1" s="18" t="s">
        <v>4</v>
      </c>
      <c r="BV1" s="18" t="s">
        <v>5</v>
      </c>
    </row>
    <row r="2" spans="1:74" s="1" customFormat="1" ht="36.950000000000003" customHeight="1" x14ac:dyDescent="0.2">
      <c r="AR2" s="374"/>
      <c r="AS2" s="374"/>
      <c r="AT2" s="374"/>
      <c r="AU2" s="374"/>
      <c r="AV2" s="374"/>
      <c r="AW2" s="374"/>
      <c r="AX2" s="374"/>
      <c r="AY2" s="374"/>
      <c r="AZ2" s="374"/>
      <c r="BA2" s="374"/>
      <c r="BB2" s="374"/>
      <c r="BC2" s="374"/>
      <c r="BD2" s="374"/>
      <c r="BE2" s="374"/>
      <c r="BS2" s="19" t="s">
        <v>6</v>
      </c>
      <c r="BT2" s="19" t="s">
        <v>7</v>
      </c>
    </row>
    <row r="3" spans="1:74" s="1" customFormat="1" ht="6.95" customHeight="1" x14ac:dyDescent="0.2">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pans="1:74" s="1" customFormat="1" ht="24.95" customHeight="1" x14ac:dyDescent="0.2">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pans="1:74" s="1" customFormat="1" ht="12" customHeight="1" x14ac:dyDescent="0.2">
      <c r="B5" s="23"/>
      <c r="C5" s="24"/>
      <c r="D5" s="28" t="s">
        <v>13</v>
      </c>
      <c r="E5" s="24"/>
      <c r="F5" s="24"/>
      <c r="G5" s="24"/>
      <c r="H5" s="24"/>
      <c r="I5" s="24"/>
      <c r="J5" s="24"/>
      <c r="K5" s="358" t="s">
        <v>14</v>
      </c>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24"/>
      <c r="AL5" s="24"/>
      <c r="AM5" s="24"/>
      <c r="AN5" s="24"/>
      <c r="AO5" s="24"/>
      <c r="AP5" s="24"/>
      <c r="AQ5" s="24"/>
      <c r="AR5" s="22"/>
      <c r="BE5" s="355" t="s">
        <v>15</v>
      </c>
      <c r="BS5" s="19" t="s">
        <v>6</v>
      </c>
    </row>
    <row r="6" spans="1:74" s="1" customFormat="1" ht="36.950000000000003" customHeight="1" x14ac:dyDescent="0.2">
      <c r="B6" s="23"/>
      <c r="C6" s="24"/>
      <c r="D6" s="30" t="s">
        <v>16</v>
      </c>
      <c r="E6" s="24"/>
      <c r="F6" s="24"/>
      <c r="G6" s="24"/>
      <c r="H6" s="24"/>
      <c r="I6" s="24"/>
      <c r="J6" s="24"/>
      <c r="K6" s="360" t="s">
        <v>17</v>
      </c>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24"/>
      <c r="AL6" s="24"/>
      <c r="AM6" s="24"/>
      <c r="AN6" s="24"/>
      <c r="AO6" s="24"/>
      <c r="AP6" s="24"/>
      <c r="AQ6" s="24"/>
      <c r="AR6" s="22"/>
      <c r="BE6" s="356"/>
      <c r="BS6" s="19" t="s">
        <v>6</v>
      </c>
    </row>
    <row r="7" spans="1:74" s="1" customFormat="1" ht="12" customHeight="1" x14ac:dyDescent="0.2">
      <c r="B7" s="23"/>
      <c r="C7" s="24"/>
      <c r="D7" s="31"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1" t="s">
        <v>20</v>
      </c>
      <c r="AL7" s="24"/>
      <c r="AM7" s="24"/>
      <c r="AN7" s="29" t="s">
        <v>21</v>
      </c>
      <c r="AO7" s="24"/>
      <c r="AP7" s="24"/>
      <c r="AQ7" s="24"/>
      <c r="AR7" s="22"/>
      <c r="BE7" s="356"/>
      <c r="BS7" s="19" t="s">
        <v>6</v>
      </c>
    </row>
    <row r="8" spans="1:74" s="1" customFormat="1" ht="12" customHeight="1" x14ac:dyDescent="0.2">
      <c r="B8" s="23"/>
      <c r="C8" s="24"/>
      <c r="D8" s="31" t="s">
        <v>22</v>
      </c>
      <c r="E8" s="24"/>
      <c r="F8" s="24"/>
      <c r="G8" s="24"/>
      <c r="H8" s="24"/>
      <c r="I8" s="24"/>
      <c r="J8" s="24"/>
      <c r="K8" s="29" t="s">
        <v>23</v>
      </c>
      <c r="L8" s="24"/>
      <c r="M8" s="24"/>
      <c r="N8" s="24"/>
      <c r="O8" s="24"/>
      <c r="P8" s="24"/>
      <c r="Q8" s="24"/>
      <c r="R8" s="24"/>
      <c r="S8" s="24"/>
      <c r="T8" s="24"/>
      <c r="U8" s="24"/>
      <c r="V8" s="24"/>
      <c r="W8" s="24"/>
      <c r="X8" s="24"/>
      <c r="Y8" s="24"/>
      <c r="Z8" s="24"/>
      <c r="AA8" s="24"/>
      <c r="AB8" s="24"/>
      <c r="AC8" s="24"/>
      <c r="AD8" s="24"/>
      <c r="AE8" s="24"/>
      <c r="AF8" s="24"/>
      <c r="AG8" s="24"/>
      <c r="AH8" s="24"/>
      <c r="AI8" s="24"/>
      <c r="AJ8" s="24"/>
      <c r="AK8" s="31" t="s">
        <v>24</v>
      </c>
      <c r="AL8" s="24"/>
      <c r="AM8" s="24"/>
      <c r="AN8" s="32" t="s">
        <v>25</v>
      </c>
      <c r="AO8" s="24"/>
      <c r="AP8" s="24"/>
      <c r="AQ8" s="24"/>
      <c r="AR8" s="22"/>
      <c r="BE8" s="356"/>
      <c r="BS8" s="19" t="s">
        <v>6</v>
      </c>
    </row>
    <row r="9" spans="1:74" s="1" customFormat="1" ht="29.25" customHeight="1" x14ac:dyDescent="0.2">
      <c r="B9" s="23"/>
      <c r="C9" s="24"/>
      <c r="D9" s="28" t="s">
        <v>26</v>
      </c>
      <c r="E9" s="24"/>
      <c r="F9" s="24"/>
      <c r="G9" s="24"/>
      <c r="H9" s="24"/>
      <c r="I9" s="24"/>
      <c r="J9" s="24"/>
      <c r="K9" s="33" t="s">
        <v>27</v>
      </c>
      <c r="L9" s="24"/>
      <c r="M9" s="24"/>
      <c r="N9" s="24"/>
      <c r="O9" s="24"/>
      <c r="P9" s="24"/>
      <c r="Q9" s="24"/>
      <c r="R9" s="24"/>
      <c r="S9" s="24"/>
      <c r="T9" s="24"/>
      <c r="U9" s="24"/>
      <c r="V9" s="24"/>
      <c r="W9" s="24"/>
      <c r="X9" s="24"/>
      <c r="Y9" s="24"/>
      <c r="Z9" s="24"/>
      <c r="AA9" s="24"/>
      <c r="AB9" s="24"/>
      <c r="AC9" s="24"/>
      <c r="AD9" s="24"/>
      <c r="AE9" s="24"/>
      <c r="AF9" s="24"/>
      <c r="AG9" s="24"/>
      <c r="AH9" s="24"/>
      <c r="AI9" s="24"/>
      <c r="AJ9" s="24"/>
      <c r="AK9" s="28" t="s">
        <v>28</v>
      </c>
      <c r="AL9" s="24"/>
      <c r="AM9" s="24"/>
      <c r="AN9" s="33" t="s">
        <v>29</v>
      </c>
      <c r="AO9" s="24"/>
      <c r="AP9" s="24"/>
      <c r="AQ9" s="24"/>
      <c r="AR9" s="22"/>
      <c r="BE9" s="356"/>
      <c r="BS9" s="19" t="s">
        <v>6</v>
      </c>
    </row>
    <row r="10" spans="1:74" s="1" customFormat="1" ht="12" customHeight="1" x14ac:dyDescent="0.2">
      <c r="B10" s="23"/>
      <c r="C10" s="24"/>
      <c r="D10" s="31" t="s">
        <v>30</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1" t="s">
        <v>31</v>
      </c>
      <c r="AL10" s="24"/>
      <c r="AM10" s="24"/>
      <c r="AN10" s="29" t="s">
        <v>32</v>
      </c>
      <c r="AO10" s="24"/>
      <c r="AP10" s="24"/>
      <c r="AQ10" s="24"/>
      <c r="AR10" s="22"/>
      <c r="BE10" s="356"/>
      <c r="BS10" s="19" t="s">
        <v>6</v>
      </c>
    </row>
    <row r="11" spans="1:74" s="1" customFormat="1" ht="18.399999999999999" customHeight="1" x14ac:dyDescent="0.2">
      <c r="B11" s="23"/>
      <c r="C11" s="24"/>
      <c r="D11" s="24"/>
      <c r="E11" s="29" t="s">
        <v>33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1" t="s">
        <v>34</v>
      </c>
      <c r="AL11" s="24"/>
      <c r="AM11" s="24"/>
      <c r="AN11" s="29" t="s">
        <v>35</v>
      </c>
      <c r="AO11" s="24"/>
      <c r="AP11" s="24"/>
      <c r="AQ11" s="24"/>
      <c r="AR11" s="22"/>
      <c r="BE11" s="356"/>
      <c r="BS11" s="19" t="s">
        <v>6</v>
      </c>
    </row>
    <row r="12" spans="1:74" s="1" customFormat="1" ht="6.95" customHeight="1" x14ac:dyDescent="0.2">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56"/>
      <c r="BS12" s="19" t="s">
        <v>6</v>
      </c>
    </row>
    <row r="13" spans="1:74" s="1" customFormat="1" ht="12" customHeight="1" x14ac:dyDescent="0.2">
      <c r="B13" s="23"/>
      <c r="C13" s="24"/>
      <c r="D13" s="31" t="s">
        <v>36</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1" t="s">
        <v>31</v>
      </c>
      <c r="AL13" s="24"/>
      <c r="AM13" s="24"/>
      <c r="AN13" s="34" t="s">
        <v>37</v>
      </c>
      <c r="AO13" s="24"/>
      <c r="AP13" s="24"/>
      <c r="AQ13" s="24"/>
      <c r="AR13" s="22"/>
      <c r="BE13" s="356"/>
      <c r="BS13" s="19" t="s">
        <v>6</v>
      </c>
    </row>
    <row r="14" spans="1:74" ht="12.75" x14ac:dyDescent="0.2">
      <c r="B14" s="23"/>
      <c r="C14" s="24"/>
      <c r="D14" s="24"/>
      <c r="E14" s="361" t="s">
        <v>37</v>
      </c>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1" t="s">
        <v>34</v>
      </c>
      <c r="AL14" s="24"/>
      <c r="AM14" s="24"/>
      <c r="AN14" s="34" t="s">
        <v>37</v>
      </c>
      <c r="AO14" s="24"/>
      <c r="AP14" s="24"/>
      <c r="AQ14" s="24"/>
      <c r="AR14" s="22"/>
      <c r="BE14" s="356"/>
      <c r="BS14" s="19" t="s">
        <v>6</v>
      </c>
    </row>
    <row r="15" spans="1:74" s="1" customFormat="1" ht="6.95" customHeight="1" x14ac:dyDescent="0.2">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56"/>
      <c r="BS15" s="19" t="s">
        <v>4</v>
      </c>
    </row>
    <row r="16" spans="1:74" s="1" customFormat="1" ht="12" customHeight="1" x14ac:dyDescent="0.2">
      <c r="B16" s="23"/>
      <c r="C16" s="24"/>
      <c r="D16" s="31" t="s">
        <v>38</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1" t="s">
        <v>31</v>
      </c>
      <c r="AL16" s="24"/>
      <c r="AM16" s="24"/>
      <c r="AN16" s="29" t="s">
        <v>39</v>
      </c>
      <c r="AO16" s="24"/>
      <c r="AP16" s="24"/>
      <c r="AQ16" s="24"/>
      <c r="AR16" s="22"/>
      <c r="BE16" s="356"/>
      <c r="BS16" s="19" t="s">
        <v>4</v>
      </c>
    </row>
    <row r="17" spans="1:71" s="1" customFormat="1" ht="18.399999999999999" customHeight="1" x14ac:dyDescent="0.2">
      <c r="B17" s="23"/>
      <c r="C17" s="24"/>
      <c r="D17" s="24"/>
      <c r="E17" s="29" t="s">
        <v>40</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1" t="s">
        <v>34</v>
      </c>
      <c r="AL17" s="24"/>
      <c r="AM17" s="24"/>
      <c r="AN17" s="29" t="s">
        <v>41</v>
      </c>
      <c r="AO17" s="24"/>
      <c r="AP17" s="24"/>
      <c r="AQ17" s="24"/>
      <c r="AR17" s="22"/>
      <c r="BE17" s="356"/>
      <c r="BS17" s="19" t="s">
        <v>42</v>
      </c>
    </row>
    <row r="18" spans="1:71" s="1" customFormat="1" ht="6.95" customHeight="1" x14ac:dyDescent="0.2">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56"/>
      <c r="BS18" s="19" t="s">
        <v>6</v>
      </c>
    </row>
    <row r="19" spans="1:71" s="1" customFormat="1" ht="12" customHeight="1" x14ac:dyDescent="0.2">
      <c r="B19" s="23"/>
      <c r="C19" s="24"/>
      <c r="D19" s="31" t="s">
        <v>43</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1" t="s">
        <v>31</v>
      </c>
      <c r="AL19" s="24"/>
      <c r="AM19" s="24"/>
      <c r="AN19" s="29" t="s">
        <v>39</v>
      </c>
      <c r="AO19" s="24"/>
      <c r="AP19" s="24"/>
      <c r="AQ19" s="24"/>
      <c r="AR19" s="22"/>
      <c r="BE19" s="356"/>
      <c r="BS19" s="19" t="s">
        <v>6</v>
      </c>
    </row>
    <row r="20" spans="1:71" s="1" customFormat="1" ht="18.399999999999999" customHeight="1" x14ac:dyDescent="0.2">
      <c r="B20" s="23"/>
      <c r="C20" s="24"/>
      <c r="D20" s="24"/>
      <c r="E20" s="29" t="s">
        <v>40</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1" t="s">
        <v>34</v>
      </c>
      <c r="AL20" s="24"/>
      <c r="AM20" s="24"/>
      <c r="AN20" s="29" t="s">
        <v>41</v>
      </c>
      <c r="AO20" s="24"/>
      <c r="AP20" s="24"/>
      <c r="AQ20" s="24"/>
      <c r="AR20" s="22"/>
      <c r="BE20" s="356"/>
      <c r="BS20" s="19" t="s">
        <v>4</v>
      </c>
    </row>
    <row r="21" spans="1:71" s="1" customFormat="1" ht="6.95" customHeight="1" x14ac:dyDescent="0.2">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56"/>
    </row>
    <row r="22" spans="1:71" s="1" customFormat="1" ht="12" customHeight="1" x14ac:dyDescent="0.2">
      <c r="B22" s="23"/>
      <c r="C22" s="24"/>
      <c r="D22" s="31" t="s">
        <v>44</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56"/>
    </row>
    <row r="23" spans="1:71" s="1" customFormat="1" ht="263.25" customHeight="1" x14ac:dyDescent="0.2">
      <c r="B23" s="23"/>
      <c r="C23" s="24"/>
      <c r="D23" s="24"/>
      <c r="E23" s="363" t="s">
        <v>45</v>
      </c>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24"/>
      <c r="AP23" s="24"/>
      <c r="AQ23" s="24"/>
      <c r="AR23" s="22"/>
      <c r="BE23" s="356"/>
    </row>
    <row r="24" spans="1:71" s="1" customFormat="1" ht="6.95" customHeight="1" x14ac:dyDescent="0.2">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56"/>
    </row>
    <row r="25" spans="1:71" s="1" customFormat="1" ht="6.95" customHeight="1" x14ac:dyDescent="0.2">
      <c r="B25" s="23"/>
      <c r="C25" s="24"/>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4"/>
      <c r="AQ25" s="24"/>
      <c r="AR25" s="22"/>
      <c r="BE25" s="356"/>
    </row>
    <row r="26" spans="1:71" s="2" customFormat="1" ht="25.9" customHeight="1" x14ac:dyDescent="0.2">
      <c r="A26" s="37"/>
      <c r="B26" s="38"/>
      <c r="C26" s="39"/>
      <c r="D26" s="40" t="s">
        <v>46</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364">
        <f>ROUND(AG54,2)</f>
        <v>0</v>
      </c>
      <c r="AL26" s="365"/>
      <c r="AM26" s="365"/>
      <c r="AN26" s="365"/>
      <c r="AO26" s="365"/>
      <c r="AP26" s="39"/>
      <c r="AQ26" s="39"/>
      <c r="AR26" s="42"/>
      <c r="BE26" s="356"/>
    </row>
    <row r="27" spans="1:71" s="2" customFormat="1" ht="6.95" customHeight="1" x14ac:dyDescent="0.2">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BE27" s="356"/>
    </row>
    <row r="28" spans="1:71" s="2" customFormat="1" ht="12.75" x14ac:dyDescent="0.2">
      <c r="A28" s="37"/>
      <c r="B28" s="38"/>
      <c r="C28" s="39"/>
      <c r="D28" s="39"/>
      <c r="E28" s="39"/>
      <c r="F28" s="39"/>
      <c r="G28" s="39"/>
      <c r="H28" s="39"/>
      <c r="I28" s="39"/>
      <c r="J28" s="39"/>
      <c r="K28" s="39"/>
      <c r="L28" s="366" t="s">
        <v>47</v>
      </c>
      <c r="M28" s="366"/>
      <c r="N28" s="366"/>
      <c r="O28" s="366"/>
      <c r="P28" s="366"/>
      <c r="Q28" s="39"/>
      <c r="R28" s="39"/>
      <c r="S28" s="39"/>
      <c r="T28" s="39"/>
      <c r="U28" s="39"/>
      <c r="V28" s="39"/>
      <c r="W28" s="366" t="s">
        <v>48</v>
      </c>
      <c r="X28" s="366"/>
      <c r="Y28" s="366"/>
      <c r="Z28" s="366"/>
      <c r="AA28" s="366"/>
      <c r="AB28" s="366"/>
      <c r="AC28" s="366"/>
      <c r="AD28" s="366"/>
      <c r="AE28" s="366"/>
      <c r="AF28" s="39"/>
      <c r="AG28" s="39"/>
      <c r="AH28" s="39"/>
      <c r="AI28" s="39"/>
      <c r="AJ28" s="39"/>
      <c r="AK28" s="366" t="s">
        <v>49</v>
      </c>
      <c r="AL28" s="366"/>
      <c r="AM28" s="366"/>
      <c r="AN28" s="366"/>
      <c r="AO28" s="366"/>
      <c r="AP28" s="39"/>
      <c r="AQ28" s="39"/>
      <c r="AR28" s="42"/>
      <c r="BE28" s="356"/>
    </row>
    <row r="29" spans="1:71" s="3" customFormat="1" ht="14.45" customHeight="1" x14ac:dyDescent="0.2">
      <c r="B29" s="43"/>
      <c r="C29" s="44"/>
      <c r="D29" s="31" t="s">
        <v>50</v>
      </c>
      <c r="E29" s="44"/>
      <c r="F29" s="31" t="s">
        <v>51</v>
      </c>
      <c r="G29" s="44"/>
      <c r="H29" s="44"/>
      <c r="I29" s="44"/>
      <c r="J29" s="44"/>
      <c r="K29" s="44"/>
      <c r="L29" s="369">
        <v>0.21</v>
      </c>
      <c r="M29" s="368"/>
      <c r="N29" s="368"/>
      <c r="O29" s="368"/>
      <c r="P29" s="368"/>
      <c r="Q29" s="44"/>
      <c r="R29" s="44"/>
      <c r="S29" s="44"/>
      <c r="T29" s="44"/>
      <c r="U29" s="44"/>
      <c r="V29" s="44"/>
      <c r="W29" s="367">
        <f>ROUND(AZ54, 2)</f>
        <v>0</v>
      </c>
      <c r="X29" s="368"/>
      <c r="Y29" s="368"/>
      <c r="Z29" s="368"/>
      <c r="AA29" s="368"/>
      <c r="AB29" s="368"/>
      <c r="AC29" s="368"/>
      <c r="AD29" s="368"/>
      <c r="AE29" s="368"/>
      <c r="AF29" s="44"/>
      <c r="AG29" s="44"/>
      <c r="AH29" s="44"/>
      <c r="AI29" s="44"/>
      <c r="AJ29" s="44"/>
      <c r="AK29" s="367">
        <f>ROUND(AV54, 2)</f>
        <v>0</v>
      </c>
      <c r="AL29" s="368"/>
      <c r="AM29" s="368"/>
      <c r="AN29" s="368"/>
      <c r="AO29" s="368"/>
      <c r="AP29" s="44"/>
      <c r="AQ29" s="44"/>
      <c r="AR29" s="45"/>
      <c r="BE29" s="357"/>
    </row>
    <row r="30" spans="1:71" s="3" customFormat="1" ht="14.45" customHeight="1" x14ac:dyDescent="0.2">
      <c r="B30" s="43"/>
      <c r="C30" s="44"/>
      <c r="D30" s="44"/>
      <c r="E30" s="44"/>
      <c r="F30" s="31" t="s">
        <v>52</v>
      </c>
      <c r="G30" s="44"/>
      <c r="H30" s="44"/>
      <c r="I30" s="44"/>
      <c r="J30" s="44"/>
      <c r="K30" s="44"/>
      <c r="L30" s="369">
        <v>0.15</v>
      </c>
      <c r="M30" s="368"/>
      <c r="N30" s="368"/>
      <c r="O30" s="368"/>
      <c r="P30" s="368"/>
      <c r="Q30" s="44"/>
      <c r="R30" s="44"/>
      <c r="S30" s="44"/>
      <c r="T30" s="44"/>
      <c r="U30" s="44"/>
      <c r="V30" s="44"/>
      <c r="W30" s="367">
        <f>ROUND(BA54, 2)</f>
        <v>0</v>
      </c>
      <c r="X30" s="368"/>
      <c r="Y30" s="368"/>
      <c r="Z30" s="368"/>
      <c r="AA30" s="368"/>
      <c r="AB30" s="368"/>
      <c r="AC30" s="368"/>
      <c r="AD30" s="368"/>
      <c r="AE30" s="368"/>
      <c r="AF30" s="44"/>
      <c r="AG30" s="44"/>
      <c r="AH30" s="44"/>
      <c r="AI30" s="44"/>
      <c r="AJ30" s="44"/>
      <c r="AK30" s="367">
        <f>ROUND(AW54, 2)</f>
        <v>0</v>
      </c>
      <c r="AL30" s="368"/>
      <c r="AM30" s="368"/>
      <c r="AN30" s="368"/>
      <c r="AO30" s="368"/>
      <c r="AP30" s="44"/>
      <c r="AQ30" s="44"/>
      <c r="AR30" s="45"/>
      <c r="BE30" s="357"/>
    </row>
    <row r="31" spans="1:71" s="3" customFormat="1" ht="14.45" hidden="1" customHeight="1" x14ac:dyDescent="0.2">
      <c r="B31" s="43"/>
      <c r="C31" s="44"/>
      <c r="D31" s="44"/>
      <c r="E31" s="44"/>
      <c r="F31" s="31" t="s">
        <v>53</v>
      </c>
      <c r="G31" s="44"/>
      <c r="H31" s="44"/>
      <c r="I31" s="44"/>
      <c r="J31" s="44"/>
      <c r="K31" s="44"/>
      <c r="L31" s="369">
        <v>0.21</v>
      </c>
      <c r="M31" s="368"/>
      <c r="N31" s="368"/>
      <c r="O31" s="368"/>
      <c r="P31" s="368"/>
      <c r="Q31" s="44"/>
      <c r="R31" s="44"/>
      <c r="S31" s="44"/>
      <c r="T31" s="44"/>
      <c r="U31" s="44"/>
      <c r="V31" s="44"/>
      <c r="W31" s="367">
        <f>ROUND(BB54, 2)</f>
        <v>0</v>
      </c>
      <c r="X31" s="368"/>
      <c r="Y31" s="368"/>
      <c r="Z31" s="368"/>
      <c r="AA31" s="368"/>
      <c r="AB31" s="368"/>
      <c r="AC31" s="368"/>
      <c r="AD31" s="368"/>
      <c r="AE31" s="368"/>
      <c r="AF31" s="44"/>
      <c r="AG31" s="44"/>
      <c r="AH31" s="44"/>
      <c r="AI31" s="44"/>
      <c r="AJ31" s="44"/>
      <c r="AK31" s="367">
        <v>0</v>
      </c>
      <c r="AL31" s="368"/>
      <c r="AM31" s="368"/>
      <c r="AN31" s="368"/>
      <c r="AO31" s="368"/>
      <c r="AP31" s="44"/>
      <c r="AQ31" s="44"/>
      <c r="AR31" s="45"/>
      <c r="BE31" s="357"/>
    </row>
    <row r="32" spans="1:71" s="3" customFormat="1" ht="14.45" hidden="1" customHeight="1" x14ac:dyDescent="0.2">
      <c r="B32" s="43"/>
      <c r="C32" s="44"/>
      <c r="D32" s="44"/>
      <c r="E32" s="44"/>
      <c r="F32" s="31" t="s">
        <v>54</v>
      </c>
      <c r="G32" s="44"/>
      <c r="H32" s="44"/>
      <c r="I32" s="44"/>
      <c r="J32" s="44"/>
      <c r="K32" s="44"/>
      <c r="L32" s="369">
        <v>0.15</v>
      </c>
      <c r="M32" s="368"/>
      <c r="N32" s="368"/>
      <c r="O32" s="368"/>
      <c r="P32" s="368"/>
      <c r="Q32" s="44"/>
      <c r="R32" s="44"/>
      <c r="S32" s="44"/>
      <c r="T32" s="44"/>
      <c r="U32" s="44"/>
      <c r="V32" s="44"/>
      <c r="W32" s="367">
        <f>ROUND(BC54, 2)</f>
        <v>0</v>
      </c>
      <c r="X32" s="368"/>
      <c r="Y32" s="368"/>
      <c r="Z32" s="368"/>
      <c r="AA32" s="368"/>
      <c r="AB32" s="368"/>
      <c r="AC32" s="368"/>
      <c r="AD32" s="368"/>
      <c r="AE32" s="368"/>
      <c r="AF32" s="44"/>
      <c r="AG32" s="44"/>
      <c r="AH32" s="44"/>
      <c r="AI32" s="44"/>
      <c r="AJ32" s="44"/>
      <c r="AK32" s="367">
        <v>0</v>
      </c>
      <c r="AL32" s="368"/>
      <c r="AM32" s="368"/>
      <c r="AN32" s="368"/>
      <c r="AO32" s="368"/>
      <c r="AP32" s="44"/>
      <c r="AQ32" s="44"/>
      <c r="AR32" s="45"/>
      <c r="BE32" s="357"/>
    </row>
    <row r="33" spans="1:57" s="3" customFormat="1" ht="14.45" hidden="1" customHeight="1" x14ac:dyDescent="0.2">
      <c r="B33" s="43"/>
      <c r="C33" s="44"/>
      <c r="D33" s="44"/>
      <c r="E33" s="44"/>
      <c r="F33" s="31" t="s">
        <v>55</v>
      </c>
      <c r="G33" s="44"/>
      <c r="H33" s="44"/>
      <c r="I33" s="44"/>
      <c r="J33" s="44"/>
      <c r="K33" s="44"/>
      <c r="L33" s="369">
        <v>0</v>
      </c>
      <c r="M33" s="368"/>
      <c r="N33" s="368"/>
      <c r="O33" s="368"/>
      <c r="P33" s="368"/>
      <c r="Q33" s="44"/>
      <c r="R33" s="44"/>
      <c r="S33" s="44"/>
      <c r="T33" s="44"/>
      <c r="U33" s="44"/>
      <c r="V33" s="44"/>
      <c r="W33" s="367">
        <f>ROUND(BD54, 2)</f>
        <v>0</v>
      </c>
      <c r="X33" s="368"/>
      <c r="Y33" s="368"/>
      <c r="Z33" s="368"/>
      <c r="AA33" s="368"/>
      <c r="AB33" s="368"/>
      <c r="AC33" s="368"/>
      <c r="AD33" s="368"/>
      <c r="AE33" s="368"/>
      <c r="AF33" s="44"/>
      <c r="AG33" s="44"/>
      <c r="AH33" s="44"/>
      <c r="AI33" s="44"/>
      <c r="AJ33" s="44"/>
      <c r="AK33" s="367">
        <v>0</v>
      </c>
      <c r="AL33" s="368"/>
      <c r="AM33" s="368"/>
      <c r="AN33" s="368"/>
      <c r="AO33" s="368"/>
      <c r="AP33" s="44"/>
      <c r="AQ33" s="44"/>
      <c r="AR33" s="45"/>
    </row>
    <row r="34" spans="1:57" s="2" customFormat="1" ht="6.95" customHeight="1" x14ac:dyDescent="0.2">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BE34" s="37"/>
    </row>
    <row r="35" spans="1:57" s="2" customFormat="1" ht="25.9" customHeight="1" x14ac:dyDescent="0.2">
      <c r="A35" s="37"/>
      <c r="B35" s="38"/>
      <c r="C35" s="46"/>
      <c r="D35" s="47" t="s">
        <v>56</v>
      </c>
      <c r="E35" s="48"/>
      <c r="F35" s="48"/>
      <c r="G35" s="48"/>
      <c r="H35" s="48"/>
      <c r="I35" s="48"/>
      <c r="J35" s="48"/>
      <c r="K35" s="48"/>
      <c r="L35" s="48"/>
      <c r="M35" s="48"/>
      <c r="N35" s="48"/>
      <c r="O35" s="48"/>
      <c r="P35" s="48"/>
      <c r="Q35" s="48"/>
      <c r="R35" s="48"/>
      <c r="S35" s="48"/>
      <c r="T35" s="49" t="s">
        <v>57</v>
      </c>
      <c r="U35" s="48"/>
      <c r="V35" s="48"/>
      <c r="W35" s="48"/>
      <c r="X35" s="373" t="s">
        <v>58</v>
      </c>
      <c r="Y35" s="371"/>
      <c r="Z35" s="371"/>
      <c r="AA35" s="371"/>
      <c r="AB35" s="371"/>
      <c r="AC35" s="48"/>
      <c r="AD35" s="48"/>
      <c r="AE35" s="48"/>
      <c r="AF35" s="48"/>
      <c r="AG35" s="48"/>
      <c r="AH35" s="48"/>
      <c r="AI35" s="48"/>
      <c r="AJ35" s="48"/>
      <c r="AK35" s="370">
        <f>SUM(AK26:AK33)</f>
        <v>0</v>
      </c>
      <c r="AL35" s="371"/>
      <c r="AM35" s="371"/>
      <c r="AN35" s="371"/>
      <c r="AO35" s="372"/>
      <c r="AP35" s="46"/>
      <c r="AQ35" s="46"/>
      <c r="AR35" s="42"/>
      <c r="BE35" s="37"/>
    </row>
    <row r="36" spans="1:57" s="2" customFormat="1" ht="6.95" customHeight="1" x14ac:dyDescent="0.2">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BE36" s="37"/>
    </row>
    <row r="37" spans="1:57" s="2" customFormat="1" ht="6.95" customHeight="1" x14ac:dyDescent="0.2">
      <c r="A37" s="37"/>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42"/>
      <c r="BE37" s="37"/>
    </row>
    <row r="41" spans="1:57" s="2" customFormat="1" ht="6.95" customHeight="1" x14ac:dyDescent="0.2">
      <c r="A41" s="37"/>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42"/>
      <c r="BE41" s="37"/>
    </row>
    <row r="42" spans="1:57" s="2" customFormat="1" ht="24.95" customHeight="1" x14ac:dyDescent="0.2">
      <c r="A42" s="37"/>
      <c r="B42" s="38"/>
      <c r="C42" s="25" t="s">
        <v>59</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BE42" s="37"/>
    </row>
    <row r="43" spans="1:57" s="2" customFormat="1" ht="6.95" customHeight="1" x14ac:dyDescent="0.2">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BE43" s="37"/>
    </row>
    <row r="44" spans="1:57" s="4" customFormat="1" ht="12" customHeight="1" x14ac:dyDescent="0.2">
      <c r="B44" s="54"/>
      <c r="C44" s="31" t="s">
        <v>13</v>
      </c>
      <c r="D44" s="55"/>
      <c r="E44" s="55"/>
      <c r="F44" s="55"/>
      <c r="G44" s="55"/>
      <c r="H44" s="55"/>
      <c r="I44" s="55"/>
      <c r="J44" s="55"/>
      <c r="K44" s="55"/>
      <c r="L44" s="55" t="str">
        <f>K5</f>
        <v>2232-DPS</v>
      </c>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6"/>
    </row>
    <row r="45" spans="1:57" s="5" customFormat="1" ht="36.950000000000003" customHeight="1" x14ac:dyDescent="0.2">
      <c r="B45" s="57"/>
      <c r="C45" s="58" t="s">
        <v>16</v>
      </c>
      <c r="D45" s="59"/>
      <c r="E45" s="59"/>
      <c r="F45" s="59"/>
      <c r="G45" s="59"/>
      <c r="H45" s="59"/>
      <c r="I45" s="59"/>
      <c r="J45" s="59"/>
      <c r="K45" s="59"/>
      <c r="L45" s="335" t="str">
        <f>K6</f>
        <v>Rekonstrukce mycího centra kuchyně</v>
      </c>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59"/>
      <c r="AL45" s="59"/>
      <c r="AM45" s="59"/>
      <c r="AN45" s="59"/>
      <c r="AO45" s="59"/>
      <c r="AP45" s="59"/>
      <c r="AQ45" s="59"/>
      <c r="AR45" s="60"/>
    </row>
    <row r="46" spans="1:57" s="2" customFormat="1" ht="6.95" customHeight="1" x14ac:dyDescent="0.2">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BE46" s="37"/>
    </row>
    <row r="47" spans="1:57" s="2" customFormat="1" ht="12" customHeight="1" x14ac:dyDescent="0.2">
      <c r="A47" s="37"/>
      <c r="B47" s="38"/>
      <c r="C47" s="31" t="s">
        <v>22</v>
      </c>
      <c r="D47" s="39"/>
      <c r="E47" s="39"/>
      <c r="F47" s="39"/>
      <c r="G47" s="39"/>
      <c r="H47" s="39"/>
      <c r="I47" s="39"/>
      <c r="J47" s="39"/>
      <c r="K47" s="39"/>
      <c r="L47" s="61" t="str">
        <f>IF(K8="","",K8)</f>
        <v>Česká Lípa</v>
      </c>
      <c r="M47" s="39"/>
      <c r="N47" s="39"/>
      <c r="O47" s="39"/>
      <c r="P47" s="39"/>
      <c r="Q47" s="39"/>
      <c r="R47" s="39"/>
      <c r="S47" s="39"/>
      <c r="T47" s="39"/>
      <c r="U47" s="39"/>
      <c r="V47" s="39"/>
      <c r="W47" s="39"/>
      <c r="X47" s="39"/>
      <c r="Y47" s="39"/>
      <c r="Z47" s="39"/>
      <c r="AA47" s="39"/>
      <c r="AB47" s="39"/>
      <c r="AC47" s="39"/>
      <c r="AD47" s="39"/>
      <c r="AE47" s="39"/>
      <c r="AF47" s="39"/>
      <c r="AG47" s="39"/>
      <c r="AH47" s="39"/>
      <c r="AI47" s="31" t="s">
        <v>24</v>
      </c>
      <c r="AJ47" s="39"/>
      <c r="AK47" s="39"/>
      <c r="AL47" s="39"/>
      <c r="AM47" s="337" t="str">
        <f>IF(AN8= "","",AN8)</f>
        <v>10. 4. 2023</v>
      </c>
      <c r="AN47" s="337"/>
      <c r="AO47" s="39"/>
      <c r="AP47" s="39"/>
      <c r="AQ47" s="39"/>
      <c r="AR47" s="42"/>
      <c r="BE47" s="37"/>
    </row>
    <row r="48" spans="1:57" s="2" customFormat="1" ht="6.95" customHeight="1" x14ac:dyDescent="0.2">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BE48" s="37"/>
    </row>
    <row r="49" spans="1:91" s="2" customFormat="1" ht="15.2" customHeight="1" x14ac:dyDescent="0.2">
      <c r="A49" s="37"/>
      <c r="B49" s="38"/>
      <c r="C49" s="31" t="s">
        <v>30</v>
      </c>
      <c r="D49" s="39"/>
      <c r="E49" s="39"/>
      <c r="F49" s="39"/>
      <c r="G49" s="39"/>
      <c r="H49" s="39"/>
      <c r="I49" s="39"/>
      <c r="J49" s="39"/>
      <c r="K49" s="39"/>
      <c r="L49" s="55" t="str">
        <f>IF(E11= "","",E11)</f>
        <v xml:space="preserve">Nemocnice s poliklinikou Česká Lípa, a.s. </v>
      </c>
      <c r="M49" s="39"/>
      <c r="N49" s="39"/>
      <c r="O49" s="39"/>
      <c r="P49" s="39"/>
      <c r="Q49" s="39"/>
      <c r="R49" s="39"/>
      <c r="S49" s="39"/>
      <c r="T49" s="39"/>
      <c r="U49" s="39"/>
      <c r="V49" s="39"/>
      <c r="W49" s="39"/>
      <c r="X49" s="39"/>
      <c r="Y49" s="39"/>
      <c r="Z49" s="39"/>
      <c r="AA49" s="39"/>
      <c r="AB49" s="39"/>
      <c r="AC49" s="39"/>
      <c r="AD49" s="39"/>
      <c r="AE49" s="39"/>
      <c r="AF49" s="39"/>
      <c r="AG49" s="39"/>
      <c r="AH49" s="39"/>
      <c r="AI49" s="31" t="s">
        <v>38</v>
      </c>
      <c r="AJ49" s="39"/>
      <c r="AK49" s="39"/>
      <c r="AL49" s="39"/>
      <c r="AM49" s="338" t="str">
        <f>IF(E17="","",E17)</f>
        <v xml:space="preserve">STORING spol. s r.o. </v>
      </c>
      <c r="AN49" s="339"/>
      <c r="AO49" s="339"/>
      <c r="AP49" s="339"/>
      <c r="AQ49" s="39"/>
      <c r="AR49" s="42"/>
      <c r="AS49" s="340" t="s">
        <v>60</v>
      </c>
      <c r="AT49" s="341"/>
      <c r="AU49" s="63"/>
      <c r="AV49" s="63"/>
      <c r="AW49" s="63"/>
      <c r="AX49" s="63"/>
      <c r="AY49" s="63"/>
      <c r="AZ49" s="63"/>
      <c r="BA49" s="63"/>
      <c r="BB49" s="63"/>
      <c r="BC49" s="63"/>
      <c r="BD49" s="64"/>
      <c r="BE49" s="37"/>
    </row>
    <row r="50" spans="1:91" s="2" customFormat="1" ht="15.2" customHeight="1" x14ac:dyDescent="0.2">
      <c r="A50" s="37"/>
      <c r="B50" s="38"/>
      <c r="C50" s="31" t="s">
        <v>36</v>
      </c>
      <c r="D50" s="39"/>
      <c r="E50" s="39"/>
      <c r="F50" s="39"/>
      <c r="G50" s="39"/>
      <c r="H50" s="39"/>
      <c r="I50" s="39"/>
      <c r="J50" s="39"/>
      <c r="K50" s="39"/>
      <c r="L50" s="55"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1" t="s">
        <v>43</v>
      </c>
      <c r="AJ50" s="39"/>
      <c r="AK50" s="39"/>
      <c r="AL50" s="39"/>
      <c r="AM50" s="338" t="str">
        <f>IF(E20="","",E20)</f>
        <v xml:space="preserve">STORING spol. s r.o. </v>
      </c>
      <c r="AN50" s="339"/>
      <c r="AO50" s="339"/>
      <c r="AP50" s="339"/>
      <c r="AQ50" s="39"/>
      <c r="AR50" s="42"/>
      <c r="AS50" s="342"/>
      <c r="AT50" s="343"/>
      <c r="AU50" s="65"/>
      <c r="AV50" s="65"/>
      <c r="AW50" s="65"/>
      <c r="AX50" s="65"/>
      <c r="AY50" s="65"/>
      <c r="AZ50" s="65"/>
      <c r="BA50" s="65"/>
      <c r="BB50" s="65"/>
      <c r="BC50" s="65"/>
      <c r="BD50" s="66"/>
      <c r="BE50" s="37"/>
    </row>
    <row r="51" spans="1:91" s="2" customFormat="1" ht="10.9" customHeight="1" x14ac:dyDescent="0.2">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344"/>
      <c r="AT51" s="345"/>
      <c r="AU51" s="67"/>
      <c r="AV51" s="67"/>
      <c r="AW51" s="67"/>
      <c r="AX51" s="67"/>
      <c r="AY51" s="67"/>
      <c r="AZ51" s="67"/>
      <c r="BA51" s="67"/>
      <c r="BB51" s="67"/>
      <c r="BC51" s="67"/>
      <c r="BD51" s="68"/>
      <c r="BE51" s="37"/>
    </row>
    <row r="52" spans="1:91" s="2" customFormat="1" ht="29.25" customHeight="1" x14ac:dyDescent="0.2">
      <c r="A52" s="37"/>
      <c r="B52" s="38"/>
      <c r="C52" s="346" t="s">
        <v>61</v>
      </c>
      <c r="D52" s="347"/>
      <c r="E52" s="347"/>
      <c r="F52" s="347"/>
      <c r="G52" s="347"/>
      <c r="H52" s="69"/>
      <c r="I52" s="349" t="s">
        <v>62</v>
      </c>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8" t="s">
        <v>63</v>
      </c>
      <c r="AH52" s="347"/>
      <c r="AI52" s="347"/>
      <c r="AJ52" s="347"/>
      <c r="AK52" s="347"/>
      <c r="AL52" s="347"/>
      <c r="AM52" s="347"/>
      <c r="AN52" s="349" t="s">
        <v>64</v>
      </c>
      <c r="AO52" s="347"/>
      <c r="AP52" s="347"/>
      <c r="AQ52" s="70" t="s">
        <v>65</v>
      </c>
      <c r="AR52" s="42"/>
      <c r="AS52" s="71" t="s">
        <v>66</v>
      </c>
      <c r="AT52" s="72" t="s">
        <v>67</v>
      </c>
      <c r="AU52" s="72" t="s">
        <v>68</v>
      </c>
      <c r="AV52" s="72" t="s">
        <v>69</v>
      </c>
      <c r="AW52" s="72" t="s">
        <v>70</v>
      </c>
      <c r="AX52" s="72" t="s">
        <v>71</v>
      </c>
      <c r="AY52" s="72" t="s">
        <v>72</v>
      </c>
      <c r="AZ52" s="72" t="s">
        <v>73</v>
      </c>
      <c r="BA52" s="72" t="s">
        <v>74</v>
      </c>
      <c r="BB52" s="72" t="s">
        <v>75</v>
      </c>
      <c r="BC52" s="72" t="s">
        <v>76</v>
      </c>
      <c r="BD52" s="73" t="s">
        <v>77</v>
      </c>
      <c r="BE52" s="37"/>
    </row>
    <row r="53" spans="1:91" s="2" customFormat="1" ht="10.9" customHeight="1" x14ac:dyDescent="0.2">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74"/>
      <c r="AT53" s="75"/>
      <c r="AU53" s="75"/>
      <c r="AV53" s="75"/>
      <c r="AW53" s="75"/>
      <c r="AX53" s="75"/>
      <c r="AY53" s="75"/>
      <c r="AZ53" s="75"/>
      <c r="BA53" s="75"/>
      <c r="BB53" s="75"/>
      <c r="BC53" s="75"/>
      <c r="BD53" s="76"/>
      <c r="BE53" s="37"/>
    </row>
    <row r="54" spans="1:91" s="6" customFormat="1" ht="32.450000000000003" customHeight="1" x14ac:dyDescent="0.2">
      <c r="B54" s="77"/>
      <c r="C54" s="78" t="s">
        <v>78</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353">
        <f>ROUND(SUM(AG55:AG61),2)</f>
        <v>0</v>
      </c>
      <c r="AH54" s="353"/>
      <c r="AI54" s="353"/>
      <c r="AJ54" s="353"/>
      <c r="AK54" s="353"/>
      <c r="AL54" s="353"/>
      <c r="AM54" s="353"/>
      <c r="AN54" s="354">
        <f t="shared" ref="AN54:AN61" si="0">SUM(AG54,AT54)</f>
        <v>0</v>
      </c>
      <c r="AO54" s="354"/>
      <c r="AP54" s="354"/>
      <c r="AQ54" s="81" t="s">
        <v>79</v>
      </c>
      <c r="AR54" s="82"/>
      <c r="AS54" s="83">
        <f>ROUND(SUM(AS55:AS61),2)</f>
        <v>0</v>
      </c>
      <c r="AT54" s="84">
        <f t="shared" ref="AT54:AT61" si="1">ROUND(SUM(AV54:AW54),2)</f>
        <v>0</v>
      </c>
      <c r="AU54" s="85">
        <f>ROUND(SUM(AU55:AU61),5)</f>
        <v>0</v>
      </c>
      <c r="AV54" s="84">
        <f>ROUND(AZ54*L29,2)</f>
        <v>0</v>
      </c>
      <c r="AW54" s="84">
        <f>ROUND(BA54*L30,2)</f>
        <v>0</v>
      </c>
      <c r="AX54" s="84">
        <f>ROUND(BB54*L29,2)</f>
        <v>0</v>
      </c>
      <c r="AY54" s="84">
        <f>ROUND(BC54*L30,2)</f>
        <v>0</v>
      </c>
      <c r="AZ54" s="84">
        <f>ROUND(SUM(AZ55:AZ61),2)</f>
        <v>0</v>
      </c>
      <c r="BA54" s="84">
        <f>ROUND(SUM(BA55:BA61),2)</f>
        <v>0</v>
      </c>
      <c r="BB54" s="84">
        <f>ROUND(SUM(BB55:BB61),2)</f>
        <v>0</v>
      </c>
      <c r="BC54" s="84">
        <f>ROUND(SUM(BC55:BC61),2)</f>
        <v>0</v>
      </c>
      <c r="BD54" s="86">
        <f>ROUND(SUM(BD55:BD61),2)</f>
        <v>0</v>
      </c>
      <c r="BS54" s="87" t="s">
        <v>80</v>
      </c>
      <c r="BT54" s="87" t="s">
        <v>81</v>
      </c>
      <c r="BU54" s="88" t="s">
        <v>82</v>
      </c>
      <c r="BV54" s="87" t="s">
        <v>83</v>
      </c>
      <c r="BW54" s="87" t="s">
        <v>5</v>
      </c>
      <c r="BX54" s="87" t="s">
        <v>84</v>
      </c>
      <c r="CL54" s="87" t="s">
        <v>19</v>
      </c>
    </row>
    <row r="55" spans="1:91" s="7" customFormat="1" ht="24.75" customHeight="1" x14ac:dyDescent="0.2">
      <c r="A55" s="89" t="s">
        <v>85</v>
      </c>
      <c r="B55" s="90"/>
      <c r="C55" s="91"/>
      <c r="D55" s="350" t="s">
        <v>86</v>
      </c>
      <c r="E55" s="350"/>
      <c r="F55" s="350"/>
      <c r="G55" s="350"/>
      <c r="H55" s="350"/>
      <c r="I55" s="92"/>
      <c r="J55" s="350" t="s">
        <v>87</v>
      </c>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1">
        <f>'D1.01.100_ARS - Architekt...'!J30</f>
        <v>0</v>
      </c>
      <c r="AH55" s="352"/>
      <c r="AI55" s="352"/>
      <c r="AJ55" s="352"/>
      <c r="AK55" s="352"/>
      <c r="AL55" s="352"/>
      <c r="AM55" s="352"/>
      <c r="AN55" s="351">
        <f t="shared" si="0"/>
        <v>0</v>
      </c>
      <c r="AO55" s="352"/>
      <c r="AP55" s="352"/>
      <c r="AQ55" s="93" t="s">
        <v>88</v>
      </c>
      <c r="AR55" s="94"/>
      <c r="AS55" s="95">
        <v>0</v>
      </c>
      <c r="AT55" s="96">
        <f t="shared" si="1"/>
        <v>0</v>
      </c>
      <c r="AU55" s="97">
        <f>'D1.01.100_ARS - Architekt...'!P101</f>
        <v>0</v>
      </c>
      <c r="AV55" s="96">
        <f>'D1.01.100_ARS - Architekt...'!J33</f>
        <v>0</v>
      </c>
      <c r="AW55" s="96">
        <f>'D1.01.100_ARS - Architekt...'!J34</f>
        <v>0</v>
      </c>
      <c r="AX55" s="96">
        <f>'D1.01.100_ARS - Architekt...'!J35</f>
        <v>0</v>
      </c>
      <c r="AY55" s="96">
        <f>'D1.01.100_ARS - Architekt...'!J36</f>
        <v>0</v>
      </c>
      <c r="AZ55" s="96">
        <f>'D1.01.100_ARS - Architekt...'!F33</f>
        <v>0</v>
      </c>
      <c r="BA55" s="96">
        <f>'D1.01.100_ARS - Architekt...'!F34</f>
        <v>0</v>
      </c>
      <c r="BB55" s="96">
        <f>'D1.01.100_ARS - Architekt...'!F35</f>
        <v>0</v>
      </c>
      <c r="BC55" s="96">
        <f>'D1.01.100_ARS - Architekt...'!F36</f>
        <v>0</v>
      </c>
      <c r="BD55" s="98">
        <f>'D1.01.100_ARS - Architekt...'!F37</f>
        <v>0</v>
      </c>
      <c r="BT55" s="99" t="s">
        <v>89</v>
      </c>
      <c r="BV55" s="99" t="s">
        <v>83</v>
      </c>
      <c r="BW55" s="99" t="s">
        <v>90</v>
      </c>
      <c r="BX55" s="99" t="s">
        <v>5</v>
      </c>
      <c r="CL55" s="99" t="s">
        <v>79</v>
      </c>
      <c r="CM55" s="99" t="s">
        <v>91</v>
      </c>
    </row>
    <row r="56" spans="1:91" s="7" customFormat="1" ht="24.75" customHeight="1" x14ac:dyDescent="0.2">
      <c r="A56" s="89" t="s">
        <v>85</v>
      </c>
      <c r="B56" s="90"/>
      <c r="C56" s="91"/>
      <c r="D56" s="350" t="s">
        <v>92</v>
      </c>
      <c r="E56" s="350"/>
      <c r="F56" s="350"/>
      <c r="G56" s="350"/>
      <c r="H56" s="350"/>
      <c r="I56" s="92"/>
      <c r="J56" s="350" t="s">
        <v>93</v>
      </c>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1">
        <f>'D1.04.100_ZTI - Zdravotně...'!J30</f>
        <v>0</v>
      </c>
      <c r="AH56" s="352"/>
      <c r="AI56" s="352"/>
      <c r="AJ56" s="352"/>
      <c r="AK56" s="352"/>
      <c r="AL56" s="352"/>
      <c r="AM56" s="352"/>
      <c r="AN56" s="351">
        <f t="shared" si="0"/>
        <v>0</v>
      </c>
      <c r="AO56" s="352"/>
      <c r="AP56" s="352"/>
      <c r="AQ56" s="93" t="s">
        <v>88</v>
      </c>
      <c r="AR56" s="94"/>
      <c r="AS56" s="95">
        <v>0</v>
      </c>
      <c r="AT56" s="96">
        <f t="shared" si="1"/>
        <v>0</v>
      </c>
      <c r="AU56" s="97">
        <f>'D1.04.100_ZTI - Zdravotně...'!P85</f>
        <v>0</v>
      </c>
      <c r="AV56" s="96">
        <f>'D1.04.100_ZTI - Zdravotně...'!J33</f>
        <v>0</v>
      </c>
      <c r="AW56" s="96">
        <f>'D1.04.100_ZTI - Zdravotně...'!J34</f>
        <v>0</v>
      </c>
      <c r="AX56" s="96">
        <f>'D1.04.100_ZTI - Zdravotně...'!J35</f>
        <v>0</v>
      </c>
      <c r="AY56" s="96">
        <f>'D1.04.100_ZTI - Zdravotně...'!J36</f>
        <v>0</v>
      </c>
      <c r="AZ56" s="96">
        <f>'D1.04.100_ZTI - Zdravotně...'!F33</f>
        <v>0</v>
      </c>
      <c r="BA56" s="96">
        <f>'D1.04.100_ZTI - Zdravotně...'!F34</f>
        <v>0</v>
      </c>
      <c r="BB56" s="96">
        <f>'D1.04.100_ZTI - Zdravotně...'!F35</f>
        <v>0</v>
      </c>
      <c r="BC56" s="96">
        <f>'D1.04.100_ZTI - Zdravotně...'!F36</f>
        <v>0</v>
      </c>
      <c r="BD56" s="98">
        <f>'D1.04.100_ZTI - Zdravotně...'!F37</f>
        <v>0</v>
      </c>
      <c r="BT56" s="99" t="s">
        <v>89</v>
      </c>
      <c r="BV56" s="99" t="s">
        <v>83</v>
      </c>
      <c r="BW56" s="99" t="s">
        <v>94</v>
      </c>
      <c r="BX56" s="99" t="s">
        <v>5</v>
      </c>
      <c r="CL56" s="99" t="s">
        <v>79</v>
      </c>
      <c r="CM56" s="99" t="s">
        <v>91</v>
      </c>
    </row>
    <row r="57" spans="1:91" s="7" customFormat="1" ht="24.75" customHeight="1" x14ac:dyDescent="0.2">
      <c r="A57" s="89" t="s">
        <v>85</v>
      </c>
      <c r="B57" s="90"/>
      <c r="C57" s="91"/>
      <c r="D57" s="350" t="s">
        <v>95</v>
      </c>
      <c r="E57" s="350"/>
      <c r="F57" s="350"/>
      <c r="G57" s="350"/>
      <c r="H57" s="350"/>
      <c r="I57" s="92"/>
      <c r="J57" s="350" t="s">
        <v>96</v>
      </c>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1">
        <f>'D1.04.200_VZT - Vzduchote...'!J30</f>
        <v>0</v>
      </c>
      <c r="AH57" s="352"/>
      <c r="AI57" s="352"/>
      <c r="AJ57" s="352"/>
      <c r="AK57" s="352"/>
      <c r="AL57" s="352"/>
      <c r="AM57" s="352"/>
      <c r="AN57" s="351">
        <f t="shared" si="0"/>
        <v>0</v>
      </c>
      <c r="AO57" s="352"/>
      <c r="AP57" s="352"/>
      <c r="AQ57" s="93" t="s">
        <v>88</v>
      </c>
      <c r="AR57" s="94"/>
      <c r="AS57" s="95">
        <v>0</v>
      </c>
      <c r="AT57" s="96">
        <f t="shared" si="1"/>
        <v>0</v>
      </c>
      <c r="AU57" s="97">
        <f>'D1.04.200_VZT - Vzduchote...'!P83</f>
        <v>0</v>
      </c>
      <c r="AV57" s="96">
        <f>'D1.04.200_VZT - Vzduchote...'!J33</f>
        <v>0</v>
      </c>
      <c r="AW57" s="96">
        <f>'D1.04.200_VZT - Vzduchote...'!J34</f>
        <v>0</v>
      </c>
      <c r="AX57" s="96">
        <f>'D1.04.200_VZT - Vzduchote...'!J35</f>
        <v>0</v>
      </c>
      <c r="AY57" s="96">
        <f>'D1.04.200_VZT - Vzduchote...'!J36</f>
        <v>0</v>
      </c>
      <c r="AZ57" s="96">
        <f>'D1.04.200_VZT - Vzduchote...'!F33</f>
        <v>0</v>
      </c>
      <c r="BA57" s="96">
        <f>'D1.04.200_VZT - Vzduchote...'!F34</f>
        <v>0</v>
      </c>
      <c r="BB57" s="96">
        <f>'D1.04.200_VZT - Vzduchote...'!F35</f>
        <v>0</v>
      </c>
      <c r="BC57" s="96">
        <f>'D1.04.200_VZT - Vzduchote...'!F36</f>
        <v>0</v>
      </c>
      <c r="BD57" s="98">
        <f>'D1.04.200_VZT - Vzduchote...'!F37</f>
        <v>0</v>
      </c>
      <c r="BT57" s="99" t="s">
        <v>89</v>
      </c>
      <c r="BV57" s="99" t="s">
        <v>83</v>
      </c>
      <c r="BW57" s="99" t="s">
        <v>97</v>
      </c>
      <c r="BX57" s="99" t="s">
        <v>5</v>
      </c>
      <c r="CL57" s="99" t="s">
        <v>79</v>
      </c>
      <c r="CM57" s="99" t="s">
        <v>91</v>
      </c>
    </row>
    <row r="58" spans="1:91" s="7" customFormat="1" ht="37.5" customHeight="1" x14ac:dyDescent="0.2">
      <c r="A58" s="89" t="s">
        <v>85</v>
      </c>
      <c r="B58" s="90"/>
      <c r="C58" s="91"/>
      <c r="D58" s="350" t="s">
        <v>98</v>
      </c>
      <c r="E58" s="350"/>
      <c r="F58" s="350"/>
      <c r="G58" s="350"/>
      <c r="H58" s="350"/>
      <c r="I58" s="92"/>
      <c r="J58" s="350" t="s">
        <v>99</v>
      </c>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1">
        <f>'D1.04.300400_VYT-CHL - Vy...'!J30</f>
        <v>0</v>
      </c>
      <c r="AH58" s="352"/>
      <c r="AI58" s="352"/>
      <c r="AJ58" s="352"/>
      <c r="AK58" s="352"/>
      <c r="AL58" s="352"/>
      <c r="AM58" s="352"/>
      <c r="AN58" s="351">
        <f t="shared" si="0"/>
        <v>0</v>
      </c>
      <c r="AO58" s="352"/>
      <c r="AP58" s="352"/>
      <c r="AQ58" s="93" t="s">
        <v>88</v>
      </c>
      <c r="AR58" s="94"/>
      <c r="AS58" s="95">
        <v>0</v>
      </c>
      <c r="AT58" s="96">
        <f t="shared" si="1"/>
        <v>0</v>
      </c>
      <c r="AU58" s="97">
        <f>'D1.04.300400_VYT-CHL - Vy...'!P87</f>
        <v>0</v>
      </c>
      <c r="AV58" s="96">
        <f>'D1.04.300400_VYT-CHL - Vy...'!J33</f>
        <v>0</v>
      </c>
      <c r="AW58" s="96">
        <f>'D1.04.300400_VYT-CHL - Vy...'!J34</f>
        <v>0</v>
      </c>
      <c r="AX58" s="96">
        <f>'D1.04.300400_VYT-CHL - Vy...'!J35</f>
        <v>0</v>
      </c>
      <c r="AY58" s="96">
        <f>'D1.04.300400_VYT-CHL - Vy...'!J36</f>
        <v>0</v>
      </c>
      <c r="AZ58" s="96">
        <f>'D1.04.300400_VYT-CHL - Vy...'!F33</f>
        <v>0</v>
      </c>
      <c r="BA58" s="96">
        <f>'D1.04.300400_VYT-CHL - Vy...'!F34</f>
        <v>0</v>
      </c>
      <c r="BB58" s="96">
        <f>'D1.04.300400_VYT-CHL - Vy...'!F35</f>
        <v>0</v>
      </c>
      <c r="BC58" s="96">
        <f>'D1.04.300400_VYT-CHL - Vy...'!F36</f>
        <v>0</v>
      </c>
      <c r="BD58" s="98">
        <f>'D1.04.300400_VYT-CHL - Vy...'!F37</f>
        <v>0</v>
      </c>
      <c r="BT58" s="99" t="s">
        <v>89</v>
      </c>
      <c r="BV58" s="99" t="s">
        <v>83</v>
      </c>
      <c r="BW58" s="99" t="s">
        <v>100</v>
      </c>
      <c r="BX58" s="99" t="s">
        <v>5</v>
      </c>
      <c r="CL58" s="99" t="s">
        <v>79</v>
      </c>
      <c r="CM58" s="99" t="s">
        <v>91</v>
      </c>
    </row>
    <row r="59" spans="1:91" s="7" customFormat="1" ht="24.75" customHeight="1" x14ac:dyDescent="0.2">
      <c r="A59" s="89" t="s">
        <v>85</v>
      </c>
      <c r="B59" s="90"/>
      <c r="C59" s="91"/>
      <c r="D59" s="350" t="s">
        <v>101</v>
      </c>
      <c r="E59" s="350"/>
      <c r="F59" s="350"/>
      <c r="G59" s="350"/>
      <c r="H59" s="350"/>
      <c r="I59" s="92"/>
      <c r="J59" s="350" t="s">
        <v>102</v>
      </c>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1">
        <f>'D1.04.500_MaR - Měření a ...'!J30</f>
        <v>0</v>
      </c>
      <c r="AH59" s="352"/>
      <c r="AI59" s="352"/>
      <c r="AJ59" s="352"/>
      <c r="AK59" s="352"/>
      <c r="AL59" s="352"/>
      <c r="AM59" s="352"/>
      <c r="AN59" s="351">
        <f t="shared" si="0"/>
        <v>0</v>
      </c>
      <c r="AO59" s="352"/>
      <c r="AP59" s="352"/>
      <c r="AQ59" s="93" t="s">
        <v>88</v>
      </c>
      <c r="AR59" s="94"/>
      <c r="AS59" s="95">
        <v>0</v>
      </c>
      <c r="AT59" s="96">
        <f t="shared" si="1"/>
        <v>0</v>
      </c>
      <c r="AU59" s="97">
        <f>'D1.04.500_MaR - Měření a ...'!P83</f>
        <v>0</v>
      </c>
      <c r="AV59" s="96">
        <f>'D1.04.500_MaR - Měření a ...'!J33</f>
        <v>0</v>
      </c>
      <c r="AW59" s="96">
        <f>'D1.04.500_MaR - Měření a ...'!J34</f>
        <v>0</v>
      </c>
      <c r="AX59" s="96">
        <f>'D1.04.500_MaR - Měření a ...'!J35</f>
        <v>0</v>
      </c>
      <c r="AY59" s="96">
        <f>'D1.04.500_MaR - Měření a ...'!J36</f>
        <v>0</v>
      </c>
      <c r="AZ59" s="96">
        <f>'D1.04.500_MaR - Měření a ...'!F33</f>
        <v>0</v>
      </c>
      <c r="BA59" s="96">
        <f>'D1.04.500_MaR - Měření a ...'!F34</f>
        <v>0</v>
      </c>
      <c r="BB59" s="96">
        <f>'D1.04.500_MaR - Měření a ...'!F35</f>
        <v>0</v>
      </c>
      <c r="BC59" s="96">
        <f>'D1.04.500_MaR - Měření a ...'!F36</f>
        <v>0</v>
      </c>
      <c r="BD59" s="98">
        <f>'D1.04.500_MaR - Měření a ...'!F37</f>
        <v>0</v>
      </c>
      <c r="BT59" s="99" t="s">
        <v>89</v>
      </c>
      <c r="BV59" s="99" t="s">
        <v>83</v>
      </c>
      <c r="BW59" s="99" t="s">
        <v>103</v>
      </c>
      <c r="BX59" s="99" t="s">
        <v>5</v>
      </c>
      <c r="CL59" s="99" t="s">
        <v>79</v>
      </c>
      <c r="CM59" s="99" t="s">
        <v>91</v>
      </c>
    </row>
    <row r="60" spans="1:91" s="7" customFormat="1" ht="24.75" customHeight="1" x14ac:dyDescent="0.2">
      <c r="A60" s="89" t="s">
        <v>85</v>
      </c>
      <c r="B60" s="90"/>
      <c r="C60" s="91"/>
      <c r="D60" s="350" t="s">
        <v>104</v>
      </c>
      <c r="E60" s="350"/>
      <c r="F60" s="350"/>
      <c r="G60" s="350"/>
      <c r="H60" s="350"/>
      <c r="I60" s="92"/>
      <c r="J60" s="350" t="s">
        <v>105</v>
      </c>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1">
        <f>'D1.04.700_ESIL - Silnopro...'!J30</f>
        <v>0</v>
      </c>
      <c r="AH60" s="352"/>
      <c r="AI60" s="352"/>
      <c r="AJ60" s="352"/>
      <c r="AK60" s="352"/>
      <c r="AL60" s="352"/>
      <c r="AM60" s="352"/>
      <c r="AN60" s="351">
        <f t="shared" si="0"/>
        <v>0</v>
      </c>
      <c r="AO60" s="352"/>
      <c r="AP60" s="352"/>
      <c r="AQ60" s="93" t="s">
        <v>88</v>
      </c>
      <c r="AR60" s="94"/>
      <c r="AS60" s="95">
        <v>0</v>
      </c>
      <c r="AT60" s="96">
        <f t="shared" si="1"/>
        <v>0</v>
      </c>
      <c r="AU60" s="97">
        <f>'D1.04.700_ESIL - Silnopro...'!P86</f>
        <v>0</v>
      </c>
      <c r="AV60" s="96">
        <f>'D1.04.700_ESIL - Silnopro...'!J33</f>
        <v>0</v>
      </c>
      <c r="AW60" s="96">
        <f>'D1.04.700_ESIL - Silnopro...'!J34</f>
        <v>0</v>
      </c>
      <c r="AX60" s="96">
        <f>'D1.04.700_ESIL - Silnopro...'!J35</f>
        <v>0</v>
      </c>
      <c r="AY60" s="96">
        <f>'D1.04.700_ESIL - Silnopro...'!J36</f>
        <v>0</v>
      </c>
      <c r="AZ60" s="96">
        <f>'D1.04.700_ESIL - Silnopro...'!F33</f>
        <v>0</v>
      </c>
      <c r="BA60" s="96">
        <f>'D1.04.700_ESIL - Silnopro...'!F34</f>
        <v>0</v>
      </c>
      <c r="BB60" s="96">
        <f>'D1.04.700_ESIL - Silnopro...'!F35</f>
        <v>0</v>
      </c>
      <c r="BC60" s="96">
        <f>'D1.04.700_ESIL - Silnopro...'!F36</f>
        <v>0</v>
      </c>
      <c r="BD60" s="98">
        <f>'D1.04.700_ESIL - Silnopro...'!F37</f>
        <v>0</v>
      </c>
      <c r="BT60" s="99" t="s">
        <v>89</v>
      </c>
      <c r="BV60" s="99" t="s">
        <v>83</v>
      </c>
      <c r="BW60" s="99" t="s">
        <v>106</v>
      </c>
      <c r="BX60" s="99" t="s">
        <v>5</v>
      </c>
      <c r="CL60" s="99" t="s">
        <v>79</v>
      </c>
      <c r="CM60" s="99" t="s">
        <v>91</v>
      </c>
    </row>
    <row r="61" spans="1:91" s="7" customFormat="1" ht="16.5" customHeight="1" x14ac:dyDescent="0.2">
      <c r="A61" s="89" t="s">
        <v>85</v>
      </c>
      <c r="B61" s="90"/>
      <c r="C61" s="91"/>
      <c r="D61" s="350" t="s">
        <v>107</v>
      </c>
      <c r="E61" s="350"/>
      <c r="F61" s="350"/>
      <c r="G61" s="350"/>
      <c r="H61" s="350"/>
      <c r="I61" s="92"/>
      <c r="J61" s="350" t="s">
        <v>108</v>
      </c>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1">
        <f>'VORN - Vedlejší a ostatní...'!J30</f>
        <v>0</v>
      </c>
      <c r="AH61" s="352"/>
      <c r="AI61" s="352"/>
      <c r="AJ61" s="352"/>
      <c r="AK61" s="352"/>
      <c r="AL61" s="352"/>
      <c r="AM61" s="352"/>
      <c r="AN61" s="351">
        <f t="shared" si="0"/>
        <v>0</v>
      </c>
      <c r="AO61" s="352"/>
      <c r="AP61" s="352"/>
      <c r="AQ61" s="93" t="s">
        <v>88</v>
      </c>
      <c r="AR61" s="94"/>
      <c r="AS61" s="100">
        <v>0</v>
      </c>
      <c r="AT61" s="101">
        <f t="shared" si="1"/>
        <v>0</v>
      </c>
      <c r="AU61" s="102">
        <f>'VORN - Vedlejší a ostatní...'!P85</f>
        <v>0</v>
      </c>
      <c r="AV61" s="101">
        <f>'VORN - Vedlejší a ostatní...'!J33</f>
        <v>0</v>
      </c>
      <c r="AW61" s="101">
        <f>'VORN - Vedlejší a ostatní...'!J34</f>
        <v>0</v>
      </c>
      <c r="AX61" s="101">
        <f>'VORN - Vedlejší a ostatní...'!J35</f>
        <v>0</v>
      </c>
      <c r="AY61" s="101">
        <f>'VORN - Vedlejší a ostatní...'!J36</f>
        <v>0</v>
      </c>
      <c r="AZ61" s="101">
        <f>'VORN - Vedlejší a ostatní...'!F33</f>
        <v>0</v>
      </c>
      <c r="BA61" s="101">
        <f>'VORN - Vedlejší a ostatní...'!F34</f>
        <v>0</v>
      </c>
      <c r="BB61" s="101">
        <f>'VORN - Vedlejší a ostatní...'!F35</f>
        <v>0</v>
      </c>
      <c r="BC61" s="101">
        <f>'VORN - Vedlejší a ostatní...'!F36</f>
        <v>0</v>
      </c>
      <c r="BD61" s="103">
        <f>'VORN - Vedlejší a ostatní...'!F37</f>
        <v>0</v>
      </c>
      <c r="BT61" s="99" t="s">
        <v>89</v>
      </c>
      <c r="BV61" s="99" t="s">
        <v>83</v>
      </c>
      <c r="BW61" s="99" t="s">
        <v>109</v>
      </c>
      <c r="BX61" s="99" t="s">
        <v>5</v>
      </c>
      <c r="CL61" s="99" t="s">
        <v>79</v>
      </c>
      <c r="CM61" s="99" t="s">
        <v>91</v>
      </c>
    </row>
    <row r="62" spans="1:91" s="2" customFormat="1" ht="30" customHeight="1" x14ac:dyDescent="0.2">
      <c r="A62" s="37"/>
      <c r="B62" s="38"/>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42"/>
      <c r="AS62" s="37"/>
      <c r="AT62" s="37"/>
      <c r="AU62" s="37"/>
      <c r="AV62" s="37"/>
      <c r="AW62" s="37"/>
      <c r="AX62" s="37"/>
      <c r="AY62" s="37"/>
      <c r="AZ62" s="37"/>
      <c r="BA62" s="37"/>
      <c r="BB62" s="37"/>
      <c r="BC62" s="37"/>
      <c r="BD62" s="37"/>
      <c r="BE62" s="37"/>
    </row>
    <row r="63" spans="1:91" s="2" customFormat="1" ht="6.95" customHeight="1" x14ac:dyDescent="0.2">
      <c r="A63" s="37"/>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42"/>
      <c r="AS63" s="37"/>
      <c r="AT63" s="37"/>
      <c r="AU63" s="37"/>
      <c r="AV63" s="37"/>
      <c r="AW63" s="37"/>
      <c r="AX63" s="37"/>
      <c r="AY63" s="37"/>
      <c r="AZ63" s="37"/>
      <c r="BA63" s="37"/>
      <c r="BB63" s="37"/>
      <c r="BC63" s="37"/>
      <c r="BD63" s="37"/>
      <c r="BE63" s="37"/>
    </row>
  </sheetData>
  <sheetProtection algorithmName="SHA-512" hashValue="kiNM6NUAO/GWoqlctDpkilkqp8QkZD/0q9iHlSt9KTdxCeBy+UlT+1SFGiTuGVeZ3bWlqU+29fPSRQnpDPuqWg==" saltValue="6yshEeW+GLE0/DaRYLCX1zBk8+vRaK8LbVu0i1/dpVMElCPooeAqRNfTIAbOHn5Z2hdUOzgRWRRxFxC728VomA==" spinCount="100000" sheet="1" objects="1" scenarios="1" formatColumns="0" formatRows="0"/>
  <mergeCells count="66">
    <mergeCell ref="AR2:BE2"/>
    <mergeCell ref="AK33:AO33"/>
    <mergeCell ref="L33:P33"/>
    <mergeCell ref="W33:AE33"/>
    <mergeCell ref="AK35:AO35"/>
    <mergeCell ref="X35:AB35"/>
    <mergeCell ref="W31:AE31"/>
    <mergeCell ref="AK31:AO31"/>
    <mergeCell ref="AK32:AO32"/>
    <mergeCell ref="L32:P32"/>
    <mergeCell ref="W32:AE32"/>
    <mergeCell ref="BE5:BE32"/>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AG54:AM54"/>
    <mergeCell ref="AN54:AP54"/>
    <mergeCell ref="L45:AJ45"/>
    <mergeCell ref="AM47:AN47"/>
    <mergeCell ref="AM49:AP49"/>
    <mergeCell ref="AS49:AT51"/>
    <mergeCell ref="AM50:AP50"/>
  </mergeCells>
  <hyperlinks>
    <hyperlink ref="A55" location="'D1.01.100_ARS - Architekt...'!C2" display="/" xr:uid="{00000000-0004-0000-0000-000000000000}"/>
    <hyperlink ref="A56" location="'D1.04.100_ZTI - Zdravotně...'!C2" display="/" xr:uid="{00000000-0004-0000-0000-000001000000}"/>
    <hyperlink ref="A57" location="'D1.04.200_VZT - Vzduchote...'!C2" display="/" xr:uid="{00000000-0004-0000-0000-000002000000}"/>
    <hyperlink ref="A58" location="'D1.04.300400_VYT-CHL - Vy...'!C2" display="/" xr:uid="{00000000-0004-0000-0000-000003000000}"/>
    <hyperlink ref="A59" location="'D1.04.500_MaR - Měření a ...'!C2" display="/" xr:uid="{00000000-0004-0000-0000-000004000000}"/>
    <hyperlink ref="A60" location="'D1.04.700_ESIL - Silnopro...'!C2" display="/" xr:uid="{00000000-0004-0000-0000-000005000000}"/>
    <hyperlink ref="A61" location="'VORN - Vedlejší a ostatní...'!C2" display="/" xr:uid="{00000000-0004-0000-0000-000006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598"/>
  <sheetViews>
    <sheetView showGridLines="0" workbookViewId="0">
      <selection activeCell="E23" sqref="E23:AN23"/>
    </sheetView>
  </sheetViews>
  <sheetFormatPr defaultRowHeight="16.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L2" s="374"/>
      <c r="M2" s="374"/>
      <c r="N2" s="374"/>
      <c r="O2" s="374"/>
      <c r="P2" s="374"/>
      <c r="Q2" s="374"/>
      <c r="R2" s="374"/>
      <c r="S2" s="374"/>
      <c r="T2" s="374"/>
      <c r="U2" s="374"/>
      <c r="V2" s="374"/>
      <c r="AT2" s="19" t="s">
        <v>90</v>
      </c>
    </row>
    <row r="3" spans="1:46" s="1" customFormat="1" ht="6.95" customHeight="1" x14ac:dyDescent="0.2">
      <c r="B3" s="104"/>
      <c r="C3" s="105"/>
      <c r="D3" s="105"/>
      <c r="E3" s="105"/>
      <c r="F3" s="105"/>
      <c r="G3" s="105"/>
      <c r="H3" s="105"/>
      <c r="I3" s="105"/>
      <c r="J3" s="105"/>
      <c r="K3" s="105"/>
      <c r="L3" s="22"/>
      <c r="AT3" s="19" t="s">
        <v>91</v>
      </c>
    </row>
    <row r="4" spans="1:46" s="1" customFormat="1" ht="24.95" customHeight="1" x14ac:dyDescent="0.2">
      <c r="B4" s="22"/>
      <c r="D4" s="106" t="s">
        <v>110</v>
      </c>
      <c r="L4" s="22"/>
      <c r="M4" s="107" t="s">
        <v>10</v>
      </c>
      <c r="AT4" s="19" t="s">
        <v>4</v>
      </c>
    </row>
    <row r="5" spans="1:46" s="1" customFormat="1" ht="6.95" customHeight="1" x14ac:dyDescent="0.2">
      <c r="B5" s="22"/>
      <c r="L5" s="22"/>
    </row>
    <row r="6" spans="1:46" s="1" customFormat="1" ht="12" customHeight="1" x14ac:dyDescent="0.2">
      <c r="B6" s="22"/>
      <c r="D6" s="108" t="s">
        <v>16</v>
      </c>
      <c r="L6" s="22"/>
    </row>
    <row r="7" spans="1:46" s="1" customFormat="1" ht="16.5" customHeight="1" x14ac:dyDescent="0.2">
      <c r="B7" s="22"/>
      <c r="E7" s="375" t="str">
        <f>'Rekapitulace stavby'!K6</f>
        <v>Rekonstrukce mycího centra kuchyně</v>
      </c>
      <c r="F7" s="376"/>
      <c r="G7" s="376"/>
      <c r="H7" s="376"/>
      <c r="L7" s="22"/>
    </row>
    <row r="8" spans="1:46" s="2" customFormat="1" ht="12" customHeight="1" x14ac:dyDescent="0.2">
      <c r="A8" s="37"/>
      <c r="B8" s="42"/>
      <c r="C8" s="37"/>
      <c r="D8" s="108" t="s">
        <v>111</v>
      </c>
      <c r="E8" s="37"/>
      <c r="F8" s="37"/>
      <c r="G8" s="37"/>
      <c r="H8" s="37"/>
      <c r="I8" s="37"/>
      <c r="J8" s="37"/>
      <c r="K8" s="37"/>
      <c r="L8" s="109"/>
      <c r="S8" s="37"/>
      <c r="T8" s="37"/>
      <c r="U8" s="37"/>
      <c r="V8" s="37"/>
      <c r="W8" s="37"/>
      <c r="X8" s="37"/>
      <c r="Y8" s="37"/>
      <c r="Z8" s="37"/>
      <c r="AA8" s="37"/>
      <c r="AB8" s="37"/>
      <c r="AC8" s="37"/>
      <c r="AD8" s="37"/>
      <c r="AE8" s="37"/>
    </row>
    <row r="9" spans="1:46" s="2" customFormat="1" ht="16.5" customHeight="1" x14ac:dyDescent="0.2">
      <c r="A9" s="37"/>
      <c r="B9" s="42"/>
      <c r="C9" s="37"/>
      <c r="D9" s="37"/>
      <c r="E9" s="377" t="s">
        <v>112</v>
      </c>
      <c r="F9" s="378"/>
      <c r="G9" s="378"/>
      <c r="H9" s="378"/>
      <c r="I9" s="37"/>
      <c r="J9" s="37"/>
      <c r="K9" s="37"/>
      <c r="L9" s="109"/>
      <c r="S9" s="37"/>
      <c r="T9" s="37"/>
      <c r="U9" s="37"/>
      <c r="V9" s="37"/>
      <c r="W9" s="37"/>
      <c r="X9" s="37"/>
      <c r="Y9" s="37"/>
      <c r="Z9" s="37"/>
      <c r="AA9" s="37"/>
      <c r="AB9" s="37"/>
      <c r="AC9" s="37"/>
      <c r="AD9" s="37"/>
      <c r="AE9" s="37"/>
    </row>
    <row r="10" spans="1:46" s="2" customFormat="1" ht="11.25" x14ac:dyDescent="0.2">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x14ac:dyDescent="0.2">
      <c r="A11" s="37"/>
      <c r="B11" s="42"/>
      <c r="C11" s="37"/>
      <c r="D11" s="108" t="s">
        <v>18</v>
      </c>
      <c r="E11" s="37"/>
      <c r="F11" s="110" t="s">
        <v>79</v>
      </c>
      <c r="G11" s="37"/>
      <c r="H11" s="37"/>
      <c r="I11" s="108" t="s">
        <v>20</v>
      </c>
      <c r="J11" s="110" t="s">
        <v>79</v>
      </c>
      <c r="K11" s="37"/>
      <c r="L11" s="109"/>
      <c r="S11" s="37"/>
      <c r="T11" s="37"/>
      <c r="U11" s="37"/>
      <c r="V11" s="37"/>
      <c r="W11" s="37"/>
      <c r="X11" s="37"/>
      <c r="Y11" s="37"/>
      <c r="Z11" s="37"/>
      <c r="AA11" s="37"/>
      <c r="AB11" s="37"/>
      <c r="AC11" s="37"/>
      <c r="AD11" s="37"/>
      <c r="AE11" s="37"/>
    </row>
    <row r="12" spans="1:46" s="2" customFormat="1" ht="12" customHeight="1" x14ac:dyDescent="0.2">
      <c r="A12" s="37"/>
      <c r="B12" s="42"/>
      <c r="C12" s="37"/>
      <c r="D12" s="108" t="s">
        <v>22</v>
      </c>
      <c r="E12" s="37"/>
      <c r="F12" s="110" t="s">
        <v>23</v>
      </c>
      <c r="G12" s="37"/>
      <c r="H12" s="37"/>
      <c r="I12" s="108" t="s">
        <v>24</v>
      </c>
      <c r="J12" s="111" t="str">
        <f>'Rekapitulace stavby'!AN8</f>
        <v>10. 4. 2023</v>
      </c>
      <c r="K12" s="37"/>
      <c r="L12" s="109"/>
      <c r="S12" s="37"/>
      <c r="T12" s="37"/>
      <c r="U12" s="37"/>
      <c r="V12" s="37"/>
      <c r="W12" s="37"/>
      <c r="X12" s="37"/>
      <c r="Y12" s="37"/>
      <c r="Z12" s="37"/>
      <c r="AA12" s="37"/>
      <c r="AB12" s="37"/>
      <c r="AC12" s="37"/>
      <c r="AD12" s="37"/>
      <c r="AE12" s="37"/>
    </row>
    <row r="13" spans="1:46" s="2" customFormat="1" ht="10.9" customHeight="1" x14ac:dyDescent="0.2">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x14ac:dyDescent="0.2">
      <c r="A14" s="37"/>
      <c r="B14" s="42"/>
      <c r="C14" s="37"/>
      <c r="D14" s="108" t="s">
        <v>30</v>
      </c>
      <c r="E14" s="37"/>
      <c r="F14" s="37"/>
      <c r="G14" s="37"/>
      <c r="H14" s="37"/>
      <c r="I14" s="108" t="s">
        <v>31</v>
      </c>
      <c r="J14" s="110" t="s">
        <v>32</v>
      </c>
      <c r="K14" s="37"/>
      <c r="L14" s="109"/>
      <c r="S14" s="37"/>
      <c r="T14" s="37"/>
      <c r="U14" s="37"/>
      <c r="V14" s="37"/>
      <c r="W14" s="37"/>
      <c r="X14" s="37"/>
      <c r="Y14" s="37"/>
      <c r="Z14" s="37"/>
      <c r="AA14" s="37"/>
      <c r="AB14" s="37"/>
      <c r="AC14" s="37"/>
      <c r="AD14" s="37"/>
      <c r="AE14" s="37"/>
    </row>
    <row r="15" spans="1:46" s="2" customFormat="1" ht="18" customHeight="1" x14ac:dyDescent="0.2">
      <c r="A15" s="37"/>
      <c r="B15" s="42"/>
      <c r="C15" s="37"/>
      <c r="D15" s="37"/>
      <c r="E15" s="110" t="s">
        <v>33</v>
      </c>
      <c r="F15" s="37"/>
      <c r="G15" s="37"/>
      <c r="H15" s="37"/>
      <c r="I15" s="108" t="s">
        <v>34</v>
      </c>
      <c r="J15" s="110" t="s">
        <v>35</v>
      </c>
      <c r="K15" s="37"/>
      <c r="L15" s="109"/>
      <c r="S15" s="37"/>
      <c r="T15" s="37"/>
      <c r="U15" s="37"/>
      <c r="V15" s="37"/>
      <c r="W15" s="37"/>
      <c r="X15" s="37"/>
      <c r="Y15" s="37"/>
      <c r="Z15" s="37"/>
      <c r="AA15" s="37"/>
      <c r="AB15" s="37"/>
      <c r="AC15" s="37"/>
      <c r="AD15" s="37"/>
      <c r="AE15" s="37"/>
    </row>
    <row r="16" spans="1:46" s="2" customFormat="1" ht="6.95" customHeight="1" x14ac:dyDescent="0.2">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x14ac:dyDescent="0.2">
      <c r="A17" s="37"/>
      <c r="B17" s="42"/>
      <c r="C17" s="37"/>
      <c r="D17" s="108" t="s">
        <v>36</v>
      </c>
      <c r="E17" s="37"/>
      <c r="F17" s="37"/>
      <c r="G17" s="37"/>
      <c r="H17" s="37"/>
      <c r="I17" s="108" t="s">
        <v>31</v>
      </c>
      <c r="J17" s="32" t="str">
        <f>'Rekapitulace stavby'!AN13</f>
        <v>Vyplň údaj</v>
      </c>
      <c r="K17" s="37"/>
      <c r="L17" s="109"/>
      <c r="S17" s="37"/>
      <c r="T17" s="37"/>
      <c r="U17" s="37"/>
      <c r="V17" s="37"/>
      <c r="W17" s="37"/>
      <c r="X17" s="37"/>
      <c r="Y17" s="37"/>
      <c r="Z17" s="37"/>
      <c r="AA17" s="37"/>
      <c r="AB17" s="37"/>
      <c r="AC17" s="37"/>
      <c r="AD17" s="37"/>
      <c r="AE17" s="37"/>
    </row>
    <row r="18" spans="1:31" s="2" customFormat="1" ht="18" customHeight="1" x14ac:dyDescent="0.2">
      <c r="A18" s="37"/>
      <c r="B18" s="42"/>
      <c r="C18" s="37"/>
      <c r="D18" s="37"/>
      <c r="E18" s="379" t="str">
        <f>'Rekapitulace stavby'!E14</f>
        <v>Vyplň údaj</v>
      </c>
      <c r="F18" s="380"/>
      <c r="G18" s="380"/>
      <c r="H18" s="380"/>
      <c r="I18" s="108" t="s">
        <v>34</v>
      </c>
      <c r="J18" s="32" t="str">
        <f>'Rekapitulace stavby'!AN14</f>
        <v>Vyplň údaj</v>
      </c>
      <c r="K18" s="37"/>
      <c r="L18" s="109"/>
      <c r="S18" s="37"/>
      <c r="T18" s="37"/>
      <c r="U18" s="37"/>
      <c r="V18" s="37"/>
      <c r="W18" s="37"/>
      <c r="X18" s="37"/>
      <c r="Y18" s="37"/>
      <c r="Z18" s="37"/>
      <c r="AA18" s="37"/>
      <c r="AB18" s="37"/>
      <c r="AC18" s="37"/>
      <c r="AD18" s="37"/>
      <c r="AE18" s="37"/>
    </row>
    <row r="19" spans="1:31" s="2" customFormat="1" ht="6.95" customHeight="1" x14ac:dyDescent="0.2">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x14ac:dyDescent="0.2">
      <c r="A20" s="37"/>
      <c r="B20" s="42"/>
      <c r="C20" s="37"/>
      <c r="D20" s="108" t="s">
        <v>38</v>
      </c>
      <c r="E20" s="37"/>
      <c r="F20" s="37"/>
      <c r="G20" s="37"/>
      <c r="H20" s="37"/>
      <c r="I20" s="108" t="s">
        <v>31</v>
      </c>
      <c r="J20" s="110" t="s">
        <v>39</v>
      </c>
      <c r="K20" s="37"/>
      <c r="L20" s="109"/>
      <c r="S20" s="37"/>
      <c r="T20" s="37"/>
      <c r="U20" s="37"/>
      <c r="V20" s="37"/>
      <c r="W20" s="37"/>
      <c r="X20" s="37"/>
      <c r="Y20" s="37"/>
      <c r="Z20" s="37"/>
      <c r="AA20" s="37"/>
      <c r="AB20" s="37"/>
      <c r="AC20" s="37"/>
      <c r="AD20" s="37"/>
      <c r="AE20" s="37"/>
    </row>
    <row r="21" spans="1:31" s="2" customFormat="1" ht="18" customHeight="1" x14ac:dyDescent="0.2">
      <c r="A21" s="37"/>
      <c r="B21" s="42"/>
      <c r="C21" s="37"/>
      <c r="D21" s="37"/>
      <c r="E21" s="110" t="s">
        <v>40</v>
      </c>
      <c r="F21" s="37"/>
      <c r="G21" s="37"/>
      <c r="H21" s="37"/>
      <c r="I21" s="108" t="s">
        <v>34</v>
      </c>
      <c r="J21" s="110" t="s">
        <v>41</v>
      </c>
      <c r="K21" s="37"/>
      <c r="L21" s="109"/>
      <c r="S21" s="37"/>
      <c r="T21" s="37"/>
      <c r="U21" s="37"/>
      <c r="V21" s="37"/>
      <c r="W21" s="37"/>
      <c r="X21" s="37"/>
      <c r="Y21" s="37"/>
      <c r="Z21" s="37"/>
      <c r="AA21" s="37"/>
      <c r="AB21" s="37"/>
      <c r="AC21" s="37"/>
      <c r="AD21" s="37"/>
      <c r="AE21" s="37"/>
    </row>
    <row r="22" spans="1:31" s="2" customFormat="1" ht="6.95" customHeight="1" x14ac:dyDescent="0.2">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x14ac:dyDescent="0.2">
      <c r="A23" s="37"/>
      <c r="B23" s="42"/>
      <c r="C23" s="37"/>
      <c r="D23" s="108" t="s">
        <v>43</v>
      </c>
      <c r="E23" s="37"/>
      <c r="F23" s="37"/>
      <c r="G23" s="37"/>
      <c r="H23" s="37"/>
      <c r="I23" s="108" t="s">
        <v>31</v>
      </c>
      <c r="J23" s="110" t="s">
        <v>39</v>
      </c>
      <c r="K23" s="37"/>
      <c r="L23" s="109"/>
      <c r="S23" s="37"/>
      <c r="T23" s="37"/>
      <c r="U23" s="37"/>
      <c r="V23" s="37"/>
      <c r="W23" s="37"/>
      <c r="X23" s="37"/>
      <c r="Y23" s="37"/>
      <c r="Z23" s="37"/>
      <c r="AA23" s="37"/>
      <c r="AB23" s="37"/>
      <c r="AC23" s="37"/>
      <c r="AD23" s="37"/>
      <c r="AE23" s="37"/>
    </row>
    <row r="24" spans="1:31" s="2" customFormat="1" ht="18" customHeight="1" x14ac:dyDescent="0.2">
      <c r="A24" s="37"/>
      <c r="B24" s="42"/>
      <c r="C24" s="37"/>
      <c r="D24" s="37"/>
      <c r="E24" s="110" t="s">
        <v>40</v>
      </c>
      <c r="F24" s="37"/>
      <c r="G24" s="37"/>
      <c r="H24" s="37"/>
      <c r="I24" s="108" t="s">
        <v>34</v>
      </c>
      <c r="J24" s="110" t="s">
        <v>41</v>
      </c>
      <c r="K24" s="37"/>
      <c r="L24" s="109"/>
      <c r="S24" s="37"/>
      <c r="T24" s="37"/>
      <c r="U24" s="37"/>
      <c r="V24" s="37"/>
      <c r="W24" s="37"/>
      <c r="X24" s="37"/>
      <c r="Y24" s="37"/>
      <c r="Z24" s="37"/>
      <c r="AA24" s="37"/>
      <c r="AB24" s="37"/>
      <c r="AC24" s="37"/>
      <c r="AD24" s="37"/>
      <c r="AE24" s="37"/>
    </row>
    <row r="25" spans="1:31" s="2" customFormat="1" ht="6.95" customHeight="1" x14ac:dyDescent="0.2">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x14ac:dyDescent="0.2">
      <c r="A26" s="37"/>
      <c r="B26" s="42"/>
      <c r="C26" s="37"/>
      <c r="D26" s="108" t="s">
        <v>44</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x14ac:dyDescent="0.2">
      <c r="A27" s="112"/>
      <c r="B27" s="113"/>
      <c r="C27" s="112"/>
      <c r="D27" s="112"/>
      <c r="E27" s="381" t="s">
        <v>79</v>
      </c>
      <c r="F27" s="381"/>
      <c r="G27" s="381"/>
      <c r="H27" s="381"/>
      <c r="I27" s="112"/>
      <c r="J27" s="112"/>
      <c r="K27" s="112"/>
      <c r="L27" s="114"/>
      <c r="S27" s="112"/>
      <c r="T27" s="112"/>
      <c r="U27" s="112"/>
      <c r="V27" s="112"/>
      <c r="W27" s="112"/>
      <c r="X27" s="112"/>
      <c r="Y27" s="112"/>
      <c r="Z27" s="112"/>
      <c r="AA27" s="112"/>
      <c r="AB27" s="112"/>
      <c r="AC27" s="112"/>
      <c r="AD27" s="112"/>
      <c r="AE27" s="112"/>
    </row>
    <row r="28" spans="1:31" s="2" customFormat="1" ht="6.95" customHeight="1" x14ac:dyDescent="0.2">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x14ac:dyDescent="0.2">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x14ac:dyDescent="0.2">
      <c r="A30" s="37"/>
      <c r="B30" s="42"/>
      <c r="C30" s="37"/>
      <c r="D30" s="116" t="s">
        <v>46</v>
      </c>
      <c r="E30" s="37"/>
      <c r="F30" s="37"/>
      <c r="G30" s="37"/>
      <c r="H30" s="37"/>
      <c r="I30" s="37"/>
      <c r="J30" s="117">
        <f>ROUND(J101, 2)</f>
        <v>0</v>
      </c>
      <c r="K30" s="37"/>
      <c r="L30" s="109"/>
      <c r="S30" s="37"/>
      <c r="T30" s="37"/>
      <c r="U30" s="37"/>
      <c r="V30" s="37"/>
      <c r="W30" s="37"/>
      <c r="X30" s="37"/>
      <c r="Y30" s="37"/>
      <c r="Z30" s="37"/>
      <c r="AA30" s="37"/>
      <c r="AB30" s="37"/>
      <c r="AC30" s="37"/>
      <c r="AD30" s="37"/>
      <c r="AE30" s="37"/>
    </row>
    <row r="31" spans="1:31" s="2" customFormat="1" ht="6.95" customHeight="1" x14ac:dyDescent="0.2">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x14ac:dyDescent="0.2">
      <c r="A32" s="37"/>
      <c r="B32" s="42"/>
      <c r="C32" s="37"/>
      <c r="D32" s="37"/>
      <c r="E32" s="37"/>
      <c r="F32" s="118" t="s">
        <v>48</v>
      </c>
      <c r="G32" s="37"/>
      <c r="H32" s="37"/>
      <c r="I32" s="118" t="s">
        <v>47</v>
      </c>
      <c r="J32" s="118" t="s">
        <v>49</v>
      </c>
      <c r="K32" s="37"/>
      <c r="L32" s="109"/>
      <c r="S32" s="37"/>
      <c r="T32" s="37"/>
      <c r="U32" s="37"/>
      <c r="V32" s="37"/>
      <c r="W32" s="37"/>
      <c r="X32" s="37"/>
      <c r="Y32" s="37"/>
      <c r="Z32" s="37"/>
      <c r="AA32" s="37"/>
      <c r="AB32" s="37"/>
      <c r="AC32" s="37"/>
      <c r="AD32" s="37"/>
      <c r="AE32" s="37"/>
    </row>
    <row r="33" spans="1:31" s="2" customFormat="1" ht="14.45" customHeight="1" x14ac:dyDescent="0.2">
      <c r="A33" s="37"/>
      <c r="B33" s="42"/>
      <c r="C33" s="37"/>
      <c r="D33" s="119" t="s">
        <v>50</v>
      </c>
      <c r="E33" s="108" t="s">
        <v>51</v>
      </c>
      <c r="F33" s="120">
        <f>ROUND((SUM(BE101:BE597)),  2)</f>
        <v>0</v>
      </c>
      <c r="G33" s="37"/>
      <c r="H33" s="37"/>
      <c r="I33" s="121">
        <v>0.21</v>
      </c>
      <c r="J33" s="120">
        <f>ROUND(((SUM(BE101:BE597))*I33),  2)</f>
        <v>0</v>
      </c>
      <c r="K33" s="37"/>
      <c r="L33" s="109"/>
      <c r="S33" s="37"/>
      <c r="T33" s="37"/>
      <c r="U33" s="37"/>
      <c r="V33" s="37"/>
      <c r="W33" s="37"/>
      <c r="X33" s="37"/>
      <c r="Y33" s="37"/>
      <c r="Z33" s="37"/>
      <c r="AA33" s="37"/>
      <c r="AB33" s="37"/>
      <c r="AC33" s="37"/>
      <c r="AD33" s="37"/>
      <c r="AE33" s="37"/>
    </row>
    <row r="34" spans="1:31" s="2" customFormat="1" ht="14.45" customHeight="1" x14ac:dyDescent="0.2">
      <c r="A34" s="37"/>
      <c r="B34" s="42"/>
      <c r="C34" s="37"/>
      <c r="D34" s="37"/>
      <c r="E34" s="108" t="s">
        <v>52</v>
      </c>
      <c r="F34" s="120">
        <f>ROUND((SUM(BF101:BF597)),  2)</f>
        <v>0</v>
      </c>
      <c r="G34" s="37"/>
      <c r="H34" s="37"/>
      <c r="I34" s="121">
        <v>0.15</v>
      </c>
      <c r="J34" s="120">
        <f>ROUND(((SUM(BF101:BF597))*I34),  2)</f>
        <v>0</v>
      </c>
      <c r="K34" s="37"/>
      <c r="L34" s="109"/>
      <c r="S34" s="37"/>
      <c r="T34" s="37"/>
      <c r="U34" s="37"/>
      <c r="V34" s="37"/>
      <c r="W34" s="37"/>
      <c r="X34" s="37"/>
      <c r="Y34" s="37"/>
      <c r="Z34" s="37"/>
      <c r="AA34" s="37"/>
      <c r="AB34" s="37"/>
      <c r="AC34" s="37"/>
      <c r="AD34" s="37"/>
      <c r="AE34" s="37"/>
    </row>
    <row r="35" spans="1:31" s="2" customFormat="1" ht="14.45" hidden="1" customHeight="1" x14ac:dyDescent="0.2">
      <c r="A35" s="37"/>
      <c r="B35" s="42"/>
      <c r="C35" s="37"/>
      <c r="D35" s="37"/>
      <c r="E35" s="108" t="s">
        <v>53</v>
      </c>
      <c r="F35" s="120">
        <f>ROUND((SUM(BG101:BG597)),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x14ac:dyDescent="0.2">
      <c r="A36" s="37"/>
      <c r="B36" s="42"/>
      <c r="C36" s="37"/>
      <c r="D36" s="37"/>
      <c r="E36" s="108" t="s">
        <v>54</v>
      </c>
      <c r="F36" s="120">
        <f>ROUND((SUM(BH101:BH597)),  2)</f>
        <v>0</v>
      </c>
      <c r="G36" s="37"/>
      <c r="H36" s="37"/>
      <c r="I36" s="121">
        <v>0.15</v>
      </c>
      <c r="J36" s="120">
        <f>0</f>
        <v>0</v>
      </c>
      <c r="K36" s="37"/>
      <c r="L36" s="109"/>
      <c r="S36" s="37"/>
      <c r="T36" s="37"/>
      <c r="U36" s="37"/>
      <c r="V36" s="37"/>
      <c r="W36" s="37"/>
      <c r="X36" s="37"/>
      <c r="Y36" s="37"/>
      <c r="Z36" s="37"/>
      <c r="AA36" s="37"/>
      <c r="AB36" s="37"/>
      <c r="AC36" s="37"/>
      <c r="AD36" s="37"/>
      <c r="AE36" s="37"/>
    </row>
    <row r="37" spans="1:31" s="2" customFormat="1" ht="14.45" hidden="1" customHeight="1" x14ac:dyDescent="0.2">
      <c r="A37" s="37"/>
      <c r="B37" s="42"/>
      <c r="C37" s="37"/>
      <c r="D37" s="37"/>
      <c r="E37" s="108" t="s">
        <v>55</v>
      </c>
      <c r="F37" s="120">
        <f>ROUND((SUM(BI101:BI597)),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x14ac:dyDescent="0.2">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x14ac:dyDescent="0.2">
      <c r="A39" s="37"/>
      <c r="B39" s="42"/>
      <c r="C39" s="122"/>
      <c r="D39" s="123" t="s">
        <v>56</v>
      </c>
      <c r="E39" s="124"/>
      <c r="F39" s="124"/>
      <c r="G39" s="125" t="s">
        <v>57</v>
      </c>
      <c r="H39" s="126" t="s">
        <v>58</v>
      </c>
      <c r="I39" s="124"/>
      <c r="J39" s="127">
        <f>SUM(J30:J37)</f>
        <v>0</v>
      </c>
      <c r="K39" s="128"/>
      <c r="L39" s="109"/>
      <c r="S39" s="37"/>
      <c r="T39" s="37"/>
      <c r="U39" s="37"/>
      <c r="V39" s="37"/>
      <c r="W39" s="37"/>
      <c r="X39" s="37"/>
      <c r="Y39" s="37"/>
      <c r="Z39" s="37"/>
      <c r="AA39" s="37"/>
      <c r="AB39" s="37"/>
      <c r="AC39" s="37"/>
      <c r="AD39" s="37"/>
      <c r="AE39" s="37"/>
    </row>
    <row r="40" spans="1:31" s="2" customFormat="1" ht="14.45" customHeight="1" x14ac:dyDescent="0.2">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x14ac:dyDescent="0.2">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x14ac:dyDescent="0.2">
      <c r="A45" s="37"/>
      <c r="B45" s="38"/>
      <c r="C45" s="25" t="s">
        <v>113</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x14ac:dyDescent="0.2">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x14ac:dyDescent="0.2">
      <c r="A47" s="37"/>
      <c r="B47" s="38"/>
      <c r="C47" s="31"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x14ac:dyDescent="0.2">
      <c r="A48" s="37"/>
      <c r="B48" s="38"/>
      <c r="C48" s="39"/>
      <c r="D48" s="39"/>
      <c r="E48" s="382" t="str">
        <f>E7</f>
        <v>Rekonstrukce mycího centra kuchyně</v>
      </c>
      <c r="F48" s="383"/>
      <c r="G48" s="383"/>
      <c r="H48" s="383"/>
      <c r="I48" s="39"/>
      <c r="J48" s="39"/>
      <c r="K48" s="39"/>
      <c r="L48" s="109"/>
      <c r="S48" s="37"/>
      <c r="T48" s="37"/>
      <c r="U48" s="37"/>
      <c r="V48" s="37"/>
      <c r="W48" s="37"/>
      <c r="X48" s="37"/>
      <c r="Y48" s="37"/>
      <c r="Z48" s="37"/>
      <c r="AA48" s="37"/>
      <c r="AB48" s="37"/>
      <c r="AC48" s="37"/>
      <c r="AD48" s="37"/>
      <c r="AE48" s="37"/>
    </row>
    <row r="49" spans="1:47" s="2" customFormat="1" ht="12" customHeight="1" x14ac:dyDescent="0.2">
      <c r="A49" s="37"/>
      <c r="B49" s="38"/>
      <c r="C49" s="31" t="s">
        <v>111</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x14ac:dyDescent="0.2">
      <c r="A50" s="37"/>
      <c r="B50" s="38"/>
      <c r="C50" s="39"/>
      <c r="D50" s="39"/>
      <c r="E50" s="335" t="str">
        <f>E9</f>
        <v>D1.01.100_ARS - Architektonické a stavební řešení</v>
      </c>
      <c r="F50" s="384"/>
      <c r="G50" s="384"/>
      <c r="H50" s="384"/>
      <c r="I50" s="39"/>
      <c r="J50" s="39"/>
      <c r="K50" s="39"/>
      <c r="L50" s="109"/>
      <c r="S50" s="37"/>
      <c r="T50" s="37"/>
      <c r="U50" s="37"/>
      <c r="V50" s="37"/>
      <c r="W50" s="37"/>
      <c r="X50" s="37"/>
      <c r="Y50" s="37"/>
      <c r="Z50" s="37"/>
      <c r="AA50" s="37"/>
      <c r="AB50" s="37"/>
      <c r="AC50" s="37"/>
      <c r="AD50" s="37"/>
      <c r="AE50" s="37"/>
    </row>
    <row r="51" spans="1:47" s="2" customFormat="1" ht="6.95" customHeight="1" x14ac:dyDescent="0.2">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x14ac:dyDescent="0.2">
      <c r="A52" s="37"/>
      <c r="B52" s="38"/>
      <c r="C52" s="31" t="s">
        <v>22</v>
      </c>
      <c r="D52" s="39"/>
      <c r="E52" s="39"/>
      <c r="F52" s="29" t="str">
        <f>F12</f>
        <v>Česká Lípa</v>
      </c>
      <c r="G52" s="39"/>
      <c r="H52" s="39"/>
      <c r="I52" s="31" t="s">
        <v>24</v>
      </c>
      <c r="J52" s="62" t="str">
        <f>IF(J12="","",J12)</f>
        <v>10. 4. 2023</v>
      </c>
      <c r="K52" s="39"/>
      <c r="L52" s="109"/>
      <c r="S52" s="37"/>
      <c r="T52" s="37"/>
      <c r="U52" s="37"/>
      <c r="V52" s="37"/>
      <c r="W52" s="37"/>
      <c r="X52" s="37"/>
      <c r="Y52" s="37"/>
      <c r="Z52" s="37"/>
      <c r="AA52" s="37"/>
      <c r="AB52" s="37"/>
      <c r="AC52" s="37"/>
      <c r="AD52" s="37"/>
      <c r="AE52" s="37"/>
    </row>
    <row r="53" spans="1:47" s="2" customFormat="1" ht="6.95" customHeight="1" x14ac:dyDescent="0.2">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15.2" customHeight="1" x14ac:dyDescent="0.2">
      <c r="A54" s="37"/>
      <c r="B54" s="38"/>
      <c r="C54" s="31" t="s">
        <v>30</v>
      </c>
      <c r="D54" s="39"/>
      <c r="E54" s="39"/>
      <c r="F54" s="29" t="str">
        <f>E15</f>
        <v xml:space="preserve">Nemocnice s poliklinikou Česká Lípa, a.s. </v>
      </c>
      <c r="G54" s="39"/>
      <c r="H54" s="39"/>
      <c r="I54" s="31" t="s">
        <v>38</v>
      </c>
      <c r="J54" s="35" t="str">
        <f>E21</f>
        <v xml:space="preserve">STORING spol. s r.o. </v>
      </c>
      <c r="K54" s="39"/>
      <c r="L54" s="109"/>
      <c r="S54" s="37"/>
      <c r="T54" s="37"/>
      <c r="U54" s="37"/>
      <c r="V54" s="37"/>
      <c r="W54" s="37"/>
      <c r="X54" s="37"/>
      <c r="Y54" s="37"/>
      <c r="Z54" s="37"/>
      <c r="AA54" s="37"/>
      <c r="AB54" s="37"/>
      <c r="AC54" s="37"/>
      <c r="AD54" s="37"/>
      <c r="AE54" s="37"/>
    </row>
    <row r="55" spans="1:47" s="2" customFormat="1" ht="15.2" customHeight="1" x14ac:dyDescent="0.2">
      <c r="A55" s="37"/>
      <c r="B55" s="38"/>
      <c r="C55" s="31" t="s">
        <v>36</v>
      </c>
      <c r="D55" s="39"/>
      <c r="E55" s="39"/>
      <c r="F55" s="29" t="str">
        <f>IF(E18="","",E18)</f>
        <v>Vyplň údaj</v>
      </c>
      <c r="G55" s="39"/>
      <c r="H55" s="39"/>
      <c r="I55" s="31" t="s">
        <v>43</v>
      </c>
      <c r="J55" s="35" t="str">
        <f>E24</f>
        <v xml:space="preserve">STORING spol. s r.o. </v>
      </c>
      <c r="K55" s="39"/>
      <c r="L55" s="109"/>
      <c r="S55" s="37"/>
      <c r="T55" s="37"/>
      <c r="U55" s="37"/>
      <c r="V55" s="37"/>
      <c r="W55" s="37"/>
      <c r="X55" s="37"/>
      <c r="Y55" s="37"/>
      <c r="Z55" s="37"/>
      <c r="AA55" s="37"/>
      <c r="AB55" s="37"/>
      <c r="AC55" s="37"/>
      <c r="AD55" s="37"/>
      <c r="AE55" s="37"/>
    </row>
    <row r="56" spans="1:47" s="2" customFormat="1" ht="10.35" customHeight="1" x14ac:dyDescent="0.2">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x14ac:dyDescent="0.2">
      <c r="A57" s="37"/>
      <c r="B57" s="38"/>
      <c r="C57" s="133" t="s">
        <v>114</v>
      </c>
      <c r="D57" s="134"/>
      <c r="E57" s="134"/>
      <c r="F57" s="134"/>
      <c r="G57" s="134"/>
      <c r="H57" s="134"/>
      <c r="I57" s="134"/>
      <c r="J57" s="135" t="s">
        <v>115</v>
      </c>
      <c r="K57" s="134"/>
      <c r="L57" s="109"/>
      <c r="S57" s="37"/>
      <c r="T57" s="37"/>
      <c r="U57" s="37"/>
      <c r="V57" s="37"/>
      <c r="W57" s="37"/>
      <c r="X57" s="37"/>
      <c r="Y57" s="37"/>
      <c r="Z57" s="37"/>
      <c r="AA57" s="37"/>
      <c r="AB57" s="37"/>
      <c r="AC57" s="37"/>
      <c r="AD57" s="37"/>
      <c r="AE57" s="37"/>
    </row>
    <row r="58" spans="1:47" s="2" customFormat="1" ht="10.35" customHeight="1" x14ac:dyDescent="0.2">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x14ac:dyDescent="0.2">
      <c r="A59" s="37"/>
      <c r="B59" s="38"/>
      <c r="C59" s="136" t="s">
        <v>78</v>
      </c>
      <c r="D59" s="39"/>
      <c r="E59" s="39"/>
      <c r="F59" s="39"/>
      <c r="G59" s="39"/>
      <c r="H59" s="39"/>
      <c r="I59" s="39"/>
      <c r="J59" s="80">
        <f>J101</f>
        <v>0</v>
      </c>
      <c r="K59" s="39"/>
      <c r="L59" s="109"/>
      <c r="S59" s="37"/>
      <c r="T59" s="37"/>
      <c r="U59" s="37"/>
      <c r="V59" s="37"/>
      <c r="W59" s="37"/>
      <c r="X59" s="37"/>
      <c r="Y59" s="37"/>
      <c r="Z59" s="37"/>
      <c r="AA59" s="37"/>
      <c r="AB59" s="37"/>
      <c r="AC59" s="37"/>
      <c r="AD59" s="37"/>
      <c r="AE59" s="37"/>
      <c r="AU59" s="19" t="s">
        <v>116</v>
      </c>
    </row>
    <row r="60" spans="1:47" s="9" customFormat="1" ht="24.95" customHeight="1" x14ac:dyDescent="0.2">
      <c r="B60" s="137"/>
      <c r="C60" s="138"/>
      <c r="D60" s="139" t="s">
        <v>117</v>
      </c>
      <c r="E60" s="140"/>
      <c r="F60" s="140"/>
      <c r="G60" s="140"/>
      <c r="H60" s="140"/>
      <c r="I60" s="140"/>
      <c r="J60" s="141">
        <f>J102</f>
        <v>0</v>
      </c>
      <c r="K60" s="138"/>
      <c r="L60" s="142"/>
    </row>
    <row r="61" spans="1:47" s="10" customFormat="1" ht="19.899999999999999" customHeight="1" x14ac:dyDescent="0.2">
      <c r="B61" s="143"/>
      <c r="C61" s="144"/>
      <c r="D61" s="145" t="s">
        <v>118</v>
      </c>
      <c r="E61" s="146"/>
      <c r="F61" s="146"/>
      <c r="G61" s="146"/>
      <c r="H61" s="146"/>
      <c r="I61" s="146"/>
      <c r="J61" s="147">
        <f>J103</f>
        <v>0</v>
      </c>
      <c r="K61" s="144"/>
      <c r="L61" s="148"/>
    </row>
    <row r="62" spans="1:47" s="10" customFormat="1" ht="19.899999999999999" customHeight="1" x14ac:dyDescent="0.2">
      <c r="B62" s="143"/>
      <c r="C62" s="144"/>
      <c r="D62" s="145" t="s">
        <v>119</v>
      </c>
      <c r="E62" s="146"/>
      <c r="F62" s="146"/>
      <c r="G62" s="146"/>
      <c r="H62" s="146"/>
      <c r="I62" s="146"/>
      <c r="J62" s="147">
        <f>J138</f>
        <v>0</v>
      </c>
      <c r="K62" s="144"/>
      <c r="L62" s="148"/>
    </row>
    <row r="63" spans="1:47" s="10" customFormat="1" ht="19.899999999999999" customHeight="1" x14ac:dyDescent="0.2">
      <c r="B63" s="143"/>
      <c r="C63" s="144"/>
      <c r="D63" s="145" t="s">
        <v>120</v>
      </c>
      <c r="E63" s="146"/>
      <c r="F63" s="146"/>
      <c r="G63" s="146"/>
      <c r="H63" s="146"/>
      <c r="I63" s="146"/>
      <c r="J63" s="147">
        <f>J141</f>
        <v>0</v>
      </c>
      <c r="K63" s="144"/>
      <c r="L63" s="148"/>
    </row>
    <row r="64" spans="1:47" s="10" customFormat="1" ht="19.899999999999999" customHeight="1" x14ac:dyDescent="0.2">
      <c r="B64" s="143"/>
      <c r="C64" s="144"/>
      <c r="D64" s="145" t="s">
        <v>121</v>
      </c>
      <c r="E64" s="146"/>
      <c r="F64" s="146"/>
      <c r="G64" s="146"/>
      <c r="H64" s="146"/>
      <c r="I64" s="146"/>
      <c r="J64" s="147">
        <f>J214</f>
        <v>0</v>
      </c>
      <c r="K64" s="144"/>
      <c r="L64" s="148"/>
    </row>
    <row r="65" spans="2:12" s="10" customFormat="1" ht="19.899999999999999" customHeight="1" x14ac:dyDescent="0.2">
      <c r="B65" s="143"/>
      <c r="C65" s="144"/>
      <c r="D65" s="145" t="s">
        <v>122</v>
      </c>
      <c r="E65" s="146"/>
      <c r="F65" s="146"/>
      <c r="G65" s="146"/>
      <c r="H65" s="146"/>
      <c r="I65" s="146"/>
      <c r="J65" s="147">
        <f>J325</f>
        <v>0</v>
      </c>
      <c r="K65" s="144"/>
      <c r="L65" s="148"/>
    </row>
    <row r="66" spans="2:12" s="10" customFormat="1" ht="19.899999999999999" customHeight="1" x14ac:dyDescent="0.2">
      <c r="B66" s="143"/>
      <c r="C66" s="144"/>
      <c r="D66" s="145" t="s">
        <v>123</v>
      </c>
      <c r="E66" s="146"/>
      <c r="F66" s="146"/>
      <c r="G66" s="146"/>
      <c r="H66" s="146"/>
      <c r="I66" s="146"/>
      <c r="J66" s="147">
        <f>J335</f>
        <v>0</v>
      </c>
      <c r="K66" s="144"/>
      <c r="L66" s="148"/>
    </row>
    <row r="67" spans="2:12" s="9" customFormat="1" ht="24.95" customHeight="1" x14ac:dyDescent="0.2">
      <c r="B67" s="137"/>
      <c r="C67" s="138"/>
      <c r="D67" s="139" t="s">
        <v>124</v>
      </c>
      <c r="E67" s="140"/>
      <c r="F67" s="140"/>
      <c r="G67" s="140"/>
      <c r="H67" s="140"/>
      <c r="I67" s="140"/>
      <c r="J67" s="141">
        <f>J338</f>
        <v>0</v>
      </c>
      <c r="K67" s="138"/>
      <c r="L67" s="142"/>
    </row>
    <row r="68" spans="2:12" s="10" customFormat="1" ht="19.899999999999999" customHeight="1" x14ac:dyDescent="0.2">
      <c r="B68" s="143"/>
      <c r="C68" s="144"/>
      <c r="D68" s="145" t="s">
        <v>125</v>
      </c>
      <c r="E68" s="146"/>
      <c r="F68" s="146"/>
      <c r="G68" s="146"/>
      <c r="H68" s="146"/>
      <c r="I68" s="146"/>
      <c r="J68" s="147">
        <f>J339</f>
        <v>0</v>
      </c>
      <c r="K68" s="144"/>
      <c r="L68" s="148"/>
    </row>
    <row r="69" spans="2:12" s="10" customFormat="1" ht="19.899999999999999" customHeight="1" x14ac:dyDescent="0.2">
      <c r="B69" s="143"/>
      <c r="C69" s="144"/>
      <c r="D69" s="145" t="s">
        <v>126</v>
      </c>
      <c r="E69" s="146"/>
      <c r="F69" s="146"/>
      <c r="G69" s="146"/>
      <c r="H69" s="146"/>
      <c r="I69" s="146"/>
      <c r="J69" s="147">
        <f>J372</f>
        <v>0</v>
      </c>
      <c r="K69" s="144"/>
      <c r="L69" s="148"/>
    </row>
    <row r="70" spans="2:12" s="10" customFormat="1" ht="19.899999999999999" customHeight="1" x14ac:dyDescent="0.2">
      <c r="B70" s="143"/>
      <c r="C70" s="144"/>
      <c r="D70" s="145" t="s">
        <v>127</v>
      </c>
      <c r="E70" s="146"/>
      <c r="F70" s="146"/>
      <c r="G70" s="146"/>
      <c r="H70" s="146"/>
      <c r="I70" s="146"/>
      <c r="J70" s="147">
        <f>J375</f>
        <v>0</v>
      </c>
      <c r="K70" s="144"/>
      <c r="L70" s="148"/>
    </row>
    <row r="71" spans="2:12" s="10" customFormat="1" ht="19.899999999999999" customHeight="1" x14ac:dyDescent="0.2">
      <c r="B71" s="143"/>
      <c r="C71" s="144"/>
      <c r="D71" s="145" t="s">
        <v>128</v>
      </c>
      <c r="E71" s="146"/>
      <c r="F71" s="146"/>
      <c r="G71" s="146"/>
      <c r="H71" s="146"/>
      <c r="I71" s="146"/>
      <c r="J71" s="147">
        <f>J382</f>
        <v>0</v>
      </c>
      <c r="K71" s="144"/>
      <c r="L71" s="148"/>
    </row>
    <row r="72" spans="2:12" s="10" customFormat="1" ht="19.899999999999999" customHeight="1" x14ac:dyDescent="0.2">
      <c r="B72" s="143"/>
      <c r="C72" s="144"/>
      <c r="D72" s="145" t="s">
        <v>129</v>
      </c>
      <c r="E72" s="146"/>
      <c r="F72" s="146"/>
      <c r="G72" s="146"/>
      <c r="H72" s="146"/>
      <c r="I72" s="146"/>
      <c r="J72" s="147">
        <f>J387</f>
        <v>0</v>
      </c>
      <c r="K72" s="144"/>
      <c r="L72" s="148"/>
    </row>
    <row r="73" spans="2:12" s="10" customFormat="1" ht="19.899999999999999" customHeight="1" x14ac:dyDescent="0.2">
      <c r="B73" s="143"/>
      <c r="C73" s="144"/>
      <c r="D73" s="145" t="s">
        <v>130</v>
      </c>
      <c r="E73" s="146"/>
      <c r="F73" s="146"/>
      <c r="G73" s="146"/>
      <c r="H73" s="146"/>
      <c r="I73" s="146"/>
      <c r="J73" s="147">
        <f>J440</f>
        <v>0</v>
      </c>
      <c r="K73" s="144"/>
      <c r="L73" s="148"/>
    </row>
    <row r="74" spans="2:12" s="10" customFormat="1" ht="19.899999999999999" customHeight="1" x14ac:dyDescent="0.2">
      <c r="B74" s="143"/>
      <c r="C74" s="144"/>
      <c r="D74" s="145" t="s">
        <v>131</v>
      </c>
      <c r="E74" s="146"/>
      <c r="F74" s="146"/>
      <c r="G74" s="146"/>
      <c r="H74" s="146"/>
      <c r="I74" s="146"/>
      <c r="J74" s="147">
        <f>J449</f>
        <v>0</v>
      </c>
      <c r="K74" s="144"/>
      <c r="L74" s="148"/>
    </row>
    <row r="75" spans="2:12" s="10" customFormat="1" ht="19.899999999999999" customHeight="1" x14ac:dyDescent="0.2">
      <c r="B75" s="143"/>
      <c r="C75" s="144"/>
      <c r="D75" s="145" t="s">
        <v>132</v>
      </c>
      <c r="E75" s="146"/>
      <c r="F75" s="146"/>
      <c r="G75" s="146"/>
      <c r="H75" s="146"/>
      <c r="I75" s="146"/>
      <c r="J75" s="147">
        <f>J475</f>
        <v>0</v>
      </c>
      <c r="K75" s="144"/>
      <c r="L75" s="148"/>
    </row>
    <row r="76" spans="2:12" s="10" customFormat="1" ht="19.899999999999999" customHeight="1" x14ac:dyDescent="0.2">
      <c r="B76" s="143"/>
      <c r="C76" s="144"/>
      <c r="D76" s="145" t="s">
        <v>133</v>
      </c>
      <c r="E76" s="146"/>
      <c r="F76" s="146"/>
      <c r="G76" s="146"/>
      <c r="H76" s="146"/>
      <c r="I76" s="146"/>
      <c r="J76" s="147">
        <f>J507</f>
        <v>0</v>
      </c>
      <c r="K76" s="144"/>
      <c r="L76" s="148"/>
    </row>
    <row r="77" spans="2:12" s="10" customFormat="1" ht="19.899999999999999" customHeight="1" x14ac:dyDescent="0.2">
      <c r="B77" s="143"/>
      <c r="C77" s="144"/>
      <c r="D77" s="145" t="s">
        <v>134</v>
      </c>
      <c r="E77" s="146"/>
      <c r="F77" s="146"/>
      <c r="G77" s="146"/>
      <c r="H77" s="146"/>
      <c r="I77" s="146"/>
      <c r="J77" s="147">
        <f>J520</f>
        <v>0</v>
      </c>
      <c r="K77" s="144"/>
      <c r="L77" s="148"/>
    </row>
    <row r="78" spans="2:12" s="10" customFormat="1" ht="19.899999999999999" customHeight="1" x14ac:dyDescent="0.2">
      <c r="B78" s="143"/>
      <c r="C78" s="144"/>
      <c r="D78" s="145" t="s">
        <v>135</v>
      </c>
      <c r="E78" s="146"/>
      <c r="F78" s="146"/>
      <c r="G78" s="146"/>
      <c r="H78" s="146"/>
      <c r="I78" s="146"/>
      <c r="J78" s="147">
        <f>J550</f>
        <v>0</v>
      </c>
      <c r="K78" s="144"/>
      <c r="L78" s="148"/>
    </row>
    <row r="79" spans="2:12" s="10" customFormat="1" ht="19.899999999999999" customHeight="1" x14ac:dyDescent="0.2">
      <c r="B79" s="143"/>
      <c r="C79" s="144"/>
      <c r="D79" s="145" t="s">
        <v>136</v>
      </c>
      <c r="E79" s="146"/>
      <c r="F79" s="146"/>
      <c r="G79" s="146"/>
      <c r="H79" s="146"/>
      <c r="I79" s="146"/>
      <c r="J79" s="147">
        <f>J572</f>
        <v>0</v>
      </c>
      <c r="K79" s="144"/>
      <c r="L79" s="148"/>
    </row>
    <row r="80" spans="2:12" s="9" customFormat="1" ht="24.95" customHeight="1" x14ac:dyDescent="0.2">
      <c r="B80" s="137"/>
      <c r="C80" s="138"/>
      <c r="D80" s="139" t="s">
        <v>137</v>
      </c>
      <c r="E80" s="140"/>
      <c r="F80" s="140"/>
      <c r="G80" s="140"/>
      <c r="H80" s="140"/>
      <c r="I80" s="140"/>
      <c r="J80" s="141">
        <f>J590</f>
        <v>0</v>
      </c>
      <c r="K80" s="138"/>
      <c r="L80" s="142"/>
    </row>
    <row r="81" spans="1:31" s="9" customFormat="1" ht="24.95" customHeight="1" x14ac:dyDescent="0.2">
      <c r="B81" s="137"/>
      <c r="C81" s="138"/>
      <c r="D81" s="139" t="s">
        <v>138</v>
      </c>
      <c r="E81" s="140"/>
      <c r="F81" s="140"/>
      <c r="G81" s="140"/>
      <c r="H81" s="140"/>
      <c r="I81" s="140"/>
      <c r="J81" s="141">
        <f>J594</f>
        <v>0</v>
      </c>
      <c r="K81" s="138"/>
      <c r="L81" s="142"/>
    </row>
    <row r="82" spans="1:31" s="2" customFormat="1" ht="21.75" customHeight="1" x14ac:dyDescent="0.2">
      <c r="A82" s="37"/>
      <c r="B82" s="38"/>
      <c r="C82" s="39"/>
      <c r="D82" s="39"/>
      <c r="E82" s="39"/>
      <c r="F82" s="39"/>
      <c r="G82" s="39"/>
      <c r="H82" s="39"/>
      <c r="I82" s="39"/>
      <c r="J82" s="39"/>
      <c r="K82" s="39"/>
      <c r="L82" s="109"/>
      <c r="S82" s="37"/>
      <c r="T82" s="37"/>
      <c r="U82" s="37"/>
      <c r="V82" s="37"/>
      <c r="W82" s="37"/>
      <c r="X82" s="37"/>
      <c r="Y82" s="37"/>
      <c r="Z82" s="37"/>
      <c r="AA82" s="37"/>
      <c r="AB82" s="37"/>
      <c r="AC82" s="37"/>
      <c r="AD82" s="37"/>
      <c r="AE82" s="37"/>
    </row>
    <row r="83" spans="1:31" s="2" customFormat="1" ht="6.95" customHeight="1" x14ac:dyDescent="0.2">
      <c r="A83" s="37"/>
      <c r="B83" s="50"/>
      <c r="C83" s="51"/>
      <c r="D83" s="51"/>
      <c r="E83" s="51"/>
      <c r="F83" s="51"/>
      <c r="G83" s="51"/>
      <c r="H83" s="51"/>
      <c r="I83" s="51"/>
      <c r="J83" s="51"/>
      <c r="K83" s="51"/>
      <c r="L83" s="109"/>
      <c r="S83" s="37"/>
      <c r="T83" s="37"/>
      <c r="U83" s="37"/>
      <c r="V83" s="37"/>
      <c r="W83" s="37"/>
      <c r="X83" s="37"/>
      <c r="Y83" s="37"/>
      <c r="Z83" s="37"/>
      <c r="AA83" s="37"/>
      <c r="AB83" s="37"/>
      <c r="AC83" s="37"/>
      <c r="AD83" s="37"/>
      <c r="AE83" s="37"/>
    </row>
    <row r="87" spans="1:31" s="2" customFormat="1" ht="6.95" customHeight="1" x14ac:dyDescent="0.2">
      <c r="A87" s="37"/>
      <c r="B87" s="52"/>
      <c r="C87" s="53"/>
      <c r="D87" s="53"/>
      <c r="E87" s="53"/>
      <c r="F87" s="53"/>
      <c r="G87" s="53"/>
      <c r="H87" s="53"/>
      <c r="I87" s="53"/>
      <c r="J87" s="53"/>
      <c r="K87" s="53"/>
      <c r="L87" s="109"/>
      <c r="S87" s="37"/>
      <c r="T87" s="37"/>
      <c r="U87" s="37"/>
      <c r="V87" s="37"/>
      <c r="W87" s="37"/>
      <c r="X87" s="37"/>
      <c r="Y87" s="37"/>
      <c r="Z87" s="37"/>
      <c r="AA87" s="37"/>
      <c r="AB87" s="37"/>
      <c r="AC87" s="37"/>
      <c r="AD87" s="37"/>
      <c r="AE87" s="37"/>
    </row>
    <row r="88" spans="1:31" s="2" customFormat="1" ht="24.95" customHeight="1" x14ac:dyDescent="0.2">
      <c r="A88" s="37"/>
      <c r="B88" s="38"/>
      <c r="C88" s="25" t="s">
        <v>139</v>
      </c>
      <c r="D88" s="39"/>
      <c r="E88" s="39"/>
      <c r="F88" s="39"/>
      <c r="G88" s="39"/>
      <c r="H88" s="39"/>
      <c r="I88" s="39"/>
      <c r="J88" s="39"/>
      <c r="K88" s="39"/>
      <c r="L88" s="109"/>
      <c r="S88" s="37"/>
      <c r="T88" s="37"/>
      <c r="U88" s="37"/>
      <c r="V88" s="37"/>
      <c r="W88" s="37"/>
      <c r="X88" s="37"/>
      <c r="Y88" s="37"/>
      <c r="Z88" s="37"/>
      <c r="AA88" s="37"/>
      <c r="AB88" s="37"/>
      <c r="AC88" s="37"/>
      <c r="AD88" s="37"/>
      <c r="AE88" s="37"/>
    </row>
    <row r="89" spans="1:31" s="2" customFormat="1" ht="6.95" customHeight="1" x14ac:dyDescent="0.2">
      <c r="A89" s="37"/>
      <c r="B89" s="38"/>
      <c r="C89" s="39"/>
      <c r="D89" s="39"/>
      <c r="E89" s="39"/>
      <c r="F89" s="39"/>
      <c r="G89" s="39"/>
      <c r="H89" s="39"/>
      <c r="I89" s="39"/>
      <c r="J89" s="39"/>
      <c r="K89" s="39"/>
      <c r="L89" s="109"/>
      <c r="S89" s="37"/>
      <c r="T89" s="37"/>
      <c r="U89" s="37"/>
      <c r="V89" s="37"/>
      <c r="W89" s="37"/>
      <c r="X89" s="37"/>
      <c r="Y89" s="37"/>
      <c r="Z89" s="37"/>
      <c r="AA89" s="37"/>
      <c r="AB89" s="37"/>
      <c r="AC89" s="37"/>
      <c r="AD89" s="37"/>
      <c r="AE89" s="37"/>
    </row>
    <row r="90" spans="1:31" s="2" customFormat="1" ht="12" customHeight="1" x14ac:dyDescent="0.2">
      <c r="A90" s="37"/>
      <c r="B90" s="38"/>
      <c r="C90" s="31" t="s">
        <v>16</v>
      </c>
      <c r="D90" s="39"/>
      <c r="E90" s="39"/>
      <c r="F90" s="39"/>
      <c r="G90" s="39"/>
      <c r="H90" s="39"/>
      <c r="I90" s="39"/>
      <c r="J90" s="39"/>
      <c r="K90" s="39"/>
      <c r="L90" s="109"/>
      <c r="S90" s="37"/>
      <c r="T90" s="37"/>
      <c r="U90" s="37"/>
      <c r="V90" s="37"/>
      <c r="W90" s="37"/>
      <c r="X90" s="37"/>
      <c r="Y90" s="37"/>
      <c r="Z90" s="37"/>
      <c r="AA90" s="37"/>
      <c r="AB90" s="37"/>
      <c r="AC90" s="37"/>
      <c r="AD90" s="37"/>
      <c r="AE90" s="37"/>
    </row>
    <row r="91" spans="1:31" s="2" customFormat="1" ht="16.5" customHeight="1" x14ac:dyDescent="0.2">
      <c r="A91" s="37"/>
      <c r="B91" s="38"/>
      <c r="C91" s="39"/>
      <c r="D91" s="39"/>
      <c r="E91" s="382" t="str">
        <f>E7</f>
        <v>Rekonstrukce mycího centra kuchyně</v>
      </c>
      <c r="F91" s="383"/>
      <c r="G91" s="383"/>
      <c r="H91" s="383"/>
      <c r="I91" s="39"/>
      <c r="J91" s="39"/>
      <c r="K91" s="39"/>
      <c r="L91" s="109"/>
      <c r="S91" s="37"/>
      <c r="T91" s="37"/>
      <c r="U91" s="37"/>
      <c r="V91" s="37"/>
      <c r="W91" s="37"/>
      <c r="X91" s="37"/>
      <c r="Y91" s="37"/>
      <c r="Z91" s="37"/>
      <c r="AA91" s="37"/>
      <c r="AB91" s="37"/>
      <c r="AC91" s="37"/>
      <c r="AD91" s="37"/>
      <c r="AE91" s="37"/>
    </row>
    <row r="92" spans="1:31" s="2" customFormat="1" ht="12" customHeight="1" x14ac:dyDescent="0.2">
      <c r="A92" s="37"/>
      <c r="B92" s="38"/>
      <c r="C92" s="31" t="s">
        <v>111</v>
      </c>
      <c r="D92" s="39"/>
      <c r="E92" s="39"/>
      <c r="F92" s="39"/>
      <c r="G92" s="39"/>
      <c r="H92" s="39"/>
      <c r="I92" s="39"/>
      <c r="J92" s="39"/>
      <c r="K92" s="39"/>
      <c r="L92" s="109"/>
      <c r="S92" s="37"/>
      <c r="T92" s="37"/>
      <c r="U92" s="37"/>
      <c r="V92" s="37"/>
      <c r="W92" s="37"/>
      <c r="X92" s="37"/>
      <c r="Y92" s="37"/>
      <c r="Z92" s="37"/>
      <c r="AA92" s="37"/>
      <c r="AB92" s="37"/>
      <c r="AC92" s="37"/>
      <c r="AD92" s="37"/>
      <c r="AE92" s="37"/>
    </row>
    <row r="93" spans="1:31" s="2" customFormat="1" ht="16.5" customHeight="1" x14ac:dyDescent="0.2">
      <c r="A93" s="37"/>
      <c r="B93" s="38"/>
      <c r="C93" s="39"/>
      <c r="D93" s="39"/>
      <c r="E93" s="335" t="str">
        <f>E9</f>
        <v>D1.01.100_ARS - Architektonické a stavební řešení</v>
      </c>
      <c r="F93" s="384"/>
      <c r="G93" s="384"/>
      <c r="H93" s="384"/>
      <c r="I93" s="39"/>
      <c r="J93" s="39"/>
      <c r="K93" s="39"/>
      <c r="L93" s="109"/>
      <c r="S93" s="37"/>
      <c r="T93" s="37"/>
      <c r="U93" s="37"/>
      <c r="V93" s="37"/>
      <c r="W93" s="37"/>
      <c r="X93" s="37"/>
      <c r="Y93" s="37"/>
      <c r="Z93" s="37"/>
      <c r="AA93" s="37"/>
      <c r="AB93" s="37"/>
      <c r="AC93" s="37"/>
      <c r="AD93" s="37"/>
      <c r="AE93" s="37"/>
    </row>
    <row r="94" spans="1:31" s="2" customFormat="1" ht="6.95" customHeight="1" x14ac:dyDescent="0.2">
      <c r="A94" s="37"/>
      <c r="B94" s="38"/>
      <c r="C94" s="39"/>
      <c r="D94" s="39"/>
      <c r="E94" s="39"/>
      <c r="F94" s="39"/>
      <c r="G94" s="39"/>
      <c r="H94" s="39"/>
      <c r="I94" s="39"/>
      <c r="J94" s="39"/>
      <c r="K94" s="39"/>
      <c r="L94" s="109"/>
      <c r="S94" s="37"/>
      <c r="T94" s="37"/>
      <c r="U94" s="37"/>
      <c r="V94" s="37"/>
      <c r="W94" s="37"/>
      <c r="X94" s="37"/>
      <c r="Y94" s="37"/>
      <c r="Z94" s="37"/>
      <c r="AA94" s="37"/>
      <c r="AB94" s="37"/>
      <c r="AC94" s="37"/>
      <c r="AD94" s="37"/>
      <c r="AE94" s="37"/>
    </row>
    <row r="95" spans="1:31" s="2" customFormat="1" ht="12" customHeight="1" x14ac:dyDescent="0.2">
      <c r="A95" s="37"/>
      <c r="B95" s="38"/>
      <c r="C95" s="31" t="s">
        <v>22</v>
      </c>
      <c r="D95" s="39"/>
      <c r="E95" s="39"/>
      <c r="F95" s="29" t="str">
        <f>F12</f>
        <v>Česká Lípa</v>
      </c>
      <c r="G95" s="39"/>
      <c r="H95" s="39"/>
      <c r="I95" s="31" t="s">
        <v>24</v>
      </c>
      <c r="J95" s="62" t="str">
        <f>IF(J12="","",J12)</f>
        <v>10. 4. 2023</v>
      </c>
      <c r="K95" s="39"/>
      <c r="L95" s="109"/>
      <c r="S95" s="37"/>
      <c r="T95" s="37"/>
      <c r="U95" s="37"/>
      <c r="V95" s="37"/>
      <c r="W95" s="37"/>
      <c r="X95" s="37"/>
      <c r="Y95" s="37"/>
      <c r="Z95" s="37"/>
      <c r="AA95" s="37"/>
      <c r="AB95" s="37"/>
      <c r="AC95" s="37"/>
      <c r="AD95" s="37"/>
      <c r="AE95" s="37"/>
    </row>
    <row r="96" spans="1:31" s="2" customFormat="1" ht="6.95" customHeight="1" x14ac:dyDescent="0.2">
      <c r="A96" s="37"/>
      <c r="B96" s="38"/>
      <c r="C96" s="39"/>
      <c r="D96" s="39"/>
      <c r="E96" s="39"/>
      <c r="F96" s="39"/>
      <c r="G96" s="39"/>
      <c r="H96" s="39"/>
      <c r="I96" s="39"/>
      <c r="J96" s="39"/>
      <c r="K96" s="39"/>
      <c r="L96" s="109"/>
      <c r="S96" s="37"/>
      <c r="T96" s="37"/>
      <c r="U96" s="37"/>
      <c r="V96" s="37"/>
      <c r="W96" s="37"/>
      <c r="X96" s="37"/>
      <c r="Y96" s="37"/>
      <c r="Z96" s="37"/>
      <c r="AA96" s="37"/>
      <c r="AB96" s="37"/>
      <c r="AC96" s="37"/>
      <c r="AD96" s="37"/>
      <c r="AE96" s="37"/>
    </row>
    <row r="97" spans="1:65" s="2" customFormat="1" ht="15.2" customHeight="1" x14ac:dyDescent="0.2">
      <c r="A97" s="37"/>
      <c r="B97" s="38"/>
      <c r="C97" s="31" t="s">
        <v>30</v>
      </c>
      <c r="D97" s="39"/>
      <c r="E97" s="39"/>
      <c r="F97" s="29" t="str">
        <f>E15</f>
        <v xml:space="preserve">Nemocnice s poliklinikou Česká Lípa, a.s. </v>
      </c>
      <c r="G97" s="39"/>
      <c r="H97" s="39"/>
      <c r="I97" s="31" t="s">
        <v>38</v>
      </c>
      <c r="J97" s="35" t="str">
        <f>E21</f>
        <v xml:space="preserve">STORING spol. s r.o. </v>
      </c>
      <c r="K97" s="39"/>
      <c r="L97" s="109"/>
      <c r="S97" s="37"/>
      <c r="T97" s="37"/>
      <c r="U97" s="37"/>
      <c r="V97" s="37"/>
      <c r="W97" s="37"/>
      <c r="X97" s="37"/>
      <c r="Y97" s="37"/>
      <c r="Z97" s="37"/>
      <c r="AA97" s="37"/>
      <c r="AB97" s="37"/>
      <c r="AC97" s="37"/>
      <c r="AD97" s="37"/>
      <c r="AE97" s="37"/>
    </row>
    <row r="98" spans="1:65" s="2" customFormat="1" ht="15.2" customHeight="1" x14ac:dyDescent="0.2">
      <c r="A98" s="37"/>
      <c r="B98" s="38"/>
      <c r="C98" s="31" t="s">
        <v>36</v>
      </c>
      <c r="D98" s="39"/>
      <c r="E98" s="39"/>
      <c r="F98" s="29" t="str">
        <f>IF(E18="","",E18)</f>
        <v>Vyplň údaj</v>
      </c>
      <c r="G98" s="39"/>
      <c r="H98" s="39"/>
      <c r="I98" s="31" t="s">
        <v>43</v>
      </c>
      <c r="J98" s="35" t="str">
        <f>E24</f>
        <v xml:space="preserve">STORING spol. s r.o. </v>
      </c>
      <c r="K98" s="39"/>
      <c r="L98" s="109"/>
      <c r="S98" s="37"/>
      <c r="T98" s="37"/>
      <c r="U98" s="37"/>
      <c r="V98" s="37"/>
      <c r="W98" s="37"/>
      <c r="X98" s="37"/>
      <c r="Y98" s="37"/>
      <c r="Z98" s="37"/>
      <c r="AA98" s="37"/>
      <c r="AB98" s="37"/>
      <c r="AC98" s="37"/>
      <c r="AD98" s="37"/>
      <c r="AE98" s="37"/>
    </row>
    <row r="99" spans="1:65" s="2" customFormat="1" ht="10.35" customHeight="1" x14ac:dyDescent="0.2">
      <c r="A99" s="37"/>
      <c r="B99" s="38"/>
      <c r="C99" s="39"/>
      <c r="D99" s="39"/>
      <c r="E99" s="39"/>
      <c r="F99" s="39"/>
      <c r="G99" s="39"/>
      <c r="H99" s="39"/>
      <c r="I99" s="39"/>
      <c r="J99" s="39"/>
      <c r="K99" s="39"/>
      <c r="L99" s="109"/>
      <c r="S99" s="37"/>
      <c r="T99" s="37"/>
      <c r="U99" s="37"/>
      <c r="V99" s="37"/>
      <c r="W99" s="37"/>
      <c r="X99" s="37"/>
      <c r="Y99" s="37"/>
      <c r="Z99" s="37"/>
      <c r="AA99" s="37"/>
      <c r="AB99" s="37"/>
      <c r="AC99" s="37"/>
      <c r="AD99" s="37"/>
      <c r="AE99" s="37"/>
    </row>
    <row r="100" spans="1:65" s="11" customFormat="1" ht="29.25" customHeight="1" x14ac:dyDescent="0.2">
      <c r="A100" s="149"/>
      <c r="B100" s="150"/>
      <c r="C100" s="151" t="s">
        <v>140</v>
      </c>
      <c r="D100" s="152" t="s">
        <v>65</v>
      </c>
      <c r="E100" s="152" t="s">
        <v>61</v>
      </c>
      <c r="F100" s="152" t="s">
        <v>62</v>
      </c>
      <c r="G100" s="152" t="s">
        <v>141</v>
      </c>
      <c r="H100" s="152" t="s">
        <v>142</v>
      </c>
      <c r="I100" s="152" t="s">
        <v>143</v>
      </c>
      <c r="J100" s="152" t="s">
        <v>115</v>
      </c>
      <c r="K100" s="153" t="s">
        <v>144</v>
      </c>
      <c r="L100" s="154"/>
      <c r="M100" s="71" t="s">
        <v>79</v>
      </c>
      <c r="N100" s="72" t="s">
        <v>50</v>
      </c>
      <c r="O100" s="72" t="s">
        <v>145</v>
      </c>
      <c r="P100" s="72" t="s">
        <v>146</v>
      </c>
      <c r="Q100" s="72" t="s">
        <v>147</v>
      </c>
      <c r="R100" s="72" t="s">
        <v>148</v>
      </c>
      <c r="S100" s="72" t="s">
        <v>149</v>
      </c>
      <c r="T100" s="73" t="s">
        <v>150</v>
      </c>
      <c r="U100" s="149"/>
      <c r="V100" s="149"/>
      <c r="W100" s="149"/>
      <c r="X100" s="149"/>
      <c r="Y100" s="149"/>
      <c r="Z100" s="149"/>
      <c r="AA100" s="149"/>
      <c r="AB100" s="149"/>
      <c r="AC100" s="149"/>
      <c r="AD100" s="149"/>
      <c r="AE100" s="149"/>
    </row>
    <row r="101" spans="1:65" s="2" customFormat="1" ht="22.9" customHeight="1" x14ac:dyDescent="0.25">
      <c r="A101" s="37"/>
      <c r="B101" s="38"/>
      <c r="C101" s="78" t="s">
        <v>151</v>
      </c>
      <c r="D101" s="39"/>
      <c r="E101" s="39"/>
      <c r="F101" s="39"/>
      <c r="G101" s="39"/>
      <c r="H101" s="39"/>
      <c r="I101" s="39"/>
      <c r="J101" s="155">
        <f>BK101</f>
        <v>0</v>
      </c>
      <c r="K101" s="39"/>
      <c r="L101" s="42"/>
      <c r="M101" s="74"/>
      <c r="N101" s="156"/>
      <c r="O101" s="75"/>
      <c r="P101" s="157">
        <f>P102+P338+P590+P594</f>
        <v>0</v>
      </c>
      <c r="Q101" s="75"/>
      <c r="R101" s="157">
        <f>R102+R338+R590+R594</f>
        <v>56.266519629999991</v>
      </c>
      <c r="S101" s="75"/>
      <c r="T101" s="158">
        <f>T102+T338+T590+T594</f>
        <v>49.809071189999983</v>
      </c>
      <c r="U101" s="37"/>
      <c r="V101" s="37"/>
      <c r="W101" s="37"/>
      <c r="X101" s="37"/>
      <c r="Y101" s="37"/>
      <c r="Z101" s="37"/>
      <c r="AA101" s="37"/>
      <c r="AB101" s="37"/>
      <c r="AC101" s="37"/>
      <c r="AD101" s="37"/>
      <c r="AE101" s="37"/>
      <c r="AT101" s="19" t="s">
        <v>80</v>
      </c>
      <c r="AU101" s="19" t="s">
        <v>116</v>
      </c>
      <c r="BK101" s="159">
        <f>BK102+BK338+BK590+BK594</f>
        <v>0</v>
      </c>
    </row>
    <row r="102" spans="1:65" s="12" customFormat="1" ht="25.9" customHeight="1" x14ac:dyDescent="0.2">
      <c r="B102" s="160"/>
      <c r="C102" s="161"/>
      <c r="D102" s="162" t="s">
        <v>80</v>
      </c>
      <c r="E102" s="163" t="s">
        <v>152</v>
      </c>
      <c r="F102" s="163" t="s">
        <v>153</v>
      </c>
      <c r="G102" s="161"/>
      <c r="H102" s="161"/>
      <c r="I102" s="164"/>
      <c r="J102" s="165">
        <f>BK102</f>
        <v>0</v>
      </c>
      <c r="K102" s="161"/>
      <c r="L102" s="166"/>
      <c r="M102" s="167"/>
      <c r="N102" s="168"/>
      <c r="O102" s="168"/>
      <c r="P102" s="169">
        <f>P103+P138+P141+P214+P325+P335</f>
        <v>0</v>
      </c>
      <c r="Q102" s="168"/>
      <c r="R102" s="169">
        <f>R103+R138+R141+R214+R325+R335</f>
        <v>45.464744729999993</v>
      </c>
      <c r="S102" s="168"/>
      <c r="T102" s="170">
        <f>T103+T138+T141+T214+T325+T335</f>
        <v>48.060499999999983</v>
      </c>
      <c r="AR102" s="171" t="s">
        <v>89</v>
      </c>
      <c r="AT102" s="172" t="s">
        <v>80</v>
      </c>
      <c r="AU102" s="172" t="s">
        <v>81</v>
      </c>
      <c r="AY102" s="171" t="s">
        <v>154</v>
      </c>
      <c r="BK102" s="173">
        <f>BK103+BK138+BK141+BK214+BK325+BK335</f>
        <v>0</v>
      </c>
    </row>
    <row r="103" spans="1:65" s="12" customFormat="1" ht="22.9" customHeight="1" x14ac:dyDescent="0.2">
      <c r="B103" s="160"/>
      <c r="C103" s="161"/>
      <c r="D103" s="162" t="s">
        <v>80</v>
      </c>
      <c r="E103" s="174" t="s">
        <v>155</v>
      </c>
      <c r="F103" s="174" t="s">
        <v>156</v>
      </c>
      <c r="G103" s="161"/>
      <c r="H103" s="161"/>
      <c r="I103" s="164"/>
      <c r="J103" s="175">
        <f>BK103</f>
        <v>0</v>
      </c>
      <c r="K103" s="161"/>
      <c r="L103" s="166"/>
      <c r="M103" s="167"/>
      <c r="N103" s="168"/>
      <c r="O103" s="168"/>
      <c r="P103" s="169">
        <f>SUM(P104:P137)</f>
        <v>0</v>
      </c>
      <c r="Q103" s="168"/>
      <c r="R103" s="169">
        <f>SUM(R104:R137)</f>
        <v>18.939511500000002</v>
      </c>
      <c r="S103" s="168"/>
      <c r="T103" s="170">
        <f>SUM(T104:T137)</f>
        <v>0</v>
      </c>
      <c r="AR103" s="171" t="s">
        <v>89</v>
      </c>
      <c r="AT103" s="172" t="s">
        <v>80</v>
      </c>
      <c r="AU103" s="172" t="s">
        <v>89</v>
      </c>
      <c r="AY103" s="171" t="s">
        <v>154</v>
      </c>
      <c r="BK103" s="173">
        <f>SUM(BK104:BK137)</f>
        <v>0</v>
      </c>
    </row>
    <row r="104" spans="1:65" s="2" customFormat="1" ht="37.9" customHeight="1" x14ac:dyDescent="0.2">
      <c r="A104" s="37"/>
      <c r="B104" s="38"/>
      <c r="C104" s="176" t="s">
        <v>89</v>
      </c>
      <c r="D104" s="176" t="s">
        <v>157</v>
      </c>
      <c r="E104" s="177" t="s">
        <v>158</v>
      </c>
      <c r="F104" s="178" t="s">
        <v>159</v>
      </c>
      <c r="G104" s="179" t="s">
        <v>160</v>
      </c>
      <c r="H104" s="180">
        <v>24.324999999999999</v>
      </c>
      <c r="I104" s="181"/>
      <c r="J104" s="182">
        <f>ROUND(I104*H104,2)</f>
        <v>0</v>
      </c>
      <c r="K104" s="178" t="s">
        <v>161</v>
      </c>
      <c r="L104" s="42"/>
      <c r="M104" s="183" t="s">
        <v>79</v>
      </c>
      <c r="N104" s="184" t="s">
        <v>51</v>
      </c>
      <c r="O104" s="67"/>
      <c r="P104" s="185">
        <f>O104*H104</f>
        <v>0</v>
      </c>
      <c r="Q104" s="185">
        <v>0.37678</v>
      </c>
      <c r="R104" s="185">
        <f>Q104*H104</f>
        <v>9.1651734999999999</v>
      </c>
      <c r="S104" s="185">
        <v>0</v>
      </c>
      <c r="T104" s="186">
        <f>S104*H104</f>
        <v>0</v>
      </c>
      <c r="U104" s="37"/>
      <c r="V104" s="37"/>
      <c r="W104" s="37"/>
      <c r="X104" s="37"/>
      <c r="Y104" s="37"/>
      <c r="Z104" s="37"/>
      <c r="AA104" s="37"/>
      <c r="AB104" s="37"/>
      <c r="AC104" s="37"/>
      <c r="AD104" s="37"/>
      <c r="AE104" s="37"/>
      <c r="AR104" s="187" t="s">
        <v>162</v>
      </c>
      <c r="AT104" s="187" t="s">
        <v>157</v>
      </c>
      <c r="AU104" s="187" t="s">
        <v>91</v>
      </c>
      <c r="AY104" s="19" t="s">
        <v>154</v>
      </c>
      <c r="BE104" s="188">
        <f>IF(N104="základní",J104,0)</f>
        <v>0</v>
      </c>
      <c r="BF104" s="188">
        <f>IF(N104="snížená",J104,0)</f>
        <v>0</v>
      </c>
      <c r="BG104" s="188">
        <f>IF(N104="zákl. přenesená",J104,0)</f>
        <v>0</v>
      </c>
      <c r="BH104" s="188">
        <f>IF(N104="sníž. přenesená",J104,0)</f>
        <v>0</v>
      </c>
      <c r="BI104" s="188">
        <f>IF(N104="nulová",J104,0)</f>
        <v>0</v>
      </c>
      <c r="BJ104" s="19" t="s">
        <v>89</v>
      </c>
      <c r="BK104" s="188">
        <f>ROUND(I104*H104,2)</f>
        <v>0</v>
      </c>
      <c r="BL104" s="19" t="s">
        <v>162</v>
      </c>
      <c r="BM104" s="187" t="s">
        <v>163</v>
      </c>
    </row>
    <row r="105" spans="1:65" s="2" customFormat="1" ht="11.25" x14ac:dyDescent="0.2">
      <c r="A105" s="37"/>
      <c r="B105" s="38"/>
      <c r="C105" s="39"/>
      <c r="D105" s="189" t="s">
        <v>164</v>
      </c>
      <c r="E105" s="39"/>
      <c r="F105" s="190" t="s">
        <v>165</v>
      </c>
      <c r="G105" s="39"/>
      <c r="H105" s="39"/>
      <c r="I105" s="191"/>
      <c r="J105" s="39"/>
      <c r="K105" s="39"/>
      <c r="L105" s="42"/>
      <c r="M105" s="192"/>
      <c r="N105" s="193"/>
      <c r="O105" s="67"/>
      <c r="P105" s="67"/>
      <c r="Q105" s="67"/>
      <c r="R105" s="67"/>
      <c r="S105" s="67"/>
      <c r="T105" s="68"/>
      <c r="U105" s="37"/>
      <c r="V105" s="37"/>
      <c r="W105" s="37"/>
      <c r="X105" s="37"/>
      <c r="Y105" s="37"/>
      <c r="Z105" s="37"/>
      <c r="AA105" s="37"/>
      <c r="AB105" s="37"/>
      <c r="AC105" s="37"/>
      <c r="AD105" s="37"/>
      <c r="AE105" s="37"/>
      <c r="AT105" s="19" t="s">
        <v>164</v>
      </c>
      <c r="AU105" s="19" t="s">
        <v>91</v>
      </c>
    </row>
    <row r="106" spans="1:65" s="13" customFormat="1" ht="11.25" x14ac:dyDescent="0.2">
      <c r="B106" s="194"/>
      <c r="C106" s="195"/>
      <c r="D106" s="196" t="s">
        <v>166</v>
      </c>
      <c r="E106" s="197" t="s">
        <v>79</v>
      </c>
      <c r="F106" s="198" t="s">
        <v>167</v>
      </c>
      <c r="G106" s="195"/>
      <c r="H106" s="197" t="s">
        <v>79</v>
      </c>
      <c r="I106" s="199"/>
      <c r="J106" s="195"/>
      <c r="K106" s="195"/>
      <c r="L106" s="200"/>
      <c r="M106" s="201"/>
      <c r="N106" s="202"/>
      <c r="O106" s="202"/>
      <c r="P106" s="202"/>
      <c r="Q106" s="202"/>
      <c r="R106" s="202"/>
      <c r="S106" s="202"/>
      <c r="T106" s="203"/>
      <c r="AT106" s="204" t="s">
        <v>166</v>
      </c>
      <c r="AU106" s="204" t="s">
        <v>91</v>
      </c>
      <c r="AV106" s="13" t="s">
        <v>89</v>
      </c>
      <c r="AW106" s="13" t="s">
        <v>42</v>
      </c>
      <c r="AX106" s="13" t="s">
        <v>81</v>
      </c>
      <c r="AY106" s="204" t="s">
        <v>154</v>
      </c>
    </row>
    <row r="107" spans="1:65" s="14" customFormat="1" ht="11.25" x14ac:dyDescent="0.2">
      <c r="B107" s="205"/>
      <c r="C107" s="206"/>
      <c r="D107" s="196" t="s">
        <v>166</v>
      </c>
      <c r="E107" s="207" t="s">
        <v>79</v>
      </c>
      <c r="F107" s="208" t="s">
        <v>168</v>
      </c>
      <c r="G107" s="206"/>
      <c r="H107" s="209">
        <v>15</v>
      </c>
      <c r="I107" s="210"/>
      <c r="J107" s="206"/>
      <c r="K107" s="206"/>
      <c r="L107" s="211"/>
      <c r="M107" s="212"/>
      <c r="N107" s="213"/>
      <c r="O107" s="213"/>
      <c r="P107" s="213"/>
      <c r="Q107" s="213"/>
      <c r="R107" s="213"/>
      <c r="S107" s="213"/>
      <c r="T107" s="214"/>
      <c r="AT107" s="215" t="s">
        <v>166</v>
      </c>
      <c r="AU107" s="215" t="s">
        <v>91</v>
      </c>
      <c r="AV107" s="14" t="s">
        <v>91</v>
      </c>
      <c r="AW107" s="14" t="s">
        <v>42</v>
      </c>
      <c r="AX107" s="14" t="s">
        <v>81</v>
      </c>
      <c r="AY107" s="215" t="s">
        <v>154</v>
      </c>
    </row>
    <row r="108" spans="1:65" s="13" customFormat="1" ht="11.25" x14ac:dyDescent="0.2">
      <c r="B108" s="194"/>
      <c r="C108" s="195"/>
      <c r="D108" s="196" t="s">
        <v>166</v>
      </c>
      <c r="E108" s="197" t="s">
        <v>79</v>
      </c>
      <c r="F108" s="198" t="s">
        <v>169</v>
      </c>
      <c r="G108" s="195"/>
      <c r="H108" s="197" t="s">
        <v>79</v>
      </c>
      <c r="I108" s="199"/>
      <c r="J108" s="195"/>
      <c r="K108" s="195"/>
      <c r="L108" s="200"/>
      <c r="M108" s="201"/>
      <c r="N108" s="202"/>
      <c r="O108" s="202"/>
      <c r="P108" s="202"/>
      <c r="Q108" s="202"/>
      <c r="R108" s="202"/>
      <c r="S108" s="202"/>
      <c r="T108" s="203"/>
      <c r="AT108" s="204" t="s">
        <v>166</v>
      </c>
      <c r="AU108" s="204" t="s">
        <v>91</v>
      </c>
      <c r="AV108" s="13" t="s">
        <v>89</v>
      </c>
      <c r="AW108" s="13" t="s">
        <v>42</v>
      </c>
      <c r="AX108" s="13" t="s">
        <v>81</v>
      </c>
      <c r="AY108" s="204" t="s">
        <v>154</v>
      </c>
    </row>
    <row r="109" spans="1:65" s="14" customFormat="1" ht="11.25" x14ac:dyDescent="0.2">
      <c r="B109" s="205"/>
      <c r="C109" s="206"/>
      <c r="D109" s="196" t="s">
        <v>166</v>
      </c>
      <c r="E109" s="207" t="s">
        <v>79</v>
      </c>
      <c r="F109" s="208" t="s">
        <v>170</v>
      </c>
      <c r="G109" s="206"/>
      <c r="H109" s="209">
        <v>9.3249999999999993</v>
      </c>
      <c r="I109" s="210"/>
      <c r="J109" s="206"/>
      <c r="K109" s="206"/>
      <c r="L109" s="211"/>
      <c r="M109" s="212"/>
      <c r="N109" s="213"/>
      <c r="O109" s="213"/>
      <c r="P109" s="213"/>
      <c r="Q109" s="213"/>
      <c r="R109" s="213"/>
      <c r="S109" s="213"/>
      <c r="T109" s="214"/>
      <c r="AT109" s="215" t="s">
        <v>166</v>
      </c>
      <c r="AU109" s="215" t="s">
        <v>91</v>
      </c>
      <c r="AV109" s="14" t="s">
        <v>91</v>
      </c>
      <c r="AW109" s="14" t="s">
        <v>42</v>
      </c>
      <c r="AX109" s="14" t="s">
        <v>81</v>
      </c>
      <c r="AY109" s="215" t="s">
        <v>154</v>
      </c>
    </row>
    <row r="110" spans="1:65" s="15" customFormat="1" ht="11.25" x14ac:dyDescent="0.2">
      <c r="B110" s="216"/>
      <c r="C110" s="217"/>
      <c r="D110" s="196" t="s">
        <v>166</v>
      </c>
      <c r="E110" s="218" t="s">
        <v>79</v>
      </c>
      <c r="F110" s="219" t="s">
        <v>171</v>
      </c>
      <c r="G110" s="217"/>
      <c r="H110" s="220">
        <v>24.324999999999999</v>
      </c>
      <c r="I110" s="221"/>
      <c r="J110" s="217"/>
      <c r="K110" s="217"/>
      <c r="L110" s="222"/>
      <c r="M110" s="223"/>
      <c r="N110" s="224"/>
      <c r="O110" s="224"/>
      <c r="P110" s="224"/>
      <c r="Q110" s="224"/>
      <c r="R110" s="224"/>
      <c r="S110" s="224"/>
      <c r="T110" s="225"/>
      <c r="AT110" s="226" t="s">
        <v>166</v>
      </c>
      <c r="AU110" s="226" t="s">
        <v>91</v>
      </c>
      <c r="AV110" s="15" t="s">
        <v>162</v>
      </c>
      <c r="AW110" s="15" t="s">
        <v>42</v>
      </c>
      <c r="AX110" s="15" t="s">
        <v>89</v>
      </c>
      <c r="AY110" s="226" t="s">
        <v>154</v>
      </c>
    </row>
    <row r="111" spans="1:65" s="2" customFormat="1" ht="24.2" customHeight="1" x14ac:dyDescent="0.2">
      <c r="A111" s="37"/>
      <c r="B111" s="38"/>
      <c r="C111" s="176" t="s">
        <v>91</v>
      </c>
      <c r="D111" s="176" t="s">
        <v>157</v>
      </c>
      <c r="E111" s="177" t="s">
        <v>172</v>
      </c>
      <c r="F111" s="178" t="s">
        <v>173</v>
      </c>
      <c r="G111" s="179" t="s">
        <v>174</v>
      </c>
      <c r="H111" s="180">
        <v>2.1999999999999999E-2</v>
      </c>
      <c r="I111" s="181"/>
      <c r="J111" s="182">
        <f>ROUND(I111*H111,2)</f>
        <v>0</v>
      </c>
      <c r="K111" s="178" t="s">
        <v>161</v>
      </c>
      <c r="L111" s="42"/>
      <c r="M111" s="183" t="s">
        <v>79</v>
      </c>
      <c r="N111" s="184" t="s">
        <v>51</v>
      </c>
      <c r="O111" s="67"/>
      <c r="P111" s="185">
        <f>O111*H111</f>
        <v>0</v>
      </c>
      <c r="Q111" s="185">
        <v>1.0900000000000001</v>
      </c>
      <c r="R111" s="185">
        <f>Q111*H111</f>
        <v>2.3980000000000001E-2</v>
      </c>
      <c r="S111" s="185">
        <v>0</v>
      </c>
      <c r="T111" s="186">
        <f>S111*H111</f>
        <v>0</v>
      </c>
      <c r="U111" s="37"/>
      <c r="V111" s="37"/>
      <c r="W111" s="37"/>
      <c r="X111" s="37"/>
      <c r="Y111" s="37"/>
      <c r="Z111" s="37"/>
      <c r="AA111" s="37"/>
      <c r="AB111" s="37"/>
      <c r="AC111" s="37"/>
      <c r="AD111" s="37"/>
      <c r="AE111" s="37"/>
      <c r="AR111" s="187" t="s">
        <v>162</v>
      </c>
      <c r="AT111" s="187" t="s">
        <v>157</v>
      </c>
      <c r="AU111" s="187" t="s">
        <v>91</v>
      </c>
      <c r="AY111" s="19" t="s">
        <v>154</v>
      </c>
      <c r="BE111" s="188">
        <f>IF(N111="základní",J111,0)</f>
        <v>0</v>
      </c>
      <c r="BF111" s="188">
        <f>IF(N111="snížená",J111,0)</f>
        <v>0</v>
      </c>
      <c r="BG111" s="188">
        <f>IF(N111="zákl. přenesená",J111,0)</f>
        <v>0</v>
      </c>
      <c r="BH111" s="188">
        <f>IF(N111="sníž. přenesená",J111,0)</f>
        <v>0</v>
      </c>
      <c r="BI111" s="188">
        <f>IF(N111="nulová",J111,0)</f>
        <v>0</v>
      </c>
      <c r="BJ111" s="19" t="s">
        <v>89</v>
      </c>
      <c r="BK111" s="188">
        <f>ROUND(I111*H111,2)</f>
        <v>0</v>
      </c>
      <c r="BL111" s="19" t="s">
        <v>162</v>
      </c>
      <c r="BM111" s="187" t="s">
        <v>175</v>
      </c>
    </row>
    <row r="112" spans="1:65" s="2" customFormat="1" ht="11.25" x14ac:dyDescent="0.2">
      <c r="A112" s="37"/>
      <c r="B112" s="38"/>
      <c r="C112" s="39"/>
      <c r="D112" s="189" t="s">
        <v>164</v>
      </c>
      <c r="E112" s="39"/>
      <c r="F112" s="190" t="s">
        <v>176</v>
      </c>
      <c r="G112" s="39"/>
      <c r="H112" s="39"/>
      <c r="I112" s="191"/>
      <c r="J112" s="39"/>
      <c r="K112" s="39"/>
      <c r="L112" s="42"/>
      <c r="M112" s="192"/>
      <c r="N112" s="193"/>
      <c r="O112" s="67"/>
      <c r="P112" s="67"/>
      <c r="Q112" s="67"/>
      <c r="R112" s="67"/>
      <c r="S112" s="67"/>
      <c r="T112" s="68"/>
      <c r="U112" s="37"/>
      <c r="V112" s="37"/>
      <c r="W112" s="37"/>
      <c r="X112" s="37"/>
      <c r="Y112" s="37"/>
      <c r="Z112" s="37"/>
      <c r="AA112" s="37"/>
      <c r="AB112" s="37"/>
      <c r="AC112" s="37"/>
      <c r="AD112" s="37"/>
      <c r="AE112" s="37"/>
      <c r="AT112" s="19" t="s">
        <v>164</v>
      </c>
      <c r="AU112" s="19" t="s">
        <v>91</v>
      </c>
    </row>
    <row r="113" spans="1:65" s="13" customFormat="1" ht="11.25" x14ac:dyDescent="0.2">
      <c r="B113" s="194"/>
      <c r="C113" s="195"/>
      <c r="D113" s="196" t="s">
        <v>166</v>
      </c>
      <c r="E113" s="197" t="s">
        <v>79</v>
      </c>
      <c r="F113" s="198" t="s">
        <v>177</v>
      </c>
      <c r="G113" s="195"/>
      <c r="H113" s="197" t="s">
        <v>79</v>
      </c>
      <c r="I113" s="199"/>
      <c r="J113" s="195"/>
      <c r="K113" s="195"/>
      <c r="L113" s="200"/>
      <c r="M113" s="201"/>
      <c r="N113" s="202"/>
      <c r="O113" s="202"/>
      <c r="P113" s="202"/>
      <c r="Q113" s="202"/>
      <c r="R113" s="202"/>
      <c r="S113" s="202"/>
      <c r="T113" s="203"/>
      <c r="AT113" s="204" t="s">
        <v>166</v>
      </c>
      <c r="AU113" s="204" t="s">
        <v>91</v>
      </c>
      <c r="AV113" s="13" t="s">
        <v>89</v>
      </c>
      <c r="AW113" s="13" t="s">
        <v>42</v>
      </c>
      <c r="AX113" s="13" t="s">
        <v>81</v>
      </c>
      <c r="AY113" s="204" t="s">
        <v>154</v>
      </c>
    </row>
    <row r="114" spans="1:65" s="14" customFormat="1" ht="11.25" x14ac:dyDescent="0.2">
      <c r="B114" s="205"/>
      <c r="C114" s="206"/>
      <c r="D114" s="196" t="s">
        <v>166</v>
      </c>
      <c r="E114" s="207" t="s">
        <v>79</v>
      </c>
      <c r="F114" s="208" t="s">
        <v>178</v>
      </c>
      <c r="G114" s="206"/>
      <c r="H114" s="209">
        <v>2.1999999999999999E-2</v>
      </c>
      <c r="I114" s="210"/>
      <c r="J114" s="206"/>
      <c r="K114" s="206"/>
      <c r="L114" s="211"/>
      <c r="M114" s="212"/>
      <c r="N114" s="213"/>
      <c r="O114" s="213"/>
      <c r="P114" s="213"/>
      <c r="Q114" s="213"/>
      <c r="R114" s="213"/>
      <c r="S114" s="213"/>
      <c r="T114" s="214"/>
      <c r="AT114" s="215" t="s">
        <v>166</v>
      </c>
      <c r="AU114" s="215" t="s">
        <v>91</v>
      </c>
      <c r="AV114" s="14" t="s">
        <v>91</v>
      </c>
      <c r="AW114" s="14" t="s">
        <v>42</v>
      </c>
      <c r="AX114" s="14" t="s">
        <v>89</v>
      </c>
      <c r="AY114" s="215" t="s">
        <v>154</v>
      </c>
    </row>
    <row r="115" spans="1:65" s="2" customFormat="1" ht="37.9" customHeight="1" x14ac:dyDescent="0.2">
      <c r="A115" s="37"/>
      <c r="B115" s="38"/>
      <c r="C115" s="176" t="s">
        <v>155</v>
      </c>
      <c r="D115" s="176" t="s">
        <v>157</v>
      </c>
      <c r="E115" s="177" t="s">
        <v>179</v>
      </c>
      <c r="F115" s="178" t="s">
        <v>180</v>
      </c>
      <c r="G115" s="179" t="s">
        <v>181</v>
      </c>
      <c r="H115" s="180">
        <v>20</v>
      </c>
      <c r="I115" s="181"/>
      <c r="J115" s="182">
        <f>ROUND(I115*H115,2)</f>
        <v>0</v>
      </c>
      <c r="K115" s="178" t="s">
        <v>161</v>
      </c>
      <c r="L115" s="42"/>
      <c r="M115" s="183" t="s">
        <v>79</v>
      </c>
      <c r="N115" s="184" t="s">
        <v>51</v>
      </c>
      <c r="O115" s="67"/>
      <c r="P115" s="185">
        <f>O115*H115</f>
        <v>0</v>
      </c>
      <c r="Q115" s="185">
        <v>2.3689999999999999E-2</v>
      </c>
      <c r="R115" s="185">
        <f>Q115*H115</f>
        <v>0.4738</v>
      </c>
      <c r="S115" s="185">
        <v>0</v>
      </c>
      <c r="T115" s="186">
        <f>S115*H115</f>
        <v>0</v>
      </c>
      <c r="U115" s="37"/>
      <c r="V115" s="37"/>
      <c r="W115" s="37"/>
      <c r="X115" s="37"/>
      <c r="Y115" s="37"/>
      <c r="Z115" s="37"/>
      <c r="AA115" s="37"/>
      <c r="AB115" s="37"/>
      <c r="AC115" s="37"/>
      <c r="AD115" s="37"/>
      <c r="AE115" s="37"/>
      <c r="AR115" s="187" t="s">
        <v>162</v>
      </c>
      <c r="AT115" s="187" t="s">
        <v>157</v>
      </c>
      <c r="AU115" s="187" t="s">
        <v>91</v>
      </c>
      <c r="AY115" s="19" t="s">
        <v>154</v>
      </c>
      <c r="BE115" s="188">
        <f>IF(N115="základní",J115,0)</f>
        <v>0</v>
      </c>
      <c r="BF115" s="188">
        <f>IF(N115="snížená",J115,0)</f>
        <v>0</v>
      </c>
      <c r="BG115" s="188">
        <f>IF(N115="zákl. přenesená",J115,0)</f>
        <v>0</v>
      </c>
      <c r="BH115" s="188">
        <f>IF(N115="sníž. přenesená",J115,0)</f>
        <v>0</v>
      </c>
      <c r="BI115" s="188">
        <f>IF(N115="nulová",J115,0)</f>
        <v>0</v>
      </c>
      <c r="BJ115" s="19" t="s">
        <v>89</v>
      </c>
      <c r="BK115" s="188">
        <f>ROUND(I115*H115,2)</f>
        <v>0</v>
      </c>
      <c r="BL115" s="19" t="s">
        <v>162</v>
      </c>
      <c r="BM115" s="187" t="s">
        <v>182</v>
      </c>
    </row>
    <row r="116" spans="1:65" s="2" customFormat="1" ht="11.25" x14ac:dyDescent="0.2">
      <c r="A116" s="37"/>
      <c r="B116" s="38"/>
      <c r="C116" s="39"/>
      <c r="D116" s="189" t="s">
        <v>164</v>
      </c>
      <c r="E116" s="39"/>
      <c r="F116" s="190" t="s">
        <v>183</v>
      </c>
      <c r="G116" s="39"/>
      <c r="H116" s="39"/>
      <c r="I116" s="191"/>
      <c r="J116" s="39"/>
      <c r="K116" s="39"/>
      <c r="L116" s="42"/>
      <c r="M116" s="192"/>
      <c r="N116" s="193"/>
      <c r="O116" s="67"/>
      <c r="P116" s="67"/>
      <c r="Q116" s="67"/>
      <c r="R116" s="67"/>
      <c r="S116" s="67"/>
      <c r="T116" s="68"/>
      <c r="U116" s="37"/>
      <c r="V116" s="37"/>
      <c r="W116" s="37"/>
      <c r="X116" s="37"/>
      <c r="Y116" s="37"/>
      <c r="Z116" s="37"/>
      <c r="AA116" s="37"/>
      <c r="AB116" s="37"/>
      <c r="AC116" s="37"/>
      <c r="AD116" s="37"/>
      <c r="AE116" s="37"/>
      <c r="AT116" s="19" t="s">
        <v>164</v>
      </c>
      <c r="AU116" s="19" t="s">
        <v>91</v>
      </c>
    </row>
    <row r="117" spans="1:65" s="2" customFormat="1" ht="37.9" customHeight="1" x14ac:dyDescent="0.2">
      <c r="A117" s="37"/>
      <c r="B117" s="38"/>
      <c r="C117" s="176" t="s">
        <v>162</v>
      </c>
      <c r="D117" s="176" t="s">
        <v>157</v>
      </c>
      <c r="E117" s="177" t="s">
        <v>184</v>
      </c>
      <c r="F117" s="178" t="s">
        <v>185</v>
      </c>
      <c r="G117" s="179" t="s">
        <v>181</v>
      </c>
      <c r="H117" s="180">
        <v>3</v>
      </c>
      <c r="I117" s="181"/>
      <c r="J117" s="182">
        <f>ROUND(I117*H117,2)</f>
        <v>0</v>
      </c>
      <c r="K117" s="178" t="s">
        <v>161</v>
      </c>
      <c r="L117" s="42"/>
      <c r="M117" s="183" t="s">
        <v>79</v>
      </c>
      <c r="N117" s="184" t="s">
        <v>51</v>
      </c>
      <c r="O117" s="67"/>
      <c r="P117" s="185">
        <f>O117*H117</f>
        <v>0</v>
      </c>
      <c r="Q117" s="185">
        <v>4.6940000000000003E-2</v>
      </c>
      <c r="R117" s="185">
        <f>Q117*H117</f>
        <v>0.14082</v>
      </c>
      <c r="S117" s="185">
        <v>0</v>
      </c>
      <c r="T117" s="186">
        <f>S117*H117</f>
        <v>0</v>
      </c>
      <c r="U117" s="37"/>
      <c r="V117" s="37"/>
      <c r="W117" s="37"/>
      <c r="X117" s="37"/>
      <c r="Y117" s="37"/>
      <c r="Z117" s="37"/>
      <c r="AA117" s="37"/>
      <c r="AB117" s="37"/>
      <c r="AC117" s="37"/>
      <c r="AD117" s="37"/>
      <c r="AE117" s="37"/>
      <c r="AR117" s="187" t="s">
        <v>162</v>
      </c>
      <c r="AT117" s="187" t="s">
        <v>157</v>
      </c>
      <c r="AU117" s="187" t="s">
        <v>91</v>
      </c>
      <c r="AY117" s="19" t="s">
        <v>154</v>
      </c>
      <c r="BE117" s="188">
        <f>IF(N117="základní",J117,0)</f>
        <v>0</v>
      </c>
      <c r="BF117" s="188">
        <f>IF(N117="snížená",J117,0)</f>
        <v>0</v>
      </c>
      <c r="BG117" s="188">
        <f>IF(N117="zákl. přenesená",J117,0)</f>
        <v>0</v>
      </c>
      <c r="BH117" s="188">
        <f>IF(N117="sníž. přenesená",J117,0)</f>
        <v>0</v>
      </c>
      <c r="BI117" s="188">
        <f>IF(N117="nulová",J117,0)</f>
        <v>0</v>
      </c>
      <c r="BJ117" s="19" t="s">
        <v>89</v>
      </c>
      <c r="BK117" s="188">
        <f>ROUND(I117*H117,2)</f>
        <v>0</v>
      </c>
      <c r="BL117" s="19" t="s">
        <v>162</v>
      </c>
      <c r="BM117" s="187" t="s">
        <v>186</v>
      </c>
    </row>
    <row r="118" spans="1:65" s="2" customFormat="1" ht="11.25" x14ac:dyDescent="0.2">
      <c r="A118" s="37"/>
      <c r="B118" s="38"/>
      <c r="C118" s="39"/>
      <c r="D118" s="189" t="s">
        <v>164</v>
      </c>
      <c r="E118" s="39"/>
      <c r="F118" s="190" t="s">
        <v>187</v>
      </c>
      <c r="G118" s="39"/>
      <c r="H118" s="39"/>
      <c r="I118" s="191"/>
      <c r="J118" s="39"/>
      <c r="K118" s="39"/>
      <c r="L118" s="42"/>
      <c r="M118" s="192"/>
      <c r="N118" s="193"/>
      <c r="O118" s="67"/>
      <c r="P118" s="67"/>
      <c r="Q118" s="67"/>
      <c r="R118" s="67"/>
      <c r="S118" s="67"/>
      <c r="T118" s="68"/>
      <c r="U118" s="37"/>
      <c r="V118" s="37"/>
      <c r="W118" s="37"/>
      <c r="X118" s="37"/>
      <c r="Y118" s="37"/>
      <c r="Z118" s="37"/>
      <c r="AA118" s="37"/>
      <c r="AB118" s="37"/>
      <c r="AC118" s="37"/>
      <c r="AD118" s="37"/>
      <c r="AE118" s="37"/>
      <c r="AT118" s="19" t="s">
        <v>164</v>
      </c>
      <c r="AU118" s="19" t="s">
        <v>91</v>
      </c>
    </row>
    <row r="119" spans="1:65" s="2" customFormat="1" ht="37.9" customHeight="1" x14ac:dyDescent="0.2">
      <c r="A119" s="37"/>
      <c r="B119" s="38"/>
      <c r="C119" s="176" t="s">
        <v>188</v>
      </c>
      <c r="D119" s="176" t="s">
        <v>157</v>
      </c>
      <c r="E119" s="177" t="s">
        <v>189</v>
      </c>
      <c r="F119" s="178" t="s">
        <v>190</v>
      </c>
      <c r="G119" s="179" t="s">
        <v>174</v>
      </c>
      <c r="H119" s="180">
        <v>1.0999999999999999E-2</v>
      </c>
      <c r="I119" s="181"/>
      <c r="J119" s="182">
        <f>ROUND(I119*H119,2)</f>
        <v>0</v>
      </c>
      <c r="K119" s="178" t="s">
        <v>161</v>
      </c>
      <c r="L119" s="42"/>
      <c r="M119" s="183" t="s">
        <v>79</v>
      </c>
      <c r="N119" s="184" t="s">
        <v>51</v>
      </c>
      <c r="O119" s="67"/>
      <c r="P119" s="185">
        <f>O119*H119</f>
        <v>0</v>
      </c>
      <c r="Q119" s="185">
        <v>1.0463199999999999</v>
      </c>
      <c r="R119" s="185">
        <f>Q119*H119</f>
        <v>1.1509519999999999E-2</v>
      </c>
      <c r="S119" s="185">
        <v>0</v>
      </c>
      <c r="T119" s="186">
        <f>S119*H119</f>
        <v>0</v>
      </c>
      <c r="U119" s="37"/>
      <c r="V119" s="37"/>
      <c r="W119" s="37"/>
      <c r="X119" s="37"/>
      <c r="Y119" s="37"/>
      <c r="Z119" s="37"/>
      <c r="AA119" s="37"/>
      <c r="AB119" s="37"/>
      <c r="AC119" s="37"/>
      <c r="AD119" s="37"/>
      <c r="AE119" s="37"/>
      <c r="AR119" s="187" t="s">
        <v>162</v>
      </c>
      <c r="AT119" s="187" t="s">
        <v>157</v>
      </c>
      <c r="AU119" s="187" t="s">
        <v>91</v>
      </c>
      <c r="AY119" s="19" t="s">
        <v>154</v>
      </c>
      <c r="BE119" s="188">
        <f>IF(N119="základní",J119,0)</f>
        <v>0</v>
      </c>
      <c r="BF119" s="188">
        <f>IF(N119="snížená",J119,0)</f>
        <v>0</v>
      </c>
      <c r="BG119" s="188">
        <f>IF(N119="zákl. přenesená",J119,0)</f>
        <v>0</v>
      </c>
      <c r="BH119" s="188">
        <f>IF(N119="sníž. přenesená",J119,0)</f>
        <v>0</v>
      </c>
      <c r="BI119" s="188">
        <f>IF(N119="nulová",J119,0)</f>
        <v>0</v>
      </c>
      <c r="BJ119" s="19" t="s">
        <v>89</v>
      </c>
      <c r="BK119" s="188">
        <f>ROUND(I119*H119,2)</f>
        <v>0</v>
      </c>
      <c r="BL119" s="19" t="s">
        <v>162</v>
      </c>
      <c r="BM119" s="187" t="s">
        <v>191</v>
      </c>
    </row>
    <row r="120" spans="1:65" s="2" customFormat="1" ht="11.25" x14ac:dyDescent="0.2">
      <c r="A120" s="37"/>
      <c r="B120" s="38"/>
      <c r="C120" s="39"/>
      <c r="D120" s="189" t="s">
        <v>164</v>
      </c>
      <c r="E120" s="39"/>
      <c r="F120" s="190" t="s">
        <v>192</v>
      </c>
      <c r="G120" s="39"/>
      <c r="H120" s="39"/>
      <c r="I120" s="191"/>
      <c r="J120" s="39"/>
      <c r="K120" s="39"/>
      <c r="L120" s="42"/>
      <c r="M120" s="192"/>
      <c r="N120" s="193"/>
      <c r="O120" s="67"/>
      <c r="P120" s="67"/>
      <c r="Q120" s="67"/>
      <c r="R120" s="67"/>
      <c r="S120" s="67"/>
      <c r="T120" s="68"/>
      <c r="U120" s="37"/>
      <c r="V120" s="37"/>
      <c r="W120" s="37"/>
      <c r="X120" s="37"/>
      <c r="Y120" s="37"/>
      <c r="Z120" s="37"/>
      <c r="AA120" s="37"/>
      <c r="AB120" s="37"/>
      <c r="AC120" s="37"/>
      <c r="AD120" s="37"/>
      <c r="AE120" s="37"/>
      <c r="AT120" s="19" t="s">
        <v>164</v>
      </c>
      <c r="AU120" s="19" t="s">
        <v>91</v>
      </c>
    </row>
    <row r="121" spans="1:65" s="14" customFormat="1" ht="11.25" x14ac:dyDescent="0.2">
      <c r="B121" s="205"/>
      <c r="C121" s="206"/>
      <c r="D121" s="196" t="s">
        <v>166</v>
      </c>
      <c r="E121" s="207" t="s">
        <v>79</v>
      </c>
      <c r="F121" s="208" t="s">
        <v>193</v>
      </c>
      <c r="G121" s="206"/>
      <c r="H121" s="209">
        <v>1.0999999999999999E-2</v>
      </c>
      <c r="I121" s="210"/>
      <c r="J121" s="206"/>
      <c r="K121" s="206"/>
      <c r="L121" s="211"/>
      <c r="M121" s="212"/>
      <c r="N121" s="213"/>
      <c r="O121" s="213"/>
      <c r="P121" s="213"/>
      <c r="Q121" s="213"/>
      <c r="R121" s="213"/>
      <c r="S121" s="213"/>
      <c r="T121" s="214"/>
      <c r="AT121" s="215" t="s">
        <v>166</v>
      </c>
      <c r="AU121" s="215" t="s">
        <v>91</v>
      </c>
      <c r="AV121" s="14" t="s">
        <v>91</v>
      </c>
      <c r="AW121" s="14" t="s">
        <v>42</v>
      </c>
      <c r="AX121" s="14" t="s">
        <v>89</v>
      </c>
      <c r="AY121" s="215" t="s">
        <v>154</v>
      </c>
    </row>
    <row r="122" spans="1:65" s="2" customFormat="1" ht="37.9" customHeight="1" x14ac:dyDescent="0.2">
      <c r="A122" s="37"/>
      <c r="B122" s="38"/>
      <c r="C122" s="176" t="s">
        <v>194</v>
      </c>
      <c r="D122" s="176" t="s">
        <v>157</v>
      </c>
      <c r="E122" s="177" t="s">
        <v>195</v>
      </c>
      <c r="F122" s="178" t="s">
        <v>196</v>
      </c>
      <c r="G122" s="179" t="s">
        <v>181</v>
      </c>
      <c r="H122" s="180">
        <v>2</v>
      </c>
      <c r="I122" s="181"/>
      <c r="J122" s="182">
        <f>ROUND(I122*H122,2)</f>
        <v>0</v>
      </c>
      <c r="K122" s="178" t="s">
        <v>161</v>
      </c>
      <c r="L122" s="42"/>
      <c r="M122" s="183" t="s">
        <v>79</v>
      </c>
      <c r="N122" s="184" t="s">
        <v>51</v>
      </c>
      <c r="O122" s="67"/>
      <c r="P122" s="185">
        <f>O122*H122</f>
        <v>0</v>
      </c>
      <c r="Q122" s="185">
        <v>5.4550000000000001E-2</v>
      </c>
      <c r="R122" s="185">
        <f>Q122*H122</f>
        <v>0.1091</v>
      </c>
      <c r="S122" s="185">
        <v>0</v>
      </c>
      <c r="T122" s="186">
        <f>S122*H122</f>
        <v>0</v>
      </c>
      <c r="U122" s="37"/>
      <c r="V122" s="37"/>
      <c r="W122" s="37"/>
      <c r="X122" s="37"/>
      <c r="Y122" s="37"/>
      <c r="Z122" s="37"/>
      <c r="AA122" s="37"/>
      <c r="AB122" s="37"/>
      <c r="AC122" s="37"/>
      <c r="AD122" s="37"/>
      <c r="AE122" s="37"/>
      <c r="AR122" s="187" t="s">
        <v>162</v>
      </c>
      <c r="AT122" s="187" t="s">
        <v>157</v>
      </c>
      <c r="AU122" s="187" t="s">
        <v>91</v>
      </c>
      <c r="AY122" s="19" t="s">
        <v>154</v>
      </c>
      <c r="BE122" s="188">
        <f>IF(N122="základní",J122,0)</f>
        <v>0</v>
      </c>
      <c r="BF122" s="188">
        <f>IF(N122="snížená",J122,0)</f>
        <v>0</v>
      </c>
      <c r="BG122" s="188">
        <f>IF(N122="zákl. přenesená",J122,0)</f>
        <v>0</v>
      </c>
      <c r="BH122" s="188">
        <f>IF(N122="sníž. přenesená",J122,0)</f>
        <v>0</v>
      </c>
      <c r="BI122" s="188">
        <f>IF(N122="nulová",J122,0)</f>
        <v>0</v>
      </c>
      <c r="BJ122" s="19" t="s">
        <v>89</v>
      </c>
      <c r="BK122" s="188">
        <f>ROUND(I122*H122,2)</f>
        <v>0</v>
      </c>
      <c r="BL122" s="19" t="s">
        <v>162</v>
      </c>
      <c r="BM122" s="187" t="s">
        <v>197</v>
      </c>
    </row>
    <row r="123" spans="1:65" s="2" customFormat="1" ht="11.25" x14ac:dyDescent="0.2">
      <c r="A123" s="37"/>
      <c r="B123" s="38"/>
      <c r="C123" s="39"/>
      <c r="D123" s="189" t="s">
        <v>164</v>
      </c>
      <c r="E123" s="39"/>
      <c r="F123" s="190" t="s">
        <v>198</v>
      </c>
      <c r="G123" s="39"/>
      <c r="H123" s="39"/>
      <c r="I123" s="191"/>
      <c r="J123" s="39"/>
      <c r="K123" s="39"/>
      <c r="L123" s="42"/>
      <c r="M123" s="192"/>
      <c r="N123" s="193"/>
      <c r="O123" s="67"/>
      <c r="P123" s="67"/>
      <c r="Q123" s="67"/>
      <c r="R123" s="67"/>
      <c r="S123" s="67"/>
      <c r="T123" s="68"/>
      <c r="U123" s="37"/>
      <c r="V123" s="37"/>
      <c r="W123" s="37"/>
      <c r="X123" s="37"/>
      <c r="Y123" s="37"/>
      <c r="Z123" s="37"/>
      <c r="AA123" s="37"/>
      <c r="AB123" s="37"/>
      <c r="AC123" s="37"/>
      <c r="AD123" s="37"/>
      <c r="AE123" s="37"/>
      <c r="AT123" s="19" t="s">
        <v>164</v>
      </c>
      <c r="AU123" s="19" t="s">
        <v>91</v>
      </c>
    </row>
    <row r="124" spans="1:65" s="2" customFormat="1" ht="16.5" customHeight="1" x14ac:dyDescent="0.2">
      <c r="A124" s="37"/>
      <c r="B124" s="38"/>
      <c r="C124" s="176" t="s">
        <v>199</v>
      </c>
      <c r="D124" s="176" t="s">
        <v>157</v>
      </c>
      <c r="E124" s="177" t="s">
        <v>200</v>
      </c>
      <c r="F124" s="178" t="s">
        <v>201</v>
      </c>
      <c r="G124" s="179" t="s">
        <v>181</v>
      </c>
      <c r="H124" s="180">
        <v>1</v>
      </c>
      <c r="I124" s="181"/>
      <c r="J124" s="182">
        <f>ROUND(I124*H124,2)</f>
        <v>0</v>
      </c>
      <c r="K124" s="178" t="s">
        <v>79</v>
      </c>
      <c r="L124" s="42"/>
      <c r="M124" s="183" t="s">
        <v>79</v>
      </c>
      <c r="N124" s="184" t="s">
        <v>51</v>
      </c>
      <c r="O124" s="67"/>
      <c r="P124" s="185">
        <f>O124*H124</f>
        <v>0</v>
      </c>
      <c r="Q124" s="185">
        <v>0</v>
      </c>
      <c r="R124" s="185">
        <f>Q124*H124</f>
        <v>0</v>
      </c>
      <c r="S124" s="185">
        <v>0</v>
      </c>
      <c r="T124" s="186">
        <f>S124*H124</f>
        <v>0</v>
      </c>
      <c r="U124" s="37"/>
      <c r="V124" s="37"/>
      <c r="W124" s="37"/>
      <c r="X124" s="37"/>
      <c r="Y124" s="37"/>
      <c r="Z124" s="37"/>
      <c r="AA124" s="37"/>
      <c r="AB124" s="37"/>
      <c r="AC124" s="37"/>
      <c r="AD124" s="37"/>
      <c r="AE124" s="37"/>
      <c r="AR124" s="187" t="s">
        <v>162</v>
      </c>
      <c r="AT124" s="187" t="s">
        <v>157</v>
      </c>
      <c r="AU124" s="187" t="s">
        <v>91</v>
      </c>
      <c r="AY124" s="19" t="s">
        <v>154</v>
      </c>
      <c r="BE124" s="188">
        <f>IF(N124="základní",J124,0)</f>
        <v>0</v>
      </c>
      <c r="BF124" s="188">
        <f>IF(N124="snížená",J124,0)</f>
        <v>0</v>
      </c>
      <c r="BG124" s="188">
        <f>IF(N124="zákl. přenesená",J124,0)</f>
        <v>0</v>
      </c>
      <c r="BH124" s="188">
        <f>IF(N124="sníž. přenesená",J124,0)</f>
        <v>0</v>
      </c>
      <c r="BI124" s="188">
        <f>IF(N124="nulová",J124,0)</f>
        <v>0</v>
      </c>
      <c r="BJ124" s="19" t="s">
        <v>89</v>
      </c>
      <c r="BK124" s="188">
        <f>ROUND(I124*H124,2)</f>
        <v>0</v>
      </c>
      <c r="BL124" s="19" t="s">
        <v>162</v>
      </c>
      <c r="BM124" s="187" t="s">
        <v>202</v>
      </c>
    </row>
    <row r="125" spans="1:65" s="2" customFormat="1" ht="49.15" customHeight="1" x14ac:dyDescent="0.2">
      <c r="A125" s="37"/>
      <c r="B125" s="38"/>
      <c r="C125" s="176" t="s">
        <v>203</v>
      </c>
      <c r="D125" s="176" t="s">
        <v>157</v>
      </c>
      <c r="E125" s="177" t="s">
        <v>204</v>
      </c>
      <c r="F125" s="178" t="s">
        <v>205</v>
      </c>
      <c r="G125" s="179" t="s">
        <v>160</v>
      </c>
      <c r="H125" s="180">
        <v>38.228000000000002</v>
      </c>
      <c r="I125" s="181"/>
      <c r="J125" s="182">
        <f>ROUND(I125*H125,2)</f>
        <v>0</v>
      </c>
      <c r="K125" s="178" t="s">
        <v>161</v>
      </c>
      <c r="L125" s="42"/>
      <c r="M125" s="183" t="s">
        <v>79</v>
      </c>
      <c r="N125" s="184" t="s">
        <v>51</v>
      </c>
      <c r="O125" s="67"/>
      <c r="P125" s="185">
        <f>O125*H125</f>
        <v>0</v>
      </c>
      <c r="Q125" s="185">
        <v>0.23458000000000001</v>
      </c>
      <c r="R125" s="185">
        <f>Q125*H125</f>
        <v>8.9675242400000013</v>
      </c>
      <c r="S125" s="185">
        <v>0</v>
      </c>
      <c r="T125" s="186">
        <f>S125*H125</f>
        <v>0</v>
      </c>
      <c r="U125" s="37"/>
      <c r="V125" s="37"/>
      <c r="W125" s="37"/>
      <c r="X125" s="37"/>
      <c r="Y125" s="37"/>
      <c r="Z125" s="37"/>
      <c r="AA125" s="37"/>
      <c r="AB125" s="37"/>
      <c r="AC125" s="37"/>
      <c r="AD125" s="37"/>
      <c r="AE125" s="37"/>
      <c r="AR125" s="187" t="s">
        <v>162</v>
      </c>
      <c r="AT125" s="187" t="s">
        <v>157</v>
      </c>
      <c r="AU125" s="187" t="s">
        <v>91</v>
      </c>
      <c r="AY125" s="19" t="s">
        <v>154</v>
      </c>
      <c r="BE125" s="188">
        <f>IF(N125="základní",J125,0)</f>
        <v>0</v>
      </c>
      <c r="BF125" s="188">
        <f>IF(N125="snížená",J125,0)</f>
        <v>0</v>
      </c>
      <c r="BG125" s="188">
        <f>IF(N125="zákl. přenesená",J125,0)</f>
        <v>0</v>
      </c>
      <c r="BH125" s="188">
        <f>IF(N125="sníž. přenesená",J125,0)</f>
        <v>0</v>
      </c>
      <c r="BI125" s="188">
        <f>IF(N125="nulová",J125,0)</f>
        <v>0</v>
      </c>
      <c r="BJ125" s="19" t="s">
        <v>89</v>
      </c>
      <c r="BK125" s="188">
        <f>ROUND(I125*H125,2)</f>
        <v>0</v>
      </c>
      <c r="BL125" s="19" t="s">
        <v>162</v>
      </c>
      <c r="BM125" s="187" t="s">
        <v>206</v>
      </c>
    </row>
    <row r="126" spans="1:65" s="2" customFormat="1" ht="11.25" x14ac:dyDescent="0.2">
      <c r="A126" s="37"/>
      <c r="B126" s="38"/>
      <c r="C126" s="39"/>
      <c r="D126" s="189" t="s">
        <v>164</v>
      </c>
      <c r="E126" s="39"/>
      <c r="F126" s="190" t="s">
        <v>207</v>
      </c>
      <c r="G126" s="39"/>
      <c r="H126" s="39"/>
      <c r="I126" s="191"/>
      <c r="J126" s="39"/>
      <c r="K126" s="39"/>
      <c r="L126" s="42"/>
      <c r="M126" s="192"/>
      <c r="N126" s="193"/>
      <c r="O126" s="67"/>
      <c r="P126" s="67"/>
      <c r="Q126" s="67"/>
      <c r="R126" s="67"/>
      <c r="S126" s="67"/>
      <c r="T126" s="68"/>
      <c r="U126" s="37"/>
      <c r="V126" s="37"/>
      <c r="W126" s="37"/>
      <c r="X126" s="37"/>
      <c r="Y126" s="37"/>
      <c r="Z126" s="37"/>
      <c r="AA126" s="37"/>
      <c r="AB126" s="37"/>
      <c r="AC126" s="37"/>
      <c r="AD126" s="37"/>
      <c r="AE126" s="37"/>
      <c r="AT126" s="19" t="s">
        <v>164</v>
      </c>
      <c r="AU126" s="19" t="s">
        <v>91</v>
      </c>
    </row>
    <row r="127" spans="1:65" s="13" customFormat="1" ht="11.25" x14ac:dyDescent="0.2">
      <c r="B127" s="194"/>
      <c r="C127" s="195"/>
      <c r="D127" s="196" t="s">
        <v>166</v>
      </c>
      <c r="E127" s="197" t="s">
        <v>79</v>
      </c>
      <c r="F127" s="198" t="s">
        <v>208</v>
      </c>
      <c r="G127" s="195"/>
      <c r="H127" s="197" t="s">
        <v>79</v>
      </c>
      <c r="I127" s="199"/>
      <c r="J127" s="195"/>
      <c r="K127" s="195"/>
      <c r="L127" s="200"/>
      <c r="M127" s="201"/>
      <c r="N127" s="202"/>
      <c r="O127" s="202"/>
      <c r="P127" s="202"/>
      <c r="Q127" s="202"/>
      <c r="R127" s="202"/>
      <c r="S127" s="202"/>
      <c r="T127" s="203"/>
      <c r="AT127" s="204" t="s">
        <v>166</v>
      </c>
      <c r="AU127" s="204" t="s">
        <v>91</v>
      </c>
      <c r="AV127" s="13" t="s">
        <v>89</v>
      </c>
      <c r="AW127" s="13" t="s">
        <v>42</v>
      </c>
      <c r="AX127" s="13" t="s">
        <v>81</v>
      </c>
      <c r="AY127" s="204" t="s">
        <v>154</v>
      </c>
    </row>
    <row r="128" spans="1:65" s="14" customFormat="1" ht="11.25" x14ac:dyDescent="0.2">
      <c r="B128" s="205"/>
      <c r="C128" s="206"/>
      <c r="D128" s="196" t="s">
        <v>166</v>
      </c>
      <c r="E128" s="207" t="s">
        <v>79</v>
      </c>
      <c r="F128" s="208" t="s">
        <v>209</v>
      </c>
      <c r="G128" s="206"/>
      <c r="H128" s="209">
        <v>3.3450000000000002</v>
      </c>
      <c r="I128" s="210"/>
      <c r="J128" s="206"/>
      <c r="K128" s="206"/>
      <c r="L128" s="211"/>
      <c r="M128" s="212"/>
      <c r="N128" s="213"/>
      <c r="O128" s="213"/>
      <c r="P128" s="213"/>
      <c r="Q128" s="213"/>
      <c r="R128" s="213"/>
      <c r="S128" s="213"/>
      <c r="T128" s="214"/>
      <c r="AT128" s="215" t="s">
        <v>166</v>
      </c>
      <c r="AU128" s="215" t="s">
        <v>91</v>
      </c>
      <c r="AV128" s="14" t="s">
        <v>91</v>
      </c>
      <c r="AW128" s="14" t="s">
        <v>42</v>
      </c>
      <c r="AX128" s="14" t="s">
        <v>81</v>
      </c>
      <c r="AY128" s="215" t="s">
        <v>154</v>
      </c>
    </row>
    <row r="129" spans="1:65" s="13" customFormat="1" ht="11.25" x14ac:dyDescent="0.2">
      <c r="B129" s="194"/>
      <c r="C129" s="195"/>
      <c r="D129" s="196" t="s">
        <v>166</v>
      </c>
      <c r="E129" s="197" t="s">
        <v>79</v>
      </c>
      <c r="F129" s="198" t="s">
        <v>167</v>
      </c>
      <c r="G129" s="195"/>
      <c r="H129" s="197" t="s">
        <v>79</v>
      </c>
      <c r="I129" s="199"/>
      <c r="J129" s="195"/>
      <c r="K129" s="195"/>
      <c r="L129" s="200"/>
      <c r="M129" s="201"/>
      <c r="N129" s="202"/>
      <c r="O129" s="202"/>
      <c r="P129" s="202"/>
      <c r="Q129" s="202"/>
      <c r="R129" s="202"/>
      <c r="S129" s="202"/>
      <c r="T129" s="203"/>
      <c r="AT129" s="204" t="s">
        <v>166</v>
      </c>
      <c r="AU129" s="204" t="s">
        <v>91</v>
      </c>
      <c r="AV129" s="13" t="s">
        <v>89</v>
      </c>
      <c r="AW129" s="13" t="s">
        <v>42</v>
      </c>
      <c r="AX129" s="13" t="s">
        <v>81</v>
      </c>
      <c r="AY129" s="204" t="s">
        <v>154</v>
      </c>
    </row>
    <row r="130" spans="1:65" s="14" customFormat="1" ht="11.25" x14ac:dyDescent="0.2">
      <c r="B130" s="205"/>
      <c r="C130" s="206"/>
      <c r="D130" s="196" t="s">
        <v>166</v>
      </c>
      <c r="E130" s="207" t="s">
        <v>79</v>
      </c>
      <c r="F130" s="208" t="s">
        <v>210</v>
      </c>
      <c r="G130" s="206"/>
      <c r="H130" s="209">
        <v>6.7750000000000004</v>
      </c>
      <c r="I130" s="210"/>
      <c r="J130" s="206"/>
      <c r="K130" s="206"/>
      <c r="L130" s="211"/>
      <c r="M130" s="212"/>
      <c r="N130" s="213"/>
      <c r="O130" s="213"/>
      <c r="P130" s="213"/>
      <c r="Q130" s="213"/>
      <c r="R130" s="213"/>
      <c r="S130" s="213"/>
      <c r="T130" s="214"/>
      <c r="AT130" s="215" t="s">
        <v>166</v>
      </c>
      <c r="AU130" s="215" t="s">
        <v>91</v>
      </c>
      <c r="AV130" s="14" t="s">
        <v>91</v>
      </c>
      <c r="AW130" s="14" t="s">
        <v>42</v>
      </c>
      <c r="AX130" s="14" t="s">
        <v>81</v>
      </c>
      <c r="AY130" s="215" t="s">
        <v>154</v>
      </c>
    </row>
    <row r="131" spans="1:65" s="13" customFormat="1" ht="11.25" x14ac:dyDescent="0.2">
      <c r="B131" s="194"/>
      <c r="C131" s="195"/>
      <c r="D131" s="196" t="s">
        <v>166</v>
      </c>
      <c r="E131" s="197" t="s">
        <v>79</v>
      </c>
      <c r="F131" s="198" t="s">
        <v>169</v>
      </c>
      <c r="G131" s="195"/>
      <c r="H131" s="197" t="s">
        <v>79</v>
      </c>
      <c r="I131" s="199"/>
      <c r="J131" s="195"/>
      <c r="K131" s="195"/>
      <c r="L131" s="200"/>
      <c r="M131" s="201"/>
      <c r="N131" s="202"/>
      <c r="O131" s="202"/>
      <c r="P131" s="202"/>
      <c r="Q131" s="202"/>
      <c r="R131" s="202"/>
      <c r="S131" s="202"/>
      <c r="T131" s="203"/>
      <c r="AT131" s="204" t="s">
        <v>166</v>
      </c>
      <c r="AU131" s="204" t="s">
        <v>91</v>
      </c>
      <c r="AV131" s="13" t="s">
        <v>89</v>
      </c>
      <c r="AW131" s="13" t="s">
        <v>42</v>
      </c>
      <c r="AX131" s="13" t="s">
        <v>81</v>
      </c>
      <c r="AY131" s="204" t="s">
        <v>154</v>
      </c>
    </row>
    <row r="132" spans="1:65" s="14" customFormat="1" ht="11.25" x14ac:dyDescent="0.2">
      <c r="B132" s="205"/>
      <c r="C132" s="206"/>
      <c r="D132" s="196" t="s">
        <v>166</v>
      </c>
      <c r="E132" s="207" t="s">
        <v>79</v>
      </c>
      <c r="F132" s="208" t="s">
        <v>211</v>
      </c>
      <c r="G132" s="206"/>
      <c r="H132" s="209">
        <v>28.108000000000001</v>
      </c>
      <c r="I132" s="210"/>
      <c r="J132" s="206"/>
      <c r="K132" s="206"/>
      <c r="L132" s="211"/>
      <c r="M132" s="212"/>
      <c r="N132" s="213"/>
      <c r="O132" s="213"/>
      <c r="P132" s="213"/>
      <c r="Q132" s="213"/>
      <c r="R132" s="213"/>
      <c r="S132" s="213"/>
      <c r="T132" s="214"/>
      <c r="AT132" s="215" t="s">
        <v>166</v>
      </c>
      <c r="AU132" s="215" t="s">
        <v>91</v>
      </c>
      <c r="AV132" s="14" t="s">
        <v>91</v>
      </c>
      <c r="AW132" s="14" t="s">
        <v>42</v>
      </c>
      <c r="AX132" s="14" t="s">
        <v>81</v>
      </c>
      <c r="AY132" s="215" t="s">
        <v>154</v>
      </c>
    </row>
    <row r="133" spans="1:65" s="15" customFormat="1" ht="11.25" x14ac:dyDescent="0.2">
      <c r="B133" s="216"/>
      <c r="C133" s="217"/>
      <c r="D133" s="196" t="s">
        <v>166</v>
      </c>
      <c r="E133" s="218" t="s">
        <v>79</v>
      </c>
      <c r="F133" s="219" t="s">
        <v>171</v>
      </c>
      <c r="G133" s="217"/>
      <c r="H133" s="220">
        <v>38.228000000000002</v>
      </c>
      <c r="I133" s="221"/>
      <c r="J133" s="217"/>
      <c r="K133" s="217"/>
      <c r="L133" s="222"/>
      <c r="M133" s="223"/>
      <c r="N133" s="224"/>
      <c r="O133" s="224"/>
      <c r="P133" s="224"/>
      <c r="Q133" s="224"/>
      <c r="R133" s="224"/>
      <c r="S133" s="224"/>
      <c r="T133" s="225"/>
      <c r="AT133" s="226" t="s">
        <v>166</v>
      </c>
      <c r="AU133" s="226" t="s">
        <v>91</v>
      </c>
      <c r="AV133" s="15" t="s">
        <v>162</v>
      </c>
      <c r="AW133" s="15" t="s">
        <v>42</v>
      </c>
      <c r="AX133" s="15" t="s">
        <v>89</v>
      </c>
      <c r="AY133" s="226" t="s">
        <v>154</v>
      </c>
    </row>
    <row r="134" spans="1:65" s="2" customFormat="1" ht="16.5" customHeight="1" x14ac:dyDescent="0.2">
      <c r="A134" s="37"/>
      <c r="B134" s="38"/>
      <c r="C134" s="176" t="s">
        <v>212</v>
      </c>
      <c r="D134" s="176" t="s">
        <v>157</v>
      </c>
      <c r="E134" s="177" t="s">
        <v>213</v>
      </c>
      <c r="F134" s="178" t="s">
        <v>214</v>
      </c>
      <c r="G134" s="179" t="s">
        <v>215</v>
      </c>
      <c r="H134" s="180">
        <v>1.7999999999999999E-2</v>
      </c>
      <c r="I134" s="181"/>
      <c r="J134" s="182">
        <f>ROUND(I134*H134,2)</f>
        <v>0</v>
      </c>
      <c r="K134" s="178" t="s">
        <v>161</v>
      </c>
      <c r="L134" s="42"/>
      <c r="M134" s="183" t="s">
        <v>79</v>
      </c>
      <c r="N134" s="184" t="s">
        <v>51</v>
      </c>
      <c r="O134" s="67"/>
      <c r="P134" s="185">
        <f>O134*H134</f>
        <v>0</v>
      </c>
      <c r="Q134" s="185">
        <v>2.6446800000000001</v>
      </c>
      <c r="R134" s="185">
        <f>Q134*H134</f>
        <v>4.7604239999999999E-2</v>
      </c>
      <c r="S134" s="185">
        <v>0</v>
      </c>
      <c r="T134" s="186">
        <f>S134*H134</f>
        <v>0</v>
      </c>
      <c r="U134" s="37"/>
      <c r="V134" s="37"/>
      <c r="W134" s="37"/>
      <c r="X134" s="37"/>
      <c r="Y134" s="37"/>
      <c r="Z134" s="37"/>
      <c r="AA134" s="37"/>
      <c r="AB134" s="37"/>
      <c r="AC134" s="37"/>
      <c r="AD134" s="37"/>
      <c r="AE134" s="37"/>
      <c r="AR134" s="187" t="s">
        <v>162</v>
      </c>
      <c r="AT134" s="187" t="s">
        <v>157</v>
      </c>
      <c r="AU134" s="187" t="s">
        <v>91</v>
      </c>
      <c r="AY134" s="19" t="s">
        <v>154</v>
      </c>
      <c r="BE134" s="188">
        <f>IF(N134="základní",J134,0)</f>
        <v>0</v>
      </c>
      <c r="BF134" s="188">
        <f>IF(N134="snížená",J134,0)</f>
        <v>0</v>
      </c>
      <c r="BG134" s="188">
        <f>IF(N134="zákl. přenesená",J134,0)</f>
        <v>0</v>
      </c>
      <c r="BH134" s="188">
        <f>IF(N134="sníž. přenesená",J134,0)</f>
        <v>0</v>
      </c>
      <c r="BI134" s="188">
        <f>IF(N134="nulová",J134,0)</f>
        <v>0</v>
      </c>
      <c r="BJ134" s="19" t="s">
        <v>89</v>
      </c>
      <c r="BK134" s="188">
        <f>ROUND(I134*H134,2)</f>
        <v>0</v>
      </c>
      <c r="BL134" s="19" t="s">
        <v>162</v>
      </c>
      <c r="BM134" s="187" t="s">
        <v>216</v>
      </c>
    </row>
    <row r="135" spans="1:65" s="2" customFormat="1" ht="11.25" x14ac:dyDescent="0.2">
      <c r="A135" s="37"/>
      <c r="B135" s="38"/>
      <c r="C135" s="39"/>
      <c r="D135" s="189" t="s">
        <v>164</v>
      </c>
      <c r="E135" s="39"/>
      <c r="F135" s="190" t="s">
        <v>217</v>
      </c>
      <c r="G135" s="39"/>
      <c r="H135" s="39"/>
      <c r="I135" s="191"/>
      <c r="J135" s="39"/>
      <c r="K135" s="39"/>
      <c r="L135" s="42"/>
      <c r="M135" s="192"/>
      <c r="N135" s="193"/>
      <c r="O135" s="67"/>
      <c r="P135" s="67"/>
      <c r="Q135" s="67"/>
      <c r="R135" s="67"/>
      <c r="S135" s="67"/>
      <c r="T135" s="68"/>
      <c r="U135" s="37"/>
      <c r="V135" s="37"/>
      <c r="W135" s="37"/>
      <c r="X135" s="37"/>
      <c r="Y135" s="37"/>
      <c r="Z135" s="37"/>
      <c r="AA135" s="37"/>
      <c r="AB135" s="37"/>
      <c r="AC135" s="37"/>
      <c r="AD135" s="37"/>
      <c r="AE135" s="37"/>
      <c r="AT135" s="19" t="s">
        <v>164</v>
      </c>
      <c r="AU135" s="19" t="s">
        <v>91</v>
      </c>
    </row>
    <row r="136" spans="1:65" s="13" customFormat="1" ht="11.25" x14ac:dyDescent="0.2">
      <c r="B136" s="194"/>
      <c r="C136" s="195"/>
      <c r="D136" s="196" t="s">
        <v>166</v>
      </c>
      <c r="E136" s="197" t="s">
        <v>79</v>
      </c>
      <c r="F136" s="198" t="s">
        <v>218</v>
      </c>
      <c r="G136" s="195"/>
      <c r="H136" s="197" t="s">
        <v>79</v>
      </c>
      <c r="I136" s="199"/>
      <c r="J136" s="195"/>
      <c r="K136" s="195"/>
      <c r="L136" s="200"/>
      <c r="M136" s="201"/>
      <c r="N136" s="202"/>
      <c r="O136" s="202"/>
      <c r="P136" s="202"/>
      <c r="Q136" s="202"/>
      <c r="R136" s="202"/>
      <c r="S136" s="202"/>
      <c r="T136" s="203"/>
      <c r="AT136" s="204" t="s">
        <v>166</v>
      </c>
      <c r="AU136" s="204" t="s">
        <v>91</v>
      </c>
      <c r="AV136" s="13" t="s">
        <v>89</v>
      </c>
      <c r="AW136" s="13" t="s">
        <v>42</v>
      </c>
      <c r="AX136" s="13" t="s">
        <v>81</v>
      </c>
      <c r="AY136" s="204" t="s">
        <v>154</v>
      </c>
    </row>
    <row r="137" spans="1:65" s="14" customFormat="1" ht="11.25" x14ac:dyDescent="0.2">
      <c r="B137" s="205"/>
      <c r="C137" s="206"/>
      <c r="D137" s="196" t="s">
        <v>166</v>
      </c>
      <c r="E137" s="207" t="s">
        <v>79</v>
      </c>
      <c r="F137" s="208" t="s">
        <v>219</v>
      </c>
      <c r="G137" s="206"/>
      <c r="H137" s="209">
        <v>1.7999999999999999E-2</v>
      </c>
      <c r="I137" s="210"/>
      <c r="J137" s="206"/>
      <c r="K137" s="206"/>
      <c r="L137" s="211"/>
      <c r="M137" s="212"/>
      <c r="N137" s="213"/>
      <c r="O137" s="213"/>
      <c r="P137" s="213"/>
      <c r="Q137" s="213"/>
      <c r="R137" s="213"/>
      <c r="S137" s="213"/>
      <c r="T137" s="214"/>
      <c r="AT137" s="215" t="s">
        <v>166</v>
      </c>
      <c r="AU137" s="215" t="s">
        <v>91</v>
      </c>
      <c r="AV137" s="14" t="s">
        <v>91</v>
      </c>
      <c r="AW137" s="14" t="s">
        <v>42</v>
      </c>
      <c r="AX137" s="14" t="s">
        <v>89</v>
      </c>
      <c r="AY137" s="215" t="s">
        <v>154</v>
      </c>
    </row>
    <row r="138" spans="1:65" s="12" customFormat="1" ht="22.9" customHeight="1" x14ac:dyDescent="0.2">
      <c r="B138" s="160"/>
      <c r="C138" s="161"/>
      <c r="D138" s="162" t="s">
        <v>80</v>
      </c>
      <c r="E138" s="174" t="s">
        <v>162</v>
      </c>
      <c r="F138" s="174" t="s">
        <v>220</v>
      </c>
      <c r="G138" s="161"/>
      <c r="H138" s="161"/>
      <c r="I138" s="164"/>
      <c r="J138" s="175">
        <f>BK138</f>
        <v>0</v>
      </c>
      <c r="K138" s="161"/>
      <c r="L138" s="166"/>
      <c r="M138" s="167"/>
      <c r="N138" s="168"/>
      <c r="O138" s="168"/>
      <c r="P138" s="169">
        <f>SUM(P139:P140)</f>
        <v>0</v>
      </c>
      <c r="Q138" s="168"/>
      <c r="R138" s="169">
        <f>SUM(R139:R140)</f>
        <v>0.2364</v>
      </c>
      <c r="S138" s="168"/>
      <c r="T138" s="170">
        <f>SUM(T139:T140)</f>
        <v>0</v>
      </c>
      <c r="AR138" s="171" t="s">
        <v>89</v>
      </c>
      <c r="AT138" s="172" t="s">
        <v>80</v>
      </c>
      <c r="AU138" s="172" t="s">
        <v>89</v>
      </c>
      <c r="AY138" s="171" t="s">
        <v>154</v>
      </c>
      <c r="BK138" s="173">
        <f>SUM(BK139:BK140)</f>
        <v>0</v>
      </c>
    </row>
    <row r="139" spans="1:65" s="2" customFormat="1" ht="55.5" customHeight="1" x14ac:dyDescent="0.2">
      <c r="A139" s="37"/>
      <c r="B139" s="38"/>
      <c r="C139" s="176" t="s">
        <v>221</v>
      </c>
      <c r="D139" s="176" t="s">
        <v>157</v>
      </c>
      <c r="E139" s="177" t="s">
        <v>222</v>
      </c>
      <c r="F139" s="178" t="s">
        <v>223</v>
      </c>
      <c r="G139" s="179" t="s">
        <v>181</v>
      </c>
      <c r="H139" s="180">
        <v>12</v>
      </c>
      <c r="I139" s="181"/>
      <c r="J139" s="182">
        <f>ROUND(I139*H139,2)</f>
        <v>0</v>
      </c>
      <c r="K139" s="178" t="s">
        <v>161</v>
      </c>
      <c r="L139" s="42"/>
      <c r="M139" s="183" t="s">
        <v>79</v>
      </c>
      <c r="N139" s="184" t="s">
        <v>51</v>
      </c>
      <c r="O139" s="67"/>
      <c r="P139" s="185">
        <f>O139*H139</f>
        <v>0</v>
      </c>
      <c r="Q139" s="185">
        <v>1.9699999999999999E-2</v>
      </c>
      <c r="R139" s="185">
        <f>Q139*H139</f>
        <v>0.2364</v>
      </c>
      <c r="S139" s="185">
        <v>0</v>
      </c>
      <c r="T139" s="186">
        <f>S139*H139</f>
        <v>0</v>
      </c>
      <c r="U139" s="37"/>
      <c r="V139" s="37"/>
      <c r="W139" s="37"/>
      <c r="X139" s="37"/>
      <c r="Y139" s="37"/>
      <c r="Z139" s="37"/>
      <c r="AA139" s="37"/>
      <c r="AB139" s="37"/>
      <c r="AC139" s="37"/>
      <c r="AD139" s="37"/>
      <c r="AE139" s="37"/>
      <c r="AR139" s="187" t="s">
        <v>162</v>
      </c>
      <c r="AT139" s="187" t="s">
        <v>157</v>
      </c>
      <c r="AU139" s="187" t="s">
        <v>91</v>
      </c>
      <c r="AY139" s="19" t="s">
        <v>154</v>
      </c>
      <c r="BE139" s="188">
        <f>IF(N139="základní",J139,0)</f>
        <v>0</v>
      </c>
      <c r="BF139" s="188">
        <f>IF(N139="snížená",J139,0)</f>
        <v>0</v>
      </c>
      <c r="BG139" s="188">
        <f>IF(N139="zákl. přenesená",J139,0)</f>
        <v>0</v>
      </c>
      <c r="BH139" s="188">
        <f>IF(N139="sníž. přenesená",J139,0)</f>
        <v>0</v>
      </c>
      <c r="BI139" s="188">
        <f>IF(N139="nulová",J139,0)</f>
        <v>0</v>
      </c>
      <c r="BJ139" s="19" t="s">
        <v>89</v>
      </c>
      <c r="BK139" s="188">
        <f>ROUND(I139*H139,2)</f>
        <v>0</v>
      </c>
      <c r="BL139" s="19" t="s">
        <v>162</v>
      </c>
      <c r="BM139" s="187" t="s">
        <v>224</v>
      </c>
    </row>
    <row r="140" spans="1:65" s="2" customFormat="1" ht="11.25" x14ac:dyDescent="0.2">
      <c r="A140" s="37"/>
      <c r="B140" s="38"/>
      <c r="C140" s="39"/>
      <c r="D140" s="189" t="s">
        <v>164</v>
      </c>
      <c r="E140" s="39"/>
      <c r="F140" s="190" t="s">
        <v>225</v>
      </c>
      <c r="G140" s="39"/>
      <c r="H140" s="39"/>
      <c r="I140" s="191"/>
      <c r="J140" s="39"/>
      <c r="K140" s="39"/>
      <c r="L140" s="42"/>
      <c r="M140" s="192"/>
      <c r="N140" s="193"/>
      <c r="O140" s="67"/>
      <c r="P140" s="67"/>
      <c r="Q140" s="67"/>
      <c r="R140" s="67"/>
      <c r="S140" s="67"/>
      <c r="T140" s="68"/>
      <c r="U140" s="37"/>
      <c r="V140" s="37"/>
      <c r="W140" s="37"/>
      <c r="X140" s="37"/>
      <c r="Y140" s="37"/>
      <c r="Z140" s="37"/>
      <c r="AA140" s="37"/>
      <c r="AB140" s="37"/>
      <c r="AC140" s="37"/>
      <c r="AD140" s="37"/>
      <c r="AE140" s="37"/>
      <c r="AT140" s="19" t="s">
        <v>164</v>
      </c>
      <c r="AU140" s="19" t="s">
        <v>91</v>
      </c>
    </row>
    <row r="141" spans="1:65" s="12" customFormat="1" ht="22.9" customHeight="1" x14ac:dyDescent="0.2">
      <c r="B141" s="160"/>
      <c r="C141" s="161"/>
      <c r="D141" s="162" t="s">
        <v>80</v>
      </c>
      <c r="E141" s="174" t="s">
        <v>194</v>
      </c>
      <c r="F141" s="174" t="s">
        <v>226</v>
      </c>
      <c r="G141" s="161"/>
      <c r="H141" s="161"/>
      <c r="I141" s="164"/>
      <c r="J141" s="175">
        <f>BK141</f>
        <v>0</v>
      </c>
      <c r="K141" s="161"/>
      <c r="L141" s="166"/>
      <c r="M141" s="167"/>
      <c r="N141" s="168"/>
      <c r="O141" s="168"/>
      <c r="P141" s="169">
        <f>SUM(P142:P213)</f>
        <v>0</v>
      </c>
      <c r="Q141" s="168"/>
      <c r="R141" s="169">
        <f>SUM(R142:R213)</f>
        <v>25.310893229999994</v>
      </c>
      <c r="S141" s="168"/>
      <c r="T141" s="170">
        <f>SUM(T142:T213)</f>
        <v>0</v>
      </c>
      <c r="AR141" s="171" t="s">
        <v>89</v>
      </c>
      <c r="AT141" s="172" t="s">
        <v>80</v>
      </c>
      <c r="AU141" s="172" t="s">
        <v>89</v>
      </c>
      <c r="AY141" s="171" t="s">
        <v>154</v>
      </c>
      <c r="BK141" s="173">
        <f>SUM(BK142:BK213)</f>
        <v>0</v>
      </c>
    </row>
    <row r="142" spans="1:65" s="2" customFormat="1" ht="33" customHeight="1" x14ac:dyDescent="0.2">
      <c r="A142" s="37"/>
      <c r="B142" s="38"/>
      <c r="C142" s="176" t="s">
        <v>227</v>
      </c>
      <c r="D142" s="176" t="s">
        <v>157</v>
      </c>
      <c r="E142" s="177" t="s">
        <v>228</v>
      </c>
      <c r="F142" s="178" t="s">
        <v>229</v>
      </c>
      <c r="G142" s="179" t="s">
        <v>181</v>
      </c>
      <c r="H142" s="180">
        <v>8</v>
      </c>
      <c r="I142" s="181"/>
      <c r="J142" s="182">
        <f>ROUND(I142*H142,2)</f>
        <v>0</v>
      </c>
      <c r="K142" s="178" t="s">
        <v>161</v>
      </c>
      <c r="L142" s="42"/>
      <c r="M142" s="183" t="s">
        <v>79</v>
      </c>
      <c r="N142" s="184" t="s">
        <v>51</v>
      </c>
      <c r="O142" s="67"/>
      <c r="P142" s="185">
        <f>O142*H142</f>
        <v>0</v>
      </c>
      <c r="Q142" s="185">
        <v>3.5999999999999999E-3</v>
      </c>
      <c r="R142" s="185">
        <f>Q142*H142</f>
        <v>2.8799999999999999E-2</v>
      </c>
      <c r="S142" s="185">
        <v>0</v>
      </c>
      <c r="T142" s="186">
        <f>S142*H142</f>
        <v>0</v>
      </c>
      <c r="U142" s="37"/>
      <c r="V142" s="37"/>
      <c r="W142" s="37"/>
      <c r="X142" s="37"/>
      <c r="Y142" s="37"/>
      <c r="Z142" s="37"/>
      <c r="AA142" s="37"/>
      <c r="AB142" s="37"/>
      <c r="AC142" s="37"/>
      <c r="AD142" s="37"/>
      <c r="AE142" s="37"/>
      <c r="AR142" s="187" t="s">
        <v>162</v>
      </c>
      <c r="AT142" s="187" t="s">
        <v>157</v>
      </c>
      <c r="AU142" s="187" t="s">
        <v>91</v>
      </c>
      <c r="AY142" s="19" t="s">
        <v>154</v>
      </c>
      <c r="BE142" s="188">
        <f>IF(N142="základní",J142,0)</f>
        <v>0</v>
      </c>
      <c r="BF142" s="188">
        <f>IF(N142="snížená",J142,0)</f>
        <v>0</v>
      </c>
      <c r="BG142" s="188">
        <f>IF(N142="zákl. přenesená",J142,0)</f>
        <v>0</v>
      </c>
      <c r="BH142" s="188">
        <f>IF(N142="sníž. přenesená",J142,0)</f>
        <v>0</v>
      </c>
      <c r="BI142" s="188">
        <f>IF(N142="nulová",J142,0)</f>
        <v>0</v>
      </c>
      <c r="BJ142" s="19" t="s">
        <v>89</v>
      </c>
      <c r="BK142" s="188">
        <f>ROUND(I142*H142,2)</f>
        <v>0</v>
      </c>
      <c r="BL142" s="19" t="s">
        <v>162</v>
      </c>
      <c r="BM142" s="187" t="s">
        <v>230</v>
      </c>
    </row>
    <row r="143" spans="1:65" s="2" customFormat="1" ht="11.25" x14ac:dyDescent="0.2">
      <c r="A143" s="37"/>
      <c r="B143" s="38"/>
      <c r="C143" s="39"/>
      <c r="D143" s="189" t="s">
        <v>164</v>
      </c>
      <c r="E143" s="39"/>
      <c r="F143" s="190" t="s">
        <v>231</v>
      </c>
      <c r="G143" s="39"/>
      <c r="H143" s="39"/>
      <c r="I143" s="191"/>
      <c r="J143" s="39"/>
      <c r="K143" s="39"/>
      <c r="L143" s="42"/>
      <c r="M143" s="192"/>
      <c r="N143" s="193"/>
      <c r="O143" s="67"/>
      <c r="P143" s="67"/>
      <c r="Q143" s="67"/>
      <c r="R143" s="67"/>
      <c r="S143" s="67"/>
      <c r="T143" s="68"/>
      <c r="U143" s="37"/>
      <c r="V143" s="37"/>
      <c r="W143" s="37"/>
      <c r="X143" s="37"/>
      <c r="Y143" s="37"/>
      <c r="Z143" s="37"/>
      <c r="AA143" s="37"/>
      <c r="AB143" s="37"/>
      <c r="AC143" s="37"/>
      <c r="AD143" s="37"/>
      <c r="AE143" s="37"/>
      <c r="AT143" s="19" t="s">
        <v>164</v>
      </c>
      <c r="AU143" s="19" t="s">
        <v>91</v>
      </c>
    </row>
    <row r="144" spans="1:65" s="2" customFormat="1" ht="33" customHeight="1" x14ac:dyDescent="0.2">
      <c r="A144" s="37"/>
      <c r="B144" s="38"/>
      <c r="C144" s="176" t="s">
        <v>232</v>
      </c>
      <c r="D144" s="176" t="s">
        <v>157</v>
      </c>
      <c r="E144" s="177" t="s">
        <v>233</v>
      </c>
      <c r="F144" s="178" t="s">
        <v>234</v>
      </c>
      <c r="G144" s="179" t="s">
        <v>160</v>
      </c>
      <c r="H144" s="180">
        <v>192.55799999999999</v>
      </c>
      <c r="I144" s="181"/>
      <c r="J144" s="182">
        <f>ROUND(I144*H144,2)</f>
        <v>0</v>
      </c>
      <c r="K144" s="178" t="s">
        <v>161</v>
      </c>
      <c r="L144" s="42"/>
      <c r="M144" s="183" t="s">
        <v>79</v>
      </c>
      <c r="N144" s="184" t="s">
        <v>51</v>
      </c>
      <c r="O144" s="67"/>
      <c r="P144" s="185">
        <f>O144*H144</f>
        <v>0</v>
      </c>
      <c r="Q144" s="185">
        <v>7.3499999999999998E-3</v>
      </c>
      <c r="R144" s="185">
        <f>Q144*H144</f>
        <v>1.4153012999999999</v>
      </c>
      <c r="S144" s="185">
        <v>0</v>
      </c>
      <c r="T144" s="186">
        <f>S144*H144</f>
        <v>0</v>
      </c>
      <c r="U144" s="37"/>
      <c r="V144" s="37"/>
      <c r="W144" s="37"/>
      <c r="X144" s="37"/>
      <c r="Y144" s="37"/>
      <c r="Z144" s="37"/>
      <c r="AA144" s="37"/>
      <c r="AB144" s="37"/>
      <c r="AC144" s="37"/>
      <c r="AD144" s="37"/>
      <c r="AE144" s="37"/>
      <c r="AR144" s="187" t="s">
        <v>162</v>
      </c>
      <c r="AT144" s="187" t="s">
        <v>157</v>
      </c>
      <c r="AU144" s="187" t="s">
        <v>91</v>
      </c>
      <c r="AY144" s="19" t="s">
        <v>154</v>
      </c>
      <c r="BE144" s="188">
        <f>IF(N144="základní",J144,0)</f>
        <v>0</v>
      </c>
      <c r="BF144" s="188">
        <f>IF(N144="snížená",J144,0)</f>
        <v>0</v>
      </c>
      <c r="BG144" s="188">
        <f>IF(N144="zákl. přenesená",J144,0)</f>
        <v>0</v>
      </c>
      <c r="BH144" s="188">
        <f>IF(N144="sníž. přenesená",J144,0)</f>
        <v>0</v>
      </c>
      <c r="BI144" s="188">
        <f>IF(N144="nulová",J144,0)</f>
        <v>0</v>
      </c>
      <c r="BJ144" s="19" t="s">
        <v>89</v>
      </c>
      <c r="BK144" s="188">
        <f>ROUND(I144*H144,2)</f>
        <v>0</v>
      </c>
      <c r="BL144" s="19" t="s">
        <v>162</v>
      </c>
      <c r="BM144" s="187" t="s">
        <v>235</v>
      </c>
    </row>
    <row r="145" spans="1:65" s="2" customFormat="1" ht="11.25" x14ac:dyDescent="0.2">
      <c r="A145" s="37"/>
      <c r="B145" s="38"/>
      <c r="C145" s="39"/>
      <c r="D145" s="189" t="s">
        <v>164</v>
      </c>
      <c r="E145" s="39"/>
      <c r="F145" s="190" t="s">
        <v>236</v>
      </c>
      <c r="G145" s="39"/>
      <c r="H145" s="39"/>
      <c r="I145" s="191"/>
      <c r="J145" s="39"/>
      <c r="K145" s="39"/>
      <c r="L145" s="42"/>
      <c r="M145" s="192"/>
      <c r="N145" s="193"/>
      <c r="O145" s="67"/>
      <c r="P145" s="67"/>
      <c r="Q145" s="67"/>
      <c r="R145" s="67"/>
      <c r="S145" s="67"/>
      <c r="T145" s="68"/>
      <c r="U145" s="37"/>
      <c r="V145" s="37"/>
      <c r="W145" s="37"/>
      <c r="X145" s="37"/>
      <c r="Y145" s="37"/>
      <c r="Z145" s="37"/>
      <c r="AA145" s="37"/>
      <c r="AB145" s="37"/>
      <c r="AC145" s="37"/>
      <c r="AD145" s="37"/>
      <c r="AE145" s="37"/>
      <c r="AT145" s="19" t="s">
        <v>164</v>
      </c>
      <c r="AU145" s="19" t="s">
        <v>91</v>
      </c>
    </row>
    <row r="146" spans="1:65" s="14" customFormat="1" ht="11.25" x14ac:dyDescent="0.2">
      <c r="B146" s="205"/>
      <c r="C146" s="206"/>
      <c r="D146" s="196" t="s">
        <v>166</v>
      </c>
      <c r="E146" s="207" t="s">
        <v>79</v>
      </c>
      <c r="F146" s="208" t="s">
        <v>237</v>
      </c>
      <c r="G146" s="206"/>
      <c r="H146" s="209">
        <v>166.4</v>
      </c>
      <c r="I146" s="210"/>
      <c r="J146" s="206"/>
      <c r="K146" s="206"/>
      <c r="L146" s="211"/>
      <c r="M146" s="212"/>
      <c r="N146" s="213"/>
      <c r="O146" s="213"/>
      <c r="P146" s="213"/>
      <c r="Q146" s="213"/>
      <c r="R146" s="213"/>
      <c r="S146" s="213"/>
      <c r="T146" s="214"/>
      <c r="AT146" s="215" t="s">
        <v>166</v>
      </c>
      <c r="AU146" s="215" t="s">
        <v>91</v>
      </c>
      <c r="AV146" s="14" t="s">
        <v>91</v>
      </c>
      <c r="AW146" s="14" t="s">
        <v>42</v>
      </c>
      <c r="AX146" s="14" t="s">
        <v>81</v>
      </c>
      <c r="AY146" s="215" t="s">
        <v>154</v>
      </c>
    </row>
    <row r="147" spans="1:65" s="14" customFormat="1" ht="11.25" x14ac:dyDescent="0.2">
      <c r="B147" s="205"/>
      <c r="C147" s="206"/>
      <c r="D147" s="196" t="s">
        <v>166</v>
      </c>
      <c r="E147" s="207" t="s">
        <v>79</v>
      </c>
      <c r="F147" s="208" t="s">
        <v>238</v>
      </c>
      <c r="G147" s="206"/>
      <c r="H147" s="209">
        <v>26.158000000000001</v>
      </c>
      <c r="I147" s="210"/>
      <c r="J147" s="206"/>
      <c r="K147" s="206"/>
      <c r="L147" s="211"/>
      <c r="M147" s="212"/>
      <c r="N147" s="213"/>
      <c r="O147" s="213"/>
      <c r="P147" s="213"/>
      <c r="Q147" s="213"/>
      <c r="R147" s="213"/>
      <c r="S147" s="213"/>
      <c r="T147" s="214"/>
      <c r="AT147" s="215" t="s">
        <v>166</v>
      </c>
      <c r="AU147" s="215" t="s">
        <v>91</v>
      </c>
      <c r="AV147" s="14" t="s">
        <v>91</v>
      </c>
      <c r="AW147" s="14" t="s">
        <v>42</v>
      </c>
      <c r="AX147" s="14" t="s">
        <v>81</v>
      </c>
      <c r="AY147" s="215" t="s">
        <v>154</v>
      </c>
    </row>
    <row r="148" spans="1:65" s="15" customFormat="1" ht="11.25" x14ac:dyDescent="0.2">
      <c r="B148" s="216"/>
      <c r="C148" s="217"/>
      <c r="D148" s="196" t="s">
        <v>166</v>
      </c>
      <c r="E148" s="218" t="s">
        <v>79</v>
      </c>
      <c r="F148" s="219" t="s">
        <v>171</v>
      </c>
      <c r="G148" s="217"/>
      <c r="H148" s="220">
        <v>192.55799999999999</v>
      </c>
      <c r="I148" s="221"/>
      <c r="J148" s="217"/>
      <c r="K148" s="217"/>
      <c r="L148" s="222"/>
      <c r="M148" s="223"/>
      <c r="N148" s="224"/>
      <c r="O148" s="224"/>
      <c r="P148" s="224"/>
      <c r="Q148" s="224"/>
      <c r="R148" s="224"/>
      <c r="S148" s="224"/>
      <c r="T148" s="225"/>
      <c r="AT148" s="226" t="s">
        <v>166</v>
      </c>
      <c r="AU148" s="226" t="s">
        <v>91</v>
      </c>
      <c r="AV148" s="15" t="s">
        <v>162</v>
      </c>
      <c r="AW148" s="15" t="s">
        <v>42</v>
      </c>
      <c r="AX148" s="15" t="s">
        <v>89</v>
      </c>
      <c r="AY148" s="226" t="s">
        <v>154</v>
      </c>
    </row>
    <row r="149" spans="1:65" s="2" customFormat="1" ht="37.9" customHeight="1" x14ac:dyDescent="0.2">
      <c r="A149" s="37"/>
      <c r="B149" s="38"/>
      <c r="C149" s="176" t="s">
        <v>239</v>
      </c>
      <c r="D149" s="176" t="s">
        <v>157</v>
      </c>
      <c r="E149" s="177" t="s">
        <v>240</v>
      </c>
      <c r="F149" s="178" t="s">
        <v>241</v>
      </c>
      <c r="G149" s="179" t="s">
        <v>160</v>
      </c>
      <c r="H149" s="180">
        <v>166.4</v>
      </c>
      <c r="I149" s="181"/>
      <c r="J149" s="182">
        <f>ROUND(I149*H149,2)</f>
        <v>0</v>
      </c>
      <c r="K149" s="178" t="s">
        <v>161</v>
      </c>
      <c r="L149" s="42"/>
      <c r="M149" s="183" t="s">
        <v>79</v>
      </c>
      <c r="N149" s="184" t="s">
        <v>51</v>
      </c>
      <c r="O149" s="67"/>
      <c r="P149" s="185">
        <f>O149*H149</f>
        <v>0</v>
      </c>
      <c r="Q149" s="185">
        <v>1.54E-2</v>
      </c>
      <c r="R149" s="185">
        <f>Q149*H149</f>
        <v>2.5625599999999999</v>
      </c>
      <c r="S149" s="185">
        <v>0</v>
      </c>
      <c r="T149" s="186">
        <f>S149*H149</f>
        <v>0</v>
      </c>
      <c r="U149" s="37"/>
      <c r="V149" s="37"/>
      <c r="W149" s="37"/>
      <c r="X149" s="37"/>
      <c r="Y149" s="37"/>
      <c r="Z149" s="37"/>
      <c r="AA149" s="37"/>
      <c r="AB149" s="37"/>
      <c r="AC149" s="37"/>
      <c r="AD149" s="37"/>
      <c r="AE149" s="37"/>
      <c r="AR149" s="187" t="s">
        <v>162</v>
      </c>
      <c r="AT149" s="187" t="s">
        <v>157</v>
      </c>
      <c r="AU149" s="187" t="s">
        <v>91</v>
      </c>
      <c r="AY149" s="19" t="s">
        <v>154</v>
      </c>
      <c r="BE149" s="188">
        <f>IF(N149="základní",J149,0)</f>
        <v>0</v>
      </c>
      <c r="BF149" s="188">
        <f>IF(N149="snížená",J149,0)</f>
        <v>0</v>
      </c>
      <c r="BG149" s="188">
        <f>IF(N149="zákl. přenesená",J149,0)</f>
        <v>0</v>
      </c>
      <c r="BH149" s="188">
        <f>IF(N149="sníž. přenesená",J149,0)</f>
        <v>0</v>
      </c>
      <c r="BI149" s="188">
        <f>IF(N149="nulová",J149,0)</f>
        <v>0</v>
      </c>
      <c r="BJ149" s="19" t="s">
        <v>89</v>
      </c>
      <c r="BK149" s="188">
        <f>ROUND(I149*H149,2)</f>
        <v>0</v>
      </c>
      <c r="BL149" s="19" t="s">
        <v>162</v>
      </c>
      <c r="BM149" s="187" t="s">
        <v>242</v>
      </c>
    </row>
    <row r="150" spans="1:65" s="2" customFormat="1" ht="11.25" x14ac:dyDescent="0.2">
      <c r="A150" s="37"/>
      <c r="B150" s="38"/>
      <c r="C150" s="39"/>
      <c r="D150" s="189" t="s">
        <v>164</v>
      </c>
      <c r="E150" s="39"/>
      <c r="F150" s="190" t="s">
        <v>243</v>
      </c>
      <c r="G150" s="39"/>
      <c r="H150" s="39"/>
      <c r="I150" s="191"/>
      <c r="J150" s="39"/>
      <c r="K150" s="39"/>
      <c r="L150" s="42"/>
      <c r="M150" s="192"/>
      <c r="N150" s="193"/>
      <c r="O150" s="67"/>
      <c r="P150" s="67"/>
      <c r="Q150" s="67"/>
      <c r="R150" s="67"/>
      <c r="S150" s="67"/>
      <c r="T150" s="68"/>
      <c r="U150" s="37"/>
      <c r="V150" s="37"/>
      <c r="W150" s="37"/>
      <c r="X150" s="37"/>
      <c r="Y150" s="37"/>
      <c r="Z150" s="37"/>
      <c r="AA150" s="37"/>
      <c r="AB150" s="37"/>
      <c r="AC150" s="37"/>
      <c r="AD150" s="37"/>
      <c r="AE150" s="37"/>
      <c r="AT150" s="19" t="s">
        <v>164</v>
      </c>
      <c r="AU150" s="19" t="s">
        <v>91</v>
      </c>
    </row>
    <row r="151" spans="1:65" s="13" customFormat="1" ht="11.25" x14ac:dyDescent="0.2">
      <c r="B151" s="194"/>
      <c r="C151" s="195"/>
      <c r="D151" s="196" t="s">
        <v>166</v>
      </c>
      <c r="E151" s="197" t="s">
        <v>79</v>
      </c>
      <c r="F151" s="198" t="s">
        <v>244</v>
      </c>
      <c r="G151" s="195"/>
      <c r="H151" s="197" t="s">
        <v>79</v>
      </c>
      <c r="I151" s="199"/>
      <c r="J151" s="195"/>
      <c r="K151" s="195"/>
      <c r="L151" s="200"/>
      <c r="M151" s="201"/>
      <c r="N151" s="202"/>
      <c r="O151" s="202"/>
      <c r="P151" s="202"/>
      <c r="Q151" s="202"/>
      <c r="R151" s="202"/>
      <c r="S151" s="202"/>
      <c r="T151" s="203"/>
      <c r="AT151" s="204" t="s">
        <v>166</v>
      </c>
      <c r="AU151" s="204" t="s">
        <v>91</v>
      </c>
      <c r="AV151" s="13" t="s">
        <v>89</v>
      </c>
      <c r="AW151" s="13" t="s">
        <v>42</v>
      </c>
      <c r="AX151" s="13" t="s">
        <v>81</v>
      </c>
      <c r="AY151" s="204" t="s">
        <v>154</v>
      </c>
    </row>
    <row r="152" spans="1:65" s="14" customFormat="1" ht="11.25" x14ac:dyDescent="0.2">
      <c r="B152" s="205"/>
      <c r="C152" s="206"/>
      <c r="D152" s="196" t="s">
        <v>166</v>
      </c>
      <c r="E152" s="207" t="s">
        <v>79</v>
      </c>
      <c r="F152" s="208" t="s">
        <v>245</v>
      </c>
      <c r="G152" s="206"/>
      <c r="H152" s="209">
        <v>21.6</v>
      </c>
      <c r="I152" s="210"/>
      <c r="J152" s="206"/>
      <c r="K152" s="206"/>
      <c r="L152" s="211"/>
      <c r="M152" s="212"/>
      <c r="N152" s="213"/>
      <c r="O152" s="213"/>
      <c r="P152" s="213"/>
      <c r="Q152" s="213"/>
      <c r="R152" s="213"/>
      <c r="S152" s="213"/>
      <c r="T152" s="214"/>
      <c r="AT152" s="215" t="s">
        <v>166</v>
      </c>
      <c r="AU152" s="215" t="s">
        <v>91</v>
      </c>
      <c r="AV152" s="14" t="s">
        <v>91</v>
      </c>
      <c r="AW152" s="14" t="s">
        <v>42</v>
      </c>
      <c r="AX152" s="14" t="s">
        <v>81</v>
      </c>
      <c r="AY152" s="215" t="s">
        <v>154</v>
      </c>
    </row>
    <row r="153" spans="1:65" s="16" customFormat="1" ht="11.25" x14ac:dyDescent="0.2">
      <c r="B153" s="227"/>
      <c r="C153" s="228"/>
      <c r="D153" s="196" t="s">
        <v>166</v>
      </c>
      <c r="E153" s="229" t="s">
        <v>79</v>
      </c>
      <c r="F153" s="230" t="s">
        <v>246</v>
      </c>
      <c r="G153" s="228"/>
      <c r="H153" s="231">
        <v>21.6</v>
      </c>
      <c r="I153" s="232"/>
      <c r="J153" s="228"/>
      <c r="K153" s="228"/>
      <c r="L153" s="233"/>
      <c r="M153" s="234"/>
      <c r="N153" s="235"/>
      <c r="O153" s="235"/>
      <c r="P153" s="235"/>
      <c r="Q153" s="235"/>
      <c r="R153" s="235"/>
      <c r="S153" s="235"/>
      <c r="T153" s="236"/>
      <c r="AT153" s="237" t="s">
        <v>166</v>
      </c>
      <c r="AU153" s="237" t="s">
        <v>91</v>
      </c>
      <c r="AV153" s="16" t="s">
        <v>155</v>
      </c>
      <c r="AW153" s="16" t="s">
        <v>42</v>
      </c>
      <c r="AX153" s="16" t="s">
        <v>81</v>
      </c>
      <c r="AY153" s="237" t="s">
        <v>154</v>
      </c>
    </row>
    <row r="154" spans="1:65" s="13" customFormat="1" ht="11.25" x14ac:dyDescent="0.2">
      <c r="B154" s="194"/>
      <c r="C154" s="195"/>
      <c r="D154" s="196" t="s">
        <v>166</v>
      </c>
      <c r="E154" s="197" t="s">
        <v>79</v>
      </c>
      <c r="F154" s="198" t="s">
        <v>247</v>
      </c>
      <c r="G154" s="195"/>
      <c r="H154" s="197" t="s">
        <v>79</v>
      </c>
      <c r="I154" s="199"/>
      <c r="J154" s="195"/>
      <c r="K154" s="195"/>
      <c r="L154" s="200"/>
      <c r="M154" s="201"/>
      <c r="N154" s="202"/>
      <c r="O154" s="202"/>
      <c r="P154" s="202"/>
      <c r="Q154" s="202"/>
      <c r="R154" s="202"/>
      <c r="S154" s="202"/>
      <c r="T154" s="203"/>
      <c r="AT154" s="204" t="s">
        <v>166</v>
      </c>
      <c r="AU154" s="204" t="s">
        <v>91</v>
      </c>
      <c r="AV154" s="13" t="s">
        <v>89</v>
      </c>
      <c r="AW154" s="13" t="s">
        <v>42</v>
      </c>
      <c r="AX154" s="13" t="s">
        <v>81</v>
      </c>
      <c r="AY154" s="204" t="s">
        <v>154</v>
      </c>
    </row>
    <row r="155" spans="1:65" s="14" customFormat="1" ht="11.25" x14ac:dyDescent="0.2">
      <c r="B155" s="205"/>
      <c r="C155" s="206"/>
      <c r="D155" s="196" t="s">
        <v>166</v>
      </c>
      <c r="E155" s="207" t="s">
        <v>79</v>
      </c>
      <c r="F155" s="208" t="s">
        <v>248</v>
      </c>
      <c r="G155" s="206"/>
      <c r="H155" s="209">
        <v>49.14</v>
      </c>
      <c r="I155" s="210"/>
      <c r="J155" s="206"/>
      <c r="K155" s="206"/>
      <c r="L155" s="211"/>
      <c r="M155" s="212"/>
      <c r="N155" s="213"/>
      <c r="O155" s="213"/>
      <c r="P155" s="213"/>
      <c r="Q155" s="213"/>
      <c r="R155" s="213"/>
      <c r="S155" s="213"/>
      <c r="T155" s="214"/>
      <c r="AT155" s="215" t="s">
        <v>166</v>
      </c>
      <c r="AU155" s="215" t="s">
        <v>91</v>
      </c>
      <c r="AV155" s="14" t="s">
        <v>91</v>
      </c>
      <c r="AW155" s="14" t="s">
        <v>42</v>
      </c>
      <c r="AX155" s="14" t="s">
        <v>81</v>
      </c>
      <c r="AY155" s="215" t="s">
        <v>154</v>
      </c>
    </row>
    <row r="156" spans="1:65" s="14" customFormat="1" ht="11.25" x14ac:dyDescent="0.2">
      <c r="B156" s="205"/>
      <c r="C156" s="206"/>
      <c r="D156" s="196" t="s">
        <v>166</v>
      </c>
      <c r="E156" s="207" t="s">
        <v>79</v>
      </c>
      <c r="F156" s="208" t="s">
        <v>249</v>
      </c>
      <c r="G156" s="206"/>
      <c r="H156" s="209">
        <v>30.881</v>
      </c>
      <c r="I156" s="210"/>
      <c r="J156" s="206"/>
      <c r="K156" s="206"/>
      <c r="L156" s="211"/>
      <c r="M156" s="212"/>
      <c r="N156" s="213"/>
      <c r="O156" s="213"/>
      <c r="P156" s="213"/>
      <c r="Q156" s="213"/>
      <c r="R156" s="213"/>
      <c r="S156" s="213"/>
      <c r="T156" s="214"/>
      <c r="AT156" s="215" t="s">
        <v>166</v>
      </c>
      <c r="AU156" s="215" t="s">
        <v>91</v>
      </c>
      <c r="AV156" s="14" t="s">
        <v>91</v>
      </c>
      <c r="AW156" s="14" t="s">
        <v>42</v>
      </c>
      <c r="AX156" s="14" t="s">
        <v>81</v>
      </c>
      <c r="AY156" s="215" t="s">
        <v>154</v>
      </c>
    </row>
    <row r="157" spans="1:65" s="14" customFormat="1" ht="11.25" x14ac:dyDescent="0.2">
      <c r="B157" s="205"/>
      <c r="C157" s="206"/>
      <c r="D157" s="196" t="s">
        <v>166</v>
      </c>
      <c r="E157" s="207" t="s">
        <v>79</v>
      </c>
      <c r="F157" s="208" t="s">
        <v>250</v>
      </c>
      <c r="G157" s="206"/>
      <c r="H157" s="209">
        <v>8.1449999999999996</v>
      </c>
      <c r="I157" s="210"/>
      <c r="J157" s="206"/>
      <c r="K157" s="206"/>
      <c r="L157" s="211"/>
      <c r="M157" s="212"/>
      <c r="N157" s="213"/>
      <c r="O157" s="213"/>
      <c r="P157" s="213"/>
      <c r="Q157" s="213"/>
      <c r="R157" s="213"/>
      <c r="S157" s="213"/>
      <c r="T157" s="214"/>
      <c r="AT157" s="215" t="s">
        <v>166</v>
      </c>
      <c r="AU157" s="215" t="s">
        <v>91</v>
      </c>
      <c r="AV157" s="14" t="s">
        <v>91</v>
      </c>
      <c r="AW157" s="14" t="s">
        <v>42</v>
      </c>
      <c r="AX157" s="14" t="s">
        <v>81</v>
      </c>
      <c r="AY157" s="215" t="s">
        <v>154</v>
      </c>
    </row>
    <row r="158" spans="1:65" s="14" customFormat="1" ht="11.25" x14ac:dyDescent="0.2">
      <c r="B158" s="205"/>
      <c r="C158" s="206"/>
      <c r="D158" s="196" t="s">
        <v>166</v>
      </c>
      <c r="E158" s="207" t="s">
        <v>79</v>
      </c>
      <c r="F158" s="208" t="s">
        <v>251</v>
      </c>
      <c r="G158" s="206"/>
      <c r="H158" s="209">
        <v>16.829999999999998</v>
      </c>
      <c r="I158" s="210"/>
      <c r="J158" s="206"/>
      <c r="K158" s="206"/>
      <c r="L158" s="211"/>
      <c r="M158" s="212"/>
      <c r="N158" s="213"/>
      <c r="O158" s="213"/>
      <c r="P158" s="213"/>
      <c r="Q158" s="213"/>
      <c r="R158" s="213"/>
      <c r="S158" s="213"/>
      <c r="T158" s="214"/>
      <c r="AT158" s="215" t="s">
        <v>166</v>
      </c>
      <c r="AU158" s="215" t="s">
        <v>91</v>
      </c>
      <c r="AV158" s="14" t="s">
        <v>91</v>
      </c>
      <c r="AW158" s="14" t="s">
        <v>42</v>
      </c>
      <c r="AX158" s="14" t="s">
        <v>81</v>
      </c>
      <c r="AY158" s="215" t="s">
        <v>154</v>
      </c>
    </row>
    <row r="159" spans="1:65" s="14" customFormat="1" ht="11.25" x14ac:dyDescent="0.2">
      <c r="B159" s="205"/>
      <c r="C159" s="206"/>
      <c r="D159" s="196" t="s">
        <v>166</v>
      </c>
      <c r="E159" s="207" t="s">
        <v>79</v>
      </c>
      <c r="F159" s="208" t="s">
        <v>252</v>
      </c>
      <c r="G159" s="206"/>
      <c r="H159" s="209">
        <v>24.623000000000001</v>
      </c>
      <c r="I159" s="210"/>
      <c r="J159" s="206"/>
      <c r="K159" s="206"/>
      <c r="L159" s="211"/>
      <c r="M159" s="212"/>
      <c r="N159" s="213"/>
      <c r="O159" s="213"/>
      <c r="P159" s="213"/>
      <c r="Q159" s="213"/>
      <c r="R159" s="213"/>
      <c r="S159" s="213"/>
      <c r="T159" s="214"/>
      <c r="AT159" s="215" t="s">
        <v>166</v>
      </c>
      <c r="AU159" s="215" t="s">
        <v>91</v>
      </c>
      <c r="AV159" s="14" t="s">
        <v>91</v>
      </c>
      <c r="AW159" s="14" t="s">
        <v>42</v>
      </c>
      <c r="AX159" s="14" t="s">
        <v>81</v>
      </c>
      <c r="AY159" s="215" t="s">
        <v>154</v>
      </c>
    </row>
    <row r="160" spans="1:65" s="16" customFormat="1" ht="11.25" x14ac:dyDescent="0.2">
      <c r="B160" s="227"/>
      <c r="C160" s="228"/>
      <c r="D160" s="196" t="s">
        <v>166</v>
      </c>
      <c r="E160" s="229" t="s">
        <v>79</v>
      </c>
      <c r="F160" s="230" t="s">
        <v>246</v>
      </c>
      <c r="G160" s="228"/>
      <c r="H160" s="231">
        <v>129.619</v>
      </c>
      <c r="I160" s="232"/>
      <c r="J160" s="228"/>
      <c r="K160" s="228"/>
      <c r="L160" s="233"/>
      <c r="M160" s="234"/>
      <c r="N160" s="235"/>
      <c r="O160" s="235"/>
      <c r="P160" s="235"/>
      <c r="Q160" s="235"/>
      <c r="R160" s="235"/>
      <c r="S160" s="235"/>
      <c r="T160" s="236"/>
      <c r="AT160" s="237" t="s">
        <v>166</v>
      </c>
      <c r="AU160" s="237" t="s">
        <v>91</v>
      </c>
      <c r="AV160" s="16" t="s">
        <v>155</v>
      </c>
      <c r="AW160" s="16" t="s">
        <v>42</v>
      </c>
      <c r="AX160" s="16" t="s">
        <v>81</v>
      </c>
      <c r="AY160" s="237" t="s">
        <v>154</v>
      </c>
    </row>
    <row r="161" spans="1:65" s="13" customFormat="1" ht="11.25" x14ac:dyDescent="0.2">
      <c r="B161" s="194"/>
      <c r="C161" s="195"/>
      <c r="D161" s="196" t="s">
        <v>166</v>
      </c>
      <c r="E161" s="197" t="s">
        <v>79</v>
      </c>
      <c r="F161" s="198" t="s">
        <v>253</v>
      </c>
      <c r="G161" s="195"/>
      <c r="H161" s="197" t="s">
        <v>79</v>
      </c>
      <c r="I161" s="199"/>
      <c r="J161" s="195"/>
      <c r="K161" s="195"/>
      <c r="L161" s="200"/>
      <c r="M161" s="201"/>
      <c r="N161" s="202"/>
      <c r="O161" s="202"/>
      <c r="P161" s="202"/>
      <c r="Q161" s="202"/>
      <c r="R161" s="202"/>
      <c r="S161" s="202"/>
      <c r="T161" s="203"/>
      <c r="AT161" s="204" t="s">
        <v>166</v>
      </c>
      <c r="AU161" s="204" t="s">
        <v>91</v>
      </c>
      <c r="AV161" s="13" t="s">
        <v>89</v>
      </c>
      <c r="AW161" s="13" t="s">
        <v>42</v>
      </c>
      <c r="AX161" s="13" t="s">
        <v>81</v>
      </c>
      <c r="AY161" s="204" t="s">
        <v>154</v>
      </c>
    </row>
    <row r="162" spans="1:65" s="14" customFormat="1" ht="11.25" x14ac:dyDescent="0.2">
      <c r="B162" s="205"/>
      <c r="C162" s="206"/>
      <c r="D162" s="196" t="s">
        <v>166</v>
      </c>
      <c r="E162" s="207" t="s">
        <v>79</v>
      </c>
      <c r="F162" s="208" t="s">
        <v>254</v>
      </c>
      <c r="G162" s="206"/>
      <c r="H162" s="209">
        <v>15.180999999999999</v>
      </c>
      <c r="I162" s="210"/>
      <c r="J162" s="206"/>
      <c r="K162" s="206"/>
      <c r="L162" s="211"/>
      <c r="M162" s="212"/>
      <c r="N162" s="213"/>
      <c r="O162" s="213"/>
      <c r="P162" s="213"/>
      <c r="Q162" s="213"/>
      <c r="R162" s="213"/>
      <c r="S162" s="213"/>
      <c r="T162" s="214"/>
      <c r="AT162" s="215" t="s">
        <v>166</v>
      </c>
      <c r="AU162" s="215" t="s">
        <v>91</v>
      </c>
      <c r="AV162" s="14" t="s">
        <v>91</v>
      </c>
      <c r="AW162" s="14" t="s">
        <v>42</v>
      </c>
      <c r="AX162" s="14" t="s">
        <v>81</v>
      </c>
      <c r="AY162" s="215" t="s">
        <v>154</v>
      </c>
    </row>
    <row r="163" spans="1:65" s="16" customFormat="1" ht="11.25" x14ac:dyDescent="0.2">
      <c r="B163" s="227"/>
      <c r="C163" s="228"/>
      <c r="D163" s="196" t="s">
        <v>166</v>
      </c>
      <c r="E163" s="229" t="s">
        <v>79</v>
      </c>
      <c r="F163" s="230" t="s">
        <v>246</v>
      </c>
      <c r="G163" s="228"/>
      <c r="H163" s="231">
        <v>15.180999999999999</v>
      </c>
      <c r="I163" s="232"/>
      <c r="J163" s="228"/>
      <c r="K163" s="228"/>
      <c r="L163" s="233"/>
      <c r="M163" s="234"/>
      <c r="N163" s="235"/>
      <c r="O163" s="235"/>
      <c r="P163" s="235"/>
      <c r="Q163" s="235"/>
      <c r="R163" s="235"/>
      <c r="S163" s="235"/>
      <c r="T163" s="236"/>
      <c r="AT163" s="237" t="s">
        <v>166</v>
      </c>
      <c r="AU163" s="237" t="s">
        <v>91</v>
      </c>
      <c r="AV163" s="16" t="s">
        <v>155</v>
      </c>
      <c r="AW163" s="16" t="s">
        <v>42</v>
      </c>
      <c r="AX163" s="16" t="s">
        <v>81</v>
      </c>
      <c r="AY163" s="237" t="s">
        <v>154</v>
      </c>
    </row>
    <row r="164" spans="1:65" s="15" customFormat="1" ht="11.25" x14ac:dyDescent="0.2">
      <c r="B164" s="216"/>
      <c r="C164" s="217"/>
      <c r="D164" s="196" t="s">
        <v>166</v>
      </c>
      <c r="E164" s="218" t="s">
        <v>79</v>
      </c>
      <c r="F164" s="219" t="s">
        <v>171</v>
      </c>
      <c r="G164" s="217"/>
      <c r="H164" s="220">
        <v>166.4</v>
      </c>
      <c r="I164" s="221"/>
      <c r="J164" s="217"/>
      <c r="K164" s="217"/>
      <c r="L164" s="222"/>
      <c r="M164" s="223"/>
      <c r="N164" s="224"/>
      <c r="O164" s="224"/>
      <c r="P164" s="224"/>
      <c r="Q164" s="224"/>
      <c r="R164" s="224"/>
      <c r="S164" s="224"/>
      <c r="T164" s="225"/>
      <c r="AT164" s="226" t="s">
        <v>166</v>
      </c>
      <c r="AU164" s="226" t="s">
        <v>91</v>
      </c>
      <c r="AV164" s="15" t="s">
        <v>162</v>
      </c>
      <c r="AW164" s="15" t="s">
        <v>42</v>
      </c>
      <c r="AX164" s="15" t="s">
        <v>89</v>
      </c>
      <c r="AY164" s="226" t="s">
        <v>154</v>
      </c>
    </row>
    <row r="165" spans="1:65" s="2" customFormat="1" ht="44.25" customHeight="1" x14ac:dyDescent="0.2">
      <c r="A165" s="37"/>
      <c r="B165" s="38"/>
      <c r="C165" s="176" t="s">
        <v>255</v>
      </c>
      <c r="D165" s="176" t="s">
        <v>157</v>
      </c>
      <c r="E165" s="177" t="s">
        <v>256</v>
      </c>
      <c r="F165" s="178" t="s">
        <v>257</v>
      </c>
      <c r="G165" s="179" t="s">
        <v>160</v>
      </c>
      <c r="H165" s="180">
        <v>26.158000000000001</v>
      </c>
      <c r="I165" s="181"/>
      <c r="J165" s="182">
        <f>ROUND(I165*H165,2)</f>
        <v>0</v>
      </c>
      <c r="K165" s="178" t="s">
        <v>161</v>
      </c>
      <c r="L165" s="42"/>
      <c r="M165" s="183" t="s">
        <v>79</v>
      </c>
      <c r="N165" s="184" t="s">
        <v>51</v>
      </c>
      <c r="O165" s="67"/>
      <c r="P165" s="185">
        <f>O165*H165</f>
        <v>0</v>
      </c>
      <c r="Q165" s="185">
        <v>1.8380000000000001E-2</v>
      </c>
      <c r="R165" s="185">
        <f>Q165*H165</f>
        <v>0.48078404000000002</v>
      </c>
      <c r="S165" s="185">
        <v>0</v>
      </c>
      <c r="T165" s="186">
        <f>S165*H165</f>
        <v>0</v>
      </c>
      <c r="U165" s="37"/>
      <c r="V165" s="37"/>
      <c r="W165" s="37"/>
      <c r="X165" s="37"/>
      <c r="Y165" s="37"/>
      <c r="Z165" s="37"/>
      <c r="AA165" s="37"/>
      <c r="AB165" s="37"/>
      <c r="AC165" s="37"/>
      <c r="AD165" s="37"/>
      <c r="AE165" s="37"/>
      <c r="AR165" s="187" t="s">
        <v>162</v>
      </c>
      <c r="AT165" s="187" t="s">
        <v>157</v>
      </c>
      <c r="AU165" s="187" t="s">
        <v>91</v>
      </c>
      <c r="AY165" s="19" t="s">
        <v>154</v>
      </c>
      <c r="BE165" s="188">
        <f>IF(N165="základní",J165,0)</f>
        <v>0</v>
      </c>
      <c r="BF165" s="188">
        <f>IF(N165="snížená",J165,0)</f>
        <v>0</v>
      </c>
      <c r="BG165" s="188">
        <f>IF(N165="zákl. přenesená",J165,0)</f>
        <v>0</v>
      </c>
      <c r="BH165" s="188">
        <f>IF(N165="sníž. přenesená",J165,0)</f>
        <v>0</v>
      </c>
      <c r="BI165" s="188">
        <f>IF(N165="nulová",J165,0)</f>
        <v>0</v>
      </c>
      <c r="BJ165" s="19" t="s">
        <v>89</v>
      </c>
      <c r="BK165" s="188">
        <f>ROUND(I165*H165,2)</f>
        <v>0</v>
      </c>
      <c r="BL165" s="19" t="s">
        <v>162</v>
      </c>
      <c r="BM165" s="187" t="s">
        <v>258</v>
      </c>
    </row>
    <row r="166" spans="1:65" s="2" customFormat="1" ht="11.25" x14ac:dyDescent="0.2">
      <c r="A166" s="37"/>
      <c r="B166" s="38"/>
      <c r="C166" s="39"/>
      <c r="D166" s="189" t="s">
        <v>164</v>
      </c>
      <c r="E166" s="39"/>
      <c r="F166" s="190" t="s">
        <v>259</v>
      </c>
      <c r="G166" s="39"/>
      <c r="H166" s="39"/>
      <c r="I166" s="191"/>
      <c r="J166" s="39"/>
      <c r="K166" s="39"/>
      <c r="L166" s="42"/>
      <c r="M166" s="192"/>
      <c r="N166" s="193"/>
      <c r="O166" s="67"/>
      <c r="P166" s="67"/>
      <c r="Q166" s="67"/>
      <c r="R166" s="67"/>
      <c r="S166" s="67"/>
      <c r="T166" s="68"/>
      <c r="U166" s="37"/>
      <c r="V166" s="37"/>
      <c r="W166" s="37"/>
      <c r="X166" s="37"/>
      <c r="Y166" s="37"/>
      <c r="Z166" s="37"/>
      <c r="AA166" s="37"/>
      <c r="AB166" s="37"/>
      <c r="AC166" s="37"/>
      <c r="AD166" s="37"/>
      <c r="AE166" s="37"/>
      <c r="AT166" s="19" t="s">
        <v>164</v>
      </c>
      <c r="AU166" s="19" t="s">
        <v>91</v>
      </c>
    </row>
    <row r="167" spans="1:65" s="14" customFormat="1" ht="11.25" x14ac:dyDescent="0.2">
      <c r="B167" s="205"/>
      <c r="C167" s="206"/>
      <c r="D167" s="196" t="s">
        <v>166</v>
      </c>
      <c r="E167" s="207" t="s">
        <v>79</v>
      </c>
      <c r="F167" s="208" t="s">
        <v>260</v>
      </c>
      <c r="G167" s="206"/>
      <c r="H167" s="209">
        <v>3.7679999999999998</v>
      </c>
      <c r="I167" s="210"/>
      <c r="J167" s="206"/>
      <c r="K167" s="206"/>
      <c r="L167" s="211"/>
      <c r="M167" s="212"/>
      <c r="N167" s="213"/>
      <c r="O167" s="213"/>
      <c r="P167" s="213"/>
      <c r="Q167" s="213"/>
      <c r="R167" s="213"/>
      <c r="S167" s="213"/>
      <c r="T167" s="214"/>
      <c r="AT167" s="215" t="s">
        <v>166</v>
      </c>
      <c r="AU167" s="215" t="s">
        <v>91</v>
      </c>
      <c r="AV167" s="14" t="s">
        <v>91</v>
      </c>
      <c r="AW167" s="14" t="s">
        <v>42</v>
      </c>
      <c r="AX167" s="14" t="s">
        <v>81</v>
      </c>
      <c r="AY167" s="215" t="s">
        <v>154</v>
      </c>
    </row>
    <row r="168" spans="1:65" s="14" customFormat="1" ht="11.25" x14ac:dyDescent="0.2">
      <c r="B168" s="205"/>
      <c r="C168" s="206"/>
      <c r="D168" s="196" t="s">
        <v>166</v>
      </c>
      <c r="E168" s="207" t="s">
        <v>79</v>
      </c>
      <c r="F168" s="208" t="s">
        <v>261</v>
      </c>
      <c r="G168" s="206"/>
      <c r="H168" s="209">
        <v>22.39</v>
      </c>
      <c r="I168" s="210"/>
      <c r="J168" s="206"/>
      <c r="K168" s="206"/>
      <c r="L168" s="211"/>
      <c r="M168" s="212"/>
      <c r="N168" s="213"/>
      <c r="O168" s="213"/>
      <c r="P168" s="213"/>
      <c r="Q168" s="213"/>
      <c r="R168" s="213"/>
      <c r="S168" s="213"/>
      <c r="T168" s="214"/>
      <c r="AT168" s="215" t="s">
        <v>166</v>
      </c>
      <c r="AU168" s="215" t="s">
        <v>91</v>
      </c>
      <c r="AV168" s="14" t="s">
        <v>91</v>
      </c>
      <c r="AW168" s="14" t="s">
        <v>42</v>
      </c>
      <c r="AX168" s="14" t="s">
        <v>81</v>
      </c>
      <c r="AY168" s="215" t="s">
        <v>154</v>
      </c>
    </row>
    <row r="169" spans="1:65" s="15" customFormat="1" ht="11.25" x14ac:dyDescent="0.2">
      <c r="B169" s="216"/>
      <c r="C169" s="217"/>
      <c r="D169" s="196" t="s">
        <v>166</v>
      </c>
      <c r="E169" s="218" t="s">
        <v>79</v>
      </c>
      <c r="F169" s="219" t="s">
        <v>171</v>
      </c>
      <c r="G169" s="217"/>
      <c r="H169" s="220">
        <v>26.158000000000001</v>
      </c>
      <c r="I169" s="221"/>
      <c r="J169" s="217"/>
      <c r="K169" s="217"/>
      <c r="L169" s="222"/>
      <c r="M169" s="223"/>
      <c r="N169" s="224"/>
      <c r="O169" s="224"/>
      <c r="P169" s="224"/>
      <c r="Q169" s="224"/>
      <c r="R169" s="224"/>
      <c r="S169" s="224"/>
      <c r="T169" s="225"/>
      <c r="AT169" s="226" t="s">
        <v>166</v>
      </c>
      <c r="AU169" s="226" t="s">
        <v>91</v>
      </c>
      <c r="AV169" s="15" t="s">
        <v>162</v>
      </c>
      <c r="AW169" s="15" t="s">
        <v>42</v>
      </c>
      <c r="AX169" s="15" t="s">
        <v>89</v>
      </c>
      <c r="AY169" s="226" t="s">
        <v>154</v>
      </c>
    </row>
    <row r="170" spans="1:65" s="2" customFormat="1" ht="49.15" customHeight="1" x14ac:dyDescent="0.2">
      <c r="A170" s="37"/>
      <c r="B170" s="38"/>
      <c r="C170" s="176" t="s">
        <v>8</v>
      </c>
      <c r="D170" s="176" t="s">
        <v>157</v>
      </c>
      <c r="E170" s="177" t="s">
        <v>262</v>
      </c>
      <c r="F170" s="178" t="s">
        <v>263</v>
      </c>
      <c r="G170" s="179" t="s">
        <v>160</v>
      </c>
      <c r="H170" s="180">
        <v>82.21</v>
      </c>
      <c r="I170" s="181"/>
      <c r="J170" s="182">
        <f>ROUND(I170*H170,2)</f>
        <v>0</v>
      </c>
      <c r="K170" s="178" t="s">
        <v>161</v>
      </c>
      <c r="L170" s="42"/>
      <c r="M170" s="183" t="s">
        <v>79</v>
      </c>
      <c r="N170" s="184" t="s">
        <v>51</v>
      </c>
      <c r="O170" s="67"/>
      <c r="P170" s="185">
        <f>O170*H170</f>
        <v>0</v>
      </c>
      <c r="Q170" s="185">
        <v>1.7000000000000001E-2</v>
      </c>
      <c r="R170" s="185">
        <f>Q170*H170</f>
        <v>1.39757</v>
      </c>
      <c r="S170" s="185">
        <v>0</v>
      </c>
      <c r="T170" s="186">
        <f>S170*H170</f>
        <v>0</v>
      </c>
      <c r="U170" s="37"/>
      <c r="V170" s="37"/>
      <c r="W170" s="37"/>
      <c r="X170" s="37"/>
      <c r="Y170" s="37"/>
      <c r="Z170" s="37"/>
      <c r="AA170" s="37"/>
      <c r="AB170" s="37"/>
      <c r="AC170" s="37"/>
      <c r="AD170" s="37"/>
      <c r="AE170" s="37"/>
      <c r="AR170" s="187" t="s">
        <v>162</v>
      </c>
      <c r="AT170" s="187" t="s">
        <v>157</v>
      </c>
      <c r="AU170" s="187" t="s">
        <v>91</v>
      </c>
      <c r="AY170" s="19" t="s">
        <v>154</v>
      </c>
      <c r="BE170" s="188">
        <f>IF(N170="základní",J170,0)</f>
        <v>0</v>
      </c>
      <c r="BF170" s="188">
        <f>IF(N170="snížená",J170,0)</f>
        <v>0</v>
      </c>
      <c r="BG170" s="188">
        <f>IF(N170="zákl. přenesená",J170,0)</f>
        <v>0</v>
      </c>
      <c r="BH170" s="188">
        <f>IF(N170="sníž. přenesená",J170,0)</f>
        <v>0</v>
      </c>
      <c r="BI170" s="188">
        <f>IF(N170="nulová",J170,0)</f>
        <v>0</v>
      </c>
      <c r="BJ170" s="19" t="s">
        <v>89</v>
      </c>
      <c r="BK170" s="188">
        <f>ROUND(I170*H170,2)</f>
        <v>0</v>
      </c>
      <c r="BL170" s="19" t="s">
        <v>162</v>
      </c>
      <c r="BM170" s="187" t="s">
        <v>264</v>
      </c>
    </row>
    <row r="171" spans="1:65" s="2" customFormat="1" ht="11.25" x14ac:dyDescent="0.2">
      <c r="A171" s="37"/>
      <c r="B171" s="38"/>
      <c r="C171" s="39"/>
      <c r="D171" s="189" t="s">
        <v>164</v>
      </c>
      <c r="E171" s="39"/>
      <c r="F171" s="190" t="s">
        <v>265</v>
      </c>
      <c r="G171" s="39"/>
      <c r="H171" s="39"/>
      <c r="I171" s="191"/>
      <c r="J171" s="39"/>
      <c r="K171" s="39"/>
      <c r="L171" s="42"/>
      <c r="M171" s="192"/>
      <c r="N171" s="193"/>
      <c r="O171" s="67"/>
      <c r="P171" s="67"/>
      <c r="Q171" s="67"/>
      <c r="R171" s="67"/>
      <c r="S171" s="67"/>
      <c r="T171" s="68"/>
      <c r="U171" s="37"/>
      <c r="V171" s="37"/>
      <c r="W171" s="37"/>
      <c r="X171" s="37"/>
      <c r="Y171" s="37"/>
      <c r="Z171" s="37"/>
      <c r="AA171" s="37"/>
      <c r="AB171" s="37"/>
      <c r="AC171" s="37"/>
      <c r="AD171" s="37"/>
      <c r="AE171" s="37"/>
      <c r="AT171" s="19" t="s">
        <v>164</v>
      </c>
      <c r="AU171" s="19" t="s">
        <v>91</v>
      </c>
    </row>
    <row r="172" spans="1:65" s="13" customFormat="1" ht="11.25" x14ac:dyDescent="0.2">
      <c r="B172" s="194"/>
      <c r="C172" s="195"/>
      <c r="D172" s="196" t="s">
        <v>166</v>
      </c>
      <c r="E172" s="197" t="s">
        <v>79</v>
      </c>
      <c r="F172" s="198" t="s">
        <v>218</v>
      </c>
      <c r="G172" s="195"/>
      <c r="H172" s="197" t="s">
        <v>79</v>
      </c>
      <c r="I172" s="199"/>
      <c r="J172" s="195"/>
      <c r="K172" s="195"/>
      <c r="L172" s="200"/>
      <c r="M172" s="201"/>
      <c r="N172" s="202"/>
      <c r="O172" s="202"/>
      <c r="P172" s="202"/>
      <c r="Q172" s="202"/>
      <c r="R172" s="202"/>
      <c r="S172" s="202"/>
      <c r="T172" s="203"/>
      <c r="AT172" s="204" t="s">
        <v>166</v>
      </c>
      <c r="AU172" s="204" t="s">
        <v>91</v>
      </c>
      <c r="AV172" s="13" t="s">
        <v>89</v>
      </c>
      <c r="AW172" s="13" t="s">
        <v>42</v>
      </c>
      <c r="AX172" s="13" t="s">
        <v>81</v>
      </c>
      <c r="AY172" s="204" t="s">
        <v>154</v>
      </c>
    </row>
    <row r="173" spans="1:65" s="14" customFormat="1" ht="11.25" x14ac:dyDescent="0.2">
      <c r="B173" s="205"/>
      <c r="C173" s="206"/>
      <c r="D173" s="196" t="s">
        <v>166</v>
      </c>
      <c r="E173" s="207" t="s">
        <v>79</v>
      </c>
      <c r="F173" s="208" t="s">
        <v>266</v>
      </c>
      <c r="G173" s="206"/>
      <c r="H173" s="209">
        <v>88.415999999999997</v>
      </c>
      <c r="I173" s="210"/>
      <c r="J173" s="206"/>
      <c r="K173" s="206"/>
      <c r="L173" s="211"/>
      <c r="M173" s="212"/>
      <c r="N173" s="213"/>
      <c r="O173" s="213"/>
      <c r="P173" s="213"/>
      <c r="Q173" s="213"/>
      <c r="R173" s="213"/>
      <c r="S173" s="213"/>
      <c r="T173" s="214"/>
      <c r="AT173" s="215" t="s">
        <v>166</v>
      </c>
      <c r="AU173" s="215" t="s">
        <v>91</v>
      </c>
      <c r="AV173" s="14" t="s">
        <v>91</v>
      </c>
      <c r="AW173" s="14" t="s">
        <v>42</v>
      </c>
      <c r="AX173" s="14" t="s">
        <v>81</v>
      </c>
      <c r="AY173" s="215" t="s">
        <v>154</v>
      </c>
    </row>
    <row r="174" spans="1:65" s="14" customFormat="1" ht="11.25" x14ac:dyDescent="0.2">
      <c r="B174" s="205"/>
      <c r="C174" s="206"/>
      <c r="D174" s="196" t="s">
        <v>166</v>
      </c>
      <c r="E174" s="207" t="s">
        <v>79</v>
      </c>
      <c r="F174" s="208" t="s">
        <v>267</v>
      </c>
      <c r="G174" s="206"/>
      <c r="H174" s="209">
        <v>-1.5760000000000001</v>
      </c>
      <c r="I174" s="210"/>
      <c r="J174" s="206"/>
      <c r="K174" s="206"/>
      <c r="L174" s="211"/>
      <c r="M174" s="212"/>
      <c r="N174" s="213"/>
      <c r="O174" s="213"/>
      <c r="P174" s="213"/>
      <c r="Q174" s="213"/>
      <c r="R174" s="213"/>
      <c r="S174" s="213"/>
      <c r="T174" s="214"/>
      <c r="AT174" s="215" t="s">
        <v>166</v>
      </c>
      <c r="AU174" s="215" t="s">
        <v>91</v>
      </c>
      <c r="AV174" s="14" t="s">
        <v>91</v>
      </c>
      <c r="AW174" s="14" t="s">
        <v>42</v>
      </c>
      <c r="AX174" s="14" t="s">
        <v>81</v>
      </c>
      <c r="AY174" s="215" t="s">
        <v>154</v>
      </c>
    </row>
    <row r="175" spans="1:65" s="14" customFormat="1" ht="11.25" x14ac:dyDescent="0.2">
      <c r="B175" s="205"/>
      <c r="C175" s="206"/>
      <c r="D175" s="196" t="s">
        <v>166</v>
      </c>
      <c r="E175" s="207" t="s">
        <v>79</v>
      </c>
      <c r="F175" s="208" t="s">
        <v>268</v>
      </c>
      <c r="G175" s="206"/>
      <c r="H175" s="209">
        <v>-4.63</v>
      </c>
      <c r="I175" s="210"/>
      <c r="J175" s="206"/>
      <c r="K175" s="206"/>
      <c r="L175" s="211"/>
      <c r="M175" s="212"/>
      <c r="N175" s="213"/>
      <c r="O175" s="213"/>
      <c r="P175" s="213"/>
      <c r="Q175" s="213"/>
      <c r="R175" s="213"/>
      <c r="S175" s="213"/>
      <c r="T175" s="214"/>
      <c r="AT175" s="215" t="s">
        <v>166</v>
      </c>
      <c r="AU175" s="215" t="s">
        <v>91</v>
      </c>
      <c r="AV175" s="14" t="s">
        <v>91</v>
      </c>
      <c r="AW175" s="14" t="s">
        <v>42</v>
      </c>
      <c r="AX175" s="14" t="s">
        <v>81</v>
      </c>
      <c r="AY175" s="215" t="s">
        <v>154</v>
      </c>
    </row>
    <row r="176" spans="1:65" s="15" customFormat="1" ht="11.25" x14ac:dyDescent="0.2">
      <c r="B176" s="216"/>
      <c r="C176" s="217"/>
      <c r="D176" s="196" t="s">
        <v>166</v>
      </c>
      <c r="E176" s="218" t="s">
        <v>79</v>
      </c>
      <c r="F176" s="219" t="s">
        <v>269</v>
      </c>
      <c r="G176" s="217"/>
      <c r="H176" s="220">
        <v>82.210000000000008</v>
      </c>
      <c r="I176" s="221"/>
      <c r="J176" s="217"/>
      <c r="K176" s="217"/>
      <c r="L176" s="222"/>
      <c r="M176" s="223"/>
      <c r="N176" s="224"/>
      <c r="O176" s="224"/>
      <c r="P176" s="224"/>
      <c r="Q176" s="224"/>
      <c r="R176" s="224"/>
      <c r="S176" s="224"/>
      <c r="T176" s="225"/>
      <c r="AT176" s="226" t="s">
        <v>166</v>
      </c>
      <c r="AU176" s="226" t="s">
        <v>91</v>
      </c>
      <c r="AV176" s="15" t="s">
        <v>162</v>
      </c>
      <c r="AW176" s="15" t="s">
        <v>42</v>
      </c>
      <c r="AX176" s="15" t="s">
        <v>89</v>
      </c>
      <c r="AY176" s="226" t="s">
        <v>154</v>
      </c>
    </row>
    <row r="177" spans="1:65" s="2" customFormat="1" ht="33" customHeight="1" x14ac:dyDescent="0.2">
      <c r="A177" s="37"/>
      <c r="B177" s="38"/>
      <c r="C177" s="176" t="s">
        <v>270</v>
      </c>
      <c r="D177" s="176" t="s">
        <v>157</v>
      </c>
      <c r="E177" s="177" t="s">
        <v>271</v>
      </c>
      <c r="F177" s="178" t="s">
        <v>272</v>
      </c>
      <c r="G177" s="179" t="s">
        <v>215</v>
      </c>
      <c r="H177" s="180">
        <v>7.5759999999999996</v>
      </c>
      <c r="I177" s="181"/>
      <c r="J177" s="182">
        <f>ROUND(I177*H177,2)</f>
        <v>0</v>
      </c>
      <c r="K177" s="178" t="s">
        <v>161</v>
      </c>
      <c r="L177" s="42"/>
      <c r="M177" s="183" t="s">
        <v>79</v>
      </c>
      <c r="N177" s="184" t="s">
        <v>51</v>
      </c>
      <c r="O177" s="67"/>
      <c r="P177" s="185">
        <f>O177*H177</f>
        <v>0</v>
      </c>
      <c r="Q177" s="185">
        <v>2.5018699999999998</v>
      </c>
      <c r="R177" s="185">
        <f>Q177*H177</f>
        <v>18.954167119999997</v>
      </c>
      <c r="S177" s="185">
        <v>0</v>
      </c>
      <c r="T177" s="186">
        <f>S177*H177</f>
        <v>0</v>
      </c>
      <c r="U177" s="37"/>
      <c r="V177" s="37"/>
      <c r="W177" s="37"/>
      <c r="X177" s="37"/>
      <c r="Y177" s="37"/>
      <c r="Z177" s="37"/>
      <c r="AA177" s="37"/>
      <c r="AB177" s="37"/>
      <c r="AC177" s="37"/>
      <c r="AD177" s="37"/>
      <c r="AE177" s="37"/>
      <c r="AR177" s="187" t="s">
        <v>162</v>
      </c>
      <c r="AT177" s="187" t="s">
        <v>157</v>
      </c>
      <c r="AU177" s="187" t="s">
        <v>91</v>
      </c>
      <c r="AY177" s="19" t="s">
        <v>154</v>
      </c>
      <c r="BE177" s="188">
        <f>IF(N177="základní",J177,0)</f>
        <v>0</v>
      </c>
      <c r="BF177" s="188">
        <f>IF(N177="snížená",J177,0)</f>
        <v>0</v>
      </c>
      <c r="BG177" s="188">
        <f>IF(N177="zákl. přenesená",J177,0)</f>
        <v>0</v>
      </c>
      <c r="BH177" s="188">
        <f>IF(N177="sníž. přenesená",J177,0)</f>
        <v>0</v>
      </c>
      <c r="BI177" s="188">
        <f>IF(N177="nulová",J177,0)</f>
        <v>0</v>
      </c>
      <c r="BJ177" s="19" t="s">
        <v>89</v>
      </c>
      <c r="BK177" s="188">
        <f>ROUND(I177*H177,2)</f>
        <v>0</v>
      </c>
      <c r="BL177" s="19" t="s">
        <v>162</v>
      </c>
      <c r="BM177" s="187" t="s">
        <v>273</v>
      </c>
    </row>
    <row r="178" spans="1:65" s="2" customFormat="1" ht="11.25" x14ac:dyDescent="0.2">
      <c r="A178" s="37"/>
      <c r="B178" s="38"/>
      <c r="C178" s="39"/>
      <c r="D178" s="189" t="s">
        <v>164</v>
      </c>
      <c r="E178" s="39"/>
      <c r="F178" s="190" t="s">
        <v>274</v>
      </c>
      <c r="G178" s="39"/>
      <c r="H178" s="39"/>
      <c r="I178" s="191"/>
      <c r="J178" s="39"/>
      <c r="K178" s="39"/>
      <c r="L178" s="42"/>
      <c r="M178" s="192"/>
      <c r="N178" s="193"/>
      <c r="O178" s="67"/>
      <c r="P178" s="67"/>
      <c r="Q178" s="67"/>
      <c r="R178" s="67"/>
      <c r="S178" s="67"/>
      <c r="T178" s="68"/>
      <c r="U178" s="37"/>
      <c r="V178" s="37"/>
      <c r="W178" s="37"/>
      <c r="X178" s="37"/>
      <c r="Y178" s="37"/>
      <c r="Z178" s="37"/>
      <c r="AA178" s="37"/>
      <c r="AB178" s="37"/>
      <c r="AC178" s="37"/>
      <c r="AD178" s="37"/>
      <c r="AE178" s="37"/>
      <c r="AT178" s="19" t="s">
        <v>164</v>
      </c>
      <c r="AU178" s="19" t="s">
        <v>91</v>
      </c>
    </row>
    <row r="179" spans="1:65" s="14" customFormat="1" ht="11.25" x14ac:dyDescent="0.2">
      <c r="B179" s="205"/>
      <c r="C179" s="206"/>
      <c r="D179" s="196" t="s">
        <v>166</v>
      </c>
      <c r="E179" s="207" t="s">
        <v>79</v>
      </c>
      <c r="F179" s="208" t="s">
        <v>275</v>
      </c>
      <c r="G179" s="206"/>
      <c r="H179" s="209">
        <v>0.38400000000000001</v>
      </c>
      <c r="I179" s="210"/>
      <c r="J179" s="206"/>
      <c r="K179" s="206"/>
      <c r="L179" s="211"/>
      <c r="M179" s="212"/>
      <c r="N179" s="213"/>
      <c r="O179" s="213"/>
      <c r="P179" s="213"/>
      <c r="Q179" s="213"/>
      <c r="R179" s="213"/>
      <c r="S179" s="213"/>
      <c r="T179" s="214"/>
      <c r="AT179" s="215" t="s">
        <v>166</v>
      </c>
      <c r="AU179" s="215" t="s">
        <v>91</v>
      </c>
      <c r="AV179" s="14" t="s">
        <v>91</v>
      </c>
      <c r="AW179" s="14" t="s">
        <v>42</v>
      </c>
      <c r="AX179" s="14" t="s">
        <v>81</v>
      </c>
      <c r="AY179" s="215" t="s">
        <v>154</v>
      </c>
    </row>
    <row r="180" spans="1:65" s="14" customFormat="1" ht="11.25" x14ac:dyDescent="0.2">
      <c r="B180" s="205"/>
      <c r="C180" s="206"/>
      <c r="D180" s="196" t="s">
        <v>166</v>
      </c>
      <c r="E180" s="207" t="s">
        <v>79</v>
      </c>
      <c r="F180" s="208" t="s">
        <v>276</v>
      </c>
      <c r="G180" s="206"/>
      <c r="H180" s="209">
        <v>6.5289999999999999</v>
      </c>
      <c r="I180" s="210"/>
      <c r="J180" s="206"/>
      <c r="K180" s="206"/>
      <c r="L180" s="211"/>
      <c r="M180" s="212"/>
      <c r="N180" s="213"/>
      <c r="O180" s="213"/>
      <c r="P180" s="213"/>
      <c r="Q180" s="213"/>
      <c r="R180" s="213"/>
      <c r="S180" s="213"/>
      <c r="T180" s="214"/>
      <c r="AT180" s="215" t="s">
        <v>166</v>
      </c>
      <c r="AU180" s="215" t="s">
        <v>91</v>
      </c>
      <c r="AV180" s="14" t="s">
        <v>91</v>
      </c>
      <c r="AW180" s="14" t="s">
        <v>42</v>
      </c>
      <c r="AX180" s="14" t="s">
        <v>81</v>
      </c>
      <c r="AY180" s="215" t="s">
        <v>154</v>
      </c>
    </row>
    <row r="181" spans="1:65" s="14" customFormat="1" ht="11.25" x14ac:dyDescent="0.2">
      <c r="B181" s="205"/>
      <c r="C181" s="206"/>
      <c r="D181" s="196" t="s">
        <v>166</v>
      </c>
      <c r="E181" s="207" t="s">
        <v>79</v>
      </c>
      <c r="F181" s="208" t="s">
        <v>277</v>
      </c>
      <c r="G181" s="206"/>
      <c r="H181" s="209">
        <v>0.66300000000000003</v>
      </c>
      <c r="I181" s="210"/>
      <c r="J181" s="206"/>
      <c r="K181" s="206"/>
      <c r="L181" s="211"/>
      <c r="M181" s="212"/>
      <c r="N181" s="213"/>
      <c r="O181" s="213"/>
      <c r="P181" s="213"/>
      <c r="Q181" s="213"/>
      <c r="R181" s="213"/>
      <c r="S181" s="213"/>
      <c r="T181" s="214"/>
      <c r="AT181" s="215" t="s">
        <v>166</v>
      </c>
      <c r="AU181" s="215" t="s">
        <v>91</v>
      </c>
      <c r="AV181" s="14" t="s">
        <v>91</v>
      </c>
      <c r="AW181" s="14" t="s">
        <v>42</v>
      </c>
      <c r="AX181" s="14" t="s">
        <v>81</v>
      </c>
      <c r="AY181" s="215" t="s">
        <v>154</v>
      </c>
    </row>
    <row r="182" spans="1:65" s="15" customFormat="1" ht="11.25" x14ac:dyDescent="0.2">
      <c r="B182" s="216"/>
      <c r="C182" s="217"/>
      <c r="D182" s="196" t="s">
        <v>166</v>
      </c>
      <c r="E182" s="218" t="s">
        <v>79</v>
      </c>
      <c r="F182" s="219" t="s">
        <v>171</v>
      </c>
      <c r="G182" s="217"/>
      <c r="H182" s="220">
        <v>7.5760000000000005</v>
      </c>
      <c r="I182" s="221"/>
      <c r="J182" s="217"/>
      <c r="K182" s="217"/>
      <c r="L182" s="222"/>
      <c r="M182" s="223"/>
      <c r="N182" s="224"/>
      <c r="O182" s="224"/>
      <c r="P182" s="224"/>
      <c r="Q182" s="224"/>
      <c r="R182" s="224"/>
      <c r="S182" s="224"/>
      <c r="T182" s="225"/>
      <c r="AT182" s="226" t="s">
        <v>166</v>
      </c>
      <c r="AU182" s="226" t="s">
        <v>91</v>
      </c>
      <c r="AV182" s="15" t="s">
        <v>162</v>
      </c>
      <c r="AW182" s="15" t="s">
        <v>42</v>
      </c>
      <c r="AX182" s="15" t="s">
        <v>89</v>
      </c>
      <c r="AY182" s="226" t="s">
        <v>154</v>
      </c>
    </row>
    <row r="183" spans="1:65" s="2" customFormat="1" ht="33" customHeight="1" x14ac:dyDescent="0.2">
      <c r="A183" s="37"/>
      <c r="B183" s="38"/>
      <c r="C183" s="176" t="s">
        <v>278</v>
      </c>
      <c r="D183" s="176" t="s">
        <v>157</v>
      </c>
      <c r="E183" s="177" t="s">
        <v>279</v>
      </c>
      <c r="F183" s="178" t="s">
        <v>280</v>
      </c>
      <c r="G183" s="179" t="s">
        <v>215</v>
      </c>
      <c r="H183" s="180">
        <v>7.5759999999999996</v>
      </c>
      <c r="I183" s="181"/>
      <c r="J183" s="182">
        <f>ROUND(I183*H183,2)</f>
        <v>0</v>
      </c>
      <c r="K183" s="178" t="s">
        <v>161</v>
      </c>
      <c r="L183" s="42"/>
      <c r="M183" s="183" t="s">
        <v>79</v>
      </c>
      <c r="N183" s="184" t="s">
        <v>51</v>
      </c>
      <c r="O183" s="67"/>
      <c r="P183" s="185">
        <f>O183*H183</f>
        <v>0</v>
      </c>
      <c r="Q183" s="185">
        <v>0</v>
      </c>
      <c r="R183" s="185">
        <f>Q183*H183</f>
        <v>0</v>
      </c>
      <c r="S183" s="185">
        <v>0</v>
      </c>
      <c r="T183" s="186">
        <f>S183*H183</f>
        <v>0</v>
      </c>
      <c r="U183" s="37"/>
      <c r="V183" s="37"/>
      <c r="W183" s="37"/>
      <c r="X183" s="37"/>
      <c r="Y183" s="37"/>
      <c r="Z183" s="37"/>
      <c r="AA183" s="37"/>
      <c r="AB183" s="37"/>
      <c r="AC183" s="37"/>
      <c r="AD183" s="37"/>
      <c r="AE183" s="37"/>
      <c r="AR183" s="187" t="s">
        <v>162</v>
      </c>
      <c r="AT183" s="187" t="s">
        <v>157</v>
      </c>
      <c r="AU183" s="187" t="s">
        <v>91</v>
      </c>
      <c r="AY183" s="19" t="s">
        <v>154</v>
      </c>
      <c r="BE183" s="188">
        <f>IF(N183="základní",J183,0)</f>
        <v>0</v>
      </c>
      <c r="BF183" s="188">
        <f>IF(N183="snížená",J183,0)</f>
        <v>0</v>
      </c>
      <c r="BG183" s="188">
        <f>IF(N183="zákl. přenesená",J183,0)</f>
        <v>0</v>
      </c>
      <c r="BH183" s="188">
        <f>IF(N183="sníž. přenesená",J183,0)</f>
        <v>0</v>
      </c>
      <c r="BI183" s="188">
        <f>IF(N183="nulová",J183,0)</f>
        <v>0</v>
      </c>
      <c r="BJ183" s="19" t="s">
        <v>89</v>
      </c>
      <c r="BK183" s="188">
        <f>ROUND(I183*H183,2)</f>
        <v>0</v>
      </c>
      <c r="BL183" s="19" t="s">
        <v>162</v>
      </c>
      <c r="BM183" s="187" t="s">
        <v>281</v>
      </c>
    </row>
    <row r="184" spans="1:65" s="2" customFormat="1" ht="11.25" x14ac:dyDescent="0.2">
      <c r="A184" s="37"/>
      <c r="B184" s="38"/>
      <c r="C184" s="39"/>
      <c r="D184" s="189" t="s">
        <v>164</v>
      </c>
      <c r="E184" s="39"/>
      <c r="F184" s="190" t="s">
        <v>282</v>
      </c>
      <c r="G184" s="39"/>
      <c r="H184" s="39"/>
      <c r="I184" s="191"/>
      <c r="J184" s="39"/>
      <c r="K184" s="39"/>
      <c r="L184" s="42"/>
      <c r="M184" s="192"/>
      <c r="N184" s="193"/>
      <c r="O184" s="67"/>
      <c r="P184" s="67"/>
      <c r="Q184" s="67"/>
      <c r="R184" s="67"/>
      <c r="S184" s="67"/>
      <c r="T184" s="68"/>
      <c r="U184" s="37"/>
      <c r="V184" s="37"/>
      <c r="W184" s="37"/>
      <c r="X184" s="37"/>
      <c r="Y184" s="37"/>
      <c r="Z184" s="37"/>
      <c r="AA184" s="37"/>
      <c r="AB184" s="37"/>
      <c r="AC184" s="37"/>
      <c r="AD184" s="37"/>
      <c r="AE184" s="37"/>
      <c r="AT184" s="19" t="s">
        <v>164</v>
      </c>
      <c r="AU184" s="19" t="s">
        <v>91</v>
      </c>
    </row>
    <row r="185" spans="1:65" s="2" customFormat="1" ht="44.25" customHeight="1" x14ac:dyDescent="0.2">
      <c r="A185" s="37"/>
      <c r="B185" s="38"/>
      <c r="C185" s="176" t="s">
        <v>283</v>
      </c>
      <c r="D185" s="176" t="s">
        <v>157</v>
      </c>
      <c r="E185" s="177" t="s">
        <v>284</v>
      </c>
      <c r="F185" s="178" t="s">
        <v>285</v>
      </c>
      <c r="G185" s="179" t="s">
        <v>215</v>
      </c>
      <c r="H185" s="180">
        <v>7.5759999999999996</v>
      </c>
      <c r="I185" s="181"/>
      <c r="J185" s="182">
        <f>ROUND(I185*H185,2)</f>
        <v>0</v>
      </c>
      <c r="K185" s="178" t="s">
        <v>161</v>
      </c>
      <c r="L185" s="42"/>
      <c r="M185" s="183" t="s">
        <v>79</v>
      </c>
      <c r="N185" s="184" t="s">
        <v>51</v>
      </c>
      <c r="O185" s="67"/>
      <c r="P185" s="185">
        <f>O185*H185</f>
        <v>0</v>
      </c>
      <c r="Q185" s="185">
        <v>0</v>
      </c>
      <c r="R185" s="185">
        <f>Q185*H185</f>
        <v>0</v>
      </c>
      <c r="S185" s="185">
        <v>0</v>
      </c>
      <c r="T185" s="186">
        <f>S185*H185</f>
        <v>0</v>
      </c>
      <c r="U185" s="37"/>
      <c r="V185" s="37"/>
      <c r="W185" s="37"/>
      <c r="X185" s="37"/>
      <c r="Y185" s="37"/>
      <c r="Z185" s="37"/>
      <c r="AA185" s="37"/>
      <c r="AB185" s="37"/>
      <c r="AC185" s="37"/>
      <c r="AD185" s="37"/>
      <c r="AE185" s="37"/>
      <c r="AR185" s="187" t="s">
        <v>162</v>
      </c>
      <c r="AT185" s="187" t="s">
        <v>157</v>
      </c>
      <c r="AU185" s="187" t="s">
        <v>91</v>
      </c>
      <c r="AY185" s="19" t="s">
        <v>154</v>
      </c>
      <c r="BE185" s="188">
        <f>IF(N185="základní",J185,0)</f>
        <v>0</v>
      </c>
      <c r="BF185" s="188">
        <f>IF(N185="snížená",J185,0)</f>
        <v>0</v>
      </c>
      <c r="BG185" s="188">
        <f>IF(N185="zákl. přenesená",J185,0)</f>
        <v>0</v>
      </c>
      <c r="BH185" s="188">
        <f>IF(N185="sníž. přenesená",J185,0)</f>
        <v>0</v>
      </c>
      <c r="BI185" s="188">
        <f>IF(N185="nulová",J185,0)</f>
        <v>0</v>
      </c>
      <c r="BJ185" s="19" t="s">
        <v>89</v>
      </c>
      <c r="BK185" s="188">
        <f>ROUND(I185*H185,2)</f>
        <v>0</v>
      </c>
      <c r="BL185" s="19" t="s">
        <v>162</v>
      </c>
      <c r="BM185" s="187" t="s">
        <v>286</v>
      </c>
    </row>
    <row r="186" spans="1:65" s="2" customFormat="1" ht="11.25" x14ac:dyDescent="0.2">
      <c r="A186" s="37"/>
      <c r="B186" s="38"/>
      <c r="C186" s="39"/>
      <c r="D186" s="189" t="s">
        <v>164</v>
      </c>
      <c r="E186" s="39"/>
      <c r="F186" s="190" t="s">
        <v>287</v>
      </c>
      <c r="G186" s="39"/>
      <c r="H186" s="39"/>
      <c r="I186" s="191"/>
      <c r="J186" s="39"/>
      <c r="K186" s="39"/>
      <c r="L186" s="42"/>
      <c r="M186" s="192"/>
      <c r="N186" s="193"/>
      <c r="O186" s="67"/>
      <c r="P186" s="67"/>
      <c r="Q186" s="67"/>
      <c r="R186" s="67"/>
      <c r="S186" s="67"/>
      <c r="T186" s="68"/>
      <c r="U186" s="37"/>
      <c r="V186" s="37"/>
      <c r="W186" s="37"/>
      <c r="X186" s="37"/>
      <c r="Y186" s="37"/>
      <c r="Z186" s="37"/>
      <c r="AA186" s="37"/>
      <c r="AB186" s="37"/>
      <c r="AC186" s="37"/>
      <c r="AD186" s="37"/>
      <c r="AE186" s="37"/>
      <c r="AT186" s="19" t="s">
        <v>164</v>
      </c>
      <c r="AU186" s="19" t="s">
        <v>91</v>
      </c>
    </row>
    <row r="187" spans="1:65" s="2" customFormat="1" ht="21.75" customHeight="1" x14ac:dyDescent="0.2">
      <c r="A187" s="37"/>
      <c r="B187" s="38"/>
      <c r="C187" s="176" t="s">
        <v>288</v>
      </c>
      <c r="D187" s="176" t="s">
        <v>157</v>
      </c>
      <c r="E187" s="177" t="s">
        <v>289</v>
      </c>
      <c r="F187" s="178" t="s">
        <v>290</v>
      </c>
      <c r="G187" s="179" t="s">
        <v>174</v>
      </c>
      <c r="H187" s="180">
        <v>0.35099999999999998</v>
      </c>
      <c r="I187" s="181"/>
      <c r="J187" s="182">
        <f>ROUND(I187*H187,2)</f>
        <v>0</v>
      </c>
      <c r="K187" s="178" t="s">
        <v>161</v>
      </c>
      <c r="L187" s="42"/>
      <c r="M187" s="183" t="s">
        <v>79</v>
      </c>
      <c r="N187" s="184" t="s">
        <v>51</v>
      </c>
      <c r="O187" s="67"/>
      <c r="P187" s="185">
        <f>O187*H187</f>
        <v>0</v>
      </c>
      <c r="Q187" s="185">
        <v>1.06277</v>
      </c>
      <c r="R187" s="185">
        <f>Q187*H187</f>
        <v>0.37303227</v>
      </c>
      <c r="S187" s="185">
        <v>0</v>
      </c>
      <c r="T187" s="186">
        <f>S187*H187</f>
        <v>0</v>
      </c>
      <c r="U187" s="37"/>
      <c r="V187" s="37"/>
      <c r="W187" s="37"/>
      <c r="X187" s="37"/>
      <c r="Y187" s="37"/>
      <c r="Z187" s="37"/>
      <c r="AA187" s="37"/>
      <c r="AB187" s="37"/>
      <c r="AC187" s="37"/>
      <c r="AD187" s="37"/>
      <c r="AE187" s="37"/>
      <c r="AR187" s="187" t="s">
        <v>162</v>
      </c>
      <c r="AT187" s="187" t="s">
        <v>157</v>
      </c>
      <c r="AU187" s="187" t="s">
        <v>91</v>
      </c>
      <c r="AY187" s="19" t="s">
        <v>154</v>
      </c>
      <c r="BE187" s="188">
        <f>IF(N187="základní",J187,0)</f>
        <v>0</v>
      </c>
      <c r="BF187" s="188">
        <f>IF(N187="snížená",J187,0)</f>
        <v>0</v>
      </c>
      <c r="BG187" s="188">
        <f>IF(N187="zákl. přenesená",J187,0)</f>
        <v>0</v>
      </c>
      <c r="BH187" s="188">
        <f>IF(N187="sníž. přenesená",J187,0)</f>
        <v>0</v>
      </c>
      <c r="BI187" s="188">
        <f>IF(N187="nulová",J187,0)</f>
        <v>0</v>
      </c>
      <c r="BJ187" s="19" t="s">
        <v>89</v>
      </c>
      <c r="BK187" s="188">
        <f>ROUND(I187*H187,2)</f>
        <v>0</v>
      </c>
      <c r="BL187" s="19" t="s">
        <v>162</v>
      </c>
      <c r="BM187" s="187" t="s">
        <v>291</v>
      </c>
    </row>
    <row r="188" spans="1:65" s="2" customFormat="1" ht="11.25" x14ac:dyDescent="0.2">
      <c r="A188" s="37"/>
      <c r="B188" s="38"/>
      <c r="C188" s="39"/>
      <c r="D188" s="189" t="s">
        <v>164</v>
      </c>
      <c r="E188" s="39"/>
      <c r="F188" s="190" t="s">
        <v>292</v>
      </c>
      <c r="G188" s="39"/>
      <c r="H188" s="39"/>
      <c r="I188" s="191"/>
      <c r="J188" s="39"/>
      <c r="K188" s="39"/>
      <c r="L188" s="42"/>
      <c r="M188" s="192"/>
      <c r="N188" s="193"/>
      <c r="O188" s="67"/>
      <c r="P188" s="67"/>
      <c r="Q188" s="67"/>
      <c r="R188" s="67"/>
      <c r="S188" s="67"/>
      <c r="T188" s="68"/>
      <c r="U188" s="37"/>
      <c r="V188" s="37"/>
      <c r="W188" s="37"/>
      <c r="X188" s="37"/>
      <c r="Y188" s="37"/>
      <c r="Z188" s="37"/>
      <c r="AA188" s="37"/>
      <c r="AB188" s="37"/>
      <c r="AC188" s="37"/>
      <c r="AD188" s="37"/>
      <c r="AE188" s="37"/>
      <c r="AT188" s="19" t="s">
        <v>164</v>
      </c>
      <c r="AU188" s="19" t="s">
        <v>91</v>
      </c>
    </row>
    <row r="189" spans="1:65" s="13" customFormat="1" ht="11.25" x14ac:dyDescent="0.2">
      <c r="B189" s="194"/>
      <c r="C189" s="195"/>
      <c r="D189" s="196" t="s">
        <v>166</v>
      </c>
      <c r="E189" s="197" t="s">
        <v>79</v>
      </c>
      <c r="F189" s="198" t="s">
        <v>293</v>
      </c>
      <c r="G189" s="195"/>
      <c r="H189" s="197" t="s">
        <v>79</v>
      </c>
      <c r="I189" s="199"/>
      <c r="J189" s="195"/>
      <c r="K189" s="195"/>
      <c r="L189" s="200"/>
      <c r="M189" s="201"/>
      <c r="N189" s="202"/>
      <c r="O189" s="202"/>
      <c r="P189" s="202"/>
      <c r="Q189" s="202"/>
      <c r="R189" s="202"/>
      <c r="S189" s="202"/>
      <c r="T189" s="203"/>
      <c r="AT189" s="204" t="s">
        <v>166</v>
      </c>
      <c r="AU189" s="204" t="s">
        <v>91</v>
      </c>
      <c r="AV189" s="13" t="s">
        <v>89</v>
      </c>
      <c r="AW189" s="13" t="s">
        <v>42</v>
      </c>
      <c r="AX189" s="13" t="s">
        <v>81</v>
      </c>
      <c r="AY189" s="204" t="s">
        <v>154</v>
      </c>
    </row>
    <row r="190" spans="1:65" s="14" customFormat="1" ht="11.25" x14ac:dyDescent="0.2">
      <c r="B190" s="205"/>
      <c r="C190" s="206"/>
      <c r="D190" s="196" t="s">
        <v>166</v>
      </c>
      <c r="E190" s="207" t="s">
        <v>79</v>
      </c>
      <c r="F190" s="208" t="s">
        <v>294</v>
      </c>
      <c r="G190" s="206"/>
      <c r="H190" s="209">
        <v>1.7000000000000001E-2</v>
      </c>
      <c r="I190" s="210"/>
      <c r="J190" s="206"/>
      <c r="K190" s="206"/>
      <c r="L190" s="211"/>
      <c r="M190" s="212"/>
      <c r="N190" s="213"/>
      <c r="O190" s="213"/>
      <c r="P190" s="213"/>
      <c r="Q190" s="213"/>
      <c r="R190" s="213"/>
      <c r="S190" s="213"/>
      <c r="T190" s="214"/>
      <c r="AT190" s="215" t="s">
        <v>166</v>
      </c>
      <c r="AU190" s="215" t="s">
        <v>91</v>
      </c>
      <c r="AV190" s="14" t="s">
        <v>91</v>
      </c>
      <c r="AW190" s="14" t="s">
        <v>42</v>
      </c>
      <c r="AX190" s="14" t="s">
        <v>81</v>
      </c>
      <c r="AY190" s="215" t="s">
        <v>154</v>
      </c>
    </row>
    <row r="191" spans="1:65" s="14" customFormat="1" ht="11.25" x14ac:dyDescent="0.2">
      <c r="B191" s="205"/>
      <c r="C191" s="206"/>
      <c r="D191" s="196" t="s">
        <v>166</v>
      </c>
      <c r="E191" s="207" t="s">
        <v>79</v>
      </c>
      <c r="F191" s="208" t="s">
        <v>295</v>
      </c>
      <c r="G191" s="206"/>
      <c r="H191" s="209">
        <v>0.30099999999999999</v>
      </c>
      <c r="I191" s="210"/>
      <c r="J191" s="206"/>
      <c r="K191" s="206"/>
      <c r="L191" s="211"/>
      <c r="M191" s="212"/>
      <c r="N191" s="213"/>
      <c r="O191" s="213"/>
      <c r="P191" s="213"/>
      <c r="Q191" s="213"/>
      <c r="R191" s="213"/>
      <c r="S191" s="213"/>
      <c r="T191" s="214"/>
      <c r="AT191" s="215" t="s">
        <v>166</v>
      </c>
      <c r="AU191" s="215" t="s">
        <v>91</v>
      </c>
      <c r="AV191" s="14" t="s">
        <v>91</v>
      </c>
      <c r="AW191" s="14" t="s">
        <v>42</v>
      </c>
      <c r="AX191" s="14" t="s">
        <v>81</v>
      </c>
      <c r="AY191" s="215" t="s">
        <v>154</v>
      </c>
    </row>
    <row r="192" spans="1:65" s="14" customFormat="1" ht="11.25" x14ac:dyDescent="0.2">
      <c r="B192" s="205"/>
      <c r="C192" s="206"/>
      <c r="D192" s="196" t="s">
        <v>166</v>
      </c>
      <c r="E192" s="207" t="s">
        <v>79</v>
      </c>
      <c r="F192" s="208" t="s">
        <v>296</v>
      </c>
      <c r="G192" s="206"/>
      <c r="H192" s="209">
        <v>3.3000000000000002E-2</v>
      </c>
      <c r="I192" s="210"/>
      <c r="J192" s="206"/>
      <c r="K192" s="206"/>
      <c r="L192" s="211"/>
      <c r="M192" s="212"/>
      <c r="N192" s="213"/>
      <c r="O192" s="213"/>
      <c r="P192" s="213"/>
      <c r="Q192" s="213"/>
      <c r="R192" s="213"/>
      <c r="S192" s="213"/>
      <c r="T192" s="214"/>
      <c r="AT192" s="215" t="s">
        <v>166</v>
      </c>
      <c r="AU192" s="215" t="s">
        <v>91</v>
      </c>
      <c r="AV192" s="14" t="s">
        <v>91</v>
      </c>
      <c r="AW192" s="14" t="s">
        <v>42</v>
      </c>
      <c r="AX192" s="14" t="s">
        <v>81</v>
      </c>
      <c r="AY192" s="215" t="s">
        <v>154</v>
      </c>
    </row>
    <row r="193" spans="1:65" s="15" customFormat="1" ht="11.25" x14ac:dyDescent="0.2">
      <c r="B193" s="216"/>
      <c r="C193" s="217"/>
      <c r="D193" s="196" t="s">
        <v>166</v>
      </c>
      <c r="E193" s="218" t="s">
        <v>79</v>
      </c>
      <c r="F193" s="219" t="s">
        <v>171</v>
      </c>
      <c r="G193" s="217"/>
      <c r="H193" s="220">
        <v>0.35099999999999998</v>
      </c>
      <c r="I193" s="221"/>
      <c r="J193" s="217"/>
      <c r="K193" s="217"/>
      <c r="L193" s="222"/>
      <c r="M193" s="223"/>
      <c r="N193" s="224"/>
      <c r="O193" s="224"/>
      <c r="P193" s="224"/>
      <c r="Q193" s="224"/>
      <c r="R193" s="224"/>
      <c r="S193" s="224"/>
      <c r="T193" s="225"/>
      <c r="AT193" s="226" t="s">
        <v>166</v>
      </c>
      <c r="AU193" s="226" t="s">
        <v>91</v>
      </c>
      <c r="AV193" s="15" t="s">
        <v>162</v>
      </c>
      <c r="AW193" s="15" t="s">
        <v>42</v>
      </c>
      <c r="AX193" s="15" t="s">
        <v>89</v>
      </c>
      <c r="AY193" s="226" t="s">
        <v>154</v>
      </c>
    </row>
    <row r="194" spans="1:65" s="2" customFormat="1" ht="55.5" customHeight="1" x14ac:dyDescent="0.2">
      <c r="A194" s="37"/>
      <c r="B194" s="38"/>
      <c r="C194" s="176" t="s">
        <v>297</v>
      </c>
      <c r="D194" s="176" t="s">
        <v>157</v>
      </c>
      <c r="E194" s="177" t="s">
        <v>298</v>
      </c>
      <c r="F194" s="178" t="s">
        <v>299</v>
      </c>
      <c r="G194" s="179" t="s">
        <v>160</v>
      </c>
      <c r="H194" s="180">
        <v>2</v>
      </c>
      <c r="I194" s="181"/>
      <c r="J194" s="182">
        <f>ROUND(I194*H194,2)</f>
        <v>0</v>
      </c>
      <c r="K194" s="178" t="s">
        <v>161</v>
      </c>
      <c r="L194" s="42"/>
      <c r="M194" s="183" t="s">
        <v>79</v>
      </c>
      <c r="N194" s="184" t="s">
        <v>51</v>
      </c>
      <c r="O194" s="67"/>
      <c r="P194" s="185">
        <f>O194*H194</f>
        <v>0</v>
      </c>
      <c r="Q194" s="185">
        <v>4.8680000000000001E-2</v>
      </c>
      <c r="R194" s="185">
        <f>Q194*H194</f>
        <v>9.7360000000000002E-2</v>
      </c>
      <c r="S194" s="185">
        <v>0</v>
      </c>
      <c r="T194" s="186">
        <f>S194*H194</f>
        <v>0</v>
      </c>
      <c r="U194" s="37"/>
      <c r="V194" s="37"/>
      <c r="W194" s="37"/>
      <c r="X194" s="37"/>
      <c r="Y194" s="37"/>
      <c r="Z194" s="37"/>
      <c r="AA194" s="37"/>
      <c r="AB194" s="37"/>
      <c r="AC194" s="37"/>
      <c r="AD194" s="37"/>
      <c r="AE194" s="37"/>
      <c r="AR194" s="187" t="s">
        <v>162</v>
      </c>
      <c r="AT194" s="187" t="s">
        <v>157</v>
      </c>
      <c r="AU194" s="187" t="s">
        <v>91</v>
      </c>
      <c r="AY194" s="19" t="s">
        <v>154</v>
      </c>
      <c r="BE194" s="188">
        <f>IF(N194="základní",J194,0)</f>
        <v>0</v>
      </c>
      <c r="BF194" s="188">
        <f>IF(N194="snížená",J194,0)</f>
        <v>0</v>
      </c>
      <c r="BG194" s="188">
        <f>IF(N194="zákl. přenesená",J194,0)</f>
        <v>0</v>
      </c>
      <c r="BH194" s="188">
        <f>IF(N194="sníž. přenesená",J194,0)</f>
        <v>0</v>
      </c>
      <c r="BI194" s="188">
        <f>IF(N194="nulová",J194,0)</f>
        <v>0</v>
      </c>
      <c r="BJ194" s="19" t="s">
        <v>89</v>
      </c>
      <c r="BK194" s="188">
        <f>ROUND(I194*H194,2)</f>
        <v>0</v>
      </c>
      <c r="BL194" s="19" t="s">
        <v>162</v>
      </c>
      <c r="BM194" s="187" t="s">
        <v>300</v>
      </c>
    </row>
    <row r="195" spans="1:65" s="2" customFormat="1" ht="11.25" x14ac:dyDescent="0.2">
      <c r="A195" s="37"/>
      <c r="B195" s="38"/>
      <c r="C195" s="39"/>
      <c r="D195" s="189" t="s">
        <v>164</v>
      </c>
      <c r="E195" s="39"/>
      <c r="F195" s="190" t="s">
        <v>301</v>
      </c>
      <c r="G195" s="39"/>
      <c r="H195" s="39"/>
      <c r="I195" s="191"/>
      <c r="J195" s="39"/>
      <c r="K195" s="39"/>
      <c r="L195" s="42"/>
      <c r="M195" s="192"/>
      <c r="N195" s="193"/>
      <c r="O195" s="67"/>
      <c r="P195" s="67"/>
      <c r="Q195" s="67"/>
      <c r="R195" s="67"/>
      <c r="S195" s="67"/>
      <c r="T195" s="68"/>
      <c r="U195" s="37"/>
      <c r="V195" s="37"/>
      <c r="W195" s="37"/>
      <c r="X195" s="37"/>
      <c r="Y195" s="37"/>
      <c r="Z195" s="37"/>
      <c r="AA195" s="37"/>
      <c r="AB195" s="37"/>
      <c r="AC195" s="37"/>
      <c r="AD195" s="37"/>
      <c r="AE195" s="37"/>
      <c r="AT195" s="19" t="s">
        <v>164</v>
      </c>
      <c r="AU195" s="19" t="s">
        <v>91</v>
      </c>
    </row>
    <row r="196" spans="1:65" s="13" customFormat="1" ht="11.25" x14ac:dyDescent="0.2">
      <c r="B196" s="194"/>
      <c r="C196" s="195"/>
      <c r="D196" s="196" t="s">
        <v>166</v>
      </c>
      <c r="E196" s="197" t="s">
        <v>79</v>
      </c>
      <c r="F196" s="198" t="s">
        <v>218</v>
      </c>
      <c r="G196" s="195"/>
      <c r="H196" s="197" t="s">
        <v>79</v>
      </c>
      <c r="I196" s="199"/>
      <c r="J196" s="195"/>
      <c r="K196" s="195"/>
      <c r="L196" s="200"/>
      <c r="M196" s="201"/>
      <c r="N196" s="202"/>
      <c r="O196" s="202"/>
      <c r="P196" s="202"/>
      <c r="Q196" s="202"/>
      <c r="R196" s="202"/>
      <c r="S196" s="202"/>
      <c r="T196" s="203"/>
      <c r="AT196" s="204" t="s">
        <v>166</v>
      </c>
      <c r="AU196" s="204" t="s">
        <v>91</v>
      </c>
      <c r="AV196" s="13" t="s">
        <v>89</v>
      </c>
      <c r="AW196" s="13" t="s">
        <v>42</v>
      </c>
      <c r="AX196" s="13" t="s">
        <v>81</v>
      </c>
      <c r="AY196" s="204" t="s">
        <v>154</v>
      </c>
    </row>
    <row r="197" spans="1:65" s="14" customFormat="1" ht="11.25" x14ac:dyDescent="0.2">
      <c r="B197" s="205"/>
      <c r="C197" s="206"/>
      <c r="D197" s="196" t="s">
        <v>166</v>
      </c>
      <c r="E197" s="207" t="s">
        <v>79</v>
      </c>
      <c r="F197" s="208" t="s">
        <v>302</v>
      </c>
      <c r="G197" s="206"/>
      <c r="H197" s="209">
        <v>2</v>
      </c>
      <c r="I197" s="210"/>
      <c r="J197" s="206"/>
      <c r="K197" s="206"/>
      <c r="L197" s="211"/>
      <c r="M197" s="212"/>
      <c r="N197" s="213"/>
      <c r="O197" s="213"/>
      <c r="P197" s="213"/>
      <c r="Q197" s="213"/>
      <c r="R197" s="213"/>
      <c r="S197" s="213"/>
      <c r="T197" s="214"/>
      <c r="AT197" s="215" t="s">
        <v>166</v>
      </c>
      <c r="AU197" s="215" t="s">
        <v>91</v>
      </c>
      <c r="AV197" s="14" t="s">
        <v>91</v>
      </c>
      <c r="AW197" s="14" t="s">
        <v>42</v>
      </c>
      <c r="AX197" s="14" t="s">
        <v>89</v>
      </c>
      <c r="AY197" s="215" t="s">
        <v>154</v>
      </c>
    </row>
    <row r="198" spans="1:65" s="2" customFormat="1" ht="37.9" customHeight="1" x14ac:dyDescent="0.2">
      <c r="A198" s="37"/>
      <c r="B198" s="38"/>
      <c r="C198" s="176" t="s">
        <v>7</v>
      </c>
      <c r="D198" s="176" t="s">
        <v>157</v>
      </c>
      <c r="E198" s="177" t="s">
        <v>303</v>
      </c>
      <c r="F198" s="178" t="s">
        <v>304</v>
      </c>
      <c r="G198" s="179" t="s">
        <v>305</v>
      </c>
      <c r="H198" s="180">
        <v>65.924999999999997</v>
      </c>
      <c r="I198" s="181"/>
      <c r="J198" s="182">
        <f>ROUND(I198*H198,2)</f>
        <v>0</v>
      </c>
      <c r="K198" s="178" t="s">
        <v>161</v>
      </c>
      <c r="L198" s="42"/>
      <c r="M198" s="183" t="s">
        <v>79</v>
      </c>
      <c r="N198" s="184" t="s">
        <v>51</v>
      </c>
      <c r="O198" s="67"/>
      <c r="P198" s="185">
        <f>O198*H198</f>
        <v>0</v>
      </c>
      <c r="Q198" s="185">
        <v>2.0000000000000002E-5</v>
      </c>
      <c r="R198" s="185">
        <f>Q198*H198</f>
        <v>1.3185E-3</v>
      </c>
      <c r="S198" s="185">
        <v>0</v>
      </c>
      <c r="T198" s="186">
        <f>S198*H198</f>
        <v>0</v>
      </c>
      <c r="U198" s="37"/>
      <c r="V198" s="37"/>
      <c r="W198" s="37"/>
      <c r="X198" s="37"/>
      <c r="Y198" s="37"/>
      <c r="Z198" s="37"/>
      <c r="AA198" s="37"/>
      <c r="AB198" s="37"/>
      <c r="AC198" s="37"/>
      <c r="AD198" s="37"/>
      <c r="AE198" s="37"/>
      <c r="AR198" s="187" t="s">
        <v>162</v>
      </c>
      <c r="AT198" s="187" t="s">
        <v>157</v>
      </c>
      <c r="AU198" s="187" t="s">
        <v>91</v>
      </c>
      <c r="AY198" s="19" t="s">
        <v>154</v>
      </c>
      <c r="BE198" s="188">
        <f>IF(N198="základní",J198,0)</f>
        <v>0</v>
      </c>
      <c r="BF198" s="188">
        <f>IF(N198="snížená",J198,0)</f>
        <v>0</v>
      </c>
      <c r="BG198" s="188">
        <f>IF(N198="zákl. přenesená",J198,0)</f>
        <v>0</v>
      </c>
      <c r="BH198" s="188">
        <f>IF(N198="sníž. přenesená",J198,0)</f>
        <v>0</v>
      </c>
      <c r="BI198" s="188">
        <f>IF(N198="nulová",J198,0)</f>
        <v>0</v>
      </c>
      <c r="BJ198" s="19" t="s">
        <v>89</v>
      </c>
      <c r="BK198" s="188">
        <f>ROUND(I198*H198,2)</f>
        <v>0</v>
      </c>
      <c r="BL198" s="19" t="s">
        <v>162</v>
      </c>
      <c r="BM198" s="187" t="s">
        <v>306</v>
      </c>
    </row>
    <row r="199" spans="1:65" s="2" customFormat="1" ht="11.25" x14ac:dyDescent="0.2">
      <c r="A199" s="37"/>
      <c r="B199" s="38"/>
      <c r="C199" s="39"/>
      <c r="D199" s="189" t="s">
        <v>164</v>
      </c>
      <c r="E199" s="39"/>
      <c r="F199" s="190" t="s">
        <v>307</v>
      </c>
      <c r="G199" s="39"/>
      <c r="H199" s="39"/>
      <c r="I199" s="191"/>
      <c r="J199" s="39"/>
      <c r="K199" s="39"/>
      <c r="L199" s="42"/>
      <c r="M199" s="192"/>
      <c r="N199" s="193"/>
      <c r="O199" s="67"/>
      <c r="P199" s="67"/>
      <c r="Q199" s="67"/>
      <c r="R199" s="67"/>
      <c r="S199" s="67"/>
      <c r="T199" s="68"/>
      <c r="U199" s="37"/>
      <c r="V199" s="37"/>
      <c r="W199" s="37"/>
      <c r="X199" s="37"/>
      <c r="Y199" s="37"/>
      <c r="Z199" s="37"/>
      <c r="AA199" s="37"/>
      <c r="AB199" s="37"/>
      <c r="AC199" s="37"/>
      <c r="AD199" s="37"/>
      <c r="AE199" s="37"/>
      <c r="AT199" s="19" t="s">
        <v>164</v>
      </c>
      <c r="AU199" s="19" t="s">
        <v>91</v>
      </c>
    </row>
    <row r="200" spans="1:65" s="13" customFormat="1" ht="11.25" x14ac:dyDescent="0.2">
      <c r="B200" s="194"/>
      <c r="C200" s="195"/>
      <c r="D200" s="196" t="s">
        <v>166</v>
      </c>
      <c r="E200" s="197" t="s">
        <v>79</v>
      </c>
      <c r="F200" s="198" t="s">
        <v>244</v>
      </c>
      <c r="G200" s="195"/>
      <c r="H200" s="197" t="s">
        <v>79</v>
      </c>
      <c r="I200" s="199"/>
      <c r="J200" s="195"/>
      <c r="K200" s="195"/>
      <c r="L200" s="200"/>
      <c r="M200" s="201"/>
      <c r="N200" s="202"/>
      <c r="O200" s="202"/>
      <c r="P200" s="202"/>
      <c r="Q200" s="202"/>
      <c r="R200" s="202"/>
      <c r="S200" s="202"/>
      <c r="T200" s="203"/>
      <c r="AT200" s="204" t="s">
        <v>166</v>
      </c>
      <c r="AU200" s="204" t="s">
        <v>91</v>
      </c>
      <c r="AV200" s="13" t="s">
        <v>89</v>
      </c>
      <c r="AW200" s="13" t="s">
        <v>42</v>
      </c>
      <c r="AX200" s="13" t="s">
        <v>81</v>
      </c>
      <c r="AY200" s="204" t="s">
        <v>154</v>
      </c>
    </row>
    <row r="201" spans="1:65" s="14" customFormat="1" ht="11.25" x14ac:dyDescent="0.2">
      <c r="B201" s="205"/>
      <c r="C201" s="206"/>
      <c r="D201" s="196" t="s">
        <v>166</v>
      </c>
      <c r="E201" s="207" t="s">
        <v>79</v>
      </c>
      <c r="F201" s="208" t="s">
        <v>308</v>
      </c>
      <c r="G201" s="206"/>
      <c r="H201" s="209">
        <v>7.2</v>
      </c>
      <c r="I201" s="210"/>
      <c r="J201" s="206"/>
      <c r="K201" s="206"/>
      <c r="L201" s="211"/>
      <c r="M201" s="212"/>
      <c r="N201" s="213"/>
      <c r="O201" s="213"/>
      <c r="P201" s="213"/>
      <c r="Q201" s="213"/>
      <c r="R201" s="213"/>
      <c r="S201" s="213"/>
      <c r="T201" s="214"/>
      <c r="AT201" s="215" t="s">
        <v>166</v>
      </c>
      <c r="AU201" s="215" t="s">
        <v>91</v>
      </c>
      <c r="AV201" s="14" t="s">
        <v>91</v>
      </c>
      <c r="AW201" s="14" t="s">
        <v>42</v>
      </c>
      <c r="AX201" s="14" t="s">
        <v>81</v>
      </c>
      <c r="AY201" s="215" t="s">
        <v>154</v>
      </c>
    </row>
    <row r="202" spans="1:65" s="16" customFormat="1" ht="11.25" x14ac:dyDescent="0.2">
      <c r="B202" s="227"/>
      <c r="C202" s="228"/>
      <c r="D202" s="196" t="s">
        <v>166</v>
      </c>
      <c r="E202" s="229" t="s">
        <v>79</v>
      </c>
      <c r="F202" s="230" t="s">
        <v>246</v>
      </c>
      <c r="G202" s="228"/>
      <c r="H202" s="231">
        <v>7.2</v>
      </c>
      <c r="I202" s="232"/>
      <c r="J202" s="228"/>
      <c r="K202" s="228"/>
      <c r="L202" s="233"/>
      <c r="M202" s="234"/>
      <c r="N202" s="235"/>
      <c r="O202" s="235"/>
      <c r="P202" s="235"/>
      <c r="Q202" s="235"/>
      <c r="R202" s="235"/>
      <c r="S202" s="235"/>
      <c r="T202" s="236"/>
      <c r="AT202" s="237" t="s">
        <v>166</v>
      </c>
      <c r="AU202" s="237" t="s">
        <v>91</v>
      </c>
      <c r="AV202" s="16" t="s">
        <v>155</v>
      </c>
      <c r="AW202" s="16" t="s">
        <v>42</v>
      </c>
      <c r="AX202" s="16" t="s">
        <v>81</v>
      </c>
      <c r="AY202" s="237" t="s">
        <v>154</v>
      </c>
    </row>
    <row r="203" spans="1:65" s="13" customFormat="1" ht="11.25" x14ac:dyDescent="0.2">
      <c r="B203" s="194"/>
      <c r="C203" s="195"/>
      <c r="D203" s="196" t="s">
        <v>166</v>
      </c>
      <c r="E203" s="197" t="s">
        <v>79</v>
      </c>
      <c r="F203" s="198" t="s">
        <v>247</v>
      </c>
      <c r="G203" s="195"/>
      <c r="H203" s="197" t="s">
        <v>79</v>
      </c>
      <c r="I203" s="199"/>
      <c r="J203" s="195"/>
      <c r="K203" s="195"/>
      <c r="L203" s="200"/>
      <c r="M203" s="201"/>
      <c r="N203" s="202"/>
      <c r="O203" s="202"/>
      <c r="P203" s="202"/>
      <c r="Q203" s="202"/>
      <c r="R203" s="202"/>
      <c r="S203" s="202"/>
      <c r="T203" s="203"/>
      <c r="AT203" s="204" t="s">
        <v>166</v>
      </c>
      <c r="AU203" s="204" t="s">
        <v>91</v>
      </c>
      <c r="AV203" s="13" t="s">
        <v>89</v>
      </c>
      <c r="AW203" s="13" t="s">
        <v>42</v>
      </c>
      <c r="AX203" s="13" t="s">
        <v>81</v>
      </c>
      <c r="AY203" s="204" t="s">
        <v>154</v>
      </c>
    </row>
    <row r="204" spans="1:65" s="14" customFormat="1" ht="11.25" x14ac:dyDescent="0.2">
      <c r="B204" s="205"/>
      <c r="C204" s="206"/>
      <c r="D204" s="196" t="s">
        <v>166</v>
      </c>
      <c r="E204" s="207" t="s">
        <v>79</v>
      </c>
      <c r="F204" s="208" t="s">
        <v>309</v>
      </c>
      <c r="G204" s="206"/>
      <c r="H204" s="209">
        <v>16.38</v>
      </c>
      <c r="I204" s="210"/>
      <c r="J204" s="206"/>
      <c r="K204" s="206"/>
      <c r="L204" s="211"/>
      <c r="M204" s="212"/>
      <c r="N204" s="213"/>
      <c r="O204" s="213"/>
      <c r="P204" s="213"/>
      <c r="Q204" s="213"/>
      <c r="R204" s="213"/>
      <c r="S204" s="213"/>
      <c r="T204" s="214"/>
      <c r="AT204" s="215" t="s">
        <v>166</v>
      </c>
      <c r="AU204" s="215" t="s">
        <v>91</v>
      </c>
      <c r="AV204" s="14" t="s">
        <v>91</v>
      </c>
      <c r="AW204" s="14" t="s">
        <v>42</v>
      </c>
      <c r="AX204" s="14" t="s">
        <v>81</v>
      </c>
      <c r="AY204" s="215" t="s">
        <v>154</v>
      </c>
    </row>
    <row r="205" spans="1:65" s="14" customFormat="1" ht="11.25" x14ac:dyDescent="0.2">
      <c r="B205" s="205"/>
      <c r="C205" s="206"/>
      <c r="D205" s="196" t="s">
        <v>166</v>
      </c>
      <c r="E205" s="207" t="s">
        <v>79</v>
      </c>
      <c r="F205" s="208" t="s">
        <v>310</v>
      </c>
      <c r="G205" s="206"/>
      <c r="H205" s="209">
        <v>12.08</v>
      </c>
      <c r="I205" s="210"/>
      <c r="J205" s="206"/>
      <c r="K205" s="206"/>
      <c r="L205" s="211"/>
      <c r="M205" s="212"/>
      <c r="N205" s="213"/>
      <c r="O205" s="213"/>
      <c r="P205" s="213"/>
      <c r="Q205" s="213"/>
      <c r="R205" s="213"/>
      <c r="S205" s="213"/>
      <c r="T205" s="214"/>
      <c r="AT205" s="215" t="s">
        <v>166</v>
      </c>
      <c r="AU205" s="215" t="s">
        <v>91</v>
      </c>
      <c r="AV205" s="14" t="s">
        <v>91</v>
      </c>
      <c r="AW205" s="14" t="s">
        <v>42</v>
      </c>
      <c r="AX205" s="14" t="s">
        <v>81</v>
      </c>
      <c r="AY205" s="215" t="s">
        <v>154</v>
      </c>
    </row>
    <row r="206" spans="1:65" s="14" customFormat="1" ht="11.25" x14ac:dyDescent="0.2">
      <c r="B206" s="205"/>
      <c r="C206" s="206"/>
      <c r="D206" s="196" t="s">
        <v>166</v>
      </c>
      <c r="E206" s="207" t="s">
        <v>79</v>
      </c>
      <c r="F206" s="208" t="s">
        <v>311</v>
      </c>
      <c r="G206" s="206"/>
      <c r="H206" s="209">
        <v>2.7149999999999999</v>
      </c>
      <c r="I206" s="210"/>
      <c r="J206" s="206"/>
      <c r="K206" s="206"/>
      <c r="L206" s="211"/>
      <c r="M206" s="212"/>
      <c r="N206" s="213"/>
      <c r="O206" s="213"/>
      <c r="P206" s="213"/>
      <c r="Q206" s="213"/>
      <c r="R206" s="213"/>
      <c r="S206" s="213"/>
      <c r="T206" s="214"/>
      <c r="AT206" s="215" t="s">
        <v>166</v>
      </c>
      <c r="AU206" s="215" t="s">
        <v>91</v>
      </c>
      <c r="AV206" s="14" t="s">
        <v>91</v>
      </c>
      <c r="AW206" s="14" t="s">
        <v>42</v>
      </c>
      <c r="AX206" s="14" t="s">
        <v>81</v>
      </c>
      <c r="AY206" s="215" t="s">
        <v>154</v>
      </c>
    </row>
    <row r="207" spans="1:65" s="14" customFormat="1" ht="11.25" x14ac:dyDescent="0.2">
      <c r="B207" s="205"/>
      <c r="C207" s="206"/>
      <c r="D207" s="196" t="s">
        <v>166</v>
      </c>
      <c r="E207" s="207" t="s">
        <v>79</v>
      </c>
      <c r="F207" s="208" t="s">
        <v>312</v>
      </c>
      <c r="G207" s="206"/>
      <c r="H207" s="209">
        <v>5.61</v>
      </c>
      <c r="I207" s="210"/>
      <c r="J207" s="206"/>
      <c r="K207" s="206"/>
      <c r="L207" s="211"/>
      <c r="M207" s="212"/>
      <c r="N207" s="213"/>
      <c r="O207" s="213"/>
      <c r="P207" s="213"/>
      <c r="Q207" s="213"/>
      <c r="R207" s="213"/>
      <c r="S207" s="213"/>
      <c r="T207" s="214"/>
      <c r="AT207" s="215" t="s">
        <v>166</v>
      </c>
      <c r="AU207" s="215" t="s">
        <v>91</v>
      </c>
      <c r="AV207" s="14" t="s">
        <v>91</v>
      </c>
      <c r="AW207" s="14" t="s">
        <v>42</v>
      </c>
      <c r="AX207" s="14" t="s">
        <v>81</v>
      </c>
      <c r="AY207" s="215" t="s">
        <v>154</v>
      </c>
    </row>
    <row r="208" spans="1:65" s="14" customFormat="1" ht="11.25" x14ac:dyDescent="0.2">
      <c r="B208" s="205"/>
      <c r="C208" s="206"/>
      <c r="D208" s="196" t="s">
        <v>166</v>
      </c>
      <c r="E208" s="207" t="s">
        <v>79</v>
      </c>
      <c r="F208" s="208" t="s">
        <v>313</v>
      </c>
      <c r="G208" s="206"/>
      <c r="H208" s="209">
        <v>8.93</v>
      </c>
      <c r="I208" s="210"/>
      <c r="J208" s="206"/>
      <c r="K208" s="206"/>
      <c r="L208" s="211"/>
      <c r="M208" s="212"/>
      <c r="N208" s="213"/>
      <c r="O208" s="213"/>
      <c r="P208" s="213"/>
      <c r="Q208" s="213"/>
      <c r="R208" s="213"/>
      <c r="S208" s="213"/>
      <c r="T208" s="214"/>
      <c r="AT208" s="215" t="s">
        <v>166</v>
      </c>
      <c r="AU208" s="215" t="s">
        <v>91</v>
      </c>
      <c r="AV208" s="14" t="s">
        <v>91</v>
      </c>
      <c r="AW208" s="14" t="s">
        <v>42</v>
      </c>
      <c r="AX208" s="14" t="s">
        <v>81</v>
      </c>
      <c r="AY208" s="215" t="s">
        <v>154</v>
      </c>
    </row>
    <row r="209" spans="1:65" s="16" customFormat="1" ht="11.25" x14ac:dyDescent="0.2">
      <c r="B209" s="227"/>
      <c r="C209" s="228"/>
      <c r="D209" s="196" t="s">
        <v>166</v>
      </c>
      <c r="E209" s="229" t="s">
        <v>79</v>
      </c>
      <c r="F209" s="230" t="s">
        <v>246</v>
      </c>
      <c r="G209" s="228"/>
      <c r="H209" s="231">
        <v>45.715000000000003</v>
      </c>
      <c r="I209" s="232"/>
      <c r="J209" s="228"/>
      <c r="K209" s="228"/>
      <c r="L209" s="233"/>
      <c r="M209" s="234"/>
      <c r="N209" s="235"/>
      <c r="O209" s="235"/>
      <c r="P209" s="235"/>
      <c r="Q209" s="235"/>
      <c r="R209" s="235"/>
      <c r="S209" s="235"/>
      <c r="T209" s="236"/>
      <c r="AT209" s="237" t="s">
        <v>166</v>
      </c>
      <c r="AU209" s="237" t="s">
        <v>91</v>
      </c>
      <c r="AV209" s="16" t="s">
        <v>155</v>
      </c>
      <c r="AW209" s="16" t="s">
        <v>42</v>
      </c>
      <c r="AX209" s="16" t="s">
        <v>81</v>
      </c>
      <c r="AY209" s="237" t="s">
        <v>154</v>
      </c>
    </row>
    <row r="210" spans="1:65" s="13" customFormat="1" ht="11.25" x14ac:dyDescent="0.2">
      <c r="B210" s="194"/>
      <c r="C210" s="195"/>
      <c r="D210" s="196" t="s">
        <v>166</v>
      </c>
      <c r="E210" s="197" t="s">
        <v>79</v>
      </c>
      <c r="F210" s="198" t="s">
        <v>253</v>
      </c>
      <c r="G210" s="195"/>
      <c r="H210" s="197" t="s">
        <v>79</v>
      </c>
      <c r="I210" s="199"/>
      <c r="J210" s="195"/>
      <c r="K210" s="195"/>
      <c r="L210" s="200"/>
      <c r="M210" s="201"/>
      <c r="N210" s="202"/>
      <c r="O210" s="202"/>
      <c r="P210" s="202"/>
      <c r="Q210" s="202"/>
      <c r="R210" s="202"/>
      <c r="S210" s="202"/>
      <c r="T210" s="203"/>
      <c r="AT210" s="204" t="s">
        <v>166</v>
      </c>
      <c r="AU210" s="204" t="s">
        <v>91</v>
      </c>
      <c r="AV210" s="13" t="s">
        <v>89</v>
      </c>
      <c r="AW210" s="13" t="s">
        <v>42</v>
      </c>
      <c r="AX210" s="13" t="s">
        <v>81</v>
      </c>
      <c r="AY210" s="204" t="s">
        <v>154</v>
      </c>
    </row>
    <row r="211" spans="1:65" s="14" customFormat="1" ht="11.25" x14ac:dyDescent="0.2">
      <c r="B211" s="205"/>
      <c r="C211" s="206"/>
      <c r="D211" s="196" t="s">
        <v>166</v>
      </c>
      <c r="E211" s="207" t="s">
        <v>79</v>
      </c>
      <c r="F211" s="208" t="s">
        <v>314</v>
      </c>
      <c r="G211" s="206"/>
      <c r="H211" s="209">
        <v>13.01</v>
      </c>
      <c r="I211" s="210"/>
      <c r="J211" s="206"/>
      <c r="K211" s="206"/>
      <c r="L211" s="211"/>
      <c r="M211" s="212"/>
      <c r="N211" s="213"/>
      <c r="O211" s="213"/>
      <c r="P211" s="213"/>
      <c r="Q211" s="213"/>
      <c r="R211" s="213"/>
      <c r="S211" s="213"/>
      <c r="T211" s="214"/>
      <c r="AT211" s="215" t="s">
        <v>166</v>
      </c>
      <c r="AU211" s="215" t="s">
        <v>91</v>
      </c>
      <c r="AV211" s="14" t="s">
        <v>91</v>
      </c>
      <c r="AW211" s="14" t="s">
        <v>42</v>
      </c>
      <c r="AX211" s="14" t="s">
        <v>81</v>
      </c>
      <c r="AY211" s="215" t="s">
        <v>154</v>
      </c>
    </row>
    <row r="212" spans="1:65" s="16" customFormat="1" ht="11.25" x14ac:dyDescent="0.2">
      <c r="B212" s="227"/>
      <c r="C212" s="228"/>
      <c r="D212" s="196" t="s">
        <v>166</v>
      </c>
      <c r="E212" s="229" t="s">
        <v>79</v>
      </c>
      <c r="F212" s="230" t="s">
        <v>246</v>
      </c>
      <c r="G212" s="228"/>
      <c r="H212" s="231">
        <v>13.01</v>
      </c>
      <c r="I212" s="232"/>
      <c r="J212" s="228"/>
      <c r="K212" s="228"/>
      <c r="L212" s="233"/>
      <c r="M212" s="234"/>
      <c r="N212" s="235"/>
      <c r="O212" s="235"/>
      <c r="P212" s="235"/>
      <c r="Q212" s="235"/>
      <c r="R212" s="235"/>
      <c r="S212" s="235"/>
      <c r="T212" s="236"/>
      <c r="AT212" s="237" t="s">
        <v>166</v>
      </c>
      <c r="AU212" s="237" t="s">
        <v>91</v>
      </c>
      <c r="AV212" s="16" t="s">
        <v>155</v>
      </c>
      <c r="AW212" s="16" t="s">
        <v>42</v>
      </c>
      <c r="AX212" s="16" t="s">
        <v>81</v>
      </c>
      <c r="AY212" s="237" t="s">
        <v>154</v>
      </c>
    </row>
    <row r="213" spans="1:65" s="15" customFormat="1" ht="11.25" x14ac:dyDescent="0.2">
      <c r="B213" s="216"/>
      <c r="C213" s="217"/>
      <c r="D213" s="196" t="s">
        <v>166</v>
      </c>
      <c r="E213" s="218" t="s">
        <v>79</v>
      </c>
      <c r="F213" s="219" t="s">
        <v>171</v>
      </c>
      <c r="G213" s="217"/>
      <c r="H213" s="220">
        <v>65.924999999999997</v>
      </c>
      <c r="I213" s="221"/>
      <c r="J213" s="217"/>
      <c r="K213" s="217"/>
      <c r="L213" s="222"/>
      <c r="M213" s="223"/>
      <c r="N213" s="224"/>
      <c r="O213" s="224"/>
      <c r="P213" s="224"/>
      <c r="Q213" s="224"/>
      <c r="R213" s="224"/>
      <c r="S213" s="224"/>
      <c r="T213" s="225"/>
      <c r="AT213" s="226" t="s">
        <v>166</v>
      </c>
      <c r="AU213" s="226" t="s">
        <v>91</v>
      </c>
      <c r="AV213" s="15" t="s">
        <v>162</v>
      </c>
      <c r="AW213" s="15" t="s">
        <v>42</v>
      </c>
      <c r="AX213" s="15" t="s">
        <v>89</v>
      </c>
      <c r="AY213" s="226" t="s">
        <v>154</v>
      </c>
    </row>
    <row r="214" spans="1:65" s="12" customFormat="1" ht="22.9" customHeight="1" x14ac:dyDescent="0.2">
      <c r="B214" s="160"/>
      <c r="C214" s="161"/>
      <c r="D214" s="162" t="s">
        <v>80</v>
      </c>
      <c r="E214" s="174" t="s">
        <v>212</v>
      </c>
      <c r="F214" s="174" t="s">
        <v>315</v>
      </c>
      <c r="G214" s="161"/>
      <c r="H214" s="161"/>
      <c r="I214" s="164"/>
      <c r="J214" s="175">
        <f>BK214</f>
        <v>0</v>
      </c>
      <c r="K214" s="161"/>
      <c r="L214" s="166"/>
      <c r="M214" s="167"/>
      <c r="N214" s="168"/>
      <c r="O214" s="168"/>
      <c r="P214" s="169">
        <f>SUM(P215:P324)</f>
        <v>0</v>
      </c>
      <c r="Q214" s="168"/>
      <c r="R214" s="169">
        <f>SUM(R215:R324)</f>
        <v>0.97793999999999992</v>
      </c>
      <c r="S214" s="168"/>
      <c r="T214" s="170">
        <f>SUM(T215:T324)</f>
        <v>48.060499999999983</v>
      </c>
      <c r="AR214" s="171" t="s">
        <v>89</v>
      </c>
      <c r="AT214" s="172" t="s">
        <v>80</v>
      </c>
      <c r="AU214" s="172" t="s">
        <v>89</v>
      </c>
      <c r="AY214" s="171" t="s">
        <v>154</v>
      </c>
      <c r="BK214" s="173">
        <f>SUM(BK215:BK324)</f>
        <v>0</v>
      </c>
    </row>
    <row r="215" spans="1:65" s="2" customFormat="1" ht="37.9" customHeight="1" x14ac:dyDescent="0.2">
      <c r="A215" s="37"/>
      <c r="B215" s="38"/>
      <c r="C215" s="176" t="s">
        <v>316</v>
      </c>
      <c r="D215" s="176" t="s">
        <v>157</v>
      </c>
      <c r="E215" s="177" t="s">
        <v>317</v>
      </c>
      <c r="F215" s="178" t="s">
        <v>318</v>
      </c>
      <c r="G215" s="179" t="s">
        <v>160</v>
      </c>
      <c r="H215" s="180">
        <v>137.6</v>
      </c>
      <c r="I215" s="181"/>
      <c r="J215" s="182">
        <f>ROUND(I215*H215,2)</f>
        <v>0</v>
      </c>
      <c r="K215" s="178" t="s">
        <v>161</v>
      </c>
      <c r="L215" s="42"/>
      <c r="M215" s="183" t="s">
        <v>79</v>
      </c>
      <c r="N215" s="184" t="s">
        <v>51</v>
      </c>
      <c r="O215" s="67"/>
      <c r="P215" s="185">
        <f>O215*H215</f>
        <v>0</v>
      </c>
      <c r="Q215" s="185">
        <v>1.2999999999999999E-4</v>
      </c>
      <c r="R215" s="185">
        <f>Q215*H215</f>
        <v>1.7887999999999998E-2</v>
      </c>
      <c r="S215" s="185">
        <v>0</v>
      </c>
      <c r="T215" s="186">
        <f>S215*H215</f>
        <v>0</v>
      </c>
      <c r="U215" s="37"/>
      <c r="V215" s="37"/>
      <c r="W215" s="37"/>
      <c r="X215" s="37"/>
      <c r="Y215" s="37"/>
      <c r="Z215" s="37"/>
      <c r="AA215" s="37"/>
      <c r="AB215" s="37"/>
      <c r="AC215" s="37"/>
      <c r="AD215" s="37"/>
      <c r="AE215" s="37"/>
      <c r="AR215" s="187" t="s">
        <v>162</v>
      </c>
      <c r="AT215" s="187" t="s">
        <v>157</v>
      </c>
      <c r="AU215" s="187" t="s">
        <v>91</v>
      </c>
      <c r="AY215" s="19" t="s">
        <v>154</v>
      </c>
      <c r="BE215" s="188">
        <f>IF(N215="základní",J215,0)</f>
        <v>0</v>
      </c>
      <c r="BF215" s="188">
        <f>IF(N215="snížená",J215,0)</f>
        <v>0</v>
      </c>
      <c r="BG215" s="188">
        <f>IF(N215="zákl. přenesená",J215,0)</f>
        <v>0</v>
      </c>
      <c r="BH215" s="188">
        <f>IF(N215="sníž. přenesená",J215,0)</f>
        <v>0</v>
      </c>
      <c r="BI215" s="188">
        <f>IF(N215="nulová",J215,0)</f>
        <v>0</v>
      </c>
      <c r="BJ215" s="19" t="s">
        <v>89</v>
      </c>
      <c r="BK215" s="188">
        <f>ROUND(I215*H215,2)</f>
        <v>0</v>
      </c>
      <c r="BL215" s="19" t="s">
        <v>162</v>
      </c>
      <c r="BM215" s="187" t="s">
        <v>319</v>
      </c>
    </row>
    <row r="216" spans="1:65" s="2" customFormat="1" ht="11.25" x14ac:dyDescent="0.2">
      <c r="A216" s="37"/>
      <c r="B216" s="38"/>
      <c r="C216" s="39"/>
      <c r="D216" s="189" t="s">
        <v>164</v>
      </c>
      <c r="E216" s="39"/>
      <c r="F216" s="190" t="s">
        <v>320</v>
      </c>
      <c r="G216" s="39"/>
      <c r="H216" s="39"/>
      <c r="I216" s="191"/>
      <c r="J216" s="39"/>
      <c r="K216" s="39"/>
      <c r="L216" s="42"/>
      <c r="M216" s="192"/>
      <c r="N216" s="193"/>
      <c r="O216" s="67"/>
      <c r="P216" s="67"/>
      <c r="Q216" s="67"/>
      <c r="R216" s="67"/>
      <c r="S216" s="67"/>
      <c r="T216" s="68"/>
      <c r="U216" s="37"/>
      <c r="V216" s="37"/>
      <c r="W216" s="37"/>
      <c r="X216" s="37"/>
      <c r="Y216" s="37"/>
      <c r="Z216" s="37"/>
      <c r="AA216" s="37"/>
      <c r="AB216" s="37"/>
      <c r="AC216" s="37"/>
      <c r="AD216" s="37"/>
      <c r="AE216" s="37"/>
      <c r="AT216" s="19" t="s">
        <v>164</v>
      </c>
      <c r="AU216" s="19" t="s">
        <v>91</v>
      </c>
    </row>
    <row r="217" spans="1:65" s="14" customFormat="1" ht="11.25" x14ac:dyDescent="0.2">
      <c r="B217" s="205"/>
      <c r="C217" s="206"/>
      <c r="D217" s="196" t="s">
        <v>166</v>
      </c>
      <c r="E217" s="207" t="s">
        <v>79</v>
      </c>
      <c r="F217" s="208" t="s">
        <v>321</v>
      </c>
      <c r="G217" s="206"/>
      <c r="H217" s="209">
        <v>96</v>
      </c>
      <c r="I217" s="210"/>
      <c r="J217" s="206"/>
      <c r="K217" s="206"/>
      <c r="L217" s="211"/>
      <c r="M217" s="212"/>
      <c r="N217" s="213"/>
      <c r="O217" s="213"/>
      <c r="P217" s="213"/>
      <c r="Q217" s="213"/>
      <c r="R217" s="213"/>
      <c r="S217" s="213"/>
      <c r="T217" s="214"/>
      <c r="AT217" s="215" t="s">
        <v>166</v>
      </c>
      <c r="AU217" s="215" t="s">
        <v>91</v>
      </c>
      <c r="AV217" s="14" t="s">
        <v>91</v>
      </c>
      <c r="AW217" s="14" t="s">
        <v>42</v>
      </c>
      <c r="AX217" s="14" t="s">
        <v>81</v>
      </c>
      <c r="AY217" s="215" t="s">
        <v>154</v>
      </c>
    </row>
    <row r="218" spans="1:65" s="14" customFormat="1" ht="11.25" x14ac:dyDescent="0.2">
      <c r="B218" s="205"/>
      <c r="C218" s="206"/>
      <c r="D218" s="196" t="s">
        <v>166</v>
      </c>
      <c r="E218" s="207" t="s">
        <v>79</v>
      </c>
      <c r="F218" s="208" t="s">
        <v>322</v>
      </c>
      <c r="G218" s="206"/>
      <c r="H218" s="209">
        <v>41.6</v>
      </c>
      <c r="I218" s="210"/>
      <c r="J218" s="206"/>
      <c r="K218" s="206"/>
      <c r="L218" s="211"/>
      <c r="M218" s="212"/>
      <c r="N218" s="213"/>
      <c r="O218" s="213"/>
      <c r="P218" s="213"/>
      <c r="Q218" s="213"/>
      <c r="R218" s="213"/>
      <c r="S218" s="213"/>
      <c r="T218" s="214"/>
      <c r="AT218" s="215" t="s">
        <v>166</v>
      </c>
      <c r="AU218" s="215" t="s">
        <v>91</v>
      </c>
      <c r="AV218" s="14" t="s">
        <v>91</v>
      </c>
      <c r="AW218" s="14" t="s">
        <v>42</v>
      </c>
      <c r="AX218" s="14" t="s">
        <v>81</v>
      </c>
      <c r="AY218" s="215" t="s">
        <v>154</v>
      </c>
    </row>
    <row r="219" spans="1:65" s="15" customFormat="1" ht="11.25" x14ac:dyDescent="0.2">
      <c r="B219" s="216"/>
      <c r="C219" s="217"/>
      <c r="D219" s="196" t="s">
        <v>166</v>
      </c>
      <c r="E219" s="218" t="s">
        <v>79</v>
      </c>
      <c r="F219" s="219" t="s">
        <v>171</v>
      </c>
      <c r="G219" s="217"/>
      <c r="H219" s="220">
        <v>137.6</v>
      </c>
      <c r="I219" s="221"/>
      <c r="J219" s="217"/>
      <c r="K219" s="217"/>
      <c r="L219" s="222"/>
      <c r="M219" s="223"/>
      <c r="N219" s="224"/>
      <c r="O219" s="224"/>
      <c r="P219" s="224"/>
      <c r="Q219" s="224"/>
      <c r="R219" s="224"/>
      <c r="S219" s="224"/>
      <c r="T219" s="225"/>
      <c r="AT219" s="226" t="s">
        <v>166</v>
      </c>
      <c r="AU219" s="226" t="s">
        <v>91</v>
      </c>
      <c r="AV219" s="15" t="s">
        <v>162</v>
      </c>
      <c r="AW219" s="15" t="s">
        <v>42</v>
      </c>
      <c r="AX219" s="15" t="s">
        <v>89</v>
      </c>
      <c r="AY219" s="226" t="s">
        <v>154</v>
      </c>
    </row>
    <row r="220" spans="1:65" s="2" customFormat="1" ht="37.9" customHeight="1" x14ac:dyDescent="0.2">
      <c r="A220" s="37"/>
      <c r="B220" s="38"/>
      <c r="C220" s="176" t="s">
        <v>323</v>
      </c>
      <c r="D220" s="176" t="s">
        <v>157</v>
      </c>
      <c r="E220" s="177" t="s">
        <v>324</v>
      </c>
      <c r="F220" s="178" t="s">
        <v>325</v>
      </c>
      <c r="G220" s="179" t="s">
        <v>160</v>
      </c>
      <c r="H220" s="180">
        <v>404</v>
      </c>
      <c r="I220" s="181"/>
      <c r="J220" s="182">
        <f>ROUND(I220*H220,2)</f>
        <v>0</v>
      </c>
      <c r="K220" s="178" t="s">
        <v>161</v>
      </c>
      <c r="L220" s="42"/>
      <c r="M220" s="183" t="s">
        <v>79</v>
      </c>
      <c r="N220" s="184" t="s">
        <v>51</v>
      </c>
      <c r="O220" s="67"/>
      <c r="P220" s="185">
        <f>O220*H220</f>
        <v>0</v>
      </c>
      <c r="Q220" s="185">
        <v>4.0000000000000003E-5</v>
      </c>
      <c r="R220" s="185">
        <f>Q220*H220</f>
        <v>1.6160000000000001E-2</v>
      </c>
      <c r="S220" s="185">
        <v>0</v>
      </c>
      <c r="T220" s="186">
        <f>S220*H220</f>
        <v>0</v>
      </c>
      <c r="U220" s="37"/>
      <c r="V220" s="37"/>
      <c r="W220" s="37"/>
      <c r="X220" s="37"/>
      <c r="Y220" s="37"/>
      <c r="Z220" s="37"/>
      <c r="AA220" s="37"/>
      <c r="AB220" s="37"/>
      <c r="AC220" s="37"/>
      <c r="AD220" s="37"/>
      <c r="AE220" s="37"/>
      <c r="AR220" s="187" t="s">
        <v>162</v>
      </c>
      <c r="AT220" s="187" t="s">
        <v>157</v>
      </c>
      <c r="AU220" s="187" t="s">
        <v>91</v>
      </c>
      <c r="AY220" s="19" t="s">
        <v>154</v>
      </c>
      <c r="BE220" s="188">
        <f>IF(N220="základní",J220,0)</f>
        <v>0</v>
      </c>
      <c r="BF220" s="188">
        <f>IF(N220="snížená",J220,0)</f>
        <v>0</v>
      </c>
      <c r="BG220" s="188">
        <f>IF(N220="zákl. přenesená",J220,0)</f>
        <v>0</v>
      </c>
      <c r="BH220" s="188">
        <f>IF(N220="sníž. přenesená",J220,0)</f>
        <v>0</v>
      </c>
      <c r="BI220" s="188">
        <f>IF(N220="nulová",J220,0)</f>
        <v>0</v>
      </c>
      <c r="BJ220" s="19" t="s">
        <v>89</v>
      </c>
      <c r="BK220" s="188">
        <f>ROUND(I220*H220,2)</f>
        <v>0</v>
      </c>
      <c r="BL220" s="19" t="s">
        <v>162</v>
      </c>
      <c r="BM220" s="187" t="s">
        <v>326</v>
      </c>
    </row>
    <row r="221" spans="1:65" s="2" customFormat="1" ht="11.25" x14ac:dyDescent="0.2">
      <c r="A221" s="37"/>
      <c r="B221" s="38"/>
      <c r="C221" s="39"/>
      <c r="D221" s="189" t="s">
        <v>164</v>
      </c>
      <c r="E221" s="39"/>
      <c r="F221" s="190" t="s">
        <v>327</v>
      </c>
      <c r="G221" s="39"/>
      <c r="H221" s="39"/>
      <c r="I221" s="191"/>
      <c r="J221" s="39"/>
      <c r="K221" s="39"/>
      <c r="L221" s="42"/>
      <c r="M221" s="192"/>
      <c r="N221" s="193"/>
      <c r="O221" s="67"/>
      <c r="P221" s="67"/>
      <c r="Q221" s="67"/>
      <c r="R221" s="67"/>
      <c r="S221" s="67"/>
      <c r="T221" s="68"/>
      <c r="U221" s="37"/>
      <c r="V221" s="37"/>
      <c r="W221" s="37"/>
      <c r="X221" s="37"/>
      <c r="Y221" s="37"/>
      <c r="Z221" s="37"/>
      <c r="AA221" s="37"/>
      <c r="AB221" s="37"/>
      <c r="AC221" s="37"/>
      <c r="AD221" s="37"/>
      <c r="AE221" s="37"/>
      <c r="AT221" s="19" t="s">
        <v>164</v>
      </c>
      <c r="AU221" s="19" t="s">
        <v>91</v>
      </c>
    </row>
    <row r="222" spans="1:65" s="14" customFormat="1" ht="11.25" x14ac:dyDescent="0.2">
      <c r="B222" s="205"/>
      <c r="C222" s="206"/>
      <c r="D222" s="196" t="s">
        <v>166</v>
      </c>
      <c r="E222" s="207" t="s">
        <v>79</v>
      </c>
      <c r="F222" s="208" t="s">
        <v>328</v>
      </c>
      <c r="G222" s="206"/>
      <c r="H222" s="209">
        <v>100</v>
      </c>
      <c r="I222" s="210"/>
      <c r="J222" s="206"/>
      <c r="K222" s="206"/>
      <c r="L222" s="211"/>
      <c r="M222" s="212"/>
      <c r="N222" s="213"/>
      <c r="O222" s="213"/>
      <c r="P222" s="213"/>
      <c r="Q222" s="213"/>
      <c r="R222" s="213"/>
      <c r="S222" s="213"/>
      <c r="T222" s="214"/>
      <c r="AT222" s="215" t="s">
        <v>166</v>
      </c>
      <c r="AU222" s="215" t="s">
        <v>91</v>
      </c>
      <c r="AV222" s="14" t="s">
        <v>91</v>
      </c>
      <c r="AW222" s="14" t="s">
        <v>42</v>
      </c>
      <c r="AX222" s="14" t="s">
        <v>81</v>
      </c>
      <c r="AY222" s="215" t="s">
        <v>154</v>
      </c>
    </row>
    <row r="223" spans="1:65" s="14" customFormat="1" ht="11.25" x14ac:dyDescent="0.2">
      <c r="B223" s="205"/>
      <c r="C223" s="206"/>
      <c r="D223" s="196" t="s">
        <v>166</v>
      </c>
      <c r="E223" s="207" t="s">
        <v>79</v>
      </c>
      <c r="F223" s="208" t="s">
        <v>329</v>
      </c>
      <c r="G223" s="206"/>
      <c r="H223" s="209">
        <v>304</v>
      </c>
      <c r="I223" s="210"/>
      <c r="J223" s="206"/>
      <c r="K223" s="206"/>
      <c r="L223" s="211"/>
      <c r="M223" s="212"/>
      <c r="N223" s="213"/>
      <c r="O223" s="213"/>
      <c r="P223" s="213"/>
      <c r="Q223" s="213"/>
      <c r="R223" s="213"/>
      <c r="S223" s="213"/>
      <c r="T223" s="214"/>
      <c r="AT223" s="215" t="s">
        <v>166</v>
      </c>
      <c r="AU223" s="215" t="s">
        <v>91</v>
      </c>
      <c r="AV223" s="14" t="s">
        <v>91</v>
      </c>
      <c r="AW223" s="14" t="s">
        <v>42</v>
      </c>
      <c r="AX223" s="14" t="s">
        <v>81</v>
      </c>
      <c r="AY223" s="215" t="s">
        <v>154</v>
      </c>
    </row>
    <row r="224" spans="1:65" s="15" customFormat="1" ht="11.25" x14ac:dyDescent="0.2">
      <c r="B224" s="216"/>
      <c r="C224" s="217"/>
      <c r="D224" s="196" t="s">
        <v>166</v>
      </c>
      <c r="E224" s="218" t="s">
        <v>79</v>
      </c>
      <c r="F224" s="219" t="s">
        <v>171</v>
      </c>
      <c r="G224" s="217"/>
      <c r="H224" s="220">
        <v>404</v>
      </c>
      <c r="I224" s="221"/>
      <c r="J224" s="217"/>
      <c r="K224" s="217"/>
      <c r="L224" s="222"/>
      <c r="M224" s="223"/>
      <c r="N224" s="224"/>
      <c r="O224" s="224"/>
      <c r="P224" s="224"/>
      <c r="Q224" s="224"/>
      <c r="R224" s="224"/>
      <c r="S224" s="224"/>
      <c r="T224" s="225"/>
      <c r="AT224" s="226" t="s">
        <v>166</v>
      </c>
      <c r="AU224" s="226" t="s">
        <v>91</v>
      </c>
      <c r="AV224" s="15" t="s">
        <v>162</v>
      </c>
      <c r="AW224" s="15" t="s">
        <v>42</v>
      </c>
      <c r="AX224" s="15" t="s">
        <v>89</v>
      </c>
      <c r="AY224" s="226" t="s">
        <v>154</v>
      </c>
    </row>
    <row r="225" spans="1:65" s="2" customFormat="1" ht="37.9" customHeight="1" x14ac:dyDescent="0.2">
      <c r="A225" s="37"/>
      <c r="B225" s="38"/>
      <c r="C225" s="176" t="s">
        <v>330</v>
      </c>
      <c r="D225" s="176" t="s">
        <v>157</v>
      </c>
      <c r="E225" s="177" t="s">
        <v>331</v>
      </c>
      <c r="F225" s="178" t="s">
        <v>332</v>
      </c>
      <c r="G225" s="179" t="s">
        <v>181</v>
      </c>
      <c r="H225" s="180">
        <v>5</v>
      </c>
      <c r="I225" s="181"/>
      <c r="J225" s="182">
        <f>ROUND(I225*H225,2)</f>
        <v>0</v>
      </c>
      <c r="K225" s="178" t="s">
        <v>161</v>
      </c>
      <c r="L225" s="42"/>
      <c r="M225" s="183" t="s">
        <v>79</v>
      </c>
      <c r="N225" s="184" t="s">
        <v>51</v>
      </c>
      <c r="O225" s="67"/>
      <c r="P225" s="185">
        <f>O225*H225</f>
        <v>0</v>
      </c>
      <c r="Q225" s="185">
        <v>4.4000000000000003E-3</v>
      </c>
      <c r="R225" s="185">
        <f>Q225*H225</f>
        <v>2.2000000000000002E-2</v>
      </c>
      <c r="S225" s="185">
        <v>0</v>
      </c>
      <c r="T225" s="186">
        <f>S225*H225</f>
        <v>0</v>
      </c>
      <c r="U225" s="37"/>
      <c r="V225" s="37"/>
      <c r="W225" s="37"/>
      <c r="X225" s="37"/>
      <c r="Y225" s="37"/>
      <c r="Z225" s="37"/>
      <c r="AA225" s="37"/>
      <c r="AB225" s="37"/>
      <c r="AC225" s="37"/>
      <c r="AD225" s="37"/>
      <c r="AE225" s="37"/>
      <c r="AR225" s="187" t="s">
        <v>162</v>
      </c>
      <c r="AT225" s="187" t="s">
        <v>157</v>
      </c>
      <c r="AU225" s="187" t="s">
        <v>91</v>
      </c>
      <c r="AY225" s="19" t="s">
        <v>154</v>
      </c>
      <c r="BE225" s="188">
        <f>IF(N225="základní",J225,0)</f>
        <v>0</v>
      </c>
      <c r="BF225" s="188">
        <f>IF(N225="snížená",J225,0)</f>
        <v>0</v>
      </c>
      <c r="BG225" s="188">
        <f>IF(N225="zákl. přenesená",J225,0)</f>
        <v>0</v>
      </c>
      <c r="BH225" s="188">
        <f>IF(N225="sníž. přenesená",J225,0)</f>
        <v>0</v>
      </c>
      <c r="BI225" s="188">
        <f>IF(N225="nulová",J225,0)</f>
        <v>0</v>
      </c>
      <c r="BJ225" s="19" t="s">
        <v>89</v>
      </c>
      <c r="BK225" s="188">
        <f>ROUND(I225*H225,2)</f>
        <v>0</v>
      </c>
      <c r="BL225" s="19" t="s">
        <v>162</v>
      </c>
      <c r="BM225" s="187" t="s">
        <v>333</v>
      </c>
    </row>
    <row r="226" spans="1:65" s="2" customFormat="1" ht="11.25" x14ac:dyDescent="0.2">
      <c r="A226" s="37"/>
      <c r="B226" s="38"/>
      <c r="C226" s="39"/>
      <c r="D226" s="189" t="s">
        <v>164</v>
      </c>
      <c r="E226" s="39"/>
      <c r="F226" s="190" t="s">
        <v>334</v>
      </c>
      <c r="G226" s="39"/>
      <c r="H226" s="39"/>
      <c r="I226" s="191"/>
      <c r="J226" s="39"/>
      <c r="K226" s="39"/>
      <c r="L226" s="42"/>
      <c r="M226" s="192"/>
      <c r="N226" s="193"/>
      <c r="O226" s="67"/>
      <c r="P226" s="67"/>
      <c r="Q226" s="67"/>
      <c r="R226" s="67"/>
      <c r="S226" s="67"/>
      <c r="T226" s="68"/>
      <c r="U226" s="37"/>
      <c r="V226" s="37"/>
      <c r="W226" s="37"/>
      <c r="X226" s="37"/>
      <c r="Y226" s="37"/>
      <c r="Z226" s="37"/>
      <c r="AA226" s="37"/>
      <c r="AB226" s="37"/>
      <c r="AC226" s="37"/>
      <c r="AD226" s="37"/>
      <c r="AE226" s="37"/>
      <c r="AT226" s="19" t="s">
        <v>164</v>
      </c>
      <c r="AU226" s="19" t="s">
        <v>91</v>
      </c>
    </row>
    <row r="227" spans="1:65" s="2" customFormat="1" ht="16.5" customHeight="1" x14ac:dyDescent="0.2">
      <c r="A227" s="37"/>
      <c r="B227" s="38"/>
      <c r="C227" s="238" t="s">
        <v>335</v>
      </c>
      <c r="D227" s="238" t="s">
        <v>336</v>
      </c>
      <c r="E227" s="239" t="s">
        <v>337</v>
      </c>
      <c r="F227" s="240" t="s">
        <v>338</v>
      </c>
      <c r="G227" s="241" t="s">
        <v>79</v>
      </c>
      <c r="H227" s="242">
        <v>5</v>
      </c>
      <c r="I227" s="243"/>
      <c r="J227" s="244">
        <f>ROUND(I227*H227,2)</f>
        <v>0</v>
      </c>
      <c r="K227" s="240" t="s">
        <v>79</v>
      </c>
      <c r="L227" s="245"/>
      <c r="M227" s="246" t="s">
        <v>79</v>
      </c>
      <c r="N227" s="247" t="s">
        <v>51</v>
      </c>
      <c r="O227" s="67"/>
      <c r="P227" s="185">
        <f>O227*H227</f>
        <v>0</v>
      </c>
      <c r="Q227" s="185">
        <v>1.4999999999999999E-2</v>
      </c>
      <c r="R227" s="185">
        <f>Q227*H227</f>
        <v>7.4999999999999997E-2</v>
      </c>
      <c r="S227" s="185">
        <v>0</v>
      </c>
      <c r="T227" s="186">
        <f>S227*H227</f>
        <v>0</v>
      </c>
      <c r="U227" s="37"/>
      <c r="V227" s="37"/>
      <c r="W227" s="37"/>
      <c r="X227" s="37"/>
      <c r="Y227" s="37"/>
      <c r="Z227" s="37"/>
      <c r="AA227" s="37"/>
      <c r="AB227" s="37"/>
      <c r="AC227" s="37"/>
      <c r="AD227" s="37"/>
      <c r="AE227" s="37"/>
      <c r="AR227" s="187" t="s">
        <v>203</v>
      </c>
      <c r="AT227" s="187" t="s">
        <v>336</v>
      </c>
      <c r="AU227" s="187" t="s">
        <v>91</v>
      </c>
      <c r="AY227" s="19" t="s">
        <v>154</v>
      </c>
      <c r="BE227" s="188">
        <f>IF(N227="základní",J227,0)</f>
        <v>0</v>
      </c>
      <c r="BF227" s="188">
        <f>IF(N227="snížená",J227,0)</f>
        <v>0</v>
      </c>
      <c r="BG227" s="188">
        <f>IF(N227="zákl. přenesená",J227,0)</f>
        <v>0</v>
      </c>
      <c r="BH227" s="188">
        <f>IF(N227="sníž. přenesená",J227,0)</f>
        <v>0</v>
      </c>
      <c r="BI227" s="188">
        <f>IF(N227="nulová",J227,0)</f>
        <v>0</v>
      </c>
      <c r="BJ227" s="19" t="s">
        <v>89</v>
      </c>
      <c r="BK227" s="188">
        <f>ROUND(I227*H227,2)</f>
        <v>0</v>
      </c>
      <c r="BL227" s="19" t="s">
        <v>162</v>
      </c>
      <c r="BM227" s="187" t="s">
        <v>339</v>
      </c>
    </row>
    <row r="228" spans="1:65" s="2" customFormat="1" ht="44.25" customHeight="1" x14ac:dyDescent="0.2">
      <c r="A228" s="37"/>
      <c r="B228" s="38"/>
      <c r="C228" s="176" t="s">
        <v>340</v>
      </c>
      <c r="D228" s="176" t="s">
        <v>157</v>
      </c>
      <c r="E228" s="177" t="s">
        <v>341</v>
      </c>
      <c r="F228" s="178" t="s">
        <v>342</v>
      </c>
      <c r="G228" s="179" t="s">
        <v>160</v>
      </c>
      <c r="H228" s="180">
        <v>56.746000000000002</v>
      </c>
      <c r="I228" s="181"/>
      <c r="J228" s="182">
        <f>ROUND(I228*H228,2)</f>
        <v>0</v>
      </c>
      <c r="K228" s="178" t="s">
        <v>161</v>
      </c>
      <c r="L228" s="42"/>
      <c r="M228" s="183" t="s">
        <v>79</v>
      </c>
      <c r="N228" s="184" t="s">
        <v>51</v>
      </c>
      <c r="O228" s="67"/>
      <c r="P228" s="185">
        <f>O228*H228</f>
        <v>0</v>
      </c>
      <c r="Q228" s="185">
        <v>0</v>
      </c>
      <c r="R228" s="185">
        <f>Q228*H228</f>
        <v>0</v>
      </c>
      <c r="S228" s="185">
        <v>0.26100000000000001</v>
      </c>
      <c r="T228" s="186">
        <f>S228*H228</f>
        <v>14.810706000000001</v>
      </c>
      <c r="U228" s="37"/>
      <c r="V228" s="37"/>
      <c r="W228" s="37"/>
      <c r="X228" s="37"/>
      <c r="Y228" s="37"/>
      <c r="Z228" s="37"/>
      <c r="AA228" s="37"/>
      <c r="AB228" s="37"/>
      <c r="AC228" s="37"/>
      <c r="AD228" s="37"/>
      <c r="AE228" s="37"/>
      <c r="AR228" s="187" t="s">
        <v>162</v>
      </c>
      <c r="AT228" s="187" t="s">
        <v>157</v>
      </c>
      <c r="AU228" s="187" t="s">
        <v>91</v>
      </c>
      <c r="AY228" s="19" t="s">
        <v>154</v>
      </c>
      <c r="BE228" s="188">
        <f>IF(N228="základní",J228,0)</f>
        <v>0</v>
      </c>
      <c r="BF228" s="188">
        <f>IF(N228="snížená",J228,0)</f>
        <v>0</v>
      </c>
      <c r="BG228" s="188">
        <f>IF(N228="zákl. přenesená",J228,0)</f>
        <v>0</v>
      </c>
      <c r="BH228" s="188">
        <f>IF(N228="sníž. přenesená",J228,0)</f>
        <v>0</v>
      </c>
      <c r="BI228" s="188">
        <f>IF(N228="nulová",J228,0)</f>
        <v>0</v>
      </c>
      <c r="BJ228" s="19" t="s">
        <v>89</v>
      </c>
      <c r="BK228" s="188">
        <f>ROUND(I228*H228,2)</f>
        <v>0</v>
      </c>
      <c r="BL228" s="19" t="s">
        <v>162</v>
      </c>
      <c r="BM228" s="187" t="s">
        <v>343</v>
      </c>
    </row>
    <row r="229" spans="1:65" s="2" customFormat="1" ht="11.25" x14ac:dyDescent="0.2">
      <c r="A229" s="37"/>
      <c r="B229" s="38"/>
      <c r="C229" s="39"/>
      <c r="D229" s="189" t="s">
        <v>164</v>
      </c>
      <c r="E229" s="39"/>
      <c r="F229" s="190" t="s">
        <v>344</v>
      </c>
      <c r="G229" s="39"/>
      <c r="H229" s="39"/>
      <c r="I229" s="191"/>
      <c r="J229" s="39"/>
      <c r="K229" s="39"/>
      <c r="L229" s="42"/>
      <c r="M229" s="192"/>
      <c r="N229" s="193"/>
      <c r="O229" s="67"/>
      <c r="P229" s="67"/>
      <c r="Q229" s="67"/>
      <c r="R229" s="67"/>
      <c r="S229" s="67"/>
      <c r="T229" s="68"/>
      <c r="U229" s="37"/>
      <c r="V229" s="37"/>
      <c r="W229" s="37"/>
      <c r="X229" s="37"/>
      <c r="Y229" s="37"/>
      <c r="Z229" s="37"/>
      <c r="AA229" s="37"/>
      <c r="AB229" s="37"/>
      <c r="AC229" s="37"/>
      <c r="AD229" s="37"/>
      <c r="AE229" s="37"/>
      <c r="AT229" s="19" t="s">
        <v>164</v>
      </c>
      <c r="AU229" s="19" t="s">
        <v>91</v>
      </c>
    </row>
    <row r="230" spans="1:65" s="13" customFormat="1" ht="11.25" x14ac:dyDescent="0.2">
      <c r="B230" s="194"/>
      <c r="C230" s="195"/>
      <c r="D230" s="196" t="s">
        <v>166</v>
      </c>
      <c r="E230" s="197" t="s">
        <v>79</v>
      </c>
      <c r="F230" s="198" t="s">
        <v>208</v>
      </c>
      <c r="G230" s="195"/>
      <c r="H230" s="197" t="s">
        <v>79</v>
      </c>
      <c r="I230" s="199"/>
      <c r="J230" s="195"/>
      <c r="K230" s="195"/>
      <c r="L230" s="200"/>
      <c r="M230" s="201"/>
      <c r="N230" s="202"/>
      <c r="O230" s="202"/>
      <c r="P230" s="202"/>
      <c r="Q230" s="202"/>
      <c r="R230" s="202"/>
      <c r="S230" s="202"/>
      <c r="T230" s="203"/>
      <c r="AT230" s="204" t="s">
        <v>166</v>
      </c>
      <c r="AU230" s="204" t="s">
        <v>91</v>
      </c>
      <c r="AV230" s="13" t="s">
        <v>89</v>
      </c>
      <c r="AW230" s="13" t="s">
        <v>42</v>
      </c>
      <c r="AX230" s="13" t="s">
        <v>81</v>
      </c>
      <c r="AY230" s="204" t="s">
        <v>154</v>
      </c>
    </row>
    <row r="231" spans="1:65" s="14" customFormat="1" ht="11.25" x14ac:dyDescent="0.2">
      <c r="B231" s="205"/>
      <c r="C231" s="206"/>
      <c r="D231" s="196" t="s">
        <v>166</v>
      </c>
      <c r="E231" s="207" t="s">
        <v>79</v>
      </c>
      <c r="F231" s="208" t="s">
        <v>345</v>
      </c>
      <c r="G231" s="206"/>
      <c r="H231" s="209">
        <v>3.4129999999999998</v>
      </c>
      <c r="I231" s="210"/>
      <c r="J231" s="206"/>
      <c r="K231" s="206"/>
      <c r="L231" s="211"/>
      <c r="M231" s="212"/>
      <c r="N231" s="213"/>
      <c r="O231" s="213"/>
      <c r="P231" s="213"/>
      <c r="Q231" s="213"/>
      <c r="R231" s="213"/>
      <c r="S231" s="213"/>
      <c r="T231" s="214"/>
      <c r="AT231" s="215" t="s">
        <v>166</v>
      </c>
      <c r="AU231" s="215" t="s">
        <v>91</v>
      </c>
      <c r="AV231" s="14" t="s">
        <v>91</v>
      </c>
      <c r="AW231" s="14" t="s">
        <v>42</v>
      </c>
      <c r="AX231" s="14" t="s">
        <v>81</v>
      </c>
      <c r="AY231" s="215" t="s">
        <v>154</v>
      </c>
    </row>
    <row r="232" spans="1:65" s="13" customFormat="1" ht="11.25" x14ac:dyDescent="0.2">
      <c r="B232" s="194"/>
      <c r="C232" s="195"/>
      <c r="D232" s="196" t="s">
        <v>166</v>
      </c>
      <c r="E232" s="197" t="s">
        <v>79</v>
      </c>
      <c r="F232" s="198" t="s">
        <v>167</v>
      </c>
      <c r="G232" s="195"/>
      <c r="H232" s="197" t="s">
        <v>79</v>
      </c>
      <c r="I232" s="199"/>
      <c r="J232" s="195"/>
      <c r="K232" s="195"/>
      <c r="L232" s="200"/>
      <c r="M232" s="201"/>
      <c r="N232" s="202"/>
      <c r="O232" s="202"/>
      <c r="P232" s="202"/>
      <c r="Q232" s="202"/>
      <c r="R232" s="202"/>
      <c r="S232" s="202"/>
      <c r="T232" s="203"/>
      <c r="AT232" s="204" t="s">
        <v>166</v>
      </c>
      <c r="AU232" s="204" t="s">
        <v>91</v>
      </c>
      <c r="AV232" s="13" t="s">
        <v>89</v>
      </c>
      <c r="AW232" s="13" t="s">
        <v>42</v>
      </c>
      <c r="AX232" s="13" t="s">
        <v>81</v>
      </c>
      <c r="AY232" s="204" t="s">
        <v>154</v>
      </c>
    </row>
    <row r="233" spans="1:65" s="14" customFormat="1" ht="11.25" x14ac:dyDescent="0.2">
      <c r="B233" s="205"/>
      <c r="C233" s="206"/>
      <c r="D233" s="196" t="s">
        <v>166</v>
      </c>
      <c r="E233" s="207" t="s">
        <v>79</v>
      </c>
      <c r="F233" s="208" t="s">
        <v>346</v>
      </c>
      <c r="G233" s="206"/>
      <c r="H233" s="209">
        <v>15.542999999999999</v>
      </c>
      <c r="I233" s="210"/>
      <c r="J233" s="206"/>
      <c r="K233" s="206"/>
      <c r="L233" s="211"/>
      <c r="M233" s="212"/>
      <c r="N233" s="213"/>
      <c r="O233" s="213"/>
      <c r="P233" s="213"/>
      <c r="Q233" s="213"/>
      <c r="R233" s="213"/>
      <c r="S233" s="213"/>
      <c r="T233" s="214"/>
      <c r="AT233" s="215" t="s">
        <v>166</v>
      </c>
      <c r="AU233" s="215" t="s">
        <v>91</v>
      </c>
      <c r="AV233" s="14" t="s">
        <v>91</v>
      </c>
      <c r="AW233" s="14" t="s">
        <v>42</v>
      </c>
      <c r="AX233" s="14" t="s">
        <v>81</v>
      </c>
      <c r="AY233" s="215" t="s">
        <v>154</v>
      </c>
    </row>
    <row r="234" spans="1:65" s="13" customFormat="1" ht="11.25" x14ac:dyDescent="0.2">
      <c r="B234" s="194"/>
      <c r="C234" s="195"/>
      <c r="D234" s="196" t="s">
        <v>166</v>
      </c>
      <c r="E234" s="197" t="s">
        <v>79</v>
      </c>
      <c r="F234" s="198" t="s">
        <v>169</v>
      </c>
      <c r="G234" s="195"/>
      <c r="H234" s="197" t="s">
        <v>79</v>
      </c>
      <c r="I234" s="199"/>
      <c r="J234" s="195"/>
      <c r="K234" s="195"/>
      <c r="L234" s="200"/>
      <c r="M234" s="201"/>
      <c r="N234" s="202"/>
      <c r="O234" s="202"/>
      <c r="P234" s="202"/>
      <c r="Q234" s="202"/>
      <c r="R234" s="202"/>
      <c r="S234" s="202"/>
      <c r="T234" s="203"/>
      <c r="AT234" s="204" t="s">
        <v>166</v>
      </c>
      <c r="AU234" s="204" t="s">
        <v>91</v>
      </c>
      <c r="AV234" s="13" t="s">
        <v>89</v>
      </c>
      <c r="AW234" s="13" t="s">
        <v>42</v>
      </c>
      <c r="AX234" s="13" t="s">
        <v>81</v>
      </c>
      <c r="AY234" s="204" t="s">
        <v>154</v>
      </c>
    </row>
    <row r="235" spans="1:65" s="14" customFormat="1" ht="11.25" x14ac:dyDescent="0.2">
      <c r="B235" s="205"/>
      <c r="C235" s="206"/>
      <c r="D235" s="196" t="s">
        <v>166</v>
      </c>
      <c r="E235" s="207" t="s">
        <v>79</v>
      </c>
      <c r="F235" s="208" t="s">
        <v>347</v>
      </c>
      <c r="G235" s="206"/>
      <c r="H235" s="209">
        <v>29.823</v>
      </c>
      <c r="I235" s="210"/>
      <c r="J235" s="206"/>
      <c r="K235" s="206"/>
      <c r="L235" s="211"/>
      <c r="M235" s="212"/>
      <c r="N235" s="213"/>
      <c r="O235" s="213"/>
      <c r="P235" s="213"/>
      <c r="Q235" s="213"/>
      <c r="R235" s="213"/>
      <c r="S235" s="213"/>
      <c r="T235" s="214"/>
      <c r="AT235" s="215" t="s">
        <v>166</v>
      </c>
      <c r="AU235" s="215" t="s">
        <v>91</v>
      </c>
      <c r="AV235" s="14" t="s">
        <v>91</v>
      </c>
      <c r="AW235" s="14" t="s">
        <v>42</v>
      </c>
      <c r="AX235" s="14" t="s">
        <v>81</v>
      </c>
      <c r="AY235" s="215" t="s">
        <v>154</v>
      </c>
    </row>
    <row r="236" spans="1:65" s="14" customFormat="1" ht="11.25" x14ac:dyDescent="0.2">
      <c r="B236" s="205"/>
      <c r="C236" s="206"/>
      <c r="D236" s="196" t="s">
        <v>166</v>
      </c>
      <c r="E236" s="207" t="s">
        <v>79</v>
      </c>
      <c r="F236" s="208" t="s">
        <v>348</v>
      </c>
      <c r="G236" s="206"/>
      <c r="H236" s="209">
        <v>7.9669999999999996</v>
      </c>
      <c r="I236" s="210"/>
      <c r="J236" s="206"/>
      <c r="K236" s="206"/>
      <c r="L236" s="211"/>
      <c r="M236" s="212"/>
      <c r="N236" s="213"/>
      <c r="O236" s="213"/>
      <c r="P236" s="213"/>
      <c r="Q236" s="213"/>
      <c r="R236" s="213"/>
      <c r="S236" s="213"/>
      <c r="T236" s="214"/>
      <c r="AT236" s="215" t="s">
        <v>166</v>
      </c>
      <c r="AU236" s="215" t="s">
        <v>91</v>
      </c>
      <c r="AV236" s="14" t="s">
        <v>91</v>
      </c>
      <c r="AW236" s="14" t="s">
        <v>42</v>
      </c>
      <c r="AX236" s="14" t="s">
        <v>81</v>
      </c>
      <c r="AY236" s="215" t="s">
        <v>154</v>
      </c>
    </row>
    <row r="237" spans="1:65" s="15" customFormat="1" ht="11.25" x14ac:dyDescent="0.2">
      <c r="B237" s="216"/>
      <c r="C237" s="217"/>
      <c r="D237" s="196" t="s">
        <v>166</v>
      </c>
      <c r="E237" s="218" t="s">
        <v>79</v>
      </c>
      <c r="F237" s="219" t="s">
        <v>171</v>
      </c>
      <c r="G237" s="217"/>
      <c r="H237" s="220">
        <v>56.746000000000002</v>
      </c>
      <c r="I237" s="221"/>
      <c r="J237" s="217"/>
      <c r="K237" s="217"/>
      <c r="L237" s="222"/>
      <c r="M237" s="223"/>
      <c r="N237" s="224"/>
      <c r="O237" s="224"/>
      <c r="P237" s="224"/>
      <c r="Q237" s="224"/>
      <c r="R237" s="224"/>
      <c r="S237" s="224"/>
      <c r="T237" s="225"/>
      <c r="AT237" s="226" t="s">
        <v>166</v>
      </c>
      <c r="AU237" s="226" t="s">
        <v>91</v>
      </c>
      <c r="AV237" s="15" t="s">
        <v>162</v>
      </c>
      <c r="AW237" s="15" t="s">
        <v>42</v>
      </c>
      <c r="AX237" s="15" t="s">
        <v>89</v>
      </c>
      <c r="AY237" s="226" t="s">
        <v>154</v>
      </c>
    </row>
    <row r="238" spans="1:65" s="2" customFormat="1" ht="24.2" customHeight="1" x14ac:dyDescent="0.2">
      <c r="A238" s="37"/>
      <c r="B238" s="38"/>
      <c r="C238" s="176" t="s">
        <v>349</v>
      </c>
      <c r="D238" s="176" t="s">
        <v>157</v>
      </c>
      <c r="E238" s="177" t="s">
        <v>350</v>
      </c>
      <c r="F238" s="178" t="s">
        <v>351</v>
      </c>
      <c r="G238" s="179" t="s">
        <v>215</v>
      </c>
      <c r="H238" s="180">
        <v>9.3979999999999997</v>
      </c>
      <c r="I238" s="181"/>
      <c r="J238" s="182">
        <f>ROUND(I238*H238,2)</f>
        <v>0</v>
      </c>
      <c r="K238" s="178" t="s">
        <v>161</v>
      </c>
      <c r="L238" s="42"/>
      <c r="M238" s="183" t="s">
        <v>79</v>
      </c>
      <c r="N238" s="184" t="s">
        <v>51</v>
      </c>
      <c r="O238" s="67"/>
      <c r="P238" s="185">
        <f>O238*H238</f>
        <v>0</v>
      </c>
      <c r="Q238" s="185">
        <v>0</v>
      </c>
      <c r="R238" s="185">
        <f>Q238*H238</f>
        <v>0</v>
      </c>
      <c r="S238" s="185">
        <v>2.2000000000000002</v>
      </c>
      <c r="T238" s="186">
        <f>S238*H238</f>
        <v>20.675599999999999</v>
      </c>
      <c r="U238" s="37"/>
      <c r="V238" s="37"/>
      <c r="W238" s="37"/>
      <c r="X238" s="37"/>
      <c r="Y238" s="37"/>
      <c r="Z238" s="37"/>
      <c r="AA238" s="37"/>
      <c r="AB238" s="37"/>
      <c r="AC238" s="37"/>
      <c r="AD238" s="37"/>
      <c r="AE238" s="37"/>
      <c r="AR238" s="187" t="s">
        <v>162</v>
      </c>
      <c r="AT238" s="187" t="s">
        <v>157</v>
      </c>
      <c r="AU238" s="187" t="s">
        <v>91</v>
      </c>
      <c r="AY238" s="19" t="s">
        <v>154</v>
      </c>
      <c r="BE238" s="188">
        <f>IF(N238="základní",J238,0)</f>
        <v>0</v>
      </c>
      <c r="BF238" s="188">
        <f>IF(N238="snížená",J238,0)</f>
        <v>0</v>
      </c>
      <c r="BG238" s="188">
        <f>IF(N238="zákl. přenesená",J238,0)</f>
        <v>0</v>
      </c>
      <c r="BH238" s="188">
        <f>IF(N238="sníž. přenesená",J238,0)</f>
        <v>0</v>
      </c>
      <c r="BI238" s="188">
        <f>IF(N238="nulová",J238,0)</f>
        <v>0</v>
      </c>
      <c r="BJ238" s="19" t="s">
        <v>89</v>
      </c>
      <c r="BK238" s="188">
        <f>ROUND(I238*H238,2)</f>
        <v>0</v>
      </c>
      <c r="BL238" s="19" t="s">
        <v>162</v>
      </c>
      <c r="BM238" s="187" t="s">
        <v>352</v>
      </c>
    </row>
    <row r="239" spans="1:65" s="2" customFormat="1" ht="11.25" x14ac:dyDescent="0.2">
      <c r="A239" s="37"/>
      <c r="B239" s="38"/>
      <c r="C239" s="39"/>
      <c r="D239" s="189" t="s">
        <v>164</v>
      </c>
      <c r="E239" s="39"/>
      <c r="F239" s="190" t="s">
        <v>353</v>
      </c>
      <c r="G239" s="39"/>
      <c r="H239" s="39"/>
      <c r="I239" s="191"/>
      <c r="J239" s="39"/>
      <c r="K239" s="39"/>
      <c r="L239" s="42"/>
      <c r="M239" s="192"/>
      <c r="N239" s="193"/>
      <c r="O239" s="67"/>
      <c r="P239" s="67"/>
      <c r="Q239" s="67"/>
      <c r="R239" s="67"/>
      <c r="S239" s="67"/>
      <c r="T239" s="68"/>
      <c r="U239" s="37"/>
      <c r="V239" s="37"/>
      <c r="W239" s="37"/>
      <c r="X239" s="37"/>
      <c r="Y239" s="37"/>
      <c r="Z239" s="37"/>
      <c r="AA239" s="37"/>
      <c r="AB239" s="37"/>
      <c r="AC239" s="37"/>
      <c r="AD239" s="37"/>
      <c r="AE239" s="37"/>
      <c r="AT239" s="19" t="s">
        <v>164</v>
      </c>
      <c r="AU239" s="19" t="s">
        <v>91</v>
      </c>
    </row>
    <row r="240" spans="1:65" s="14" customFormat="1" ht="11.25" x14ac:dyDescent="0.2">
      <c r="B240" s="205"/>
      <c r="C240" s="206"/>
      <c r="D240" s="196" t="s">
        <v>166</v>
      </c>
      <c r="E240" s="207" t="s">
        <v>79</v>
      </c>
      <c r="F240" s="208" t="s">
        <v>354</v>
      </c>
      <c r="G240" s="206"/>
      <c r="H240" s="209">
        <v>8.4659999999999993</v>
      </c>
      <c r="I240" s="210"/>
      <c r="J240" s="206"/>
      <c r="K240" s="206"/>
      <c r="L240" s="211"/>
      <c r="M240" s="212"/>
      <c r="N240" s="213"/>
      <c r="O240" s="213"/>
      <c r="P240" s="213"/>
      <c r="Q240" s="213"/>
      <c r="R240" s="213"/>
      <c r="S240" s="213"/>
      <c r="T240" s="214"/>
      <c r="AT240" s="215" t="s">
        <v>166</v>
      </c>
      <c r="AU240" s="215" t="s">
        <v>91</v>
      </c>
      <c r="AV240" s="14" t="s">
        <v>91</v>
      </c>
      <c r="AW240" s="14" t="s">
        <v>42</v>
      </c>
      <c r="AX240" s="14" t="s">
        <v>81</v>
      </c>
      <c r="AY240" s="215" t="s">
        <v>154</v>
      </c>
    </row>
    <row r="241" spans="1:65" s="14" customFormat="1" ht="11.25" x14ac:dyDescent="0.2">
      <c r="B241" s="205"/>
      <c r="C241" s="206"/>
      <c r="D241" s="196" t="s">
        <v>166</v>
      </c>
      <c r="E241" s="207" t="s">
        <v>79</v>
      </c>
      <c r="F241" s="208" t="s">
        <v>355</v>
      </c>
      <c r="G241" s="206"/>
      <c r="H241" s="209">
        <v>0.93200000000000005</v>
      </c>
      <c r="I241" s="210"/>
      <c r="J241" s="206"/>
      <c r="K241" s="206"/>
      <c r="L241" s="211"/>
      <c r="M241" s="212"/>
      <c r="N241" s="213"/>
      <c r="O241" s="213"/>
      <c r="P241" s="213"/>
      <c r="Q241" s="213"/>
      <c r="R241" s="213"/>
      <c r="S241" s="213"/>
      <c r="T241" s="214"/>
      <c r="AT241" s="215" t="s">
        <v>166</v>
      </c>
      <c r="AU241" s="215" t="s">
        <v>91</v>
      </c>
      <c r="AV241" s="14" t="s">
        <v>91</v>
      </c>
      <c r="AW241" s="14" t="s">
        <v>42</v>
      </c>
      <c r="AX241" s="14" t="s">
        <v>81</v>
      </c>
      <c r="AY241" s="215" t="s">
        <v>154</v>
      </c>
    </row>
    <row r="242" spans="1:65" s="15" customFormat="1" ht="11.25" x14ac:dyDescent="0.2">
      <c r="B242" s="216"/>
      <c r="C242" s="217"/>
      <c r="D242" s="196" t="s">
        <v>166</v>
      </c>
      <c r="E242" s="218" t="s">
        <v>79</v>
      </c>
      <c r="F242" s="219" t="s">
        <v>171</v>
      </c>
      <c r="G242" s="217"/>
      <c r="H242" s="220">
        <v>9.3979999999999997</v>
      </c>
      <c r="I242" s="221"/>
      <c r="J242" s="217"/>
      <c r="K242" s="217"/>
      <c r="L242" s="222"/>
      <c r="M242" s="223"/>
      <c r="N242" s="224"/>
      <c r="O242" s="224"/>
      <c r="P242" s="224"/>
      <c r="Q242" s="224"/>
      <c r="R242" s="224"/>
      <c r="S242" s="224"/>
      <c r="T242" s="225"/>
      <c r="AT242" s="226" t="s">
        <v>166</v>
      </c>
      <c r="AU242" s="226" t="s">
        <v>91</v>
      </c>
      <c r="AV242" s="15" t="s">
        <v>162</v>
      </c>
      <c r="AW242" s="15" t="s">
        <v>42</v>
      </c>
      <c r="AX242" s="15" t="s">
        <v>89</v>
      </c>
      <c r="AY242" s="226" t="s">
        <v>154</v>
      </c>
    </row>
    <row r="243" spans="1:65" s="2" customFormat="1" ht="24.2" customHeight="1" x14ac:dyDescent="0.2">
      <c r="A243" s="37"/>
      <c r="B243" s="38"/>
      <c r="C243" s="176" t="s">
        <v>356</v>
      </c>
      <c r="D243" s="176" t="s">
        <v>157</v>
      </c>
      <c r="E243" s="177" t="s">
        <v>357</v>
      </c>
      <c r="F243" s="178" t="s">
        <v>358</v>
      </c>
      <c r="G243" s="179" t="s">
        <v>215</v>
      </c>
      <c r="H243" s="180">
        <v>0.44</v>
      </c>
      <c r="I243" s="181"/>
      <c r="J243" s="182">
        <f>ROUND(I243*H243,2)</f>
        <v>0</v>
      </c>
      <c r="K243" s="178" t="s">
        <v>161</v>
      </c>
      <c r="L243" s="42"/>
      <c r="M243" s="183" t="s">
        <v>79</v>
      </c>
      <c r="N243" s="184" t="s">
        <v>51</v>
      </c>
      <c r="O243" s="67"/>
      <c r="P243" s="185">
        <f>O243*H243</f>
        <v>0</v>
      </c>
      <c r="Q243" s="185">
        <v>0</v>
      </c>
      <c r="R243" s="185">
        <f>Q243*H243</f>
        <v>0</v>
      </c>
      <c r="S243" s="185">
        <v>2.2000000000000002</v>
      </c>
      <c r="T243" s="186">
        <f>S243*H243</f>
        <v>0.96800000000000008</v>
      </c>
      <c r="U243" s="37"/>
      <c r="V243" s="37"/>
      <c r="W243" s="37"/>
      <c r="X243" s="37"/>
      <c r="Y243" s="37"/>
      <c r="Z243" s="37"/>
      <c r="AA243" s="37"/>
      <c r="AB243" s="37"/>
      <c r="AC243" s="37"/>
      <c r="AD243" s="37"/>
      <c r="AE243" s="37"/>
      <c r="AR243" s="187" t="s">
        <v>162</v>
      </c>
      <c r="AT243" s="187" t="s">
        <v>157</v>
      </c>
      <c r="AU243" s="187" t="s">
        <v>91</v>
      </c>
      <c r="AY243" s="19" t="s">
        <v>154</v>
      </c>
      <c r="BE243" s="188">
        <f>IF(N243="základní",J243,0)</f>
        <v>0</v>
      </c>
      <c r="BF243" s="188">
        <f>IF(N243="snížená",J243,0)</f>
        <v>0</v>
      </c>
      <c r="BG243" s="188">
        <f>IF(N243="zákl. přenesená",J243,0)</f>
        <v>0</v>
      </c>
      <c r="BH243" s="188">
        <f>IF(N243="sníž. přenesená",J243,0)</f>
        <v>0</v>
      </c>
      <c r="BI243" s="188">
        <f>IF(N243="nulová",J243,0)</f>
        <v>0</v>
      </c>
      <c r="BJ243" s="19" t="s">
        <v>89</v>
      </c>
      <c r="BK243" s="188">
        <f>ROUND(I243*H243,2)</f>
        <v>0</v>
      </c>
      <c r="BL243" s="19" t="s">
        <v>162</v>
      </c>
      <c r="BM243" s="187" t="s">
        <v>359</v>
      </c>
    </row>
    <row r="244" spans="1:65" s="2" customFormat="1" ht="11.25" x14ac:dyDescent="0.2">
      <c r="A244" s="37"/>
      <c r="B244" s="38"/>
      <c r="C244" s="39"/>
      <c r="D244" s="189" t="s">
        <v>164</v>
      </c>
      <c r="E244" s="39"/>
      <c r="F244" s="190" t="s">
        <v>360</v>
      </c>
      <c r="G244" s="39"/>
      <c r="H244" s="39"/>
      <c r="I244" s="191"/>
      <c r="J244" s="39"/>
      <c r="K244" s="39"/>
      <c r="L244" s="42"/>
      <c r="M244" s="192"/>
      <c r="N244" s="193"/>
      <c r="O244" s="67"/>
      <c r="P244" s="67"/>
      <c r="Q244" s="67"/>
      <c r="R244" s="67"/>
      <c r="S244" s="67"/>
      <c r="T244" s="68"/>
      <c r="U244" s="37"/>
      <c r="V244" s="37"/>
      <c r="W244" s="37"/>
      <c r="X244" s="37"/>
      <c r="Y244" s="37"/>
      <c r="Z244" s="37"/>
      <c r="AA244" s="37"/>
      <c r="AB244" s="37"/>
      <c r="AC244" s="37"/>
      <c r="AD244" s="37"/>
      <c r="AE244" s="37"/>
      <c r="AT244" s="19" t="s">
        <v>164</v>
      </c>
      <c r="AU244" s="19" t="s">
        <v>91</v>
      </c>
    </row>
    <row r="245" spans="1:65" s="13" customFormat="1" ht="11.25" x14ac:dyDescent="0.2">
      <c r="B245" s="194"/>
      <c r="C245" s="195"/>
      <c r="D245" s="196" t="s">
        <v>166</v>
      </c>
      <c r="E245" s="197" t="s">
        <v>79</v>
      </c>
      <c r="F245" s="198" t="s">
        <v>218</v>
      </c>
      <c r="G245" s="195"/>
      <c r="H245" s="197" t="s">
        <v>79</v>
      </c>
      <c r="I245" s="199"/>
      <c r="J245" s="195"/>
      <c r="K245" s="195"/>
      <c r="L245" s="200"/>
      <c r="M245" s="201"/>
      <c r="N245" s="202"/>
      <c r="O245" s="202"/>
      <c r="P245" s="202"/>
      <c r="Q245" s="202"/>
      <c r="R245" s="202"/>
      <c r="S245" s="202"/>
      <c r="T245" s="203"/>
      <c r="AT245" s="204" t="s">
        <v>166</v>
      </c>
      <c r="AU245" s="204" t="s">
        <v>91</v>
      </c>
      <c r="AV245" s="13" t="s">
        <v>89</v>
      </c>
      <c r="AW245" s="13" t="s">
        <v>42</v>
      </c>
      <c r="AX245" s="13" t="s">
        <v>81</v>
      </c>
      <c r="AY245" s="204" t="s">
        <v>154</v>
      </c>
    </row>
    <row r="246" spans="1:65" s="14" customFormat="1" ht="11.25" x14ac:dyDescent="0.2">
      <c r="B246" s="205"/>
      <c r="C246" s="206"/>
      <c r="D246" s="196" t="s">
        <v>166</v>
      </c>
      <c r="E246" s="207" t="s">
        <v>79</v>
      </c>
      <c r="F246" s="208" t="s">
        <v>361</v>
      </c>
      <c r="G246" s="206"/>
      <c r="H246" s="209">
        <v>0.44</v>
      </c>
      <c r="I246" s="210"/>
      <c r="J246" s="206"/>
      <c r="K246" s="206"/>
      <c r="L246" s="211"/>
      <c r="M246" s="212"/>
      <c r="N246" s="213"/>
      <c r="O246" s="213"/>
      <c r="P246" s="213"/>
      <c r="Q246" s="213"/>
      <c r="R246" s="213"/>
      <c r="S246" s="213"/>
      <c r="T246" s="214"/>
      <c r="AT246" s="215" t="s">
        <v>166</v>
      </c>
      <c r="AU246" s="215" t="s">
        <v>91</v>
      </c>
      <c r="AV246" s="14" t="s">
        <v>91</v>
      </c>
      <c r="AW246" s="14" t="s">
        <v>42</v>
      </c>
      <c r="AX246" s="14" t="s">
        <v>89</v>
      </c>
      <c r="AY246" s="215" t="s">
        <v>154</v>
      </c>
    </row>
    <row r="247" spans="1:65" s="2" customFormat="1" ht="21.75" customHeight="1" x14ac:dyDescent="0.2">
      <c r="A247" s="37"/>
      <c r="B247" s="38"/>
      <c r="C247" s="176" t="s">
        <v>362</v>
      </c>
      <c r="D247" s="176" t="s">
        <v>157</v>
      </c>
      <c r="E247" s="177" t="s">
        <v>363</v>
      </c>
      <c r="F247" s="178" t="s">
        <v>364</v>
      </c>
      <c r="G247" s="179" t="s">
        <v>160</v>
      </c>
      <c r="H247" s="180">
        <v>62.838999999999999</v>
      </c>
      <c r="I247" s="181"/>
      <c r="J247" s="182">
        <f>ROUND(I247*H247,2)</f>
        <v>0</v>
      </c>
      <c r="K247" s="178" t="s">
        <v>161</v>
      </c>
      <c r="L247" s="42"/>
      <c r="M247" s="183" t="s">
        <v>79</v>
      </c>
      <c r="N247" s="184" t="s">
        <v>51</v>
      </c>
      <c r="O247" s="67"/>
      <c r="P247" s="185">
        <f>O247*H247</f>
        <v>0</v>
      </c>
      <c r="Q247" s="185">
        <v>0</v>
      </c>
      <c r="R247" s="185">
        <f>Q247*H247</f>
        <v>0</v>
      </c>
      <c r="S247" s="185">
        <v>0</v>
      </c>
      <c r="T247" s="186">
        <f>S247*H247</f>
        <v>0</v>
      </c>
      <c r="U247" s="37"/>
      <c r="V247" s="37"/>
      <c r="W247" s="37"/>
      <c r="X247" s="37"/>
      <c r="Y247" s="37"/>
      <c r="Z247" s="37"/>
      <c r="AA247" s="37"/>
      <c r="AB247" s="37"/>
      <c r="AC247" s="37"/>
      <c r="AD247" s="37"/>
      <c r="AE247" s="37"/>
      <c r="AR247" s="187" t="s">
        <v>162</v>
      </c>
      <c r="AT247" s="187" t="s">
        <v>157</v>
      </c>
      <c r="AU247" s="187" t="s">
        <v>91</v>
      </c>
      <c r="AY247" s="19" t="s">
        <v>154</v>
      </c>
      <c r="BE247" s="188">
        <f>IF(N247="základní",J247,0)</f>
        <v>0</v>
      </c>
      <c r="BF247" s="188">
        <f>IF(N247="snížená",J247,0)</f>
        <v>0</v>
      </c>
      <c r="BG247" s="188">
        <f>IF(N247="zákl. přenesená",J247,0)</f>
        <v>0</v>
      </c>
      <c r="BH247" s="188">
        <f>IF(N247="sníž. přenesená",J247,0)</f>
        <v>0</v>
      </c>
      <c r="BI247" s="188">
        <f>IF(N247="nulová",J247,0)</f>
        <v>0</v>
      </c>
      <c r="BJ247" s="19" t="s">
        <v>89</v>
      </c>
      <c r="BK247" s="188">
        <f>ROUND(I247*H247,2)</f>
        <v>0</v>
      </c>
      <c r="BL247" s="19" t="s">
        <v>162</v>
      </c>
      <c r="BM247" s="187" t="s">
        <v>365</v>
      </c>
    </row>
    <row r="248" spans="1:65" s="2" customFormat="1" ht="11.25" x14ac:dyDescent="0.2">
      <c r="A248" s="37"/>
      <c r="B248" s="38"/>
      <c r="C248" s="39"/>
      <c r="D248" s="189" t="s">
        <v>164</v>
      </c>
      <c r="E248" s="39"/>
      <c r="F248" s="190" t="s">
        <v>366</v>
      </c>
      <c r="G248" s="39"/>
      <c r="H248" s="39"/>
      <c r="I248" s="191"/>
      <c r="J248" s="39"/>
      <c r="K248" s="39"/>
      <c r="L248" s="42"/>
      <c r="M248" s="192"/>
      <c r="N248" s="193"/>
      <c r="O248" s="67"/>
      <c r="P248" s="67"/>
      <c r="Q248" s="67"/>
      <c r="R248" s="67"/>
      <c r="S248" s="67"/>
      <c r="T248" s="68"/>
      <c r="U248" s="37"/>
      <c r="V248" s="37"/>
      <c r="W248" s="37"/>
      <c r="X248" s="37"/>
      <c r="Y248" s="37"/>
      <c r="Z248" s="37"/>
      <c r="AA248" s="37"/>
      <c r="AB248" s="37"/>
      <c r="AC248" s="37"/>
      <c r="AD248" s="37"/>
      <c r="AE248" s="37"/>
      <c r="AT248" s="19" t="s">
        <v>164</v>
      </c>
      <c r="AU248" s="19" t="s">
        <v>91</v>
      </c>
    </row>
    <row r="249" spans="1:65" s="14" customFormat="1" ht="11.25" x14ac:dyDescent="0.2">
      <c r="B249" s="205"/>
      <c r="C249" s="206"/>
      <c r="D249" s="196" t="s">
        <v>166</v>
      </c>
      <c r="E249" s="207" t="s">
        <v>79</v>
      </c>
      <c r="F249" s="208" t="s">
        <v>367</v>
      </c>
      <c r="G249" s="206"/>
      <c r="H249" s="209">
        <v>18.04</v>
      </c>
      <c r="I249" s="210"/>
      <c r="J249" s="206"/>
      <c r="K249" s="206"/>
      <c r="L249" s="211"/>
      <c r="M249" s="212"/>
      <c r="N249" s="213"/>
      <c r="O249" s="213"/>
      <c r="P249" s="213"/>
      <c r="Q249" s="213"/>
      <c r="R249" s="213"/>
      <c r="S249" s="213"/>
      <c r="T249" s="214"/>
      <c r="AT249" s="215" t="s">
        <v>166</v>
      </c>
      <c r="AU249" s="215" t="s">
        <v>91</v>
      </c>
      <c r="AV249" s="14" t="s">
        <v>91</v>
      </c>
      <c r="AW249" s="14" t="s">
        <v>42</v>
      </c>
      <c r="AX249" s="14" t="s">
        <v>81</v>
      </c>
      <c r="AY249" s="215" t="s">
        <v>154</v>
      </c>
    </row>
    <row r="250" spans="1:65" s="13" customFormat="1" ht="11.25" x14ac:dyDescent="0.2">
      <c r="B250" s="194"/>
      <c r="C250" s="195"/>
      <c r="D250" s="196" t="s">
        <v>166</v>
      </c>
      <c r="E250" s="197" t="s">
        <v>79</v>
      </c>
      <c r="F250" s="198" t="s">
        <v>218</v>
      </c>
      <c r="G250" s="195"/>
      <c r="H250" s="197" t="s">
        <v>79</v>
      </c>
      <c r="I250" s="199"/>
      <c r="J250" s="195"/>
      <c r="K250" s="195"/>
      <c r="L250" s="200"/>
      <c r="M250" s="201"/>
      <c r="N250" s="202"/>
      <c r="O250" s="202"/>
      <c r="P250" s="202"/>
      <c r="Q250" s="202"/>
      <c r="R250" s="202"/>
      <c r="S250" s="202"/>
      <c r="T250" s="203"/>
      <c r="AT250" s="204" t="s">
        <v>166</v>
      </c>
      <c r="AU250" s="204" t="s">
        <v>91</v>
      </c>
      <c r="AV250" s="13" t="s">
        <v>89</v>
      </c>
      <c r="AW250" s="13" t="s">
        <v>42</v>
      </c>
      <c r="AX250" s="13" t="s">
        <v>81</v>
      </c>
      <c r="AY250" s="204" t="s">
        <v>154</v>
      </c>
    </row>
    <row r="251" spans="1:65" s="14" customFormat="1" ht="11.25" x14ac:dyDescent="0.2">
      <c r="B251" s="205"/>
      <c r="C251" s="206"/>
      <c r="D251" s="196" t="s">
        <v>166</v>
      </c>
      <c r="E251" s="207" t="s">
        <v>79</v>
      </c>
      <c r="F251" s="208" t="s">
        <v>368</v>
      </c>
      <c r="G251" s="206"/>
      <c r="H251" s="209">
        <v>44.798999999999999</v>
      </c>
      <c r="I251" s="210"/>
      <c r="J251" s="206"/>
      <c r="K251" s="206"/>
      <c r="L251" s="211"/>
      <c r="M251" s="212"/>
      <c r="N251" s="213"/>
      <c r="O251" s="213"/>
      <c r="P251" s="213"/>
      <c r="Q251" s="213"/>
      <c r="R251" s="213"/>
      <c r="S251" s="213"/>
      <c r="T251" s="214"/>
      <c r="AT251" s="215" t="s">
        <v>166</v>
      </c>
      <c r="AU251" s="215" t="s">
        <v>91</v>
      </c>
      <c r="AV251" s="14" t="s">
        <v>91</v>
      </c>
      <c r="AW251" s="14" t="s">
        <v>42</v>
      </c>
      <c r="AX251" s="14" t="s">
        <v>81</v>
      </c>
      <c r="AY251" s="215" t="s">
        <v>154</v>
      </c>
    </row>
    <row r="252" spans="1:65" s="15" customFormat="1" ht="11.25" x14ac:dyDescent="0.2">
      <c r="B252" s="216"/>
      <c r="C252" s="217"/>
      <c r="D252" s="196" t="s">
        <v>166</v>
      </c>
      <c r="E252" s="218" t="s">
        <v>79</v>
      </c>
      <c r="F252" s="219" t="s">
        <v>171</v>
      </c>
      <c r="G252" s="217"/>
      <c r="H252" s="220">
        <v>62.838999999999999</v>
      </c>
      <c r="I252" s="221"/>
      <c r="J252" s="217"/>
      <c r="K252" s="217"/>
      <c r="L252" s="222"/>
      <c r="M252" s="223"/>
      <c r="N252" s="224"/>
      <c r="O252" s="224"/>
      <c r="P252" s="224"/>
      <c r="Q252" s="224"/>
      <c r="R252" s="224"/>
      <c r="S252" s="224"/>
      <c r="T252" s="225"/>
      <c r="AT252" s="226" t="s">
        <v>166</v>
      </c>
      <c r="AU252" s="226" t="s">
        <v>91</v>
      </c>
      <c r="AV252" s="15" t="s">
        <v>162</v>
      </c>
      <c r="AW252" s="15" t="s">
        <v>42</v>
      </c>
      <c r="AX252" s="15" t="s">
        <v>89</v>
      </c>
      <c r="AY252" s="226" t="s">
        <v>154</v>
      </c>
    </row>
    <row r="253" spans="1:65" s="2" customFormat="1" ht="44.25" customHeight="1" x14ac:dyDescent="0.2">
      <c r="A253" s="37"/>
      <c r="B253" s="38"/>
      <c r="C253" s="176" t="s">
        <v>369</v>
      </c>
      <c r="D253" s="176" t="s">
        <v>157</v>
      </c>
      <c r="E253" s="177" t="s">
        <v>370</v>
      </c>
      <c r="F253" s="178" t="s">
        <v>371</v>
      </c>
      <c r="G253" s="179" t="s">
        <v>160</v>
      </c>
      <c r="H253" s="180">
        <v>110.86</v>
      </c>
      <c r="I253" s="181"/>
      <c r="J253" s="182">
        <f>ROUND(I253*H253,2)</f>
        <v>0</v>
      </c>
      <c r="K253" s="178" t="s">
        <v>161</v>
      </c>
      <c r="L253" s="42"/>
      <c r="M253" s="183" t="s">
        <v>79</v>
      </c>
      <c r="N253" s="184" t="s">
        <v>51</v>
      </c>
      <c r="O253" s="67"/>
      <c r="P253" s="185">
        <f>O253*H253</f>
        <v>0</v>
      </c>
      <c r="Q253" s="185">
        <v>0</v>
      </c>
      <c r="R253" s="185">
        <f>Q253*H253</f>
        <v>0</v>
      </c>
      <c r="S253" s="185">
        <v>3.5000000000000003E-2</v>
      </c>
      <c r="T253" s="186">
        <f>S253*H253</f>
        <v>3.8801000000000005</v>
      </c>
      <c r="U253" s="37"/>
      <c r="V253" s="37"/>
      <c r="W253" s="37"/>
      <c r="X253" s="37"/>
      <c r="Y253" s="37"/>
      <c r="Z253" s="37"/>
      <c r="AA253" s="37"/>
      <c r="AB253" s="37"/>
      <c r="AC253" s="37"/>
      <c r="AD253" s="37"/>
      <c r="AE253" s="37"/>
      <c r="AR253" s="187" t="s">
        <v>162</v>
      </c>
      <c r="AT253" s="187" t="s">
        <v>157</v>
      </c>
      <c r="AU253" s="187" t="s">
        <v>91</v>
      </c>
      <c r="AY253" s="19" t="s">
        <v>154</v>
      </c>
      <c r="BE253" s="188">
        <f>IF(N253="základní",J253,0)</f>
        <v>0</v>
      </c>
      <c r="BF253" s="188">
        <f>IF(N253="snížená",J253,0)</f>
        <v>0</v>
      </c>
      <c r="BG253" s="188">
        <f>IF(N253="zákl. přenesená",J253,0)</f>
        <v>0</v>
      </c>
      <c r="BH253" s="188">
        <f>IF(N253="sníž. přenesená",J253,0)</f>
        <v>0</v>
      </c>
      <c r="BI253" s="188">
        <f>IF(N253="nulová",J253,0)</f>
        <v>0</v>
      </c>
      <c r="BJ253" s="19" t="s">
        <v>89</v>
      </c>
      <c r="BK253" s="188">
        <f>ROUND(I253*H253,2)</f>
        <v>0</v>
      </c>
      <c r="BL253" s="19" t="s">
        <v>162</v>
      </c>
      <c r="BM253" s="187" t="s">
        <v>372</v>
      </c>
    </row>
    <row r="254" spans="1:65" s="2" customFormat="1" ht="11.25" x14ac:dyDescent="0.2">
      <c r="A254" s="37"/>
      <c r="B254" s="38"/>
      <c r="C254" s="39"/>
      <c r="D254" s="189" t="s">
        <v>164</v>
      </c>
      <c r="E254" s="39"/>
      <c r="F254" s="190" t="s">
        <v>373</v>
      </c>
      <c r="G254" s="39"/>
      <c r="H254" s="39"/>
      <c r="I254" s="191"/>
      <c r="J254" s="39"/>
      <c r="K254" s="39"/>
      <c r="L254" s="42"/>
      <c r="M254" s="192"/>
      <c r="N254" s="193"/>
      <c r="O254" s="67"/>
      <c r="P254" s="67"/>
      <c r="Q254" s="67"/>
      <c r="R254" s="67"/>
      <c r="S254" s="67"/>
      <c r="T254" s="68"/>
      <c r="U254" s="37"/>
      <c r="V254" s="37"/>
      <c r="W254" s="37"/>
      <c r="X254" s="37"/>
      <c r="Y254" s="37"/>
      <c r="Z254" s="37"/>
      <c r="AA254" s="37"/>
      <c r="AB254" s="37"/>
      <c r="AC254" s="37"/>
      <c r="AD254" s="37"/>
      <c r="AE254" s="37"/>
      <c r="AT254" s="19" t="s">
        <v>164</v>
      </c>
      <c r="AU254" s="19" t="s">
        <v>91</v>
      </c>
    </row>
    <row r="255" spans="1:65" s="14" customFormat="1" ht="11.25" x14ac:dyDescent="0.2">
      <c r="B255" s="205"/>
      <c r="C255" s="206"/>
      <c r="D255" s="196" t="s">
        <v>166</v>
      </c>
      <c r="E255" s="207" t="s">
        <v>79</v>
      </c>
      <c r="F255" s="208" t="s">
        <v>374</v>
      </c>
      <c r="G255" s="206"/>
      <c r="H255" s="209">
        <v>16.88</v>
      </c>
      <c r="I255" s="210"/>
      <c r="J255" s="206"/>
      <c r="K255" s="206"/>
      <c r="L255" s="211"/>
      <c r="M255" s="212"/>
      <c r="N255" s="213"/>
      <c r="O255" s="213"/>
      <c r="P255" s="213"/>
      <c r="Q255" s="213"/>
      <c r="R255" s="213"/>
      <c r="S255" s="213"/>
      <c r="T255" s="214"/>
      <c r="AT255" s="215" t="s">
        <v>166</v>
      </c>
      <c r="AU255" s="215" t="s">
        <v>91</v>
      </c>
      <c r="AV255" s="14" t="s">
        <v>91</v>
      </c>
      <c r="AW255" s="14" t="s">
        <v>42</v>
      </c>
      <c r="AX255" s="14" t="s">
        <v>81</v>
      </c>
      <c r="AY255" s="215" t="s">
        <v>154</v>
      </c>
    </row>
    <row r="256" spans="1:65" s="14" customFormat="1" ht="11.25" x14ac:dyDescent="0.2">
      <c r="B256" s="205"/>
      <c r="C256" s="206"/>
      <c r="D256" s="196" t="s">
        <v>166</v>
      </c>
      <c r="E256" s="207" t="s">
        <v>79</v>
      </c>
      <c r="F256" s="208" t="s">
        <v>375</v>
      </c>
      <c r="G256" s="206"/>
      <c r="H256" s="209">
        <v>84.66</v>
      </c>
      <c r="I256" s="210"/>
      <c r="J256" s="206"/>
      <c r="K256" s="206"/>
      <c r="L256" s="211"/>
      <c r="M256" s="212"/>
      <c r="N256" s="213"/>
      <c r="O256" s="213"/>
      <c r="P256" s="213"/>
      <c r="Q256" s="213"/>
      <c r="R256" s="213"/>
      <c r="S256" s="213"/>
      <c r="T256" s="214"/>
      <c r="AT256" s="215" t="s">
        <v>166</v>
      </c>
      <c r="AU256" s="215" t="s">
        <v>91</v>
      </c>
      <c r="AV256" s="14" t="s">
        <v>91</v>
      </c>
      <c r="AW256" s="14" t="s">
        <v>42</v>
      </c>
      <c r="AX256" s="14" t="s">
        <v>81</v>
      </c>
      <c r="AY256" s="215" t="s">
        <v>154</v>
      </c>
    </row>
    <row r="257" spans="1:65" s="14" customFormat="1" ht="11.25" x14ac:dyDescent="0.2">
      <c r="B257" s="205"/>
      <c r="C257" s="206"/>
      <c r="D257" s="196" t="s">
        <v>166</v>
      </c>
      <c r="E257" s="207" t="s">
        <v>79</v>
      </c>
      <c r="F257" s="208" t="s">
        <v>376</v>
      </c>
      <c r="G257" s="206"/>
      <c r="H257" s="209">
        <v>9.32</v>
      </c>
      <c r="I257" s="210"/>
      <c r="J257" s="206"/>
      <c r="K257" s="206"/>
      <c r="L257" s="211"/>
      <c r="M257" s="212"/>
      <c r="N257" s="213"/>
      <c r="O257" s="213"/>
      <c r="P257" s="213"/>
      <c r="Q257" s="213"/>
      <c r="R257" s="213"/>
      <c r="S257" s="213"/>
      <c r="T257" s="214"/>
      <c r="AT257" s="215" t="s">
        <v>166</v>
      </c>
      <c r="AU257" s="215" t="s">
        <v>91</v>
      </c>
      <c r="AV257" s="14" t="s">
        <v>91</v>
      </c>
      <c r="AW257" s="14" t="s">
        <v>42</v>
      </c>
      <c r="AX257" s="14" t="s">
        <v>81</v>
      </c>
      <c r="AY257" s="215" t="s">
        <v>154</v>
      </c>
    </row>
    <row r="258" spans="1:65" s="15" customFormat="1" ht="11.25" x14ac:dyDescent="0.2">
      <c r="B258" s="216"/>
      <c r="C258" s="217"/>
      <c r="D258" s="196" t="s">
        <v>166</v>
      </c>
      <c r="E258" s="218" t="s">
        <v>79</v>
      </c>
      <c r="F258" s="219" t="s">
        <v>171</v>
      </c>
      <c r="G258" s="217"/>
      <c r="H258" s="220">
        <v>110.86</v>
      </c>
      <c r="I258" s="221"/>
      <c r="J258" s="217"/>
      <c r="K258" s="217"/>
      <c r="L258" s="222"/>
      <c r="M258" s="223"/>
      <c r="N258" s="224"/>
      <c r="O258" s="224"/>
      <c r="P258" s="224"/>
      <c r="Q258" s="224"/>
      <c r="R258" s="224"/>
      <c r="S258" s="224"/>
      <c r="T258" s="225"/>
      <c r="AT258" s="226" t="s">
        <v>166</v>
      </c>
      <c r="AU258" s="226" t="s">
        <v>91</v>
      </c>
      <c r="AV258" s="15" t="s">
        <v>162</v>
      </c>
      <c r="AW258" s="15" t="s">
        <v>42</v>
      </c>
      <c r="AX258" s="15" t="s">
        <v>89</v>
      </c>
      <c r="AY258" s="226" t="s">
        <v>154</v>
      </c>
    </row>
    <row r="259" spans="1:65" s="2" customFormat="1" ht="44.25" customHeight="1" x14ac:dyDescent="0.2">
      <c r="A259" s="37"/>
      <c r="B259" s="38"/>
      <c r="C259" s="176" t="s">
        <v>377</v>
      </c>
      <c r="D259" s="176" t="s">
        <v>157</v>
      </c>
      <c r="E259" s="177" t="s">
        <v>378</v>
      </c>
      <c r="F259" s="178" t="s">
        <v>379</v>
      </c>
      <c r="G259" s="179" t="s">
        <v>160</v>
      </c>
      <c r="H259" s="180">
        <v>1.6</v>
      </c>
      <c r="I259" s="181"/>
      <c r="J259" s="182">
        <f>ROUND(I259*H259,2)</f>
        <v>0</v>
      </c>
      <c r="K259" s="178" t="s">
        <v>161</v>
      </c>
      <c r="L259" s="42"/>
      <c r="M259" s="183" t="s">
        <v>79</v>
      </c>
      <c r="N259" s="184" t="s">
        <v>51</v>
      </c>
      <c r="O259" s="67"/>
      <c r="P259" s="185">
        <f>O259*H259</f>
        <v>0</v>
      </c>
      <c r="Q259" s="185">
        <v>0</v>
      </c>
      <c r="R259" s="185">
        <f>Q259*H259</f>
        <v>0</v>
      </c>
      <c r="S259" s="185">
        <v>3.1E-2</v>
      </c>
      <c r="T259" s="186">
        <f>S259*H259</f>
        <v>4.9600000000000005E-2</v>
      </c>
      <c r="U259" s="37"/>
      <c r="V259" s="37"/>
      <c r="W259" s="37"/>
      <c r="X259" s="37"/>
      <c r="Y259" s="37"/>
      <c r="Z259" s="37"/>
      <c r="AA259" s="37"/>
      <c r="AB259" s="37"/>
      <c r="AC259" s="37"/>
      <c r="AD259" s="37"/>
      <c r="AE259" s="37"/>
      <c r="AR259" s="187" t="s">
        <v>162</v>
      </c>
      <c r="AT259" s="187" t="s">
        <v>157</v>
      </c>
      <c r="AU259" s="187" t="s">
        <v>91</v>
      </c>
      <c r="AY259" s="19" t="s">
        <v>154</v>
      </c>
      <c r="BE259" s="188">
        <f>IF(N259="základní",J259,0)</f>
        <v>0</v>
      </c>
      <c r="BF259" s="188">
        <f>IF(N259="snížená",J259,0)</f>
        <v>0</v>
      </c>
      <c r="BG259" s="188">
        <f>IF(N259="zákl. přenesená",J259,0)</f>
        <v>0</v>
      </c>
      <c r="BH259" s="188">
        <f>IF(N259="sníž. přenesená",J259,0)</f>
        <v>0</v>
      </c>
      <c r="BI259" s="188">
        <f>IF(N259="nulová",J259,0)</f>
        <v>0</v>
      </c>
      <c r="BJ259" s="19" t="s">
        <v>89</v>
      </c>
      <c r="BK259" s="188">
        <f>ROUND(I259*H259,2)</f>
        <v>0</v>
      </c>
      <c r="BL259" s="19" t="s">
        <v>162</v>
      </c>
      <c r="BM259" s="187" t="s">
        <v>380</v>
      </c>
    </row>
    <row r="260" spans="1:65" s="2" customFormat="1" ht="11.25" x14ac:dyDescent="0.2">
      <c r="A260" s="37"/>
      <c r="B260" s="38"/>
      <c r="C260" s="39"/>
      <c r="D260" s="189" t="s">
        <v>164</v>
      </c>
      <c r="E260" s="39"/>
      <c r="F260" s="190" t="s">
        <v>381</v>
      </c>
      <c r="G260" s="39"/>
      <c r="H260" s="39"/>
      <c r="I260" s="191"/>
      <c r="J260" s="39"/>
      <c r="K260" s="39"/>
      <c r="L260" s="42"/>
      <c r="M260" s="192"/>
      <c r="N260" s="193"/>
      <c r="O260" s="67"/>
      <c r="P260" s="67"/>
      <c r="Q260" s="67"/>
      <c r="R260" s="67"/>
      <c r="S260" s="67"/>
      <c r="T260" s="68"/>
      <c r="U260" s="37"/>
      <c r="V260" s="37"/>
      <c r="W260" s="37"/>
      <c r="X260" s="37"/>
      <c r="Y260" s="37"/>
      <c r="Z260" s="37"/>
      <c r="AA260" s="37"/>
      <c r="AB260" s="37"/>
      <c r="AC260" s="37"/>
      <c r="AD260" s="37"/>
      <c r="AE260" s="37"/>
      <c r="AT260" s="19" t="s">
        <v>164</v>
      </c>
      <c r="AU260" s="19" t="s">
        <v>91</v>
      </c>
    </row>
    <row r="261" spans="1:65" s="14" customFormat="1" ht="11.25" x14ac:dyDescent="0.2">
      <c r="B261" s="205"/>
      <c r="C261" s="206"/>
      <c r="D261" s="196" t="s">
        <v>166</v>
      </c>
      <c r="E261" s="207" t="s">
        <v>79</v>
      </c>
      <c r="F261" s="208" t="s">
        <v>382</v>
      </c>
      <c r="G261" s="206"/>
      <c r="H261" s="209">
        <v>1.6</v>
      </c>
      <c r="I261" s="210"/>
      <c r="J261" s="206"/>
      <c r="K261" s="206"/>
      <c r="L261" s="211"/>
      <c r="M261" s="212"/>
      <c r="N261" s="213"/>
      <c r="O261" s="213"/>
      <c r="P261" s="213"/>
      <c r="Q261" s="213"/>
      <c r="R261" s="213"/>
      <c r="S261" s="213"/>
      <c r="T261" s="214"/>
      <c r="AT261" s="215" t="s">
        <v>166</v>
      </c>
      <c r="AU261" s="215" t="s">
        <v>91</v>
      </c>
      <c r="AV261" s="14" t="s">
        <v>91</v>
      </c>
      <c r="AW261" s="14" t="s">
        <v>42</v>
      </c>
      <c r="AX261" s="14" t="s">
        <v>89</v>
      </c>
      <c r="AY261" s="215" t="s">
        <v>154</v>
      </c>
    </row>
    <row r="262" spans="1:65" s="2" customFormat="1" ht="37.9" customHeight="1" x14ac:dyDescent="0.2">
      <c r="A262" s="37"/>
      <c r="B262" s="38"/>
      <c r="C262" s="176" t="s">
        <v>383</v>
      </c>
      <c r="D262" s="176" t="s">
        <v>157</v>
      </c>
      <c r="E262" s="177" t="s">
        <v>384</v>
      </c>
      <c r="F262" s="178" t="s">
        <v>385</v>
      </c>
      <c r="G262" s="179" t="s">
        <v>160</v>
      </c>
      <c r="H262" s="180">
        <v>4.3339999999999996</v>
      </c>
      <c r="I262" s="181"/>
      <c r="J262" s="182">
        <f>ROUND(I262*H262,2)</f>
        <v>0</v>
      </c>
      <c r="K262" s="178" t="s">
        <v>161</v>
      </c>
      <c r="L262" s="42"/>
      <c r="M262" s="183" t="s">
        <v>79</v>
      </c>
      <c r="N262" s="184" t="s">
        <v>51</v>
      </c>
      <c r="O262" s="67"/>
      <c r="P262" s="185">
        <f>O262*H262</f>
        <v>0</v>
      </c>
      <c r="Q262" s="185">
        <v>0</v>
      </c>
      <c r="R262" s="185">
        <f>Q262*H262</f>
        <v>0</v>
      </c>
      <c r="S262" s="185">
        <v>6.3E-2</v>
      </c>
      <c r="T262" s="186">
        <f>S262*H262</f>
        <v>0.27304199999999995</v>
      </c>
      <c r="U262" s="37"/>
      <c r="V262" s="37"/>
      <c r="W262" s="37"/>
      <c r="X262" s="37"/>
      <c r="Y262" s="37"/>
      <c r="Z262" s="37"/>
      <c r="AA262" s="37"/>
      <c r="AB262" s="37"/>
      <c r="AC262" s="37"/>
      <c r="AD262" s="37"/>
      <c r="AE262" s="37"/>
      <c r="AR262" s="187" t="s">
        <v>162</v>
      </c>
      <c r="AT262" s="187" t="s">
        <v>157</v>
      </c>
      <c r="AU262" s="187" t="s">
        <v>91</v>
      </c>
      <c r="AY262" s="19" t="s">
        <v>154</v>
      </c>
      <c r="BE262" s="188">
        <f>IF(N262="základní",J262,0)</f>
        <v>0</v>
      </c>
      <c r="BF262" s="188">
        <f>IF(N262="snížená",J262,0)</f>
        <v>0</v>
      </c>
      <c r="BG262" s="188">
        <f>IF(N262="zákl. přenesená",J262,0)</f>
        <v>0</v>
      </c>
      <c r="BH262" s="188">
        <f>IF(N262="sníž. přenesená",J262,0)</f>
        <v>0</v>
      </c>
      <c r="BI262" s="188">
        <f>IF(N262="nulová",J262,0)</f>
        <v>0</v>
      </c>
      <c r="BJ262" s="19" t="s">
        <v>89</v>
      </c>
      <c r="BK262" s="188">
        <f>ROUND(I262*H262,2)</f>
        <v>0</v>
      </c>
      <c r="BL262" s="19" t="s">
        <v>162</v>
      </c>
      <c r="BM262" s="187" t="s">
        <v>386</v>
      </c>
    </row>
    <row r="263" spans="1:65" s="2" customFormat="1" ht="11.25" x14ac:dyDescent="0.2">
      <c r="A263" s="37"/>
      <c r="B263" s="38"/>
      <c r="C263" s="39"/>
      <c r="D263" s="189" t="s">
        <v>164</v>
      </c>
      <c r="E263" s="39"/>
      <c r="F263" s="190" t="s">
        <v>387</v>
      </c>
      <c r="G263" s="39"/>
      <c r="H263" s="39"/>
      <c r="I263" s="191"/>
      <c r="J263" s="39"/>
      <c r="K263" s="39"/>
      <c r="L263" s="42"/>
      <c r="M263" s="192"/>
      <c r="N263" s="193"/>
      <c r="O263" s="67"/>
      <c r="P263" s="67"/>
      <c r="Q263" s="67"/>
      <c r="R263" s="67"/>
      <c r="S263" s="67"/>
      <c r="T263" s="68"/>
      <c r="U263" s="37"/>
      <c r="V263" s="37"/>
      <c r="W263" s="37"/>
      <c r="X263" s="37"/>
      <c r="Y263" s="37"/>
      <c r="Z263" s="37"/>
      <c r="AA263" s="37"/>
      <c r="AB263" s="37"/>
      <c r="AC263" s="37"/>
      <c r="AD263" s="37"/>
      <c r="AE263" s="37"/>
      <c r="AT263" s="19" t="s">
        <v>164</v>
      </c>
      <c r="AU263" s="19" t="s">
        <v>91</v>
      </c>
    </row>
    <row r="264" spans="1:65" s="14" customFormat="1" ht="11.25" x14ac:dyDescent="0.2">
      <c r="B264" s="205"/>
      <c r="C264" s="206"/>
      <c r="D264" s="196" t="s">
        <v>166</v>
      </c>
      <c r="E264" s="207" t="s">
        <v>79</v>
      </c>
      <c r="F264" s="208" t="s">
        <v>388</v>
      </c>
      <c r="G264" s="206"/>
      <c r="H264" s="209">
        <v>4.3339999999999996</v>
      </c>
      <c r="I264" s="210"/>
      <c r="J264" s="206"/>
      <c r="K264" s="206"/>
      <c r="L264" s="211"/>
      <c r="M264" s="212"/>
      <c r="N264" s="213"/>
      <c r="O264" s="213"/>
      <c r="P264" s="213"/>
      <c r="Q264" s="213"/>
      <c r="R264" s="213"/>
      <c r="S264" s="213"/>
      <c r="T264" s="214"/>
      <c r="AT264" s="215" t="s">
        <v>166</v>
      </c>
      <c r="AU264" s="215" t="s">
        <v>91</v>
      </c>
      <c r="AV264" s="14" t="s">
        <v>91</v>
      </c>
      <c r="AW264" s="14" t="s">
        <v>42</v>
      </c>
      <c r="AX264" s="14" t="s">
        <v>89</v>
      </c>
      <c r="AY264" s="215" t="s">
        <v>154</v>
      </c>
    </row>
    <row r="265" spans="1:65" s="2" customFormat="1" ht="55.5" customHeight="1" x14ac:dyDescent="0.2">
      <c r="A265" s="37"/>
      <c r="B265" s="38"/>
      <c r="C265" s="176" t="s">
        <v>389</v>
      </c>
      <c r="D265" s="176" t="s">
        <v>157</v>
      </c>
      <c r="E265" s="177" t="s">
        <v>390</v>
      </c>
      <c r="F265" s="178" t="s">
        <v>391</v>
      </c>
      <c r="G265" s="179" t="s">
        <v>181</v>
      </c>
      <c r="H265" s="180">
        <v>2</v>
      </c>
      <c r="I265" s="181"/>
      <c r="J265" s="182">
        <f>ROUND(I265*H265,2)</f>
        <v>0</v>
      </c>
      <c r="K265" s="178" t="s">
        <v>161</v>
      </c>
      <c r="L265" s="42"/>
      <c r="M265" s="183" t="s">
        <v>79</v>
      </c>
      <c r="N265" s="184" t="s">
        <v>51</v>
      </c>
      <c r="O265" s="67"/>
      <c r="P265" s="185">
        <f>O265*H265</f>
        <v>0</v>
      </c>
      <c r="Q265" s="185">
        <v>0</v>
      </c>
      <c r="R265" s="185">
        <f>Q265*H265</f>
        <v>0</v>
      </c>
      <c r="S265" s="185">
        <v>6.9000000000000006E-2</v>
      </c>
      <c r="T265" s="186">
        <f>S265*H265</f>
        <v>0.13800000000000001</v>
      </c>
      <c r="U265" s="37"/>
      <c r="V265" s="37"/>
      <c r="W265" s="37"/>
      <c r="X265" s="37"/>
      <c r="Y265" s="37"/>
      <c r="Z265" s="37"/>
      <c r="AA265" s="37"/>
      <c r="AB265" s="37"/>
      <c r="AC265" s="37"/>
      <c r="AD265" s="37"/>
      <c r="AE265" s="37"/>
      <c r="AR265" s="187" t="s">
        <v>162</v>
      </c>
      <c r="AT265" s="187" t="s">
        <v>157</v>
      </c>
      <c r="AU265" s="187" t="s">
        <v>91</v>
      </c>
      <c r="AY265" s="19" t="s">
        <v>154</v>
      </c>
      <c r="BE265" s="188">
        <f>IF(N265="základní",J265,0)</f>
        <v>0</v>
      </c>
      <c r="BF265" s="188">
        <f>IF(N265="snížená",J265,0)</f>
        <v>0</v>
      </c>
      <c r="BG265" s="188">
        <f>IF(N265="zákl. přenesená",J265,0)</f>
        <v>0</v>
      </c>
      <c r="BH265" s="188">
        <f>IF(N265="sníž. přenesená",J265,0)</f>
        <v>0</v>
      </c>
      <c r="BI265" s="188">
        <f>IF(N265="nulová",J265,0)</f>
        <v>0</v>
      </c>
      <c r="BJ265" s="19" t="s">
        <v>89</v>
      </c>
      <c r="BK265" s="188">
        <f>ROUND(I265*H265,2)</f>
        <v>0</v>
      </c>
      <c r="BL265" s="19" t="s">
        <v>162</v>
      </c>
      <c r="BM265" s="187" t="s">
        <v>392</v>
      </c>
    </row>
    <row r="266" spans="1:65" s="2" customFormat="1" ht="11.25" x14ac:dyDescent="0.2">
      <c r="A266" s="37"/>
      <c r="B266" s="38"/>
      <c r="C266" s="39"/>
      <c r="D266" s="189" t="s">
        <v>164</v>
      </c>
      <c r="E266" s="39"/>
      <c r="F266" s="190" t="s">
        <v>393</v>
      </c>
      <c r="G266" s="39"/>
      <c r="H266" s="39"/>
      <c r="I266" s="191"/>
      <c r="J266" s="39"/>
      <c r="K266" s="39"/>
      <c r="L266" s="42"/>
      <c r="M266" s="192"/>
      <c r="N266" s="193"/>
      <c r="O266" s="67"/>
      <c r="P266" s="67"/>
      <c r="Q266" s="67"/>
      <c r="R266" s="67"/>
      <c r="S266" s="67"/>
      <c r="T266" s="68"/>
      <c r="U266" s="37"/>
      <c r="V266" s="37"/>
      <c r="W266" s="37"/>
      <c r="X266" s="37"/>
      <c r="Y266" s="37"/>
      <c r="Z266" s="37"/>
      <c r="AA266" s="37"/>
      <c r="AB266" s="37"/>
      <c r="AC266" s="37"/>
      <c r="AD266" s="37"/>
      <c r="AE266" s="37"/>
      <c r="AT266" s="19" t="s">
        <v>164</v>
      </c>
      <c r="AU266" s="19" t="s">
        <v>91</v>
      </c>
    </row>
    <row r="267" spans="1:65" s="14" customFormat="1" ht="11.25" x14ac:dyDescent="0.2">
      <c r="B267" s="205"/>
      <c r="C267" s="206"/>
      <c r="D267" s="196" t="s">
        <v>166</v>
      </c>
      <c r="E267" s="207" t="s">
        <v>79</v>
      </c>
      <c r="F267" s="208" t="s">
        <v>394</v>
      </c>
      <c r="G267" s="206"/>
      <c r="H267" s="209">
        <v>2</v>
      </c>
      <c r="I267" s="210"/>
      <c r="J267" s="206"/>
      <c r="K267" s="206"/>
      <c r="L267" s="211"/>
      <c r="M267" s="212"/>
      <c r="N267" s="213"/>
      <c r="O267" s="213"/>
      <c r="P267" s="213"/>
      <c r="Q267" s="213"/>
      <c r="R267" s="213"/>
      <c r="S267" s="213"/>
      <c r="T267" s="214"/>
      <c r="AT267" s="215" t="s">
        <v>166</v>
      </c>
      <c r="AU267" s="215" t="s">
        <v>91</v>
      </c>
      <c r="AV267" s="14" t="s">
        <v>91</v>
      </c>
      <c r="AW267" s="14" t="s">
        <v>42</v>
      </c>
      <c r="AX267" s="14" t="s">
        <v>89</v>
      </c>
      <c r="AY267" s="215" t="s">
        <v>154</v>
      </c>
    </row>
    <row r="268" spans="1:65" s="2" customFormat="1" ht="55.5" customHeight="1" x14ac:dyDescent="0.2">
      <c r="A268" s="37"/>
      <c r="B268" s="38"/>
      <c r="C268" s="176" t="s">
        <v>395</v>
      </c>
      <c r="D268" s="176" t="s">
        <v>157</v>
      </c>
      <c r="E268" s="177" t="s">
        <v>396</v>
      </c>
      <c r="F268" s="178" t="s">
        <v>397</v>
      </c>
      <c r="G268" s="179" t="s">
        <v>160</v>
      </c>
      <c r="H268" s="180">
        <v>4.5199999999999996</v>
      </c>
      <c r="I268" s="181"/>
      <c r="J268" s="182">
        <f>ROUND(I268*H268,2)</f>
        <v>0</v>
      </c>
      <c r="K268" s="178" t="s">
        <v>161</v>
      </c>
      <c r="L268" s="42"/>
      <c r="M268" s="183" t="s">
        <v>79</v>
      </c>
      <c r="N268" s="184" t="s">
        <v>51</v>
      </c>
      <c r="O268" s="67"/>
      <c r="P268" s="185">
        <f>O268*H268</f>
        <v>0</v>
      </c>
      <c r="Q268" s="185">
        <v>0</v>
      </c>
      <c r="R268" s="185">
        <f>Q268*H268</f>
        <v>0</v>
      </c>
      <c r="S268" s="185">
        <v>0.27</v>
      </c>
      <c r="T268" s="186">
        <f>S268*H268</f>
        <v>1.2203999999999999</v>
      </c>
      <c r="U268" s="37"/>
      <c r="V268" s="37"/>
      <c r="W268" s="37"/>
      <c r="X268" s="37"/>
      <c r="Y268" s="37"/>
      <c r="Z268" s="37"/>
      <c r="AA268" s="37"/>
      <c r="AB268" s="37"/>
      <c r="AC268" s="37"/>
      <c r="AD268" s="37"/>
      <c r="AE268" s="37"/>
      <c r="AR268" s="187" t="s">
        <v>162</v>
      </c>
      <c r="AT268" s="187" t="s">
        <v>157</v>
      </c>
      <c r="AU268" s="187" t="s">
        <v>91</v>
      </c>
      <c r="AY268" s="19" t="s">
        <v>154</v>
      </c>
      <c r="BE268" s="188">
        <f>IF(N268="základní",J268,0)</f>
        <v>0</v>
      </c>
      <c r="BF268" s="188">
        <f>IF(N268="snížená",J268,0)</f>
        <v>0</v>
      </c>
      <c r="BG268" s="188">
        <f>IF(N268="zákl. přenesená",J268,0)</f>
        <v>0</v>
      </c>
      <c r="BH268" s="188">
        <f>IF(N268="sníž. přenesená",J268,0)</f>
        <v>0</v>
      </c>
      <c r="BI268" s="188">
        <f>IF(N268="nulová",J268,0)</f>
        <v>0</v>
      </c>
      <c r="BJ268" s="19" t="s">
        <v>89</v>
      </c>
      <c r="BK268" s="188">
        <f>ROUND(I268*H268,2)</f>
        <v>0</v>
      </c>
      <c r="BL268" s="19" t="s">
        <v>162</v>
      </c>
      <c r="BM268" s="187" t="s">
        <v>398</v>
      </c>
    </row>
    <row r="269" spans="1:65" s="2" customFormat="1" ht="11.25" x14ac:dyDescent="0.2">
      <c r="A269" s="37"/>
      <c r="B269" s="38"/>
      <c r="C269" s="39"/>
      <c r="D269" s="189" t="s">
        <v>164</v>
      </c>
      <c r="E269" s="39"/>
      <c r="F269" s="190" t="s">
        <v>399</v>
      </c>
      <c r="G269" s="39"/>
      <c r="H269" s="39"/>
      <c r="I269" s="191"/>
      <c r="J269" s="39"/>
      <c r="K269" s="39"/>
      <c r="L269" s="42"/>
      <c r="M269" s="192"/>
      <c r="N269" s="193"/>
      <c r="O269" s="67"/>
      <c r="P269" s="67"/>
      <c r="Q269" s="67"/>
      <c r="R269" s="67"/>
      <c r="S269" s="67"/>
      <c r="T269" s="68"/>
      <c r="U269" s="37"/>
      <c r="V269" s="37"/>
      <c r="W269" s="37"/>
      <c r="X269" s="37"/>
      <c r="Y269" s="37"/>
      <c r="Z269" s="37"/>
      <c r="AA269" s="37"/>
      <c r="AB269" s="37"/>
      <c r="AC269" s="37"/>
      <c r="AD269" s="37"/>
      <c r="AE269" s="37"/>
      <c r="AT269" s="19" t="s">
        <v>164</v>
      </c>
      <c r="AU269" s="19" t="s">
        <v>91</v>
      </c>
    </row>
    <row r="270" spans="1:65" s="14" customFormat="1" ht="11.25" x14ac:dyDescent="0.2">
      <c r="B270" s="205"/>
      <c r="C270" s="206"/>
      <c r="D270" s="196" t="s">
        <v>166</v>
      </c>
      <c r="E270" s="207" t="s">
        <v>79</v>
      </c>
      <c r="F270" s="208" t="s">
        <v>400</v>
      </c>
      <c r="G270" s="206"/>
      <c r="H270" s="209">
        <v>4</v>
      </c>
      <c r="I270" s="210"/>
      <c r="J270" s="206"/>
      <c r="K270" s="206"/>
      <c r="L270" s="211"/>
      <c r="M270" s="212"/>
      <c r="N270" s="213"/>
      <c r="O270" s="213"/>
      <c r="P270" s="213"/>
      <c r="Q270" s="213"/>
      <c r="R270" s="213"/>
      <c r="S270" s="213"/>
      <c r="T270" s="214"/>
      <c r="AT270" s="215" t="s">
        <v>166</v>
      </c>
      <c r="AU270" s="215" t="s">
        <v>91</v>
      </c>
      <c r="AV270" s="14" t="s">
        <v>91</v>
      </c>
      <c r="AW270" s="14" t="s">
        <v>42</v>
      </c>
      <c r="AX270" s="14" t="s">
        <v>81</v>
      </c>
      <c r="AY270" s="215" t="s">
        <v>154</v>
      </c>
    </row>
    <row r="271" spans="1:65" s="14" customFormat="1" ht="11.25" x14ac:dyDescent="0.2">
      <c r="B271" s="205"/>
      <c r="C271" s="206"/>
      <c r="D271" s="196" t="s">
        <v>166</v>
      </c>
      <c r="E271" s="207" t="s">
        <v>79</v>
      </c>
      <c r="F271" s="208" t="s">
        <v>401</v>
      </c>
      <c r="G271" s="206"/>
      <c r="H271" s="209">
        <v>0.52</v>
      </c>
      <c r="I271" s="210"/>
      <c r="J271" s="206"/>
      <c r="K271" s="206"/>
      <c r="L271" s="211"/>
      <c r="M271" s="212"/>
      <c r="N271" s="213"/>
      <c r="O271" s="213"/>
      <c r="P271" s="213"/>
      <c r="Q271" s="213"/>
      <c r="R271" s="213"/>
      <c r="S271" s="213"/>
      <c r="T271" s="214"/>
      <c r="AT271" s="215" t="s">
        <v>166</v>
      </c>
      <c r="AU271" s="215" t="s">
        <v>91</v>
      </c>
      <c r="AV271" s="14" t="s">
        <v>91</v>
      </c>
      <c r="AW271" s="14" t="s">
        <v>42</v>
      </c>
      <c r="AX271" s="14" t="s">
        <v>81</v>
      </c>
      <c r="AY271" s="215" t="s">
        <v>154</v>
      </c>
    </row>
    <row r="272" spans="1:65" s="15" customFormat="1" ht="11.25" x14ac:dyDescent="0.2">
      <c r="B272" s="216"/>
      <c r="C272" s="217"/>
      <c r="D272" s="196" t="s">
        <v>166</v>
      </c>
      <c r="E272" s="218" t="s">
        <v>79</v>
      </c>
      <c r="F272" s="219" t="s">
        <v>171</v>
      </c>
      <c r="G272" s="217"/>
      <c r="H272" s="220">
        <v>4.5199999999999996</v>
      </c>
      <c r="I272" s="221"/>
      <c r="J272" s="217"/>
      <c r="K272" s="217"/>
      <c r="L272" s="222"/>
      <c r="M272" s="223"/>
      <c r="N272" s="224"/>
      <c r="O272" s="224"/>
      <c r="P272" s="224"/>
      <c r="Q272" s="224"/>
      <c r="R272" s="224"/>
      <c r="S272" s="224"/>
      <c r="T272" s="225"/>
      <c r="AT272" s="226" t="s">
        <v>166</v>
      </c>
      <c r="AU272" s="226" t="s">
        <v>91</v>
      </c>
      <c r="AV272" s="15" t="s">
        <v>162</v>
      </c>
      <c r="AW272" s="15" t="s">
        <v>42</v>
      </c>
      <c r="AX272" s="15" t="s">
        <v>89</v>
      </c>
      <c r="AY272" s="226" t="s">
        <v>154</v>
      </c>
    </row>
    <row r="273" spans="1:65" s="2" customFormat="1" ht="37.9" customHeight="1" x14ac:dyDescent="0.2">
      <c r="A273" s="37"/>
      <c r="B273" s="38"/>
      <c r="C273" s="176" t="s">
        <v>402</v>
      </c>
      <c r="D273" s="176" t="s">
        <v>157</v>
      </c>
      <c r="E273" s="177" t="s">
        <v>403</v>
      </c>
      <c r="F273" s="178" t="s">
        <v>404</v>
      </c>
      <c r="G273" s="179" t="s">
        <v>181</v>
      </c>
      <c r="H273" s="180">
        <v>7</v>
      </c>
      <c r="I273" s="181"/>
      <c r="J273" s="182">
        <f>ROUND(I273*H273,2)</f>
        <v>0</v>
      </c>
      <c r="K273" s="178" t="s">
        <v>161</v>
      </c>
      <c r="L273" s="42"/>
      <c r="M273" s="183" t="s">
        <v>79</v>
      </c>
      <c r="N273" s="184" t="s">
        <v>51</v>
      </c>
      <c r="O273" s="67"/>
      <c r="P273" s="185">
        <f>O273*H273</f>
        <v>0</v>
      </c>
      <c r="Q273" s="185">
        <v>0</v>
      </c>
      <c r="R273" s="185">
        <f>Q273*H273</f>
        <v>0</v>
      </c>
      <c r="S273" s="185">
        <v>4.0000000000000001E-3</v>
      </c>
      <c r="T273" s="186">
        <f>S273*H273</f>
        <v>2.8000000000000001E-2</v>
      </c>
      <c r="U273" s="37"/>
      <c r="V273" s="37"/>
      <c r="W273" s="37"/>
      <c r="X273" s="37"/>
      <c r="Y273" s="37"/>
      <c r="Z273" s="37"/>
      <c r="AA273" s="37"/>
      <c r="AB273" s="37"/>
      <c r="AC273" s="37"/>
      <c r="AD273" s="37"/>
      <c r="AE273" s="37"/>
      <c r="AR273" s="187" t="s">
        <v>162</v>
      </c>
      <c r="AT273" s="187" t="s">
        <v>157</v>
      </c>
      <c r="AU273" s="187" t="s">
        <v>91</v>
      </c>
      <c r="AY273" s="19" t="s">
        <v>154</v>
      </c>
      <c r="BE273" s="188">
        <f>IF(N273="základní",J273,0)</f>
        <v>0</v>
      </c>
      <c r="BF273" s="188">
        <f>IF(N273="snížená",J273,0)</f>
        <v>0</v>
      </c>
      <c r="BG273" s="188">
        <f>IF(N273="zákl. přenesená",J273,0)</f>
        <v>0</v>
      </c>
      <c r="BH273" s="188">
        <f>IF(N273="sníž. přenesená",J273,0)</f>
        <v>0</v>
      </c>
      <c r="BI273" s="188">
        <f>IF(N273="nulová",J273,0)</f>
        <v>0</v>
      </c>
      <c r="BJ273" s="19" t="s">
        <v>89</v>
      </c>
      <c r="BK273" s="188">
        <f>ROUND(I273*H273,2)</f>
        <v>0</v>
      </c>
      <c r="BL273" s="19" t="s">
        <v>162</v>
      </c>
      <c r="BM273" s="187" t="s">
        <v>405</v>
      </c>
    </row>
    <row r="274" spans="1:65" s="2" customFormat="1" ht="11.25" x14ac:dyDescent="0.2">
      <c r="A274" s="37"/>
      <c r="B274" s="38"/>
      <c r="C274" s="39"/>
      <c r="D274" s="189" t="s">
        <v>164</v>
      </c>
      <c r="E274" s="39"/>
      <c r="F274" s="190" t="s">
        <v>406</v>
      </c>
      <c r="G274" s="39"/>
      <c r="H274" s="39"/>
      <c r="I274" s="191"/>
      <c r="J274" s="39"/>
      <c r="K274" s="39"/>
      <c r="L274" s="42"/>
      <c r="M274" s="192"/>
      <c r="N274" s="193"/>
      <c r="O274" s="67"/>
      <c r="P274" s="67"/>
      <c r="Q274" s="67"/>
      <c r="R274" s="67"/>
      <c r="S274" s="67"/>
      <c r="T274" s="68"/>
      <c r="U274" s="37"/>
      <c r="V274" s="37"/>
      <c r="W274" s="37"/>
      <c r="X274" s="37"/>
      <c r="Y274" s="37"/>
      <c r="Z274" s="37"/>
      <c r="AA274" s="37"/>
      <c r="AB274" s="37"/>
      <c r="AC274" s="37"/>
      <c r="AD274" s="37"/>
      <c r="AE274" s="37"/>
      <c r="AT274" s="19" t="s">
        <v>164</v>
      </c>
      <c r="AU274" s="19" t="s">
        <v>91</v>
      </c>
    </row>
    <row r="275" spans="1:65" s="14" customFormat="1" ht="11.25" x14ac:dyDescent="0.2">
      <c r="B275" s="205"/>
      <c r="C275" s="206"/>
      <c r="D275" s="196" t="s">
        <v>166</v>
      </c>
      <c r="E275" s="207" t="s">
        <v>79</v>
      </c>
      <c r="F275" s="208" t="s">
        <v>407</v>
      </c>
      <c r="G275" s="206"/>
      <c r="H275" s="209">
        <v>4</v>
      </c>
      <c r="I275" s="210"/>
      <c r="J275" s="206"/>
      <c r="K275" s="206"/>
      <c r="L275" s="211"/>
      <c r="M275" s="212"/>
      <c r="N275" s="213"/>
      <c r="O275" s="213"/>
      <c r="P275" s="213"/>
      <c r="Q275" s="213"/>
      <c r="R275" s="213"/>
      <c r="S275" s="213"/>
      <c r="T275" s="214"/>
      <c r="AT275" s="215" t="s">
        <v>166</v>
      </c>
      <c r="AU275" s="215" t="s">
        <v>91</v>
      </c>
      <c r="AV275" s="14" t="s">
        <v>91</v>
      </c>
      <c r="AW275" s="14" t="s">
        <v>42</v>
      </c>
      <c r="AX275" s="14" t="s">
        <v>81</v>
      </c>
      <c r="AY275" s="215" t="s">
        <v>154</v>
      </c>
    </row>
    <row r="276" spans="1:65" s="14" customFormat="1" ht="11.25" x14ac:dyDescent="0.2">
      <c r="B276" s="205"/>
      <c r="C276" s="206"/>
      <c r="D276" s="196" t="s">
        <v>166</v>
      </c>
      <c r="E276" s="207" t="s">
        <v>79</v>
      </c>
      <c r="F276" s="208" t="s">
        <v>408</v>
      </c>
      <c r="G276" s="206"/>
      <c r="H276" s="209">
        <v>2</v>
      </c>
      <c r="I276" s="210"/>
      <c r="J276" s="206"/>
      <c r="K276" s="206"/>
      <c r="L276" s="211"/>
      <c r="M276" s="212"/>
      <c r="N276" s="213"/>
      <c r="O276" s="213"/>
      <c r="P276" s="213"/>
      <c r="Q276" s="213"/>
      <c r="R276" s="213"/>
      <c r="S276" s="213"/>
      <c r="T276" s="214"/>
      <c r="AT276" s="215" t="s">
        <v>166</v>
      </c>
      <c r="AU276" s="215" t="s">
        <v>91</v>
      </c>
      <c r="AV276" s="14" t="s">
        <v>91</v>
      </c>
      <c r="AW276" s="14" t="s">
        <v>42</v>
      </c>
      <c r="AX276" s="14" t="s">
        <v>81</v>
      </c>
      <c r="AY276" s="215" t="s">
        <v>154</v>
      </c>
    </row>
    <row r="277" spans="1:65" s="14" customFormat="1" ht="11.25" x14ac:dyDescent="0.2">
      <c r="B277" s="205"/>
      <c r="C277" s="206"/>
      <c r="D277" s="196" t="s">
        <v>166</v>
      </c>
      <c r="E277" s="207" t="s">
        <v>79</v>
      </c>
      <c r="F277" s="208" t="s">
        <v>409</v>
      </c>
      <c r="G277" s="206"/>
      <c r="H277" s="209">
        <v>1</v>
      </c>
      <c r="I277" s="210"/>
      <c r="J277" s="206"/>
      <c r="K277" s="206"/>
      <c r="L277" s="211"/>
      <c r="M277" s="212"/>
      <c r="N277" s="213"/>
      <c r="O277" s="213"/>
      <c r="P277" s="213"/>
      <c r="Q277" s="213"/>
      <c r="R277" s="213"/>
      <c r="S277" s="213"/>
      <c r="T277" s="214"/>
      <c r="AT277" s="215" t="s">
        <v>166</v>
      </c>
      <c r="AU277" s="215" t="s">
        <v>91</v>
      </c>
      <c r="AV277" s="14" t="s">
        <v>91</v>
      </c>
      <c r="AW277" s="14" t="s">
        <v>42</v>
      </c>
      <c r="AX277" s="14" t="s">
        <v>81</v>
      </c>
      <c r="AY277" s="215" t="s">
        <v>154</v>
      </c>
    </row>
    <row r="278" spans="1:65" s="15" customFormat="1" ht="11.25" x14ac:dyDescent="0.2">
      <c r="B278" s="216"/>
      <c r="C278" s="217"/>
      <c r="D278" s="196" t="s">
        <v>166</v>
      </c>
      <c r="E278" s="218" t="s">
        <v>79</v>
      </c>
      <c r="F278" s="219" t="s">
        <v>171</v>
      </c>
      <c r="G278" s="217"/>
      <c r="H278" s="220">
        <v>7</v>
      </c>
      <c r="I278" s="221"/>
      <c r="J278" s="217"/>
      <c r="K278" s="217"/>
      <c r="L278" s="222"/>
      <c r="M278" s="223"/>
      <c r="N278" s="224"/>
      <c r="O278" s="224"/>
      <c r="P278" s="224"/>
      <c r="Q278" s="224"/>
      <c r="R278" s="224"/>
      <c r="S278" s="224"/>
      <c r="T278" s="225"/>
      <c r="AT278" s="226" t="s">
        <v>166</v>
      </c>
      <c r="AU278" s="226" t="s">
        <v>91</v>
      </c>
      <c r="AV278" s="15" t="s">
        <v>162</v>
      </c>
      <c r="AW278" s="15" t="s">
        <v>42</v>
      </c>
      <c r="AX278" s="15" t="s">
        <v>89</v>
      </c>
      <c r="AY278" s="226" t="s">
        <v>154</v>
      </c>
    </row>
    <row r="279" spans="1:65" s="2" customFormat="1" ht="37.9" customHeight="1" x14ac:dyDescent="0.2">
      <c r="A279" s="37"/>
      <c r="B279" s="38"/>
      <c r="C279" s="176" t="s">
        <v>410</v>
      </c>
      <c r="D279" s="176" t="s">
        <v>157</v>
      </c>
      <c r="E279" s="177" t="s">
        <v>411</v>
      </c>
      <c r="F279" s="178" t="s">
        <v>412</v>
      </c>
      <c r="G279" s="179" t="s">
        <v>181</v>
      </c>
      <c r="H279" s="180">
        <v>3</v>
      </c>
      <c r="I279" s="181"/>
      <c r="J279" s="182">
        <f>ROUND(I279*H279,2)</f>
        <v>0</v>
      </c>
      <c r="K279" s="178" t="s">
        <v>161</v>
      </c>
      <c r="L279" s="42"/>
      <c r="M279" s="183" t="s">
        <v>79</v>
      </c>
      <c r="N279" s="184" t="s">
        <v>51</v>
      </c>
      <c r="O279" s="67"/>
      <c r="P279" s="185">
        <f>O279*H279</f>
        <v>0</v>
      </c>
      <c r="Q279" s="185">
        <v>0</v>
      </c>
      <c r="R279" s="185">
        <f>Q279*H279</f>
        <v>0</v>
      </c>
      <c r="S279" s="185">
        <v>1.7000000000000001E-2</v>
      </c>
      <c r="T279" s="186">
        <f>S279*H279</f>
        <v>5.1000000000000004E-2</v>
      </c>
      <c r="U279" s="37"/>
      <c r="V279" s="37"/>
      <c r="W279" s="37"/>
      <c r="X279" s="37"/>
      <c r="Y279" s="37"/>
      <c r="Z279" s="37"/>
      <c r="AA279" s="37"/>
      <c r="AB279" s="37"/>
      <c r="AC279" s="37"/>
      <c r="AD279" s="37"/>
      <c r="AE279" s="37"/>
      <c r="AR279" s="187" t="s">
        <v>162</v>
      </c>
      <c r="AT279" s="187" t="s">
        <v>157</v>
      </c>
      <c r="AU279" s="187" t="s">
        <v>91</v>
      </c>
      <c r="AY279" s="19" t="s">
        <v>154</v>
      </c>
      <c r="BE279" s="188">
        <f>IF(N279="základní",J279,0)</f>
        <v>0</v>
      </c>
      <c r="BF279" s="188">
        <f>IF(N279="snížená",J279,0)</f>
        <v>0</v>
      </c>
      <c r="BG279" s="188">
        <f>IF(N279="zákl. přenesená",J279,0)</f>
        <v>0</v>
      </c>
      <c r="BH279" s="188">
        <f>IF(N279="sníž. přenesená",J279,0)</f>
        <v>0</v>
      </c>
      <c r="BI279" s="188">
        <f>IF(N279="nulová",J279,0)</f>
        <v>0</v>
      </c>
      <c r="BJ279" s="19" t="s">
        <v>89</v>
      </c>
      <c r="BK279" s="188">
        <f>ROUND(I279*H279,2)</f>
        <v>0</v>
      </c>
      <c r="BL279" s="19" t="s">
        <v>162</v>
      </c>
      <c r="BM279" s="187" t="s">
        <v>413</v>
      </c>
    </row>
    <row r="280" spans="1:65" s="2" customFormat="1" ht="11.25" x14ac:dyDescent="0.2">
      <c r="A280" s="37"/>
      <c r="B280" s="38"/>
      <c r="C280" s="39"/>
      <c r="D280" s="189" t="s">
        <v>164</v>
      </c>
      <c r="E280" s="39"/>
      <c r="F280" s="190" t="s">
        <v>414</v>
      </c>
      <c r="G280" s="39"/>
      <c r="H280" s="39"/>
      <c r="I280" s="191"/>
      <c r="J280" s="39"/>
      <c r="K280" s="39"/>
      <c r="L280" s="42"/>
      <c r="M280" s="192"/>
      <c r="N280" s="193"/>
      <c r="O280" s="67"/>
      <c r="P280" s="67"/>
      <c r="Q280" s="67"/>
      <c r="R280" s="67"/>
      <c r="S280" s="67"/>
      <c r="T280" s="68"/>
      <c r="U280" s="37"/>
      <c r="V280" s="37"/>
      <c r="W280" s="37"/>
      <c r="X280" s="37"/>
      <c r="Y280" s="37"/>
      <c r="Z280" s="37"/>
      <c r="AA280" s="37"/>
      <c r="AB280" s="37"/>
      <c r="AC280" s="37"/>
      <c r="AD280" s="37"/>
      <c r="AE280" s="37"/>
      <c r="AT280" s="19" t="s">
        <v>164</v>
      </c>
      <c r="AU280" s="19" t="s">
        <v>91</v>
      </c>
    </row>
    <row r="281" spans="1:65" s="14" customFormat="1" ht="11.25" x14ac:dyDescent="0.2">
      <c r="B281" s="205"/>
      <c r="C281" s="206"/>
      <c r="D281" s="196" t="s">
        <v>166</v>
      </c>
      <c r="E281" s="207" t="s">
        <v>79</v>
      </c>
      <c r="F281" s="208" t="s">
        <v>415</v>
      </c>
      <c r="G281" s="206"/>
      <c r="H281" s="209">
        <v>2</v>
      </c>
      <c r="I281" s="210"/>
      <c r="J281" s="206"/>
      <c r="K281" s="206"/>
      <c r="L281" s="211"/>
      <c r="M281" s="212"/>
      <c r="N281" s="213"/>
      <c r="O281" s="213"/>
      <c r="P281" s="213"/>
      <c r="Q281" s="213"/>
      <c r="R281" s="213"/>
      <c r="S281" s="213"/>
      <c r="T281" s="214"/>
      <c r="AT281" s="215" t="s">
        <v>166</v>
      </c>
      <c r="AU281" s="215" t="s">
        <v>91</v>
      </c>
      <c r="AV281" s="14" t="s">
        <v>91</v>
      </c>
      <c r="AW281" s="14" t="s">
        <v>42</v>
      </c>
      <c r="AX281" s="14" t="s">
        <v>81</v>
      </c>
      <c r="AY281" s="215" t="s">
        <v>154</v>
      </c>
    </row>
    <row r="282" spans="1:65" s="14" customFormat="1" ht="11.25" x14ac:dyDescent="0.2">
      <c r="B282" s="205"/>
      <c r="C282" s="206"/>
      <c r="D282" s="196" t="s">
        <v>166</v>
      </c>
      <c r="E282" s="207" t="s">
        <v>79</v>
      </c>
      <c r="F282" s="208" t="s">
        <v>416</v>
      </c>
      <c r="G282" s="206"/>
      <c r="H282" s="209">
        <v>1</v>
      </c>
      <c r="I282" s="210"/>
      <c r="J282" s="206"/>
      <c r="K282" s="206"/>
      <c r="L282" s="211"/>
      <c r="M282" s="212"/>
      <c r="N282" s="213"/>
      <c r="O282" s="213"/>
      <c r="P282" s="213"/>
      <c r="Q282" s="213"/>
      <c r="R282" s="213"/>
      <c r="S282" s="213"/>
      <c r="T282" s="214"/>
      <c r="AT282" s="215" t="s">
        <v>166</v>
      </c>
      <c r="AU282" s="215" t="s">
        <v>91</v>
      </c>
      <c r="AV282" s="14" t="s">
        <v>91</v>
      </c>
      <c r="AW282" s="14" t="s">
        <v>42</v>
      </c>
      <c r="AX282" s="14" t="s">
        <v>81</v>
      </c>
      <c r="AY282" s="215" t="s">
        <v>154</v>
      </c>
    </row>
    <row r="283" spans="1:65" s="15" customFormat="1" ht="11.25" x14ac:dyDescent="0.2">
      <c r="B283" s="216"/>
      <c r="C283" s="217"/>
      <c r="D283" s="196" t="s">
        <v>166</v>
      </c>
      <c r="E283" s="218" t="s">
        <v>79</v>
      </c>
      <c r="F283" s="219" t="s">
        <v>171</v>
      </c>
      <c r="G283" s="217"/>
      <c r="H283" s="220">
        <v>3</v>
      </c>
      <c r="I283" s="221"/>
      <c r="J283" s="217"/>
      <c r="K283" s="217"/>
      <c r="L283" s="222"/>
      <c r="M283" s="223"/>
      <c r="N283" s="224"/>
      <c r="O283" s="224"/>
      <c r="P283" s="224"/>
      <c r="Q283" s="224"/>
      <c r="R283" s="224"/>
      <c r="S283" s="224"/>
      <c r="T283" s="225"/>
      <c r="AT283" s="226" t="s">
        <v>166</v>
      </c>
      <c r="AU283" s="226" t="s">
        <v>91</v>
      </c>
      <c r="AV283" s="15" t="s">
        <v>162</v>
      </c>
      <c r="AW283" s="15" t="s">
        <v>42</v>
      </c>
      <c r="AX283" s="15" t="s">
        <v>89</v>
      </c>
      <c r="AY283" s="226" t="s">
        <v>154</v>
      </c>
    </row>
    <row r="284" spans="1:65" s="2" customFormat="1" ht="44.25" customHeight="1" x14ac:dyDescent="0.2">
      <c r="A284" s="37"/>
      <c r="B284" s="38"/>
      <c r="C284" s="176" t="s">
        <v>417</v>
      </c>
      <c r="D284" s="176" t="s">
        <v>157</v>
      </c>
      <c r="E284" s="177" t="s">
        <v>418</v>
      </c>
      <c r="F284" s="178" t="s">
        <v>419</v>
      </c>
      <c r="G284" s="179" t="s">
        <v>305</v>
      </c>
      <c r="H284" s="180">
        <v>0.4</v>
      </c>
      <c r="I284" s="181"/>
      <c r="J284" s="182">
        <f>ROUND(I284*H284,2)</f>
        <v>0</v>
      </c>
      <c r="K284" s="178" t="s">
        <v>161</v>
      </c>
      <c r="L284" s="42"/>
      <c r="M284" s="183" t="s">
        <v>79</v>
      </c>
      <c r="N284" s="184" t="s">
        <v>51</v>
      </c>
      <c r="O284" s="67"/>
      <c r="P284" s="185">
        <f>O284*H284</f>
        <v>0</v>
      </c>
      <c r="Q284" s="185">
        <v>1.23E-3</v>
      </c>
      <c r="R284" s="185">
        <f>Q284*H284</f>
        <v>4.9200000000000003E-4</v>
      </c>
      <c r="S284" s="185">
        <v>1.7000000000000001E-2</v>
      </c>
      <c r="T284" s="186">
        <f>S284*H284</f>
        <v>6.8000000000000005E-3</v>
      </c>
      <c r="U284" s="37"/>
      <c r="V284" s="37"/>
      <c r="W284" s="37"/>
      <c r="X284" s="37"/>
      <c r="Y284" s="37"/>
      <c r="Z284" s="37"/>
      <c r="AA284" s="37"/>
      <c r="AB284" s="37"/>
      <c r="AC284" s="37"/>
      <c r="AD284" s="37"/>
      <c r="AE284" s="37"/>
      <c r="AR284" s="187" t="s">
        <v>162</v>
      </c>
      <c r="AT284" s="187" t="s">
        <v>157</v>
      </c>
      <c r="AU284" s="187" t="s">
        <v>91</v>
      </c>
      <c r="AY284" s="19" t="s">
        <v>154</v>
      </c>
      <c r="BE284" s="188">
        <f>IF(N284="základní",J284,0)</f>
        <v>0</v>
      </c>
      <c r="BF284" s="188">
        <f>IF(N284="snížená",J284,0)</f>
        <v>0</v>
      </c>
      <c r="BG284" s="188">
        <f>IF(N284="zákl. přenesená",J284,0)</f>
        <v>0</v>
      </c>
      <c r="BH284" s="188">
        <f>IF(N284="sníž. přenesená",J284,0)</f>
        <v>0</v>
      </c>
      <c r="BI284" s="188">
        <f>IF(N284="nulová",J284,0)</f>
        <v>0</v>
      </c>
      <c r="BJ284" s="19" t="s">
        <v>89</v>
      </c>
      <c r="BK284" s="188">
        <f>ROUND(I284*H284,2)</f>
        <v>0</v>
      </c>
      <c r="BL284" s="19" t="s">
        <v>162</v>
      </c>
      <c r="BM284" s="187" t="s">
        <v>420</v>
      </c>
    </row>
    <row r="285" spans="1:65" s="2" customFormat="1" ht="11.25" x14ac:dyDescent="0.2">
      <c r="A285" s="37"/>
      <c r="B285" s="38"/>
      <c r="C285" s="39"/>
      <c r="D285" s="189" t="s">
        <v>164</v>
      </c>
      <c r="E285" s="39"/>
      <c r="F285" s="190" t="s">
        <v>421</v>
      </c>
      <c r="G285" s="39"/>
      <c r="H285" s="39"/>
      <c r="I285" s="191"/>
      <c r="J285" s="39"/>
      <c r="K285" s="39"/>
      <c r="L285" s="42"/>
      <c r="M285" s="192"/>
      <c r="N285" s="193"/>
      <c r="O285" s="67"/>
      <c r="P285" s="67"/>
      <c r="Q285" s="67"/>
      <c r="R285" s="67"/>
      <c r="S285" s="67"/>
      <c r="T285" s="68"/>
      <c r="U285" s="37"/>
      <c r="V285" s="37"/>
      <c r="W285" s="37"/>
      <c r="X285" s="37"/>
      <c r="Y285" s="37"/>
      <c r="Z285" s="37"/>
      <c r="AA285" s="37"/>
      <c r="AB285" s="37"/>
      <c r="AC285" s="37"/>
      <c r="AD285" s="37"/>
      <c r="AE285" s="37"/>
      <c r="AT285" s="19" t="s">
        <v>164</v>
      </c>
      <c r="AU285" s="19" t="s">
        <v>91</v>
      </c>
    </row>
    <row r="286" spans="1:65" s="14" customFormat="1" ht="11.25" x14ac:dyDescent="0.2">
      <c r="B286" s="205"/>
      <c r="C286" s="206"/>
      <c r="D286" s="196" t="s">
        <v>166</v>
      </c>
      <c r="E286" s="207" t="s">
        <v>79</v>
      </c>
      <c r="F286" s="208" t="s">
        <v>422</v>
      </c>
      <c r="G286" s="206"/>
      <c r="H286" s="209">
        <v>0.4</v>
      </c>
      <c r="I286" s="210"/>
      <c r="J286" s="206"/>
      <c r="K286" s="206"/>
      <c r="L286" s="211"/>
      <c r="M286" s="212"/>
      <c r="N286" s="213"/>
      <c r="O286" s="213"/>
      <c r="P286" s="213"/>
      <c r="Q286" s="213"/>
      <c r="R286" s="213"/>
      <c r="S286" s="213"/>
      <c r="T286" s="214"/>
      <c r="AT286" s="215" t="s">
        <v>166</v>
      </c>
      <c r="AU286" s="215" t="s">
        <v>91</v>
      </c>
      <c r="AV286" s="14" t="s">
        <v>91</v>
      </c>
      <c r="AW286" s="14" t="s">
        <v>42</v>
      </c>
      <c r="AX286" s="14" t="s">
        <v>89</v>
      </c>
      <c r="AY286" s="215" t="s">
        <v>154</v>
      </c>
    </row>
    <row r="287" spans="1:65" s="2" customFormat="1" ht="37.9" customHeight="1" x14ac:dyDescent="0.2">
      <c r="A287" s="37"/>
      <c r="B287" s="38"/>
      <c r="C287" s="176" t="s">
        <v>423</v>
      </c>
      <c r="D287" s="176" t="s">
        <v>157</v>
      </c>
      <c r="E287" s="177" t="s">
        <v>424</v>
      </c>
      <c r="F287" s="178" t="s">
        <v>425</v>
      </c>
      <c r="G287" s="179" t="s">
        <v>160</v>
      </c>
      <c r="H287" s="180">
        <v>31.81</v>
      </c>
      <c r="I287" s="181"/>
      <c r="J287" s="182">
        <f>ROUND(I287*H287,2)</f>
        <v>0</v>
      </c>
      <c r="K287" s="178" t="s">
        <v>161</v>
      </c>
      <c r="L287" s="42"/>
      <c r="M287" s="183" t="s">
        <v>79</v>
      </c>
      <c r="N287" s="184" t="s">
        <v>51</v>
      </c>
      <c r="O287" s="67"/>
      <c r="P287" s="185">
        <f>O287*H287</f>
        <v>0</v>
      </c>
      <c r="Q287" s="185">
        <v>0</v>
      </c>
      <c r="R287" s="185">
        <f>Q287*H287</f>
        <v>0</v>
      </c>
      <c r="S287" s="185">
        <v>4.5999999999999999E-2</v>
      </c>
      <c r="T287" s="186">
        <f>S287*H287</f>
        <v>1.46326</v>
      </c>
      <c r="U287" s="37"/>
      <c r="V287" s="37"/>
      <c r="W287" s="37"/>
      <c r="X287" s="37"/>
      <c r="Y287" s="37"/>
      <c r="Z287" s="37"/>
      <c r="AA287" s="37"/>
      <c r="AB287" s="37"/>
      <c r="AC287" s="37"/>
      <c r="AD287" s="37"/>
      <c r="AE287" s="37"/>
      <c r="AR287" s="187" t="s">
        <v>162</v>
      </c>
      <c r="AT287" s="187" t="s">
        <v>157</v>
      </c>
      <c r="AU287" s="187" t="s">
        <v>91</v>
      </c>
      <c r="AY287" s="19" t="s">
        <v>154</v>
      </c>
      <c r="BE287" s="188">
        <f>IF(N287="základní",J287,0)</f>
        <v>0</v>
      </c>
      <c r="BF287" s="188">
        <f>IF(N287="snížená",J287,0)</f>
        <v>0</v>
      </c>
      <c r="BG287" s="188">
        <f>IF(N287="zákl. přenesená",J287,0)</f>
        <v>0</v>
      </c>
      <c r="BH287" s="188">
        <f>IF(N287="sníž. přenesená",J287,0)</f>
        <v>0</v>
      </c>
      <c r="BI287" s="188">
        <f>IF(N287="nulová",J287,0)</f>
        <v>0</v>
      </c>
      <c r="BJ287" s="19" t="s">
        <v>89</v>
      </c>
      <c r="BK287" s="188">
        <f>ROUND(I287*H287,2)</f>
        <v>0</v>
      </c>
      <c r="BL287" s="19" t="s">
        <v>162</v>
      </c>
      <c r="BM287" s="187" t="s">
        <v>426</v>
      </c>
    </row>
    <row r="288" spans="1:65" s="2" customFormat="1" ht="11.25" x14ac:dyDescent="0.2">
      <c r="A288" s="37"/>
      <c r="B288" s="38"/>
      <c r="C288" s="39"/>
      <c r="D288" s="189" t="s">
        <v>164</v>
      </c>
      <c r="E288" s="39"/>
      <c r="F288" s="190" t="s">
        <v>427</v>
      </c>
      <c r="G288" s="39"/>
      <c r="H288" s="39"/>
      <c r="I288" s="191"/>
      <c r="J288" s="39"/>
      <c r="K288" s="39"/>
      <c r="L288" s="42"/>
      <c r="M288" s="192"/>
      <c r="N288" s="193"/>
      <c r="O288" s="67"/>
      <c r="P288" s="67"/>
      <c r="Q288" s="67"/>
      <c r="R288" s="67"/>
      <c r="S288" s="67"/>
      <c r="T288" s="68"/>
      <c r="U288" s="37"/>
      <c r="V288" s="37"/>
      <c r="W288" s="37"/>
      <c r="X288" s="37"/>
      <c r="Y288" s="37"/>
      <c r="Z288" s="37"/>
      <c r="AA288" s="37"/>
      <c r="AB288" s="37"/>
      <c r="AC288" s="37"/>
      <c r="AD288" s="37"/>
      <c r="AE288" s="37"/>
      <c r="AT288" s="19" t="s">
        <v>164</v>
      </c>
      <c r="AU288" s="19" t="s">
        <v>91</v>
      </c>
    </row>
    <row r="289" spans="1:65" s="13" customFormat="1" ht="11.25" x14ac:dyDescent="0.2">
      <c r="B289" s="194"/>
      <c r="C289" s="195"/>
      <c r="D289" s="196" t="s">
        <v>166</v>
      </c>
      <c r="E289" s="197" t="s">
        <v>79</v>
      </c>
      <c r="F289" s="198" t="s">
        <v>428</v>
      </c>
      <c r="G289" s="195"/>
      <c r="H289" s="197" t="s">
        <v>79</v>
      </c>
      <c r="I289" s="199"/>
      <c r="J289" s="195"/>
      <c r="K289" s="195"/>
      <c r="L289" s="200"/>
      <c r="M289" s="201"/>
      <c r="N289" s="202"/>
      <c r="O289" s="202"/>
      <c r="P289" s="202"/>
      <c r="Q289" s="202"/>
      <c r="R289" s="202"/>
      <c r="S289" s="202"/>
      <c r="T289" s="203"/>
      <c r="AT289" s="204" t="s">
        <v>166</v>
      </c>
      <c r="AU289" s="204" t="s">
        <v>91</v>
      </c>
      <c r="AV289" s="13" t="s">
        <v>89</v>
      </c>
      <c r="AW289" s="13" t="s">
        <v>42</v>
      </c>
      <c r="AX289" s="13" t="s">
        <v>81</v>
      </c>
      <c r="AY289" s="204" t="s">
        <v>154</v>
      </c>
    </row>
    <row r="290" spans="1:65" s="14" customFormat="1" ht="11.25" x14ac:dyDescent="0.2">
      <c r="B290" s="205"/>
      <c r="C290" s="206"/>
      <c r="D290" s="196" t="s">
        <v>166</v>
      </c>
      <c r="E290" s="207" t="s">
        <v>79</v>
      </c>
      <c r="F290" s="208" t="s">
        <v>429</v>
      </c>
      <c r="G290" s="206"/>
      <c r="H290" s="209">
        <v>15.06</v>
      </c>
      <c r="I290" s="210"/>
      <c r="J290" s="206"/>
      <c r="K290" s="206"/>
      <c r="L290" s="211"/>
      <c r="M290" s="212"/>
      <c r="N290" s="213"/>
      <c r="O290" s="213"/>
      <c r="P290" s="213"/>
      <c r="Q290" s="213"/>
      <c r="R290" s="213"/>
      <c r="S290" s="213"/>
      <c r="T290" s="214"/>
      <c r="AT290" s="215" t="s">
        <v>166</v>
      </c>
      <c r="AU290" s="215" t="s">
        <v>91</v>
      </c>
      <c r="AV290" s="14" t="s">
        <v>91</v>
      </c>
      <c r="AW290" s="14" t="s">
        <v>42</v>
      </c>
      <c r="AX290" s="14" t="s">
        <v>81</v>
      </c>
      <c r="AY290" s="215" t="s">
        <v>154</v>
      </c>
    </row>
    <row r="291" spans="1:65" s="14" customFormat="1" ht="11.25" x14ac:dyDescent="0.2">
      <c r="B291" s="205"/>
      <c r="C291" s="206"/>
      <c r="D291" s="196" t="s">
        <v>166</v>
      </c>
      <c r="E291" s="207" t="s">
        <v>79</v>
      </c>
      <c r="F291" s="208" t="s">
        <v>430</v>
      </c>
      <c r="G291" s="206"/>
      <c r="H291" s="209">
        <v>8.4</v>
      </c>
      <c r="I291" s="210"/>
      <c r="J291" s="206"/>
      <c r="K291" s="206"/>
      <c r="L291" s="211"/>
      <c r="M291" s="212"/>
      <c r="N291" s="213"/>
      <c r="O291" s="213"/>
      <c r="P291" s="213"/>
      <c r="Q291" s="213"/>
      <c r="R291" s="213"/>
      <c r="S291" s="213"/>
      <c r="T291" s="214"/>
      <c r="AT291" s="215" t="s">
        <v>166</v>
      </c>
      <c r="AU291" s="215" t="s">
        <v>91</v>
      </c>
      <c r="AV291" s="14" t="s">
        <v>91</v>
      </c>
      <c r="AW291" s="14" t="s">
        <v>42</v>
      </c>
      <c r="AX291" s="14" t="s">
        <v>81</v>
      </c>
      <c r="AY291" s="215" t="s">
        <v>154</v>
      </c>
    </row>
    <row r="292" spans="1:65" s="14" customFormat="1" ht="11.25" x14ac:dyDescent="0.2">
      <c r="B292" s="205"/>
      <c r="C292" s="206"/>
      <c r="D292" s="196" t="s">
        <v>166</v>
      </c>
      <c r="E292" s="207" t="s">
        <v>79</v>
      </c>
      <c r="F292" s="208" t="s">
        <v>431</v>
      </c>
      <c r="G292" s="206"/>
      <c r="H292" s="209">
        <v>5.61</v>
      </c>
      <c r="I292" s="210"/>
      <c r="J292" s="206"/>
      <c r="K292" s="206"/>
      <c r="L292" s="211"/>
      <c r="M292" s="212"/>
      <c r="N292" s="213"/>
      <c r="O292" s="213"/>
      <c r="P292" s="213"/>
      <c r="Q292" s="213"/>
      <c r="R292" s="213"/>
      <c r="S292" s="213"/>
      <c r="T292" s="214"/>
      <c r="AT292" s="215" t="s">
        <v>166</v>
      </c>
      <c r="AU292" s="215" t="s">
        <v>91</v>
      </c>
      <c r="AV292" s="14" t="s">
        <v>91</v>
      </c>
      <c r="AW292" s="14" t="s">
        <v>42</v>
      </c>
      <c r="AX292" s="14" t="s">
        <v>81</v>
      </c>
      <c r="AY292" s="215" t="s">
        <v>154</v>
      </c>
    </row>
    <row r="293" spans="1:65" s="13" customFormat="1" ht="11.25" x14ac:dyDescent="0.2">
      <c r="B293" s="194"/>
      <c r="C293" s="195"/>
      <c r="D293" s="196" t="s">
        <v>166</v>
      </c>
      <c r="E293" s="197" t="s">
        <v>79</v>
      </c>
      <c r="F293" s="198" t="s">
        <v>428</v>
      </c>
      <c r="G293" s="195"/>
      <c r="H293" s="197" t="s">
        <v>79</v>
      </c>
      <c r="I293" s="199"/>
      <c r="J293" s="195"/>
      <c r="K293" s="195"/>
      <c r="L293" s="200"/>
      <c r="M293" s="201"/>
      <c r="N293" s="202"/>
      <c r="O293" s="202"/>
      <c r="P293" s="202"/>
      <c r="Q293" s="202"/>
      <c r="R293" s="202"/>
      <c r="S293" s="202"/>
      <c r="T293" s="203"/>
      <c r="AT293" s="204" t="s">
        <v>166</v>
      </c>
      <c r="AU293" s="204" t="s">
        <v>91</v>
      </c>
      <c r="AV293" s="13" t="s">
        <v>89</v>
      </c>
      <c r="AW293" s="13" t="s">
        <v>42</v>
      </c>
      <c r="AX293" s="13" t="s">
        <v>81</v>
      </c>
      <c r="AY293" s="204" t="s">
        <v>154</v>
      </c>
    </row>
    <row r="294" spans="1:65" s="14" customFormat="1" ht="11.25" x14ac:dyDescent="0.2">
      <c r="B294" s="205"/>
      <c r="C294" s="206"/>
      <c r="D294" s="196" t="s">
        <v>166</v>
      </c>
      <c r="E294" s="207" t="s">
        <v>79</v>
      </c>
      <c r="F294" s="208" t="s">
        <v>432</v>
      </c>
      <c r="G294" s="206"/>
      <c r="H294" s="209">
        <v>2.74</v>
      </c>
      <c r="I294" s="210"/>
      <c r="J294" s="206"/>
      <c r="K294" s="206"/>
      <c r="L294" s="211"/>
      <c r="M294" s="212"/>
      <c r="N294" s="213"/>
      <c r="O294" s="213"/>
      <c r="P294" s="213"/>
      <c r="Q294" s="213"/>
      <c r="R294" s="213"/>
      <c r="S294" s="213"/>
      <c r="T294" s="214"/>
      <c r="AT294" s="215" t="s">
        <v>166</v>
      </c>
      <c r="AU294" s="215" t="s">
        <v>91</v>
      </c>
      <c r="AV294" s="14" t="s">
        <v>91</v>
      </c>
      <c r="AW294" s="14" t="s">
        <v>42</v>
      </c>
      <c r="AX294" s="14" t="s">
        <v>81</v>
      </c>
      <c r="AY294" s="215" t="s">
        <v>154</v>
      </c>
    </row>
    <row r="295" spans="1:65" s="15" customFormat="1" ht="11.25" x14ac:dyDescent="0.2">
      <c r="B295" s="216"/>
      <c r="C295" s="217"/>
      <c r="D295" s="196" t="s">
        <v>166</v>
      </c>
      <c r="E295" s="218" t="s">
        <v>79</v>
      </c>
      <c r="F295" s="219" t="s">
        <v>171</v>
      </c>
      <c r="G295" s="217"/>
      <c r="H295" s="220">
        <v>31.810000000000002</v>
      </c>
      <c r="I295" s="221"/>
      <c r="J295" s="217"/>
      <c r="K295" s="217"/>
      <c r="L295" s="222"/>
      <c r="M295" s="223"/>
      <c r="N295" s="224"/>
      <c r="O295" s="224"/>
      <c r="P295" s="224"/>
      <c r="Q295" s="224"/>
      <c r="R295" s="224"/>
      <c r="S295" s="224"/>
      <c r="T295" s="225"/>
      <c r="AT295" s="226" t="s">
        <v>166</v>
      </c>
      <c r="AU295" s="226" t="s">
        <v>91</v>
      </c>
      <c r="AV295" s="15" t="s">
        <v>162</v>
      </c>
      <c r="AW295" s="15" t="s">
        <v>42</v>
      </c>
      <c r="AX295" s="15" t="s">
        <v>89</v>
      </c>
      <c r="AY295" s="226" t="s">
        <v>154</v>
      </c>
    </row>
    <row r="296" spans="1:65" s="2" customFormat="1" ht="37.9" customHeight="1" x14ac:dyDescent="0.2">
      <c r="A296" s="37"/>
      <c r="B296" s="38"/>
      <c r="C296" s="176" t="s">
        <v>433</v>
      </c>
      <c r="D296" s="176" t="s">
        <v>157</v>
      </c>
      <c r="E296" s="177" t="s">
        <v>434</v>
      </c>
      <c r="F296" s="178" t="s">
        <v>435</v>
      </c>
      <c r="G296" s="179" t="s">
        <v>160</v>
      </c>
      <c r="H296" s="180">
        <v>58.793999999999997</v>
      </c>
      <c r="I296" s="181"/>
      <c r="J296" s="182">
        <f>ROUND(I296*H296,2)</f>
        <v>0</v>
      </c>
      <c r="K296" s="178" t="s">
        <v>161</v>
      </c>
      <c r="L296" s="42"/>
      <c r="M296" s="183" t="s">
        <v>79</v>
      </c>
      <c r="N296" s="184" t="s">
        <v>51</v>
      </c>
      <c r="O296" s="67"/>
      <c r="P296" s="185">
        <f>O296*H296</f>
        <v>0</v>
      </c>
      <c r="Q296" s="185">
        <v>0</v>
      </c>
      <c r="R296" s="185">
        <f>Q296*H296</f>
        <v>0</v>
      </c>
      <c r="S296" s="185">
        <v>6.8000000000000005E-2</v>
      </c>
      <c r="T296" s="186">
        <f>S296*H296</f>
        <v>3.997992</v>
      </c>
      <c r="U296" s="37"/>
      <c r="V296" s="37"/>
      <c r="W296" s="37"/>
      <c r="X296" s="37"/>
      <c r="Y296" s="37"/>
      <c r="Z296" s="37"/>
      <c r="AA296" s="37"/>
      <c r="AB296" s="37"/>
      <c r="AC296" s="37"/>
      <c r="AD296" s="37"/>
      <c r="AE296" s="37"/>
      <c r="AR296" s="187" t="s">
        <v>162</v>
      </c>
      <c r="AT296" s="187" t="s">
        <v>157</v>
      </c>
      <c r="AU296" s="187" t="s">
        <v>91</v>
      </c>
      <c r="AY296" s="19" t="s">
        <v>154</v>
      </c>
      <c r="BE296" s="188">
        <f>IF(N296="základní",J296,0)</f>
        <v>0</v>
      </c>
      <c r="BF296" s="188">
        <f>IF(N296="snížená",J296,0)</f>
        <v>0</v>
      </c>
      <c r="BG296" s="188">
        <f>IF(N296="zákl. přenesená",J296,0)</f>
        <v>0</v>
      </c>
      <c r="BH296" s="188">
        <f>IF(N296="sníž. přenesená",J296,0)</f>
        <v>0</v>
      </c>
      <c r="BI296" s="188">
        <f>IF(N296="nulová",J296,0)</f>
        <v>0</v>
      </c>
      <c r="BJ296" s="19" t="s">
        <v>89</v>
      </c>
      <c r="BK296" s="188">
        <f>ROUND(I296*H296,2)</f>
        <v>0</v>
      </c>
      <c r="BL296" s="19" t="s">
        <v>162</v>
      </c>
      <c r="BM296" s="187" t="s">
        <v>436</v>
      </c>
    </row>
    <row r="297" spans="1:65" s="2" customFormat="1" ht="11.25" x14ac:dyDescent="0.2">
      <c r="A297" s="37"/>
      <c r="B297" s="38"/>
      <c r="C297" s="39"/>
      <c r="D297" s="189" t="s">
        <v>164</v>
      </c>
      <c r="E297" s="39"/>
      <c r="F297" s="190" t="s">
        <v>437</v>
      </c>
      <c r="G297" s="39"/>
      <c r="H297" s="39"/>
      <c r="I297" s="191"/>
      <c r="J297" s="39"/>
      <c r="K297" s="39"/>
      <c r="L297" s="42"/>
      <c r="M297" s="192"/>
      <c r="N297" s="193"/>
      <c r="O297" s="67"/>
      <c r="P297" s="67"/>
      <c r="Q297" s="67"/>
      <c r="R297" s="67"/>
      <c r="S297" s="67"/>
      <c r="T297" s="68"/>
      <c r="U297" s="37"/>
      <c r="V297" s="37"/>
      <c r="W297" s="37"/>
      <c r="X297" s="37"/>
      <c r="Y297" s="37"/>
      <c r="Z297" s="37"/>
      <c r="AA297" s="37"/>
      <c r="AB297" s="37"/>
      <c r="AC297" s="37"/>
      <c r="AD297" s="37"/>
      <c r="AE297" s="37"/>
      <c r="AT297" s="19" t="s">
        <v>164</v>
      </c>
      <c r="AU297" s="19" t="s">
        <v>91</v>
      </c>
    </row>
    <row r="298" spans="1:65" s="13" customFormat="1" ht="11.25" x14ac:dyDescent="0.2">
      <c r="B298" s="194"/>
      <c r="C298" s="195"/>
      <c r="D298" s="196" t="s">
        <v>166</v>
      </c>
      <c r="E298" s="197" t="s">
        <v>79</v>
      </c>
      <c r="F298" s="198" t="s">
        <v>428</v>
      </c>
      <c r="G298" s="195"/>
      <c r="H298" s="197" t="s">
        <v>79</v>
      </c>
      <c r="I298" s="199"/>
      <c r="J298" s="195"/>
      <c r="K298" s="195"/>
      <c r="L298" s="200"/>
      <c r="M298" s="201"/>
      <c r="N298" s="202"/>
      <c r="O298" s="202"/>
      <c r="P298" s="202"/>
      <c r="Q298" s="202"/>
      <c r="R298" s="202"/>
      <c r="S298" s="202"/>
      <c r="T298" s="203"/>
      <c r="AT298" s="204" t="s">
        <v>166</v>
      </c>
      <c r="AU298" s="204" t="s">
        <v>91</v>
      </c>
      <c r="AV298" s="13" t="s">
        <v>89</v>
      </c>
      <c r="AW298" s="13" t="s">
        <v>42</v>
      </c>
      <c r="AX298" s="13" t="s">
        <v>81</v>
      </c>
      <c r="AY298" s="204" t="s">
        <v>154</v>
      </c>
    </row>
    <row r="299" spans="1:65" s="14" customFormat="1" ht="11.25" x14ac:dyDescent="0.2">
      <c r="B299" s="205"/>
      <c r="C299" s="206"/>
      <c r="D299" s="196" t="s">
        <v>166</v>
      </c>
      <c r="E299" s="207" t="s">
        <v>79</v>
      </c>
      <c r="F299" s="208" t="s">
        <v>438</v>
      </c>
      <c r="G299" s="206"/>
      <c r="H299" s="209">
        <v>30.12</v>
      </c>
      <c r="I299" s="210"/>
      <c r="J299" s="206"/>
      <c r="K299" s="206"/>
      <c r="L299" s="211"/>
      <c r="M299" s="212"/>
      <c r="N299" s="213"/>
      <c r="O299" s="213"/>
      <c r="P299" s="213"/>
      <c r="Q299" s="213"/>
      <c r="R299" s="213"/>
      <c r="S299" s="213"/>
      <c r="T299" s="214"/>
      <c r="AT299" s="215" t="s">
        <v>166</v>
      </c>
      <c r="AU299" s="215" t="s">
        <v>91</v>
      </c>
      <c r="AV299" s="14" t="s">
        <v>91</v>
      </c>
      <c r="AW299" s="14" t="s">
        <v>42</v>
      </c>
      <c r="AX299" s="14" t="s">
        <v>81</v>
      </c>
      <c r="AY299" s="215" t="s">
        <v>154</v>
      </c>
    </row>
    <row r="300" spans="1:65" s="14" customFormat="1" ht="11.25" x14ac:dyDescent="0.2">
      <c r="B300" s="205"/>
      <c r="C300" s="206"/>
      <c r="D300" s="196" t="s">
        <v>166</v>
      </c>
      <c r="E300" s="207" t="s">
        <v>79</v>
      </c>
      <c r="F300" s="208" t="s">
        <v>439</v>
      </c>
      <c r="G300" s="206"/>
      <c r="H300" s="209">
        <v>14.141</v>
      </c>
      <c r="I300" s="210"/>
      <c r="J300" s="206"/>
      <c r="K300" s="206"/>
      <c r="L300" s="211"/>
      <c r="M300" s="212"/>
      <c r="N300" s="213"/>
      <c r="O300" s="213"/>
      <c r="P300" s="213"/>
      <c r="Q300" s="213"/>
      <c r="R300" s="213"/>
      <c r="S300" s="213"/>
      <c r="T300" s="214"/>
      <c r="AT300" s="215" t="s">
        <v>166</v>
      </c>
      <c r="AU300" s="215" t="s">
        <v>91</v>
      </c>
      <c r="AV300" s="14" t="s">
        <v>91</v>
      </c>
      <c r="AW300" s="14" t="s">
        <v>42</v>
      </c>
      <c r="AX300" s="14" t="s">
        <v>81</v>
      </c>
      <c r="AY300" s="215" t="s">
        <v>154</v>
      </c>
    </row>
    <row r="301" spans="1:65" s="14" customFormat="1" ht="11.25" x14ac:dyDescent="0.2">
      <c r="B301" s="205"/>
      <c r="C301" s="206"/>
      <c r="D301" s="196" t="s">
        <v>166</v>
      </c>
      <c r="E301" s="207" t="s">
        <v>79</v>
      </c>
      <c r="F301" s="208" t="s">
        <v>440</v>
      </c>
      <c r="G301" s="206"/>
      <c r="H301" s="209">
        <v>11.22</v>
      </c>
      <c r="I301" s="210"/>
      <c r="J301" s="206"/>
      <c r="K301" s="206"/>
      <c r="L301" s="211"/>
      <c r="M301" s="212"/>
      <c r="N301" s="213"/>
      <c r="O301" s="213"/>
      <c r="P301" s="213"/>
      <c r="Q301" s="213"/>
      <c r="R301" s="213"/>
      <c r="S301" s="213"/>
      <c r="T301" s="214"/>
      <c r="AT301" s="215" t="s">
        <v>166</v>
      </c>
      <c r="AU301" s="215" t="s">
        <v>91</v>
      </c>
      <c r="AV301" s="14" t="s">
        <v>91</v>
      </c>
      <c r="AW301" s="14" t="s">
        <v>42</v>
      </c>
      <c r="AX301" s="14" t="s">
        <v>81</v>
      </c>
      <c r="AY301" s="215" t="s">
        <v>154</v>
      </c>
    </row>
    <row r="302" spans="1:65" s="13" customFormat="1" ht="11.25" x14ac:dyDescent="0.2">
      <c r="B302" s="194"/>
      <c r="C302" s="195"/>
      <c r="D302" s="196" t="s">
        <v>166</v>
      </c>
      <c r="E302" s="197" t="s">
        <v>79</v>
      </c>
      <c r="F302" s="198" t="s">
        <v>428</v>
      </c>
      <c r="G302" s="195"/>
      <c r="H302" s="197" t="s">
        <v>79</v>
      </c>
      <c r="I302" s="199"/>
      <c r="J302" s="195"/>
      <c r="K302" s="195"/>
      <c r="L302" s="200"/>
      <c r="M302" s="201"/>
      <c r="N302" s="202"/>
      <c r="O302" s="202"/>
      <c r="P302" s="202"/>
      <c r="Q302" s="202"/>
      <c r="R302" s="202"/>
      <c r="S302" s="202"/>
      <c r="T302" s="203"/>
      <c r="AT302" s="204" t="s">
        <v>166</v>
      </c>
      <c r="AU302" s="204" t="s">
        <v>91</v>
      </c>
      <c r="AV302" s="13" t="s">
        <v>89</v>
      </c>
      <c r="AW302" s="13" t="s">
        <v>42</v>
      </c>
      <c r="AX302" s="13" t="s">
        <v>81</v>
      </c>
      <c r="AY302" s="204" t="s">
        <v>154</v>
      </c>
    </row>
    <row r="303" spans="1:65" s="14" customFormat="1" ht="11.25" x14ac:dyDescent="0.2">
      <c r="B303" s="205"/>
      <c r="C303" s="206"/>
      <c r="D303" s="196" t="s">
        <v>166</v>
      </c>
      <c r="E303" s="207" t="s">
        <v>79</v>
      </c>
      <c r="F303" s="208" t="s">
        <v>441</v>
      </c>
      <c r="G303" s="206"/>
      <c r="H303" s="209">
        <v>3.3130000000000002</v>
      </c>
      <c r="I303" s="210"/>
      <c r="J303" s="206"/>
      <c r="K303" s="206"/>
      <c r="L303" s="211"/>
      <c r="M303" s="212"/>
      <c r="N303" s="213"/>
      <c r="O303" s="213"/>
      <c r="P303" s="213"/>
      <c r="Q303" s="213"/>
      <c r="R303" s="213"/>
      <c r="S303" s="213"/>
      <c r="T303" s="214"/>
      <c r="AT303" s="215" t="s">
        <v>166</v>
      </c>
      <c r="AU303" s="215" t="s">
        <v>91</v>
      </c>
      <c r="AV303" s="14" t="s">
        <v>91</v>
      </c>
      <c r="AW303" s="14" t="s">
        <v>42</v>
      </c>
      <c r="AX303" s="14" t="s">
        <v>81</v>
      </c>
      <c r="AY303" s="215" t="s">
        <v>154</v>
      </c>
    </row>
    <row r="304" spans="1:65" s="15" customFormat="1" ht="11.25" x14ac:dyDescent="0.2">
      <c r="B304" s="216"/>
      <c r="C304" s="217"/>
      <c r="D304" s="196" t="s">
        <v>166</v>
      </c>
      <c r="E304" s="218" t="s">
        <v>79</v>
      </c>
      <c r="F304" s="219" t="s">
        <v>171</v>
      </c>
      <c r="G304" s="217"/>
      <c r="H304" s="220">
        <v>58.794000000000004</v>
      </c>
      <c r="I304" s="221"/>
      <c r="J304" s="217"/>
      <c r="K304" s="217"/>
      <c r="L304" s="222"/>
      <c r="M304" s="223"/>
      <c r="N304" s="224"/>
      <c r="O304" s="224"/>
      <c r="P304" s="224"/>
      <c r="Q304" s="224"/>
      <c r="R304" s="224"/>
      <c r="S304" s="224"/>
      <c r="T304" s="225"/>
      <c r="AT304" s="226" t="s">
        <v>166</v>
      </c>
      <c r="AU304" s="226" t="s">
        <v>91</v>
      </c>
      <c r="AV304" s="15" t="s">
        <v>162</v>
      </c>
      <c r="AW304" s="15" t="s">
        <v>42</v>
      </c>
      <c r="AX304" s="15" t="s">
        <v>89</v>
      </c>
      <c r="AY304" s="226" t="s">
        <v>154</v>
      </c>
    </row>
    <row r="305" spans="1:65" s="2" customFormat="1" ht="37.9" customHeight="1" x14ac:dyDescent="0.2">
      <c r="A305" s="37"/>
      <c r="B305" s="38"/>
      <c r="C305" s="176" t="s">
        <v>442</v>
      </c>
      <c r="D305" s="176" t="s">
        <v>157</v>
      </c>
      <c r="E305" s="177" t="s">
        <v>443</v>
      </c>
      <c r="F305" s="178" t="s">
        <v>444</v>
      </c>
      <c r="G305" s="179" t="s">
        <v>181</v>
      </c>
      <c r="H305" s="180">
        <v>1</v>
      </c>
      <c r="I305" s="181"/>
      <c r="J305" s="182">
        <f t="shared" ref="J305:J312" si="0">ROUND(I305*H305,2)</f>
        <v>0</v>
      </c>
      <c r="K305" s="178" t="s">
        <v>79</v>
      </c>
      <c r="L305" s="42"/>
      <c r="M305" s="183" t="s">
        <v>79</v>
      </c>
      <c r="N305" s="184" t="s">
        <v>51</v>
      </c>
      <c r="O305" s="67"/>
      <c r="P305" s="185">
        <f t="shared" ref="P305:P312" si="1">O305*H305</f>
        <v>0</v>
      </c>
      <c r="Q305" s="185">
        <v>2.0000000000000001E-4</v>
      </c>
      <c r="R305" s="185">
        <f t="shared" ref="R305:R312" si="2">Q305*H305</f>
        <v>2.0000000000000001E-4</v>
      </c>
      <c r="S305" s="185">
        <v>0</v>
      </c>
      <c r="T305" s="186">
        <f t="shared" ref="T305:T312" si="3">S305*H305</f>
        <v>0</v>
      </c>
      <c r="U305" s="37"/>
      <c r="V305" s="37"/>
      <c r="W305" s="37"/>
      <c r="X305" s="37"/>
      <c r="Y305" s="37"/>
      <c r="Z305" s="37"/>
      <c r="AA305" s="37"/>
      <c r="AB305" s="37"/>
      <c r="AC305" s="37"/>
      <c r="AD305" s="37"/>
      <c r="AE305" s="37"/>
      <c r="AR305" s="187" t="s">
        <v>162</v>
      </c>
      <c r="AT305" s="187" t="s">
        <v>157</v>
      </c>
      <c r="AU305" s="187" t="s">
        <v>91</v>
      </c>
      <c r="AY305" s="19" t="s">
        <v>154</v>
      </c>
      <c r="BE305" s="188">
        <f t="shared" ref="BE305:BE312" si="4">IF(N305="základní",J305,0)</f>
        <v>0</v>
      </c>
      <c r="BF305" s="188">
        <f t="shared" ref="BF305:BF312" si="5">IF(N305="snížená",J305,0)</f>
        <v>0</v>
      </c>
      <c r="BG305" s="188">
        <f t="shared" ref="BG305:BG312" si="6">IF(N305="zákl. přenesená",J305,0)</f>
        <v>0</v>
      </c>
      <c r="BH305" s="188">
        <f t="shared" ref="BH305:BH312" si="7">IF(N305="sníž. přenesená",J305,0)</f>
        <v>0</v>
      </c>
      <c r="BI305" s="188">
        <f t="shared" ref="BI305:BI312" si="8">IF(N305="nulová",J305,0)</f>
        <v>0</v>
      </c>
      <c r="BJ305" s="19" t="s">
        <v>89</v>
      </c>
      <c r="BK305" s="188">
        <f t="shared" ref="BK305:BK312" si="9">ROUND(I305*H305,2)</f>
        <v>0</v>
      </c>
      <c r="BL305" s="19" t="s">
        <v>162</v>
      </c>
      <c r="BM305" s="187" t="s">
        <v>445</v>
      </c>
    </row>
    <row r="306" spans="1:65" s="2" customFormat="1" ht="37.9" customHeight="1" x14ac:dyDescent="0.2">
      <c r="A306" s="37"/>
      <c r="B306" s="38"/>
      <c r="C306" s="176" t="s">
        <v>446</v>
      </c>
      <c r="D306" s="176" t="s">
        <v>157</v>
      </c>
      <c r="E306" s="177" t="s">
        <v>447</v>
      </c>
      <c r="F306" s="178" t="s">
        <v>448</v>
      </c>
      <c r="G306" s="179" t="s">
        <v>181</v>
      </c>
      <c r="H306" s="180">
        <v>1</v>
      </c>
      <c r="I306" s="181"/>
      <c r="J306" s="182">
        <f t="shared" si="0"/>
        <v>0</v>
      </c>
      <c r="K306" s="178" t="s">
        <v>79</v>
      </c>
      <c r="L306" s="42"/>
      <c r="M306" s="183" t="s">
        <v>79</v>
      </c>
      <c r="N306" s="184" t="s">
        <v>51</v>
      </c>
      <c r="O306" s="67"/>
      <c r="P306" s="185">
        <f t="shared" si="1"/>
        <v>0</v>
      </c>
      <c r="Q306" s="185">
        <v>2.0000000000000001E-4</v>
      </c>
      <c r="R306" s="185">
        <f t="shared" si="2"/>
        <v>2.0000000000000001E-4</v>
      </c>
      <c r="S306" s="185">
        <v>0</v>
      </c>
      <c r="T306" s="186">
        <f t="shared" si="3"/>
        <v>0</v>
      </c>
      <c r="U306" s="37"/>
      <c r="V306" s="37"/>
      <c r="W306" s="37"/>
      <c r="X306" s="37"/>
      <c r="Y306" s="37"/>
      <c r="Z306" s="37"/>
      <c r="AA306" s="37"/>
      <c r="AB306" s="37"/>
      <c r="AC306" s="37"/>
      <c r="AD306" s="37"/>
      <c r="AE306" s="37"/>
      <c r="AR306" s="187" t="s">
        <v>162</v>
      </c>
      <c r="AT306" s="187" t="s">
        <v>157</v>
      </c>
      <c r="AU306" s="187" t="s">
        <v>91</v>
      </c>
      <c r="AY306" s="19" t="s">
        <v>154</v>
      </c>
      <c r="BE306" s="188">
        <f t="shared" si="4"/>
        <v>0</v>
      </c>
      <c r="BF306" s="188">
        <f t="shared" si="5"/>
        <v>0</v>
      </c>
      <c r="BG306" s="188">
        <f t="shared" si="6"/>
        <v>0</v>
      </c>
      <c r="BH306" s="188">
        <f t="shared" si="7"/>
        <v>0</v>
      </c>
      <c r="BI306" s="188">
        <f t="shared" si="8"/>
        <v>0</v>
      </c>
      <c r="BJ306" s="19" t="s">
        <v>89</v>
      </c>
      <c r="BK306" s="188">
        <f t="shared" si="9"/>
        <v>0</v>
      </c>
      <c r="BL306" s="19" t="s">
        <v>162</v>
      </c>
      <c r="BM306" s="187" t="s">
        <v>449</v>
      </c>
    </row>
    <row r="307" spans="1:65" s="2" customFormat="1" ht="16.5" customHeight="1" x14ac:dyDescent="0.2">
      <c r="A307" s="37"/>
      <c r="B307" s="38"/>
      <c r="C307" s="176" t="s">
        <v>450</v>
      </c>
      <c r="D307" s="176" t="s">
        <v>157</v>
      </c>
      <c r="E307" s="177" t="s">
        <v>451</v>
      </c>
      <c r="F307" s="178" t="s">
        <v>452</v>
      </c>
      <c r="G307" s="179" t="s">
        <v>305</v>
      </c>
      <c r="H307" s="180">
        <v>13</v>
      </c>
      <c r="I307" s="181"/>
      <c r="J307" s="182">
        <f t="shared" si="0"/>
        <v>0</v>
      </c>
      <c r="K307" s="178" t="s">
        <v>79</v>
      </c>
      <c r="L307" s="42"/>
      <c r="M307" s="183" t="s">
        <v>79</v>
      </c>
      <c r="N307" s="184" t="s">
        <v>51</v>
      </c>
      <c r="O307" s="67"/>
      <c r="P307" s="185">
        <f t="shared" si="1"/>
        <v>0</v>
      </c>
      <c r="Q307" s="185">
        <v>1E-3</v>
      </c>
      <c r="R307" s="185">
        <f t="shared" si="2"/>
        <v>1.3000000000000001E-2</v>
      </c>
      <c r="S307" s="185">
        <v>0</v>
      </c>
      <c r="T307" s="186">
        <f t="shared" si="3"/>
        <v>0</v>
      </c>
      <c r="U307" s="37"/>
      <c r="V307" s="37"/>
      <c r="W307" s="37"/>
      <c r="X307" s="37"/>
      <c r="Y307" s="37"/>
      <c r="Z307" s="37"/>
      <c r="AA307" s="37"/>
      <c r="AB307" s="37"/>
      <c r="AC307" s="37"/>
      <c r="AD307" s="37"/>
      <c r="AE307" s="37"/>
      <c r="AR307" s="187" t="s">
        <v>162</v>
      </c>
      <c r="AT307" s="187" t="s">
        <v>157</v>
      </c>
      <c r="AU307" s="187" t="s">
        <v>91</v>
      </c>
      <c r="AY307" s="19" t="s">
        <v>154</v>
      </c>
      <c r="BE307" s="188">
        <f t="shared" si="4"/>
        <v>0</v>
      </c>
      <c r="BF307" s="188">
        <f t="shared" si="5"/>
        <v>0</v>
      </c>
      <c r="BG307" s="188">
        <f t="shared" si="6"/>
        <v>0</v>
      </c>
      <c r="BH307" s="188">
        <f t="shared" si="7"/>
        <v>0</v>
      </c>
      <c r="BI307" s="188">
        <f t="shared" si="8"/>
        <v>0</v>
      </c>
      <c r="BJ307" s="19" t="s">
        <v>89</v>
      </c>
      <c r="BK307" s="188">
        <f t="shared" si="9"/>
        <v>0</v>
      </c>
      <c r="BL307" s="19" t="s">
        <v>162</v>
      </c>
      <c r="BM307" s="187" t="s">
        <v>453</v>
      </c>
    </row>
    <row r="308" spans="1:65" s="2" customFormat="1" ht="16.5" customHeight="1" x14ac:dyDescent="0.2">
      <c r="A308" s="37"/>
      <c r="B308" s="38"/>
      <c r="C308" s="176" t="s">
        <v>454</v>
      </c>
      <c r="D308" s="176" t="s">
        <v>157</v>
      </c>
      <c r="E308" s="177" t="s">
        <v>455</v>
      </c>
      <c r="F308" s="178" t="s">
        <v>456</v>
      </c>
      <c r="G308" s="179" t="s">
        <v>181</v>
      </c>
      <c r="H308" s="180">
        <v>1</v>
      </c>
      <c r="I308" s="181"/>
      <c r="J308" s="182">
        <f t="shared" si="0"/>
        <v>0</v>
      </c>
      <c r="K308" s="178" t="s">
        <v>79</v>
      </c>
      <c r="L308" s="42"/>
      <c r="M308" s="183" t="s">
        <v>79</v>
      </c>
      <c r="N308" s="184" t="s">
        <v>51</v>
      </c>
      <c r="O308" s="67"/>
      <c r="P308" s="185">
        <f t="shared" si="1"/>
        <v>0</v>
      </c>
      <c r="Q308" s="185">
        <v>5.0000000000000001E-3</v>
      </c>
      <c r="R308" s="185">
        <f t="shared" si="2"/>
        <v>5.0000000000000001E-3</v>
      </c>
      <c r="S308" s="185">
        <v>0</v>
      </c>
      <c r="T308" s="186">
        <f t="shared" si="3"/>
        <v>0</v>
      </c>
      <c r="U308" s="37"/>
      <c r="V308" s="37"/>
      <c r="W308" s="37"/>
      <c r="X308" s="37"/>
      <c r="Y308" s="37"/>
      <c r="Z308" s="37"/>
      <c r="AA308" s="37"/>
      <c r="AB308" s="37"/>
      <c r="AC308" s="37"/>
      <c r="AD308" s="37"/>
      <c r="AE308" s="37"/>
      <c r="AR308" s="187" t="s">
        <v>162</v>
      </c>
      <c r="AT308" s="187" t="s">
        <v>157</v>
      </c>
      <c r="AU308" s="187" t="s">
        <v>91</v>
      </c>
      <c r="AY308" s="19" t="s">
        <v>154</v>
      </c>
      <c r="BE308" s="188">
        <f t="shared" si="4"/>
        <v>0</v>
      </c>
      <c r="BF308" s="188">
        <f t="shared" si="5"/>
        <v>0</v>
      </c>
      <c r="BG308" s="188">
        <f t="shared" si="6"/>
        <v>0</v>
      </c>
      <c r="BH308" s="188">
        <f t="shared" si="7"/>
        <v>0</v>
      </c>
      <c r="BI308" s="188">
        <f t="shared" si="8"/>
        <v>0</v>
      </c>
      <c r="BJ308" s="19" t="s">
        <v>89</v>
      </c>
      <c r="BK308" s="188">
        <f t="shared" si="9"/>
        <v>0</v>
      </c>
      <c r="BL308" s="19" t="s">
        <v>162</v>
      </c>
      <c r="BM308" s="187" t="s">
        <v>457</v>
      </c>
    </row>
    <row r="309" spans="1:65" s="2" customFormat="1" ht="33" customHeight="1" x14ac:dyDescent="0.2">
      <c r="A309" s="37"/>
      <c r="B309" s="38"/>
      <c r="C309" s="176" t="s">
        <v>458</v>
      </c>
      <c r="D309" s="176" t="s">
        <v>157</v>
      </c>
      <c r="E309" s="177" t="s">
        <v>459</v>
      </c>
      <c r="F309" s="178" t="s">
        <v>460</v>
      </c>
      <c r="G309" s="179" t="s">
        <v>181</v>
      </c>
      <c r="H309" s="180">
        <v>1</v>
      </c>
      <c r="I309" s="181"/>
      <c r="J309" s="182">
        <f t="shared" si="0"/>
        <v>0</v>
      </c>
      <c r="K309" s="178" t="s">
        <v>79</v>
      </c>
      <c r="L309" s="42"/>
      <c r="M309" s="183" t="s">
        <v>79</v>
      </c>
      <c r="N309" s="184" t="s">
        <v>51</v>
      </c>
      <c r="O309" s="67"/>
      <c r="P309" s="185">
        <f t="shared" si="1"/>
        <v>0</v>
      </c>
      <c r="Q309" s="185">
        <v>0</v>
      </c>
      <c r="R309" s="185">
        <f t="shared" si="2"/>
        <v>0</v>
      </c>
      <c r="S309" s="185">
        <v>2.5000000000000001E-2</v>
      </c>
      <c r="T309" s="186">
        <f t="shared" si="3"/>
        <v>2.5000000000000001E-2</v>
      </c>
      <c r="U309" s="37"/>
      <c r="V309" s="37"/>
      <c r="W309" s="37"/>
      <c r="X309" s="37"/>
      <c r="Y309" s="37"/>
      <c r="Z309" s="37"/>
      <c r="AA309" s="37"/>
      <c r="AB309" s="37"/>
      <c r="AC309" s="37"/>
      <c r="AD309" s="37"/>
      <c r="AE309" s="37"/>
      <c r="AR309" s="187" t="s">
        <v>162</v>
      </c>
      <c r="AT309" s="187" t="s">
        <v>157</v>
      </c>
      <c r="AU309" s="187" t="s">
        <v>91</v>
      </c>
      <c r="AY309" s="19" t="s">
        <v>154</v>
      </c>
      <c r="BE309" s="188">
        <f t="shared" si="4"/>
        <v>0</v>
      </c>
      <c r="BF309" s="188">
        <f t="shared" si="5"/>
        <v>0</v>
      </c>
      <c r="BG309" s="188">
        <f t="shared" si="6"/>
        <v>0</v>
      </c>
      <c r="BH309" s="188">
        <f t="shared" si="7"/>
        <v>0</v>
      </c>
      <c r="BI309" s="188">
        <f t="shared" si="8"/>
        <v>0</v>
      </c>
      <c r="BJ309" s="19" t="s">
        <v>89</v>
      </c>
      <c r="BK309" s="188">
        <f t="shared" si="9"/>
        <v>0</v>
      </c>
      <c r="BL309" s="19" t="s">
        <v>162</v>
      </c>
      <c r="BM309" s="187" t="s">
        <v>461</v>
      </c>
    </row>
    <row r="310" spans="1:65" s="2" customFormat="1" ht="33" customHeight="1" x14ac:dyDescent="0.2">
      <c r="A310" s="37"/>
      <c r="B310" s="38"/>
      <c r="C310" s="176" t="s">
        <v>462</v>
      </c>
      <c r="D310" s="176" t="s">
        <v>157</v>
      </c>
      <c r="E310" s="177" t="s">
        <v>463</v>
      </c>
      <c r="F310" s="178" t="s">
        <v>464</v>
      </c>
      <c r="G310" s="179" t="s">
        <v>181</v>
      </c>
      <c r="H310" s="180">
        <v>1</v>
      </c>
      <c r="I310" s="181"/>
      <c r="J310" s="182">
        <f t="shared" si="0"/>
        <v>0</v>
      </c>
      <c r="K310" s="178" t="s">
        <v>79</v>
      </c>
      <c r="L310" s="42"/>
      <c r="M310" s="183" t="s">
        <v>79</v>
      </c>
      <c r="N310" s="184" t="s">
        <v>51</v>
      </c>
      <c r="O310" s="67"/>
      <c r="P310" s="185">
        <f t="shared" si="1"/>
        <v>0</v>
      </c>
      <c r="Q310" s="185">
        <v>0</v>
      </c>
      <c r="R310" s="185">
        <f t="shared" si="2"/>
        <v>0</v>
      </c>
      <c r="S310" s="185">
        <v>2.5000000000000001E-2</v>
      </c>
      <c r="T310" s="186">
        <f t="shared" si="3"/>
        <v>2.5000000000000001E-2</v>
      </c>
      <c r="U310" s="37"/>
      <c r="V310" s="37"/>
      <c r="W310" s="37"/>
      <c r="X310" s="37"/>
      <c r="Y310" s="37"/>
      <c r="Z310" s="37"/>
      <c r="AA310" s="37"/>
      <c r="AB310" s="37"/>
      <c r="AC310" s="37"/>
      <c r="AD310" s="37"/>
      <c r="AE310" s="37"/>
      <c r="AR310" s="187" t="s">
        <v>162</v>
      </c>
      <c r="AT310" s="187" t="s">
        <v>157</v>
      </c>
      <c r="AU310" s="187" t="s">
        <v>91</v>
      </c>
      <c r="AY310" s="19" t="s">
        <v>154</v>
      </c>
      <c r="BE310" s="188">
        <f t="shared" si="4"/>
        <v>0</v>
      </c>
      <c r="BF310" s="188">
        <f t="shared" si="5"/>
        <v>0</v>
      </c>
      <c r="BG310" s="188">
        <f t="shared" si="6"/>
        <v>0</v>
      </c>
      <c r="BH310" s="188">
        <f t="shared" si="7"/>
        <v>0</v>
      </c>
      <c r="BI310" s="188">
        <f t="shared" si="8"/>
        <v>0</v>
      </c>
      <c r="BJ310" s="19" t="s">
        <v>89</v>
      </c>
      <c r="BK310" s="188">
        <f t="shared" si="9"/>
        <v>0</v>
      </c>
      <c r="BL310" s="19" t="s">
        <v>162</v>
      </c>
      <c r="BM310" s="187" t="s">
        <v>465</v>
      </c>
    </row>
    <row r="311" spans="1:65" s="2" customFormat="1" ht="24.2" customHeight="1" x14ac:dyDescent="0.2">
      <c r="A311" s="37"/>
      <c r="B311" s="38"/>
      <c r="C311" s="176" t="s">
        <v>466</v>
      </c>
      <c r="D311" s="176" t="s">
        <v>157</v>
      </c>
      <c r="E311" s="177" t="s">
        <v>467</v>
      </c>
      <c r="F311" s="178" t="s">
        <v>468</v>
      </c>
      <c r="G311" s="179" t="s">
        <v>181</v>
      </c>
      <c r="H311" s="180">
        <v>1</v>
      </c>
      <c r="I311" s="181"/>
      <c r="J311" s="182">
        <f t="shared" si="0"/>
        <v>0</v>
      </c>
      <c r="K311" s="178" t="s">
        <v>79</v>
      </c>
      <c r="L311" s="42"/>
      <c r="M311" s="183" t="s">
        <v>79</v>
      </c>
      <c r="N311" s="184" t="s">
        <v>51</v>
      </c>
      <c r="O311" s="67"/>
      <c r="P311" s="185">
        <f t="shared" si="1"/>
        <v>0</v>
      </c>
      <c r="Q311" s="185">
        <v>0</v>
      </c>
      <c r="R311" s="185">
        <f t="shared" si="2"/>
        <v>0</v>
      </c>
      <c r="S311" s="185">
        <v>0</v>
      </c>
      <c r="T311" s="186">
        <f t="shared" si="3"/>
        <v>0</v>
      </c>
      <c r="U311" s="37"/>
      <c r="V311" s="37"/>
      <c r="W311" s="37"/>
      <c r="X311" s="37"/>
      <c r="Y311" s="37"/>
      <c r="Z311" s="37"/>
      <c r="AA311" s="37"/>
      <c r="AB311" s="37"/>
      <c r="AC311" s="37"/>
      <c r="AD311" s="37"/>
      <c r="AE311" s="37"/>
      <c r="AR311" s="187" t="s">
        <v>162</v>
      </c>
      <c r="AT311" s="187" t="s">
        <v>157</v>
      </c>
      <c r="AU311" s="187" t="s">
        <v>91</v>
      </c>
      <c r="AY311" s="19" t="s">
        <v>154</v>
      </c>
      <c r="BE311" s="188">
        <f t="shared" si="4"/>
        <v>0</v>
      </c>
      <c r="BF311" s="188">
        <f t="shared" si="5"/>
        <v>0</v>
      </c>
      <c r="BG311" s="188">
        <f t="shared" si="6"/>
        <v>0</v>
      </c>
      <c r="BH311" s="188">
        <f t="shared" si="7"/>
        <v>0</v>
      </c>
      <c r="BI311" s="188">
        <f t="shared" si="8"/>
        <v>0</v>
      </c>
      <c r="BJ311" s="19" t="s">
        <v>89</v>
      </c>
      <c r="BK311" s="188">
        <f t="shared" si="9"/>
        <v>0</v>
      </c>
      <c r="BL311" s="19" t="s">
        <v>162</v>
      </c>
      <c r="BM311" s="187" t="s">
        <v>469</v>
      </c>
    </row>
    <row r="312" spans="1:65" s="2" customFormat="1" ht="24.2" customHeight="1" x14ac:dyDescent="0.2">
      <c r="A312" s="37"/>
      <c r="B312" s="38"/>
      <c r="C312" s="176" t="s">
        <v>470</v>
      </c>
      <c r="D312" s="176" t="s">
        <v>157</v>
      </c>
      <c r="E312" s="177" t="s">
        <v>471</v>
      </c>
      <c r="F312" s="178" t="s">
        <v>472</v>
      </c>
      <c r="G312" s="179" t="s">
        <v>160</v>
      </c>
      <c r="H312" s="180">
        <v>22.4</v>
      </c>
      <c r="I312" s="181"/>
      <c r="J312" s="182">
        <f t="shared" si="0"/>
        <v>0</v>
      </c>
      <c r="K312" s="178" t="s">
        <v>79</v>
      </c>
      <c r="L312" s="42"/>
      <c r="M312" s="183" t="s">
        <v>79</v>
      </c>
      <c r="N312" s="184" t="s">
        <v>51</v>
      </c>
      <c r="O312" s="67"/>
      <c r="P312" s="185">
        <f t="shared" si="1"/>
        <v>0</v>
      </c>
      <c r="Q312" s="185">
        <v>0.02</v>
      </c>
      <c r="R312" s="185">
        <f t="shared" si="2"/>
        <v>0.44799999999999995</v>
      </c>
      <c r="S312" s="185">
        <v>0</v>
      </c>
      <c r="T312" s="186">
        <f t="shared" si="3"/>
        <v>0</v>
      </c>
      <c r="U312" s="37"/>
      <c r="V312" s="37"/>
      <c r="W312" s="37"/>
      <c r="X312" s="37"/>
      <c r="Y312" s="37"/>
      <c r="Z312" s="37"/>
      <c r="AA312" s="37"/>
      <c r="AB312" s="37"/>
      <c r="AC312" s="37"/>
      <c r="AD312" s="37"/>
      <c r="AE312" s="37"/>
      <c r="AR312" s="187" t="s">
        <v>162</v>
      </c>
      <c r="AT312" s="187" t="s">
        <v>157</v>
      </c>
      <c r="AU312" s="187" t="s">
        <v>91</v>
      </c>
      <c r="AY312" s="19" t="s">
        <v>154</v>
      </c>
      <c r="BE312" s="188">
        <f t="shared" si="4"/>
        <v>0</v>
      </c>
      <c r="BF312" s="188">
        <f t="shared" si="5"/>
        <v>0</v>
      </c>
      <c r="BG312" s="188">
        <f t="shared" si="6"/>
        <v>0</v>
      </c>
      <c r="BH312" s="188">
        <f t="shared" si="7"/>
        <v>0</v>
      </c>
      <c r="BI312" s="188">
        <f t="shared" si="8"/>
        <v>0</v>
      </c>
      <c r="BJ312" s="19" t="s">
        <v>89</v>
      </c>
      <c r="BK312" s="188">
        <f t="shared" si="9"/>
        <v>0</v>
      </c>
      <c r="BL312" s="19" t="s">
        <v>162</v>
      </c>
      <c r="BM312" s="187" t="s">
        <v>473</v>
      </c>
    </row>
    <row r="313" spans="1:65" s="14" customFormat="1" ht="11.25" x14ac:dyDescent="0.2">
      <c r="B313" s="205"/>
      <c r="C313" s="206"/>
      <c r="D313" s="196" t="s">
        <v>166</v>
      </c>
      <c r="E313" s="207" t="s">
        <v>79</v>
      </c>
      <c r="F313" s="208" t="s">
        <v>474</v>
      </c>
      <c r="G313" s="206"/>
      <c r="H313" s="209">
        <v>22.4</v>
      </c>
      <c r="I313" s="210"/>
      <c r="J313" s="206"/>
      <c r="K313" s="206"/>
      <c r="L313" s="211"/>
      <c r="M313" s="212"/>
      <c r="N313" s="213"/>
      <c r="O313" s="213"/>
      <c r="P313" s="213"/>
      <c r="Q313" s="213"/>
      <c r="R313" s="213"/>
      <c r="S313" s="213"/>
      <c r="T313" s="214"/>
      <c r="AT313" s="215" t="s">
        <v>166</v>
      </c>
      <c r="AU313" s="215" t="s">
        <v>91</v>
      </c>
      <c r="AV313" s="14" t="s">
        <v>91</v>
      </c>
      <c r="AW313" s="14" t="s">
        <v>42</v>
      </c>
      <c r="AX313" s="14" t="s">
        <v>89</v>
      </c>
      <c r="AY313" s="215" t="s">
        <v>154</v>
      </c>
    </row>
    <row r="314" spans="1:65" s="2" customFormat="1" ht="21.75" customHeight="1" x14ac:dyDescent="0.2">
      <c r="A314" s="37"/>
      <c r="B314" s="38"/>
      <c r="C314" s="176" t="s">
        <v>475</v>
      </c>
      <c r="D314" s="176" t="s">
        <v>157</v>
      </c>
      <c r="E314" s="177" t="s">
        <v>476</v>
      </c>
      <c r="F314" s="178" t="s">
        <v>477</v>
      </c>
      <c r="G314" s="179" t="s">
        <v>160</v>
      </c>
      <c r="H314" s="180">
        <v>5</v>
      </c>
      <c r="I314" s="181"/>
      <c r="J314" s="182">
        <f>ROUND(I314*H314,2)</f>
        <v>0</v>
      </c>
      <c r="K314" s="178" t="s">
        <v>79</v>
      </c>
      <c r="L314" s="42"/>
      <c r="M314" s="183" t="s">
        <v>79</v>
      </c>
      <c r="N314" s="184" t="s">
        <v>51</v>
      </c>
      <c r="O314" s="67"/>
      <c r="P314" s="185">
        <f>O314*H314</f>
        <v>0</v>
      </c>
      <c r="Q314" s="185">
        <v>0.02</v>
      </c>
      <c r="R314" s="185">
        <f>Q314*H314</f>
        <v>0.1</v>
      </c>
      <c r="S314" s="185">
        <v>0</v>
      </c>
      <c r="T314" s="186">
        <f>S314*H314</f>
        <v>0</v>
      </c>
      <c r="U314" s="37"/>
      <c r="V314" s="37"/>
      <c r="W314" s="37"/>
      <c r="X314" s="37"/>
      <c r="Y314" s="37"/>
      <c r="Z314" s="37"/>
      <c r="AA314" s="37"/>
      <c r="AB314" s="37"/>
      <c r="AC314" s="37"/>
      <c r="AD314" s="37"/>
      <c r="AE314" s="37"/>
      <c r="AR314" s="187" t="s">
        <v>162</v>
      </c>
      <c r="AT314" s="187" t="s">
        <v>157</v>
      </c>
      <c r="AU314" s="187" t="s">
        <v>91</v>
      </c>
      <c r="AY314" s="19" t="s">
        <v>154</v>
      </c>
      <c r="BE314" s="188">
        <f>IF(N314="základní",J314,0)</f>
        <v>0</v>
      </c>
      <c r="BF314" s="188">
        <f>IF(N314="snížená",J314,0)</f>
        <v>0</v>
      </c>
      <c r="BG314" s="188">
        <f>IF(N314="zákl. přenesená",J314,0)</f>
        <v>0</v>
      </c>
      <c r="BH314" s="188">
        <f>IF(N314="sníž. přenesená",J314,0)</f>
        <v>0</v>
      </c>
      <c r="BI314" s="188">
        <f>IF(N314="nulová",J314,0)</f>
        <v>0</v>
      </c>
      <c r="BJ314" s="19" t="s">
        <v>89</v>
      </c>
      <c r="BK314" s="188">
        <f>ROUND(I314*H314,2)</f>
        <v>0</v>
      </c>
      <c r="BL314" s="19" t="s">
        <v>162</v>
      </c>
      <c r="BM314" s="187" t="s">
        <v>478</v>
      </c>
    </row>
    <row r="315" spans="1:65" s="2" customFormat="1" ht="24.2" customHeight="1" x14ac:dyDescent="0.2">
      <c r="A315" s="37"/>
      <c r="B315" s="38"/>
      <c r="C315" s="176" t="s">
        <v>479</v>
      </c>
      <c r="D315" s="176" t="s">
        <v>157</v>
      </c>
      <c r="E315" s="177" t="s">
        <v>480</v>
      </c>
      <c r="F315" s="178" t="s">
        <v>481</v>
      </c>
      <c r="G315" s="179" t="s">
        <v>181</v>
      </c>
      <c r="H315" s="180">
        <v>13</v>
      </c>
      <c r="I315" s="181"/>
      <c r="J315" s="182">
        <f>ROUND(I315*H315,2)</f>
        <v>0</v>
      </c>
      <c r="K315" s="178" t="s">
        <v>79</v>
      </c>
      <c r="L315" s="42"/>
      <c r="M315" s="183" t="s">
        <v>79</v>
      </c>
      <c r="N315" s="184" t="s">
        <v>51</v>
      </c>
      <c r="O315" s="67"/>
      <c r="P315" s="185">
        <f>O315*H315</f>
        <v>0</v>
      </c>
      <c r="Q315" s="185">
        <v>0.02</v>
      </c>
      <c r="R315" s="185">
        <f>Q315*H315</f>
        <v>0.26</v>
      </c>
      <c r="S315" s="185">
        <v>0</v>
      </c>
      <c r="T315" s="186">
        <f>S315*H315</f>
        <v>0</v>
      </c>
      <c r="U315" s="37"/>
      <c r="V315" s="37"/>
      <c r="W315" s="37"/>
      <c r="X315" s="37"/>
      <c r="Y315" s="37"/>
      <c r="Z315" s="37"/>
      <c r="AA315" s="37"/>
      <c r="AB315" s="37"/>
      <c r="AC315" s="37"/>
      <c r="AD315" s="37"/>
      <c r="AE315" s="37"/>
      <c r="AR315" s="187" t="s">
        <v>162</v>
      </c>
      <c r="AT315" s="187" t="s">
        <v>157</v>
      </c>
      <c r="AU315" s="187" t="s">
        <v>91</v>
      </c>
      <c r="AY315" s="19" t="s">
        <v>154</v>
      </c>
      <c r="BE315" s="188">
        <f>IF(N315="základní",J315,0)</f>
        <v>0</v>
      </c>
      <c r="BF315" s="188">
        <f>IF(N315="snížená",J315,0)</f>
        <v>0</v>
      </c>
      <c r="BG315" s="188">
        <f>IF(N315="zákl. přenesená",J315,0)</f>
        <v>0</v>
      </c>
      <c r="BH315" s="188">
        <f>IF(N315="sníž. přenesená",J315,0)</f>
        <v>0</v>
      </c>
      <c r="BI315" s="188">
        <f>IF(N315="nulová",J315,0)</f>
        <v>0</v>
      </c>
      <c r="BJ315" s="19" t="s">
        <v>89</v>
      </c>
      <c r="BK315" s="188">
        <f>ROUND(I315*H315,2)</f>
        <v>0</v>
      </c>
      <c r="BL315" s="19" t="s">
        <v>162</v>
      </c>
      <c r="BM315" s="187" t="s">
        <v>482</v>
      </c>
    </row>
    <row r="316" spans="1:65" s="14" customFormat="1" ht="11.25" x14ac:dyDescent="0.2">
      <c r="B316" s="205"/>
      <c r="C316" s="206"/>
      <c r="D316" s="196" t="s">
        <v>166</v>
      </c>
      <c r="E316" s="207" t="s">
        <v>79</v>
      </c>
      <c r="F316" s="208" t="s">
        <v>483</v>
      </c>
      <c r="G316" s="206"/>
      <c r="H316" s="209">
        <v>13</v>
      </c>
      <c r="I316" s="210"/>
      <c r="J316" s="206"/>
      <c r="K316" s="206"/>
      <c r="L316" s="211"/>
      <c r="M316" s="212"/>
      <c r="N316" s="213"/>
      <c r="O316" s="213"/>
      <c r="P316" s="213"/>
      <c r="Q316" s="213"/>
      <c r="R316" s="213"/>
      <c r="S316" s="213"/>
      <c r="T316" s="214"/>
      <c r="AT316" s="215" t="s">
        <v>166</v>
      </c>
      <c r="AU316" s="215" t="s">
        <v>91</v>
      </c>
      <c r="AV316" s="14" t="s">
        <v>91</v>
      </c>
      <c r="AW316" s="14" t="s">
        <v>42</v>
      </c>
      <c r="AX316" s="14" t="s">
        <v>89</v>
      </c>
      <c r="AY316" s="215" t="s">
        <v>154</v>
      </c>
    </row>
    <row r="317" spans="1:65" s="2" customFormat="1" ht="24.2" customHeight="1" x14ac:dyDescent="0.2">
      <c r="A317" s="37"/>
      <c r="B317" s="38"/>
      <c r="C317" s="176" t="s">
        <v>484</v>
      </c>
      <c r="D317" s="176" t="s">
        <v>157</v>
      </c>
      <c r="E317" s="177" t="s">
        <v>485</v>
      </c>
      <c r="F317" s="178" t="s">
        <v>486</v>
      </c>
      <c r="G317" s="179" t="s">
        <v>160</v>
      </c>
      <c r="H317" s="180">
        <v>22.4</v>
      </c>
      <c r="I317" s="181"/>
      <c r="J317" s="182">
        <f>ROUND(I317*H317,2)</f>
        <v>0</v>
      </c>
      <c r="K317" s="178" t="s">
        <v>79</v>
      </c>
      <c r="L317" s="42"/>
      <c r="M317" s="183" t="s">
        <v>79</v>
      </c>
      <c r="N317" s="184" t="s">
        <v>51</v>
      </c>
      <c r="O317" s="67"/>
      <c r="P317" s="185">
        <f>O317*H317</f>
        <v>0</v>
      </c>
      <c r="Q317" s="185">
        <v>0</v>
      </c>
      <c r="R317" s="185">
        <f>Q317*H317</f>
        <v>0</v>
      </c>
      <c r="S317" s="185">
        <v>0.02</v>
      </c>
      <c r="T317" s="186">
        <f>S317*H317</f>
        <v>0.44799999999999995</v>
      </c>
      <c r="U317" s="37"/>
      <c r="V317" s="37"/>
      <c r="W317" s="37"/>
      <c r="X317" s="37"/>
      <c r="Y317" s="37"/>
      <c r="Z317" s="37"/>
      <c r="AA317" s="37"/>
      <c r="AB317" s="37"/>
      <c r="AC317" s="37"/>
      <c r="AD317" s="37"/>
      <c r="AE317" s="37"/>
      <c r="AR317" s="187" t="s">
        <v>162</v>
      </c>
      <c r="AT317" s="187" t="s">
        <v>157</v>
      </c>
      <c r="AU317" s="187" t="s">
        <v>91</v>
      </c>
      <c r="AY317" s="19" t="s">
        <v>154</v>
      </c>
      <c r="BE317" s="188">
        <f>IF(N317="základní",J317,0)</f>
        <v>0</v>
      </c>
      <c r="BF317" s="188">
        <f>IF(N317="snížená",J317,0)</f>
        <v>0</v>
      </c>
      <c r="BG317" s="188">
        <f>IF(N317="zákl. přenesená",J317,0)</f>
        <v>0</v>
      </c>
      <c r="BH317" s="188">
        <f>IF(N317="sníž. přenesená",J317,0)</f>
        <v>0</v>
      </c>
      <c r="BI317" s="188">
        <f>IF(N317="nulová",J317,0)</f>
        <v>0</v>
      </c>
      <c r="BJ317" s="19" t="s">
        <v>89</v>
      </c>
      <c r="BK317" s="188">
        <f>ROUND(I317*H317,2)</f>
        <v>0</v>
      </c>
      <c r="BL317" s="19" t="s">
        <v>162</v>
      </c>
      <c r="BM317" s="187" t="s">
        <v>487</v>
      </c>
    </row>
    <row r="318" spans="1:65" s="2" customFormat="1" ht="16.5" customHeight="1" x14ac:dyDescent="0.2">
      <c r="A318" s="37"/>
      <c r="B318" s="38"/>
      <c r="C318" s="176" t="s">
        <v>488</v>
      </c>
      <c r="D318" s="176" t="s">
        <v>157</v>
      </c>
      <c r="E318" s="177" t="s">
        <v>489</v>
      </c>
      <c r="F318" s="178" t="s">
        <v>490</v>
      </c>
      <c r="G318" s="179" t="s">
        <v>181</v>
      </c>
      <c r="H318" s="180">
        <v>1</v>
      </c>
      <c r="I318" s="181"/>
      <c r="J318" s="182">
        <f>ROUND(I318*H318,2)</f>
        <v>0</v>
      </c>
      <c r="K318" s="178" t="s">
        <v>79</v>
      </c>
      <c r="L318" s="42"/>
      <c r="M318" s="183" t="s">
        <v>79</v>
      </c>
      <c r="N318" s="184" t="s">
        <v>51</v>
      </c>
      <c r="O318" s="67"/>
      <c r="P318" s="185">
        <f>O318*H318</f>
        <v>0</v>
      </c>
      <c r="Q318" s="185">
        <v>0.02</v>
      </c>
      <c r="R318" s="185">
        <f>Q318*H318</f>
        <v>0.02</v>
      </c>
      <c r="S318" s="185">
        <v>0</v>
      </c>
      <c r="T318" s="186">
        <f>S318*H318</f>
        <v>0</v>
      </c>
      <c r="U318" s="37"/>
      <c r="V318" s="37"/>
      <c r="W318" s="37"/>
      <c r="X318" s="37"/>
      <c r="Y318" s="37"/>
      <c r="Z318" s="37"/>
      <c r="AA318" s="37"/>
      <c r="AB318" s="37"/>
      <c r="AC318" s="37"/>
      <c r="AD318" s="37"/>
      <c r="AE318" s="37"/>
      <c r="AR318" s="187" t="s">
        <v>162</v>
      </c>
      <c r="AT318" s="187" t="s">
        <v>157</v>
      </c>
      <c r="AU318" s="187" t="s">
        <v>91</v>
      </c>
      <c r="AY318" s="19" t="s">
        <v>154</v>
      </c>
      <c r="BE318" s="188">
        <f>IF(N318="základní",J318,0)</f>
        <v>0</v>
      </c>
      <c r="BF318" s="188">
        <f>IF(N318="snížená",J318,0)</f>
        <v>0</v>
      </c>
      <c r="BG318" s="188">
        <f>IF(N318="zákl. přenesená",J318,0)</f>
        <v>0</v>
      </c>
      <c r="BH318" s="188">
        <f>IF(N318="sníž. přenesená",J318,0)</f>
        <v>0</v>
      </c>
      <c r="BI318" s="188">
        <f>IF(N318="nulová",J318,0)</f>
        <v>0</v>
      </c>
      <c r="BJ318" s="19" t="s">
        <v>89</v>
      </c>
      <c r="BK318" s="188">
        <f>ROUND(I318*H318,2)</f>
        <v>0</v>
      </c>
      <c r="BL318" s="19" t="s">
        <v>162</v>
      </c>
      <c r="BM318" s="187" t="s">
        <v>491</v>
      </c>
    </row>
    <row r="319" spans="1:65" s="14" customFormat="1" ht="11.25" x14ac:dyDescent="0.2">
      <c r="B319" s="205"/>
      <c r="C319" s="206"/>
      <c r="D319" s="196" t="s">
        <v>166</v>
      </c>
      <c r="E319" s="207" t="s">
        <v>79</v>
      </c>
      <c r="F319" s="208" t="s">
        <v>492</v>
      </c>
      <c r="G319" s="206"/>
      <c r="H319" s="209">
        <v>1</v>
      </c>
      <c r="I319" s="210"/>
      <c r="J319" s="206"/>
      <c r="K319" s="206"/>
      <c r="L319" s="211"/>
      <c r="M319" s="212"/>
      <c r="N319" s="213"/>
      <c r="O319" s="213"/>
      <c r="P319" s="213"/>
      <c r="Q319" s="213"/>
      <c r="R319" s="213"/>
      <c r="S319" s="213"/>
      <c r="T319" s="214"/>
      <c r="AT319" s="215" t="s">
        <v>166</v>
      </c>
      <c r="AU319" s="215" t="s">
        <v>91</v>
      </c>
      <c r="AV319" s="14" t="s">
        <v>91</v>
      </c>
      <c r="AW319" s="14" t="s">
        <v>42</v>
      </c>
      <c r="AX319" s="14" t="s">
        <v>89</v>
      </c>
      <c r="AY319" s="215" t="s">
        <v>154</v>
      </c>
    </row>
    <row r="320" spans="1:65" s="2" customFormat="1" ht="16.5" customHeight="1" x14ac:dyDescent="0.2">
      <c r="A320" s="37"/>
      <c r="B320" s="38"/>
      <c r="C320" s="176" t="s">
        <v>493</v>
      </c>
      <c r="D320" s="176" t="s">
        <v>157</v>
      </c>
      <c r="E320" s="177" t="s">
        <v>494</v>
      </c>
      <c r="F320" s="178" t="s">
        <v>495</v>
      </c>
      <c r="G320" s="179" t="s">
        <v>496</v>
      </c>
      <c r="H320" s="180">
        <v>1</v>
      </c>
      <c r="I320" s="181"/>
      <c r="J320" s="182">
        <f>ROUND(I320*H320,2)</f>
        <v>0</v>
      </c>
      <c r="K320" s="178" t="s">
        <v>79</v>
      </c>
      <c r="L320" s="42"/>
      <c r="M320" s="183" t="s">
        <v>79</v>
      </c>
      <c r="N320" s="184" t="s">
        <v>51</v>
      </c>
      <c r="O320" s="67"/>
      <c r="P320" s="185">
        <f>O320*H320</f>
        <v>0</v>
      </c>
      <c r="Q320" s="185">
        <v>0</v>
      </c>
      <c r="R320" s="185">
        <f>Q320*H320</f>
        <v>0</v>
      </c>
      <c r="S320" s="185">
        <v>0</v>
      </c>
      <c r="T320" s="186">
        <f>S320*H320</f>
        <v>0</v>
      </c>
      <c r="U320" s="37"/>
      <c r="V320" s="37"/>
      <c r="W320" s="37"/>
      <c r="X320" s="37"/>
      <c r="Y320" s="37"/>
      <c r="Z320" s="37"/>
      <c r="AA320" s="37"/>
      <c r="AB320" s="37"/>
      <c r="AC320" s="37"/>
      <c r="AD320" s="37"/>
      <c r="AE320" s="37"/>
      <c r="AR320" s="187" t="s">
        <v>162</v>
      </c>
      <c r="AT320" s="187" t="s">
        <v>157</v>
      </c>
      <c r="AU320" s="187" t="s">
        <v>91</v>
      </c>
      <c r="AY320" s="19" t="s">
        <v>154</v>
      </c>
      <c r="BE320" s="188">
        <f>IF(N320="základní",J320,0)</f>
        <v>0</v>
      </c>
      <c r="BF320" s="188">
        <f>IF(N320="snížená",J320,0)</f>
        <v>0</v>
      </c>
      <c r="BG320" s="188">
        <f>IF(N320="zákl. přenesená",J320,0)</f>
        <v>0</v>
      </c>
      <c r="BH320" s="188">
        <f>IF(N320="sníž. přenesená",J320,0)</f>
        <v>0</v>
      </c>
      <c r="BI320" s="188">
        <f>IF(N320="nulová",J320,0)</f>
        <v>0</v>
      </c>
      <c r="BJ320" s="19" t="s">
        <v>89</v>
      </c>
      <c r="BK320" s="188">
        <f>ROUND(I320*H320,2)</f>
        <v>0</v>
      </c>
      <c r="BL320" s="19" t="s">
        <v>162</v>
      </c>
      <c r="BM320" s="187" t="s">
        <v>497</v>
      </c>
    </row>
    <row r="321" spans="1:65" s="2" customFormat="1" ht="16.5" customHeight="1" x14ac:dyDescent="0.2">
      <c r="A321" s="37"/>
      <c r="B321" s="38"/>
      <c r="C321" s="176" t="s">
        <v>498</v>
      </c>
      <c r="D321" s="176" t="s">
        <v>157</v>
      </c>
      <c r="E321" s="177" t="s">
        <v>499</v>
      </c>
      <c r="F321" s="178" t="s">
        <v>500</v>
      </c>
      <c r="G321" s="179" t="s">
        <v>496</v>
      </c>
      <c r="H321" s="180">
        <v>1</v>
      </c>
      <c r="I321" s="181"/>
      <c r="J321" s="182">
        <f>ROUND(I321*H321,2)</f>
        <v>0</v>
      </c>
      <c r="K321" s="178" t="s">
        <v>79</v>
      </c>
      <c r="L321" s="42"/>
      <c r="M321" s="183" t="s">
        <v>79</v>
      </c>
      <c r="N321" s="184" t="s">
        <v>51</v>
      </c>
      <c r="O321" s="67"/>
      <c r="P321" s="185">
        <f>O321*H321</f>
        <v>0</v>
      </c>
      <c r="Q321" s="185">
        <v>0</v>
      </c>
      <c r="R321" s="185">
        <f>Q321*H321</f>
        <v>0</v>
      </c>
      <c r="S321" s="185">
        <v>0</v>
      </c>
      <c r="T321" s="186">
        <f>S321*H321</f>
        <v>0</v>
      </c>
      <c r="U321" s="37"/>
      <c r="V321" s="37"/>
      <c r="W321" s="37"/>
      <c r="X321" s="37"/>
      <c r="Y321" s="37"/>
      <c r="Z321" s="37"/>
      <c r="AA321" s="37"/>
      <c r="AB321" s="37"/>
      <c r="AC321" s="37"/>
      <c r="AD321" s="37"/>
      <c r="AE321" s="37"/>
      <c r="AR321" s="187" t="s">
        <v>162</v>
      </c>
      <c r="AT321" s="187" t="s">
        <v>157</v>
      </c>
      <c r="AU321" s="187" t="s">
        <v>91</v>
      </c>
      <c r="AY321" s="19" t="s">
        <v>154</v>
      </c>
      <c r="BE321" s="188">
        <f>IF(N321="základní",J321,0)</f>
        <v>0</v>
      </c>
      <c r="BF321" s="188">
        <f>IF(N321="snížená",J321,0)</f>
        <v>0</v>
      </c>
      <c r="BG321" s="188">
        <f>IF(N321="zákl. přenesená",J321,0)</f>
        <v>0</v>
      </c>
      <c r="BH321" s="188">
        <f>IF(N321="sníž. přenesená",J321,0)</f>
        <v>0</v>
      </c>
      <c r="BI321" s="188">
        <f>IF(N321="nulová",J321,0)</f>
        <v>0</v>
      </c>
      <c r="BJ321" s="19" t="s">
        <v>89</v>
      </c>
      <c r="BK321" s="188">
        <f>ROUND(I321*H321,2)</f>
        <v>0</v>
      </c>
      <c r="BL321" s="19" t="s">
        <v>162</v>
      </c>
      <c r="BM321" s="187" t="s">
        <v>501</v>
      </c>
    </row>
    <row r="322" spans="1:65" s="2" customFormat="1" ht="16.5" customHeight="1" x14ac:dyDescent="0.2">
      <c r="A322" s="37"/>
      <c r="B322" s="38"/>
      <c r="C322" s="176" t="s">
        <v>502</v>
      </c>
      <c r="D322" s="176" t="s">
        <v>157</v>
      </c>
      <c r="E322" s="177" t="s">
        <v>503</v>
      </c>
      <c r="F322" s="178" t="s">
        <v>504</v>
      </c>
      <c r="G322" s="179" t="s">
        <v>496</v>
      </c>
      <c r="H322" s="180">
        <v>1</v>
      </c>
      <c r="I322" s="181"/>
      <c r="J322" s="182">
        <f>ROUND(I322*H322,2)</f>
        <v>0</v>
      </c>
      <c r="K322" s="178" t="s">
        <v>79</v>
      </c>
      <c r="L322" s="42"/>
      <c r="M322" s="183" t="s">
        <v>79</v>
      </c>
      <c r="N322" s="184" t="s">
        <v>51</v>
      </c>
      <c r="O322" s="67"/>
      <c r="P322" s="185">
        <f>O322*H322</f>
        <v>0</v>
      </c>
      <c r="Q322" s="185">
        <v>0</v>
      </c>
      <c r="R322" s="185">
        <f>Q322*H322</f>
        <v>0</v>
      </c>
      <c r="S322" s="185">
        <v>0</v>
      </c>
      <c r="T322" s="186">
        <f>S322*H322</f>
        <v>0</v>
      </c>
      <c r="U322" s="37"/>
      <c r="V322" s="37"/>
      <c r="W322" s="37"/>
      <c r="X322" s="37"/>
      <c r="Y322" s="37"/>
      <c r="Z322" s="37"/>
      <c r="AA322" s="37"/>
      <c r="AB322" s="37"/>
      <c r="AC322" s="37"/>
      <c r="AD322" s="37"/>
      <c r="AE322" s="37"/>
      <c r="AR322" s="187" t="s">
        <v>162</v>
      </c>
      <c r="AT322" s="187" t="s">
        <v>157</v>
      </c>
      <c r="AU322" s="187" t="s">
        <v>91</v>
      </c>
      <c r="AY322" s="19" t="s">
        <v>154</v>
      </c>
      <c r="BE322" s="188">
        <f>IF(N322="základní",J322,0)</f>
        <v>0</v>
      </c>
      <c r="BF322" s="188">
        <f>IF(N322="snížená",J322,0)</f>
        <v>0</v>
      </c>
      <c r="BG322" s="188">
        <f>IF(N322="zákl. přenesená",J322,0)</f>
        <v>0</v>
      </c>
      <c r="BH322" s="188">
        <f>IF(N322="sníž. přenesená",J322,0)</f>
        <v>0</v>
      </c>
      <c r="BI322" s="188">
        <f>IF(N322="nulová",J322,0)</f>
        <v>0</v>
      </c>
      <c r="BJ322" s="19" t="s">
        <v>89</v>
      </c>
      <c r="BK322" s="188">
        <f>ROUND(I322*H322,2)</f>
        <v>0</v>
      </c>
      <c r="BL322" s="19" t="s">
        <v>162</v>
      </c>
      <c r="BM322" s="187" t="s">
        <v>505</v>
      </c>
    </row>
    <row r="323" spans="1:65" s="2" customFormat="1" ht="16.5" customHeight="1" x14ac:dyDescent="0.2">
      <c r="A323" s="37"/>
      <c r="B323" s="38"/>
      <c r="C323" s="176" t="s">
        <v>506</v>
      </c>
      <c r="D323" s="176" t="s">
        <v>157</v>
      </c>
      <c r="E323" s="177" t="s">
        <v>507</v>
      </c>
      <c r="F323" s="178" t="s">
        <v>508</v>
      </c>
      <c r="G323" s="179" t="s">
        <v>496</v>
      </c>
      <c r="H323" s="180">
        <v>1</v>
      </c>
      <c r="I323" s="181"/>
      <c r="J323" s="182">
        <f>ROUND(I323*H323,2)</f>
        <v>0</v>
      </c>
      <c r="K323" s="178" t="s">
        <v>79</v>
      </c>
      <c r="L323" s="42"/>
      <c r="M323" s="183" t="s">
        <v>79</v>
      </c>
      <c r="N323" s="184" t="s">
        <v>51</v>
      </c>
      <c r="O323" s="67"/>
      <c r="P323" s="185">
        <f>O323*H323</f>
        <v>0</v>
      </c>
      <c r="Q323" s="185">
        <v>0</v>
      </c>
      <c r="R323" s="185">
        <f>Q323*H323</f>
        <v>0</v>
      </c>
      <c r="S323" s="185">
        <v>0</v>
      </c>
      <c r="T323" s="186">
        <f>S323*H323</f>
        <v>0</v>
      </c>
      <c r="U323" s="37"/>
      <c r="V323" s="37"/>
      <c r="W323" s="37"/>
      <c r="X323" s="37"/>
      <c r="Y323" s="37"/>
      <c r="Z323" s="37"/>
      <c r="AA323" s="37"/>
      <c r="AB323" s="37"/>
      <c r="AC323" s="37"/>
      <c r="AD323" s="37"/>
      <c r="AE323" s="37"/>
      <c r="AR323" s="187" t="s">
        <v>162</v>
      </c>
      <c r="AT323" s="187" t="s">
        <v>157</v>
      </c>
      <c r="AU323" s="187" t="s">
        <v>91</v>
      </c>
      <c r="AY323" s="19" t="s">
        <v>154</v>
      </c>
      <c r="BE323" s="188">
        <f>IF(N323="základní",J323,0)</f>
        <v>0</v>
      </c>
      <c r="BF323" s="188">
        <f>IF(N323="snížená",J323,0)</f>
        <v>0</v>
      </c>
      <c r="BG323" s="188">
        <f>IF(N323="zákl. přenesená",J323,0)</f>
        <v>0</v>
      </c>
      <c r="BH323" s="188">
        <f>IF(N323="sníž. přenesená",J323,0)</f>
        <v>0</v>
      </c>
      <c r="BI323" s="188">
        <f>IF(N323="nulová",J323,0)</f>
        <v>0</v>
      </c>
      <c r="BJ323" s="19" t="s">
        <v>89</v>
      </c>
      <c r="BK323" s="188">
        <f>ROUND(I323*H323,2)</f>
        <v>0</v>
      </c>
      <c r="BL323" s="19" t="s">
        <v>162</v>
      </c>
      <c r="BM323" s="187" t="s">
        <v>509</v>
      </c>
    </row>
    <row r="324" spans="1:65" s="2" customFormat="1" ht="16.5" customHeight="1" x14ac:dyDescent="0.2">
      <c r="A324" s="37"/>
      <c r="B324" s="38"/>
      <c r="C324" s="176" t="s">
        <v>510</v>
      </c>
      <c r="D324" s="176" t="s">
        <v>157</v>
      </c>
      <c r="E324" s="177" t="s">
        <v>511</v>
      </c>
      <c r="F324" s="178" t="s">
        <v>512</v>
      </c>
      <c r="G324" s="179" t="s">
        <v>496</v>
      </c>
      <c r="H324" s="180">
        <v>1</v>
      </c>
      <c r="I324" s="181"/>
      <c r="J324" s="182">
        <f>ROUND(I324*H324,2)</f>
        <v>0</v>
      </c>
      <c r="K324" s="178" t="s">
        <v>79</v>
      </c>
      <c r="L324" s="42"/>
      <c r="M324" s="183" t="s">
        <v>79</v>
      </c>
      <c r="N324" s="184" t="s">
        <v>51</v>
      </c>
      <c r="O324" s="67"/>
      <c r="P324" s="185">
        <f>O324*H324</f>
        <v>0</v>
      </c>
      <c r="Q324" s="185">
        <v>0</v>
      </c>
      <c r="R324" s="185">
        <f>Q324*H324</f>
        <v>0</v>
      </c>
      <c r="S324" s="185">
        <v>0</v>
      </c>
      <c r="T324" s="186">
        <f>S324*H324</f>
        <v>0</v>
      </c>
      <c r="U324" s="37"/>
      <c r="V324" s="37"/>
      <c r="W324" s="37"/>
      <c r="X324" s="37"/>
      <c r="Y324" s="37"/>
      <c r="Z324" s="37"/>
      <c r="AA324" s="37"/>
      <c r="AB324" s="37"/>
      <c r="AC324" s="37"/>
      <c r="AD324" s="37"/>
      <c r="AE324" s="37"/>
      <c r="AR324" s="187" t="s">
        <v>162</v>
      </c>
      <c r="AT324" s="187" t="s">
        <v>157</v>
      </c>
      <c r="AU324" s="187" t="s">
        <v>91</v>
      </c>
      <c r="AY324" s="19" t="s">
        <v>154</v>
      </c>
      <c r="BE324" s="188">
        <f>IF(N324="základní",J324,0)</f>
        <v>0</v>
      </c>
      <c r="BF324" s="188">
        <f>IF(N324="snížená",J324,0)</f>
        <v>0</v>
      </c>
      <c r="BG324" s="188">
        <f>IF(N324="zákl. přenesená",J324,0)</f>
        <v>0</v>
      </c>
      <c r="BH324" s="188">
        <f>IF(N324="sníž. přenesená",J324,0)</f>
        <v>0</v>
      </c>
      <c r="BI324" s="188">
        <f>IF(N324="nulová",J324,0)</f>
        <v>0</v>
      </c>
      <c r="BJ324" s="19" t="s">
        <v>89</v>
      </c>
      <c r="BK324" s="188">
        <f>ROUND(I324*H324,2)</f>
        <v>0</v>
      </c>
      <c r="BL324" s="19" t="s">
        <v>162</v>
      </c>
      <c r="BM324" s="187" t="s">
        <v>513</v>
      </c>
    </row>
    <row r="325" spans="1:65" s="12" customFormat="1" ht="22.9" customHeight="1" x14ac:dyDescent="0.2">
      <c r="B325" s="160"/>
      <c r="C325" s="161"/>
      <c r="D325" s="162" t="s">
        <v>80</v>
      </c>
      <c r="E325" s="174" t="s">
        <v>514</v>
      </c>
      <c r="F325" s="174" t="s">
        <v>515</v>
      </c>
      <c r="G325" s="161"/>
      <c r="H325" s="161"/>
      <c r="I325" s="164"/>
      <c r="J325" s="175">
        <f>BK325</f>
        <v>0</v>
      </c>
      <c r="K325" s="161"/>
      <c r="L325" s="166"/>
      <c r="M325" s="167"/>
      <c r="N325" s="168"/>
      <c r="O325" s="168"/>
      <c r="P325" s="169">
        <f>SUM(P326:P334)</f>
        <v>0</v>
      </c>
      <c r="Q325" s="168"/>
      <c r="R325" s="169">
        <f>SUM(R326:R334)</f>
        <v>0</v>
      </c>
      <c r="S325" s="168"/>
      <c r="T325" s="170">
        <f>SUM(T326:T334)</f>
        <v>0</v>
      </c>
      <c r="AR325" s="171" t="s">
        <v>89</v>
      </c>
      <c r="AT325" s="172" t="s">
        <v>80</v>
      </c>
      <c r="AU325" s="172" t="s">
        <v>89</v>
      </c>
      <c r="AY325" s="171" t="s">
        <v>154</v>
      </c>
      <c r="BK325" s="173">
        <f>SUM(BK326:BK334)</f>
        <v>0</v>
      </c>
    </row>
    <row r="326" spans="1:65" s="2" customFormat="1" ht="37.9" customHeight="1" x14ac:dyDescent="0.2">
      <c r="A326" s="37"/>
      <c r="B326" s="38"/>
      <c r="C326" s="176" t="s">
        <v>516</v>
      </c>
      <c r="D326" s="176" t="s">
        <v>157</v>
      </c>
      <c r="E326" s="177" t="s">
        <v>517</v>
      </c>
      <c r="F326" s="178" t="s">
        <v>518</v>
      </c>
      <c r="G326" s="179" t="s">
        <v>174</v>
      </c>
      <c r="H326" s="180">
        <v>49.808999999999997</v>
      </c>
      <c r="I326" s="181"/>
      <c r="J326" s="182">
        <f>ROUND(I326*H326,2)</f>
        <v>0</v>
      </c>
      <c r="K326" s="178" t="s">
        <v>161</v>
      </c>
      <c r="L326" s="42"/>
      <c r="M326" s="183" t="s">
        <v>79</v>
      </c>
      <c r="N326" s="184" t="s">
        <v>51</v>
      </c>
      <c r="O326" s="67"/>
      <c r="P326" s="185">
        <f>O326*H326</f>
        <v>0</v>
      </c>
      <c r="Q326" s="185">
        <v>0</v>
      </c>
      <c r="R326" s="185">
        <f>Q326*H326</f>
        <v>0</v>
      </c>
      <c r="S326" s="185">
        <v>0</v>
      </c>
      <c r="T326" s="186">
        <f>S326*H326</f>
        <v>0</v>
      </c>
      <c r="U326" s="37"/>
      <c r="V326" s="37"/>
      <c r="W326" s="37"/>
      <c r="X326" s="37"/>
      <c r="Y326" s="37"/>
      <c r="Z326" s="37"/>
      <c r="AA326" s="37"/>
      <c r="AB326" s="37"/>
      <c r="AC326" s="37"/>
      <c r="AD326" s="37"/>
      <c r="AE326" s="37"/>
      <c r="AR326" s="187" t="s">
        <v>162</v>
      </c>
      <c r="AT326" s="187" t="s">
        <v>157</v>
      </c>
      <c r="AU326" s="187" t="s">
        <v>91</v>
      </c>
      <c r="AY326" s="19" t="s">
        <v>154</v>
      </c>
      <c r="BE326" s="188">
        <f>IF(N326="základní",J326,0)</f>
        <v>0</v>
      </c>
      <c r="BF326" s="188">
        <f>IF(N326="snížená",J326,0)</f>
        <v>0</v>
      </c>
      <c r="BG326" s="188">
        <f>IF(N326="zákl. přenesená",J326,0)</f>
        <v>0</v>
      </c>
      <c r="BH326" s="188">
        <f>IF(N326="sníž. přenesená",J326,0)</f>
        <v>0</v>
      </c>
      <c r="BI326" s="188">
        <f>IF(N326="nulová",J326,0)</f>
        <v>0</v>
      </c>
      <c r="BJ326" s="19" t="s">
        <v>89</v>
      </c>
      <c r="BK326" s="188">
        <f>ROUND(I326*H326,2)</f>
        <v>0</v>
      </c>
      <c r="BL326" s="19" t="s">
        <v>162</v>
      </c>
      <c r="BM326" s="187" t="s">
        <v>519</v>
      </c>
    </row>
    <row r="327" spans="1:65" s="2" customFormat="1" ht="11.25" x14ac:dyDescent="0.2">
      <c r="A327" s="37"/>
      <c r="B327" s="38"/>
      <c r="C327" s="39"/>
      <c r="D327" s="189" t="s">
        <v>164</v>
      </c>
      <c r="E327" s="39"/>
      <c r="F327" s="190" t="s">
        <v>520</v>
      </c>
      <c r="G327" s="39"/>
      <c r="H327" s="39"/>
      <c r="I327" s="191"/>
      <c r="J327" s="39"/>
      <c r="K327" s="39"/>
      <c r="L327" s="42"/>
      <c r="M327" s="192"/>
      <c r="N327" s="193"/>
      <c r="O327" s="67"/>
      <c r="P327" s="67"/>
      <c r="Q327" s="67"/>
      <c r="R327" s="67"/>
      <c r="S327" s="67"/>
      <c r="T327" s="68"/>
      <c r="U327" s="37"/>
      <c r="V327" s="37"/>
      <c r="W327" s="37"/>
      <c r="X327" s="37"/>
      <c r="Y327" s="37"/>
      <c r="Z327" s="37"/>
      <c r="AA327" s="37"/>
      <c r="AB327" s="37"/>
      <c r="AC327" s="37"/>
      <c r="AD327" s="37"/>
      <c r="AE327" s="37"/>
      <c r="AT327" s="19" t="s">
        <v>164</v>
      </c>
      <c r="AU327" s="19" t="s">
        <v>91</v>
      </c>
    </row>
    <row r="328" spans="1:65" s="2" customFormat="1" ht="33" customHeight="1" x14ac:dyDescent="0.2">
      <c r="A328" s="37"/>
      <c r="B328" s="38"/>
      <c r="C328" s="176" t="s">
        <v>521</v>
      </c>
      <c r="D328" s="176" t="s">
        <v>157</v>
      </c>
      <c r="E328" s="177" t="s">
        <v>522</v>
      </c>
      <c r="F328" s="178" t="s">
        <v>523</v>
      </c>
      <c r="G328" s="179" t="s">
        <v>174</v>
      </c>
      <c r="H328" s="180">
        <v>49.808999999999997</v>
      </c>
      <c r="I328" s="181"/>
      <c r="J328" s="182">
        <f>ROUND(I328*H328,2)</f>
        <v>0</v>
      </c>
      <c r="K328" s="178" t="s">
        <v>161</v>
      </c>
      <c r="L328" s="42"/>
      <c r="M328" s="183" t="s">
        <v>79</v>
      </c>
      <c r="N328" s="184" t="s">
        <v>51</v>
      </c>
      <c r="O328" s="67"/>
      <c r="P328" s="185">
        <f>O328*H328</f>
        <v>0</v>
      </c>
      <c r="Q328" s="185">
        <v>0</v>
      </c>
      <c r="R328" s="185">
        <f>Q328*H328</f>
        <v>0</v>
      </c>
      <c r="S328" s="185">
        <v>0</v>
      </c>
      <c r="T328" s="186">
        <f>S328*H328</f>
        <v>0</v>
      </c>
      <c r="U328" s="37"/>
      <c r="V328" s="37"/>
      <c r="W328" s="37"/>
      <c r="X328" s="37"/>
      <c r="Y328" s="37"/>
      <c r="Z328" s="37"/>
      <c r="AA328" s="37"/>
      <c r="AB328" s="37"/>
      <c r="AC328" s="37"/>
      <c r="AD328" s="37"/>
      <c r="AE328" s="37"/>
      <c r="AR328" s="187" t="s">
        <v>162</v>
      </c>
      <c r="AT328" s="187" t="s">
        <v>157</v>
      </c>
      <c r="AU328" s="187" t="s">
        <v>91</v>
      </c>
      <c r="AY328" s="19" t="s">
        <v>154</v>
      </c>
      <c r="BE328" s="188">
        <f>IF(N328="základní",J328,0)</f>
        <v>0</v>
      </c>
      <c r="BF328" s="188">
        <f>IF(N328="snížená",J328,0)</f>
        <v>0</v>
      </c>
      <c r="BG328" s="188">
        <f>IF(N328="zákl. přenesená",J328,0)</f>
        <v>0</v>
      </c>
      <c r="BH328" s="188">
        <f>IF(N328="sníž. přenesená",J328,0)</f>
        <v>0</v>
      </c>
      <c r="BI328" s="188">
        <f>IF(N328="nulová",J328,0)</f>
        <v>0</v>
      </c>
      <c r="BJ328" s="19" t="s">
        <v>89</v>
      </c>
      <c r="BK328" s="188">
        <f>ROUND(I328*H328,2)</f>
        <v>0</v>
      </c>
      <c r="BL328" s="19" t="s">
        <v>162</v>
      </c>
      <c r="BM328" s="187" t="s">
        <v>524</v>
      </c>
    </row>
    <row r="329" spans="1:65" s="2" customFormat="1" ht="11.25" x14ac:dyDescent="0.2">
      <c r="A329" s="37"/>
      <c r="B329" s="38"/>
      <c r="C329" s="39"/>
      <c r="D329" s="189" t="s">
        <v>164</v>
      </c>
      <c r="E329" s="39"/>
      <c r="F329" s="190" t="s">
        <v>525</v>
      </c>
      <c r="G329" s="39"/>
      <c r="H329" s="39"/>
      <c r="I329" s="191"/>
      <c r="J329" s="39"/>
      <c r="K329" s="39"/>
      <c r="L329" s="42"/>
      <c r="M329" s="192"/>
      <c r="N329" s="193"/>
      <c r="O329" s="67"/>
      <c r="P329" s="67"/>
      <c r="Q329" s="67"/>
      <c r="R329" s="67"/>
      <c r="S329" s="67"/>
      <c r="T329" s="68"/>
      <c r="U329" s="37"/>
      <c r="V329" s="37"/>
      <c r="W329" s="37"/>
      <c r="X329" s="37"/>
      <c r="Y329" s="37"/>
      <c r="Z329" s="37"/>
      <c r="AA329" s="37"/>
      <c r="AB329" s="37"/>
      <c r="AC329" s="37"/>
      <c r="AD329" s="37"/>
      <c r="AE329" s="37"/>
      <c r="AT329" s="19" t="s">
        <v>164</v>
      </c>
      <c r="AU329" s="19" t="s">
        <v>91</v>
      </c>
    </row>
    <row r="330" spans="1:65" s="2" customFormat="1" ht="44.25" customHeight="1" x14ac:dyDescent="0.2">
      <c r="A330" s="37"/>
      <c r="B330" s="38"/>
      <c r="C330" s="176" t="s">
        <v>526</v>
      </c>
      <c r="D330" s="176" t="s">
        <v>157</v>
      </c>
      <c r="E330" s="177" t="s">
        <v>527</v>
      </c>
      <c r="F330" s="178" t="s">
        <v>528</v>
      </c>
      <c r="G330" s="179" t="s">
        <v>174</v>
      </c>
      <c r="H330" s="180">
        <v>980.43799999999999</v>
      </c>
      <c r="I330" s="181"/>
      <c r="J330" s="182">
        <f>ROUND(I330*H330,2)</f>
        <v>0</v>
      </c>
      <c r="K330" s="178" t="s">
        <v>161</v>
      </c>
      <c r="L330" s="42"/>
      <c r="M330" s="183" t="s">
        <v>79</v>
      </c>
      <c r="N330" s="184" t="s">
        <v>51</v>
      </c>
      <c r="O330" s="67"/>
      <c r="P330" s="185">
        <f>O330*H330</f>
        <v>0</v>
      </c>
      <c r="Q330" s="185">
        <v>0</v>
      </c>
      <c r="R330" s="185">
        <f>Q330*H330</f>
        <v>0</v>
      </c>
      <c r="S330" s="185">
        <v>0</v>
      </c>
      <c r="T330" s="186">
        <f>S330*H330</f>
        <v>0</v>
      </c>
      <c r="U330" s="37"/>
      <c r="V330" s="37"/>
      <c r="W330" s="37"/>
      <c r="X330" s="37"/>
      <c r="Y330" s="37"/>
      <c r="Z330" s="37"/>
      <c r="AA330" s="37"/>
      <c r="AB330" s="37"/>
      <c r="AC330" s="37"/>
      <c r="AD330" s="37"/>
      <c r="AE330" s="37"/>
      <c r="AR330" s="187" t="s">
        <v>162</v>
      </c>
      <c r="AT330" s="187" t="s">
        <v>157</v>
      </c>
      <c r="AU330" s="187" t="s">
        <v>91</v>
      </c>
      <c r="AY330" s="19" t="s">
        <v>154</v>
      </c>
      <c r="BE330" s="188">
        <f>IF(N330="základní",J330,0)</f>
        <v>0</v>
      </c>
      <c r="BF330" s="188">
        <f>IF(N330="snížená",J330,0)</f>
        <v>0</v>
      </c>
      <c r="BG330" s="188">
        <f>IF(N330="zákl. přenesená",J330,0)</f>
        <v>0</v>
      </c>
      <c r="BH330" s="188">
        <f>IF(N330="sníž. přenesená",J330,0)</f>
        <v>0</v>
      </c>
      <c r="BI330" s="188">
        <f>IF(N330="nulová",J330,0)</f>
        <v>0</v>
      </c>
      <c r="BJ330" s="19" t="s">
        <v>89</v>
      </c>
      <c r="BK330" s="188">
        <f>ROUND(I330*H330,2)</f>
        <v>0</v>
      </c>
      <c r="BL330" s="19" t="s">
        <v>162</v>
      </c>
      <c r="BM330" s="187" t="s">
        <v>529</v>
      </c>
    </row>
    <row r="331" spans="1:65" s="2" customFormat="1" ht="11.25" x14ac:dyDescent="0.2">
      <c r="A331" s="37"/>
      <c r="B331" s="38"/>
      <c r="C331" s="39"/>
      <c r="D331" s="189" t="s">
        <v>164</v>
      </c>
      <c r="E331" s="39"/>
      <c r="F331" s="190" t="s">
        <v>530</v>
      </c>
      <c r="G331" s="39"/>
      <c r="H331" s="39"/>
      <c r="I331" s="191"/>
      <c r="J331" s="39"/>
      <c r="K331" s="39"/>
      <c r="L331" s="42"/>
      <c r="M331" s="192"/>
      <c r="N331" s="193"/>
      <c r="O331" s="67"/>
      <c r="P331" s="67"/>
      <c r="Q331" s="67"/>
      <c r="R331" s="67"/>
      <c r="S331" s="67"/>
      <c r="T331" s="68"/>
      <c r="U331" s="37"/>
      <c r="V331" s="37"/>
      <c r="W331" s="37"/>
      <c r="X331" s="37"/>
      <c r="Y331" s="37"/>
      <c r="Z331" s="37"/>
      <c r="AA331" s="37"/>
      <c r="AB331" s="37"/>
      <c r="AC331" s="37"/>
      <c r="AD331" s="37"/>
      <c r="AE331" s="37"/>
      <c r="AT331" s="19" t="s">
        <v>164</v>
      </c>
      <c r="AU331" s="19" t="s">
        <v>91</v>
      </c>
    </row>
    <row r="332" spans="1:65" s="14" customFormat="1" ht="11.25" x14ac:dyDescent="0.2">
      <c r="B332" s="205"/>
      <c r="C332" s="206"/>
      <c r="D332" s="196" t="s">
        <v>166</v>
      </c>
      <c r="E332" s="207" t="s">
        <v>79</v>
      </c>
      <c r="F332" s="208" t="s">
        <v>531</v>
      </c>
      <c r="G332" s="206"/>
      <c r="H332" s="209">
        <v>980.43799999999999</v>
      </c>
      <c r="I332" s="210"/>
      <c r="J332" s="206"/>
      <c r="K332" s="206"/>
      <c r="L332" s="211"/>
      <c r="M332" s="212"/>
      <c r="N332" s="213"/>
      <c r="O332" s="213"/>
      <c r="P332" s="213"/>
      <c r="Q332" s="213"/>
      <c r="R332" s="213"/>
      <c r="S332" s="213"/>
      <c r="T332" s="214"/>
      <c r="AT332" s="215" t="s">
        <v>166</v>
      </c>
      <c r="AU332" s="215" t="s">
        <v>91</v>
      </c>
      <c r="AV332" s="14" t="s">
        <v>91</v>
      </c>
      <c r="AW332" s="14" t="s">
        <v>42</v>
      </c>
      <c r="AX332" s="14" t="s">
        <v>89</v>
      </c>
      <c r="AY332" s="215" t="s">
        <v>154</v>
      </c>
    </row>
    <row r="333" spans="1:65" s="2" customFormat="1" ht="44.25" customHeight="1" x14ac:dyDescent="0.2">
      <c r="A333" s="37"/>
      <c r="B333" s="38"/>
      <c r="C333" s="176" t="s">
        <v>532</v>
      </c>
      <c r="D333" s="176" t="s">
        <v>157</v>
      </c>
      <c r="E333" s="177" t="s">
        <v>533</v>
      </c>
      <c r="F333" s="178" t="s">
        <v>534</v>
      </c>
      <c r="G333" s="179" t="s">
        <v>174</v>
      </c>
      <c r="H333" s="180">
        <v>49.808999999999997</v>
      </c>
      <c r="I333" s="181"/>
      <c r="J333" s="182">
        <f>ROUND(I333*H333,2)</f>
        <v>0</v>
      </c>
      <c r="K333" s="178" t="s">
        <v>161</v>
      </c>
      <c r="L333" s="42"/>
      <c r="M333" s="183" t="s">
        <v>79</v>
      </c>
      <c r="N333" s="184" t="s">
        <v>51</v>
      </c>
      <c r="O333" s="67"/>
      <c r="P333" s="185">
        <f>O333*H333</f>
        <v>0</v>
      </c>
      <c r="Q333" s="185">
        <v>0</v>
      </c>
      <c r="R333" s="185">
        <f>Q333*H333</f>
        <v>0</v>
      </c>
      <c r="S333" s="185">
        <v>0</v>
      </c>
      <c r="T333" s="186">
        <f>S333*H333</f>
        <v>0</v>
      </c>
      <c r="U333" s="37"/>
      <c r="V333" s="37"/>
      <c r="W333" s="37"/>
      <c r="X333" s="37"/>
      <c r="Y333" s="37"/>
      <c r="Z333" s="37"/>
      <c r="AA333" s="37"/>
      <c r="AB333" s="37"/>
      <c r="AC333" s="37"/>
      <c r="AD333" s="37"/>
      <c r="AE333" s="37"/>
      <c r="AR333" s="187" t="s">
        <v>162</v>
      </c>
      <c r="AT333" s="187" t="s">
        <v>157</v>
      </c>
      <c r="AU333" s="187" t="s">
        <v>91</v>
      </c>
      <c r="AY333" s="19" t="s">
        <v>154</v>
      </c>
      <c r="BE333" s="188">
        <f>IF(N333="základní",J333,0)</f>
        <v>0</v>
      </c>
      <c r="BF333" s="188">
        <f>IF(N333="snížená",J333,0)</f>
        <v>0</v>
      </c>
      <c r="BG333" s="188">
        <f>IF(N333="zákl. přenesená",J333,0)</f>
        <v>0</v>
      </c>
      <c r="BH333" s="188">
        <f>IF(N333="sníž. přenesená",J333,0)</f>
        <v>0</v>
      </c>
      <c r="BI333" s="188">
        <f>IF(N333="nulová",J333,0)</f>
        <v>0</v>
      </c>
      <c r="BJ333" s="19" t="s">
        <v>89</v>
      </c>
      <c r="BK333" s="188">
        <f>ROUND(I333*H333,2)</f>
        <v>0</v>
      </c>
      <c r="BL333" s="19" t="s">
        <v>162</v>
      </c>
      <c r="BM333" s="187" t="s">
        <v>535</v>
      </c>
    </row>
    <row r="334" spans="1:65" s="2" customFormat="1" ht="11.25" x14ac:dyDescent="0.2">
      <c r="A334" s="37"/>
      <c r="B334" s="38"/>
      <c r="C334" s="39"/>
      <c r="D334" s="189" t="s">
        <v>164</v>
      </c>
      <c r="E334" s="39"/>
      <c r="F334" s="190" t="s">
        <v>536</v>
      </c>
      <c r="G334" s="39"/>
      <c r="H334" s="39"/>
      <c r="I334" s="191"/>
      <c r="J334" s="39"/>
      <c r="K334" s="39"/>
      <c r="L334" s="42"/>
      <c r="M334" s="192"/>
      <c r="N334" s="193"/>
      <c r="O334" s="67"/>
      <c r="P334" s="67"/>
      <c r="Q334" s="67"/>
      <c r="R334" s="67"/>
      <c r="S334" s="67"/>
      <c r="T334" s="68"/>
      <c r="U334" s="37"/>
      <c r="V334" s="37"/>
      <c r="W334" s="37"/>
      <c r="X334" s="37"/>
      <c r="Y334" s="37"/>
      <c r="Z334" s="37"/>
      <c r="AA334" s="37"/>
      <c r="AB334" s="37"/>
      <c r="AC334" s="37"/>
      <c r="AD334" s="37"/>
      <c r="AE334" s="37"/>
      <c r="AT334" s="19" t="s">
        <v>164</v>
      </c>
      <c r="AU334" s="19" t="s">
        <v>91</v>
      </c>
    </row>
    <row r="335" spans="1:65" s="12" customFormat="1" ht="22.9" customHeight="1" x14ac:dyDescent="0.2">
      <c r="B335" s="160"/>
      <c r="C335" s="161"/>
      <c r="D335" s="162" t="s">
        <v>80</v>
      </c>
      <c r="E335" s="174" t="s">
        <v>537</v>
      </c>
      <c r="F335" s="174" t="s">
        <v>538</v>
      </c>
      <c r="G335" s="161"/>
      <c r="H335" s="161"/>
      <c r="I335" s="164"/>
      <c r="J335" s="175">
        <f>BK335</f>
        <v>0</v>
      </c>
      <c r="K335" s="161"/>
      <c r="L335" s="166"/>
      <c r="M335" s="167"/>
      <c r="N335" s="168"/>
      <c r="O335" s="168"/>
      <c r="P335" s="169">
        <f>SUM(P336:P337)</f>
        <v>0</v>
      </c>
      <c r="Q335" s="168"/>
      <c r="R335" s="169">
        <f>SUM(R336:R337)</f>
        <v>0</v>
      </c>
      <c r="S335" s="168"/>
      <c r="T335" s="170">
        <f>SUM(T336:T337)</f>
        <v>0</v>
      </c>
      <c r="AR335" s="171" t="s">
        <v>89</v>
      </c>
      <c r="AT335" s="172" t="s">
        <v>80</v>
      </c>
      <c r="AU335" s="172" t="s">
        <v>89</v>
      </c>
      <c r="AY335" s="171" t="s">
        <v>154</v>
      </c>
      <c r="BK335" s="173">
        <f>SUM(BK336:BK337)</f>
        <v>0</v>
      </c>
    </row>
    <row r="336" spans="1:65" s="2" customFormat="1" ht="55.5" customHeight="1" x14ac:dyDescent="0.2">
      <c r="A336" s="37"/>
      <c r="B336" s="38"/>
      <c r="C336" s="176" t="s">
        <v>539</v>
      </c>
      <c r="D336" s="176" t="s">
        <v>157</v>
      </c>
      <c r="E336" s="177" t="s">
        <v>540</v>
      </c>
      <c r="F336" s="178" t="s">
        <v>541</v>
      </c>
      <c r="G336" s="179" t="s">
        <v>174</v>
      </c>
      <c r="H336" s="180">
        <v>45.465000000000003</v>
      </c>
      <c r="I336" s="181"/>
      <c r="J336" s="182">
        <f>ROUND(I336*H336,2)</f>
        <v>0</v>
      </c>
      <c r="K336" s="178" t="s">
        <v>161</v>
      </c>
      <c r="L336" s="42"/>
      <c r="M336" s="183" t="s">
        <v>79</v>
      </c>
      <c r="N336" s="184" t="s">
        <v>51</v>
      </c>
      <c r="O336" s="67"/>
      <c r="P336" s="185">
        <f>O336*H336</f>
        <v>0</v>
      </c>
      <c r="Q336" s="185">
        <v>0</v>
      </c>
      <c r="R336" s="185">
        <f>Q336*H336</f>
        <v>0</v>
      </c>
      <c r="S336" s="185">
        <v>0</v>
      </c>
      <c r="T336" s="186">
        <f>S336*H336</f>
        <v>0</v>
      </c>
      <c r="U336" s="37"/>
      <c r="V336" s="37"/>
      <c r="W336" s="37"/>
      <c r="X336" s="37"/>
      <c r="Y336" s="37"/>
      <c r="Z336" s="37"/>
      <c r="AA336" s="37"/>
      <c r="AB336" s="37"/>
      <c r="AC336" s="37"/>
      <c r="AD336" s="37"/>
      <c r="AE336" s="37"/>
      <c r="AR336" s="187" t="s">
        <v>162</v>
      </c>
      <c r="AT336" s="187" t="s">
        <v>157</v>
      </c>
      <c r="AU336" s="187" t="s">
        <v>91</v>
      </c>
      <c r="AY336" s="19" t="s">
        <v>154</v>
      </c>
      <c r="BE336" s="188">
        <f>IF(N336="základní",J336,0)</f>
        <v>0</v>
      </c>
      <c r="BF336" s="188">
        <f>IF(N336="snížená",J336,0)</f>
        <v>0</v>
      </c>
      <c r="BG336" s="188">
        <f>IF(N336="zákl. přenesená",J336,0)</f>
        <v>0</v>
      </c>
      <c r="BH336" s="188">
        <f>IF(N336="sníž. přenesená",J336,0)</f>
        <v>0</v>
      </c>
      <c r="BI336" s="188">
        <f>IF(N336="nulová",J336,0)</f>
        <v>0</v>
      </c>
      <c r="BJ336" s="19" t="s">
        <v>89</v>
      </c>
      <c r="BK336" s="188">
        <f>ROUND(I336*H336,2)</f>
        <v>0</v>
      </c>
      <c r="BL336" s="19" t="s">
        <v>162</v>
      </c>
      <c r="BM336" s="187" t="s">
        <v>542</v>
      </c>
    </row>
    <row r="337" spans="1:65" s="2" customFormat="1" ht="11.25" x14ac:dyDescent="0.2">
      <c r="A337" s="37"/>
      <c r="B337" s="38"/>
      <c r="C337" s="39"/>
      <c r="D337" s="189" t="s">
        <v>164</v>
      </c>
      <c r="E337" s="39"/>
      <c r="F337" s="190" t="s">
        <v>543</v>
      </c>
      <c r="G337" s="39"/>
      <c r="H337" s="39"/>
      <c r="I337" s="191"/>
      <c r="J337" s="39"/>
      <c r="K337" s="39"/>
      <c r="L337" s="42"/>
      <c r="M337" s="192"/>
      <c r="N337" s="193"/>
      <c r="O337" s="67"/>
      <c r="P337" s="67"/>
      <c r="Q337" s="67"/>
      <c r="R337" s="67"/>
      <c r="S337" s="67"/>
      <c r="T337" s="68"/>
      <c r="U337" s="37"/>
      <c r="V337" s="37"/>
      <c r="W337" s="37"/>
      <c r="X337" s="37"/>
      <c r="Y337" s="37"/>
      <c r="Z337" s="37"/>
      <c r="AA337" s="37"/>
      <c r="AB337" s="37"/>
      <c r="AC337" s="37"/>
      <c r="AD337" s="37"/>
      <c r="AE337" s="37"/>
      <c r="AT337" s="19" t="s">
        <v>164</v>
      </c>
      <c r="AU337" s="19" t="s">
        <v>91</v>
      </c>
    </row>
    <row r="338" spans="1:65" s="12" customFormat="1" ht="25.9" customHeight="1" x14ac:dyDescent="0.2">
      <c r="B338" s="160"/>
      <c r="C338" s="161"/>
      <c r="D338" s="162" t="s">
        <v>80</v>
      </c>
      <c r="E338" s="163" t="s">
        <v>544</v>
      </c>
      <c r="F338" s="163" t="s">
        <v>545</v>
      </c>
      <c r="G338" s="161"/>
      <c r="H338" s="161"/>
      <c r="I338" s="164"/>
      <c r="J338" s="165">
        <f>BK338</f>
        <v>0</v>
      </c>
      <c r="K338" s="161"/>
      <c r="L338" s="166"/>
      <c r="M338" s="167"/>
      <c r="N338" s="168"/>
      <c r="O338" s="168"/>
      <c r="P338" s="169">
        <f>P339+P372+P375+P382+P387+P440+P449+P475+P507+P520+P550+P572</f>
        <v>0</v>
      </c>
      <c r="Q338" s="168"/>
      <c r="R338" s="169">
        <f>R339+R372+R375+R382+R387+R440+R449+R475+R507+R520+R550+R572</f>
        <v>10.8017749</v>
      </c>
      <c r="S338" s="168"/>
      <c r="T338" s="170">
        <f>T339+T372+T375+T382+T387+T440+T449+T475+T507+T520+T550+T572</f>
        <v>1.7485711900000001</v>
      </c>
      <c r="AR338" s="171" t="s">
        <v>91</v>
      </c>
      <c r="AT338" s="172" t="s">
        <v>80</v>
      </c>
      <c r="AU338" s="172" t="s">
        <v>81</v>
      </c>
      <c r="AY338" s="171" t="s">
        <v>154</v>
      </c>
      <c r="BK338" s="173">
        <f>BK339+BK372+BK375+BK382+BK387+BK440+BK449+BK475+BK507+BK520+BK550+BK572</f>
        <v>0</v>
      </c>
    </row>
    <row r="339" spans="1:65" s="12" customFormat="1" ht="22.9" customHeight="1" x14ac:dyDescent="0.2">
      <c r="B339" s="160"/>
      <c r="C339" s="161"/>
      <c r="D339" s="162" t="s">
        <v>80</v>
      </c>
      <c r="E339" s="174" t="s">
        <v>546</v>
      </c>
      <c r="F339" s="174" t="s">
        <v>547</v>
      </c>
      <c r="G339" s="161"/>
      <c r="H339" s="161"/>
      <c r="I339" s="164"/>
      <c r="J339" s="175">
        <f>BK339</f>
        <v>0</v>
      </c>
      <c r="K339" s="161"/>
      <c r="L339" s="166"/>
      <c r="M339" s="167"/>
      <c r="N339" s="168"/>
      <c r="O339" s="168"/>
      <c r="P339" s="169">
        <f>SUM(P340:P371)</f>
        <v>0</v>
      </c>
      <c r="Q339" s="168"/>
      <c r="R339" s="169">
        <f>SUM(R340:R371)</f>
        <v>0.62830959999999991</v>
      </c>
      <c r="S339" s="168"/>
      <c r="T339" s="170">
        <f>SUM(T340:T371)</f>
        <v>0</v>
      </c>
      <c r="AR339" s="171" t="s">
        <v>91</v>
      </c>
      <c r="AT339" s="172" t="s">
        <v>80</v>
      </c>
      <c r="AU339" s="172" t="s">
        <v>89</v>
      </c>
      <c r="AY339" s="171" t="s">
        <v>154</v>
      </c>
      <c r="BK339" s="173">
        <f>SUM(BK340:BK371)</f>
        <v>0</v>
      </c>
    </row>
    <row r="340" spans="1:65" s="2" customFormat="1" ht="37.9" customHeight="1" x14ac:dyDescent="0.2">
      <c r="A340" s="37"/>
      <c r="B340" s="38"/>
      <c r="C340" s="176" t="s">
        <v>548</v>
      </c>
      <c r="D340" s="176" t="s">
        <v>157</v>
      </c>
      <c r="E340" s="177" t="s">
        <v>549</v>
      </c>
      <c r="F340" s="178" t="s">
        <v>550</v>
      </c>
      <c r="G340" s="179" t="s">
        <v>160</v>
      </c>
      <c r="H340" s="180">
        <v>92.21</v>
      </c>
      <c r="I340" s="181"/>
      <c r="J340" s="182">
        <f>ROUND(I340*H340,2)</f>
        <v>0</v>
      </c>
      <c r="K340" s="178" t="s">
        <v>161</v>
      </c>
      <c r="L340" s="42"/>
      <c r="M340" s="183" t="s">
        <v>79</v>
      </c>
      <c r="N340" s="184" t="s">
        <v>51</v>
      </c>
      <c r="O340" s="67"/>
      <c r="P340" s="185">
        <f>O340*H340</f>
        <v>0</v>
      </c>
      <c r="Q340" s="185">
        <v>0</v>
      </c>
      <c r="R340" s="185">
        <f>Q340*H340</f>
        <v>0</v>
      </c>
      <c r="S340" s="185">
        <v>0</v>
      </c>
      <c r="T340" s="186">
        <f>S340*H340</f>
        <v>0</v>
      </c>
      <c r="U340" s="37"/>
      <c r="V340" s="37"/>
      <c r="W340" s="37"/>
      <c r="X340" s="37"/>
      <c r="Y340" s="37"/>
      <c r="Z340" s="37"/>
      <c r="AA340" s="37"/>
      <c r="AB340" s="37"/>
      <c r="AC340" s="37"/>
      <c r="AD340" s="37"/>
      <c r="AE340" s="37"/>
      <c r="AR340" s="187" t="s">
        <v>270</v>
      </c>
      <c r="AT340" s="187" t="s">
        <v>157</v>
      </c>
      <c r="AU340" s="187" t="s">
        <v>91</v>
      </c>
      <c r="AY340" s="19" t="s">
        <v>154</v>
      </c>
      <c r="BE340" s="188">
        <f>IF(N340="základní",J340,0)</f>
        <v>0</v>
      </c>
      <c r="BF340" s="188">
        <f>IF(N340="snížená",J340,0)</f>
        <v>0</v>
      </c>
      <c r="BG340" s="188">
        <f>IF(N340="zákl. přenesená",J340,0)</f>
        <v>0</v>
      </c>
      <c r="BH340" s="188">
        <f>IF(N340="sníž. přenesená",J340,0)</f>
        <v>0</v>
      </c>
      <c r="BI340" s="188">
        <f>IF(N340="nulová",J340,0)</f>
        <v>0</v>
      </c>
      <c r="BJ340" s="19" t="s">
        <v>89</v>
      </c>
      <c r="BK340" s="188">
        <f>ROUND(I340*H340,2)</f>
        <v>0</v>
      </c>
      <c r="BL340" s="19" t="s">
        <v>270</v>
      </c>
      <c r="BM340" s="187" t="s">
        <v>551</v>
      </c>
    </row>
    <row r="341" spans="1:65" s="2" customFormat="1" ht="11.25" x14ac:dyDescent="0.2">
      <c r="A341" s="37"/>
      <c r="B341" s="38"/>
      <c r="C341" s="39"/>
      <c r="D341" s="189" t="s">
        <v>164</v>
      </c>
      <c r="E341" s="39"/>
      <c r="F341" s="190" t="s">
        <v>552</v>
      </c>
      <c r="G341" s="39"/>
      <c r="H341" s="39"/>
      <c r="I341" s="191"/>
      <c r="J341" s="39"/>
      <c r="K341" s="39"/>
      <c r="L341" s="42"/>
      <c r="M341" s="192"/>
      <c r="N341" s="193"/>
      <c r="O341" s="67"/>
      <c r="P341" s="67"/>
      <c r="Q341" s="67"/>
      <c r="R341" s="67"/>
      <c r="S341" s="67"/>
      <c r="T341" s="68"/>
      <c r="U341" s="37"/>
      <c r="V341" s="37"/>
      <c r="W341" s="37"/>
      <c r="X341" s="37"/>
      <c r="Y341" s="37"/>
      <c r="Z341" s="37"/>
      <c r="AA341" s="37"/>
      <c r="AB341" s="37"/>
      <c r="AC341" s="37"/>
      <c r="AD341" s="37"/>
      <c r="AE341" s="37"/>
      <c r="AT341" s="19" t="s">
        <v>164</v>
      </c>
      <c r="AU341" s="19" t="s">
        <v>91</v>
      </c>
    </row>
    <row r="342" spans="1:65" s="14" customFormat="1" ht="11.25" x14ac:dyDescent="0.2">
      <c r="B342" s="205"/>
      <c r="C342" s="206"/>
      <c r="D342" s="196" t="s">
        <v>166</v>
      </c>
      <c r="E342" s="207" t="s">
        <v>79</v>
      </c>
      <c r="F342" s="208" t="s">
        <v>553</v>
      </c>
      <c r="G342" s="206"/>
      <c r="H342" s="209">
        <v>83.71</v>
      </c>
      <c r="I342" s="210"/>
      <c r="J342" s="206"/>
      <c r="K342" s="206"/>
      <c r="L342" s="211"/>
      <c r="M342" s="212"/>
      <c r="N342" s="213"/>
      <c r="O342" s="213"/>
      <c r="P342" s="213"/>
      <c r="Q342" s="213"/>
      <c r="R342" s="213"/>
      <c r="S342" s="213"/>
      <c r="T342" s="214"/>
      <c r="AT342" s="215" t="s">
        <v>166</v>
      </c>
      <c r="AU342" s="215" t="s">
        <v>91</v>
      </c>
      <c r="AV342" s="14" t="s">
        <v>91</v>
      </c>
      <c r="AW342" s="14" t="s">
        <v>42</v>
      </c>
      <c r="AX342" s="14" t="s">
        <v>81</v>
      </c>
      <c r="AY342" s="215" t="s">
        <v>154</v>
      </c>
    </row>
    <row r="343" spans="1:65" s="14" customFormat="1" ht="11.25" x14ac:dyDescent="0.2">
      <c r="B343" s="205"/>
      <c r="C343" s="206"/>
      <c r="D343" s="196" t="s">
        <v>166</v>
      </c>
      <c r="E343" s="207" t="s">
        <v>79</v>
      </c>
      <c r="F343" s="208" t="s">
        <v>554</v>
      </c>
      <c r="G343" s="206"/>
      <c r="H343" s="209">
        <v>8.5</v>
      </c>
      <c r="I343" s="210"/>
      <c r="J343" s="206"/>
      <c r="K343" s="206"/>
      <c r="L343" s="211"/>
      <c r="M343" s="212"/>
      <c r="N343" s="213"/>
      <c r="O343" s="213"/>
      <c r="P343" s="213"/>
      <c r="Q343" s="213"/>
      <c r="R343" s="213"/>
      <c r="S343" s="213"/>
      <c r="T343" s="214"/>
      <c r="AT343" s="215" t="s">
        <v>166</v>
      </c>
      <c r="AU343" s="215" t="s">
        <v>91</v>
      </c>
      <c r="AV343" s="14" t="s">
        <v>91</v>
      </c>
      <c r="AW343" s="14" t="s">
        <v>42</v>
      </c>
      <c r="AX343" s="14" t="s">
        <v>81</v>
      </c>
      <c r="AY343" s="215" t="s">
        <v>154</v>
      </c>
    </row>
    <row r="344" spans="1:65" s="15" customFormat="1" ht="11.25" x14ac:dyDescent="0.2">
      <c r="B344" s="216"/>
      <c r="C344" s="217"/>
      <c r="D344" s="196" t="s">
        <v>166</v>
      </c>
      <c r="E344" s="218" t="s">
        <v>79</v>
      </c>
      <c r="F344" s="219" t="s">
        <v>171</v>
      </c>
      <c r="G344" s="217"/>
      <c r="H344" s="220">
        <v>92.21</v>
      </c>
      <c r="I344" s="221"/>
      <c r="J344" s="217"/>
      <c r="K344" s="217"/>
      <c r="L344" s="222"/>
      <c r="M344" s="223"/>
      <c r="N344" s="224"/>
      <c r="O344" s="224"/>
      <c r="P344" s="224"/>
      <c r="Q344" s="224"/>
      <c r="R344" s="224"/>
      <c r="S344" s="224"/>
      <c r="T344" s="225"/>
      <c r="AT344" s="226" t="s">
        <v>166</v>
      </c>
      <c r="AU344" s="226" t="s">
        <v>91</v>
      </c>
      <c r="AV344" s="15" t="s">
        <v>162</v>
      </c>
      <c r="AW344" s="15" t="s">
        <v>42</v>
      </c>
      <c r="AX344" s="15" t="s">
        <v>89</v>
      </c>
      <c r="AY344" s="226" t="s">
        <v>154</v>
      </c>
    </row>
    <row r="345" spans="1:65" s="2" customFormat="1" ht="16.5" customHeight="1" x14ac:dyDescent="0.2">
      <c r="A345" s="37"/>
      <c r="B345" s="38"/>
      <c r="C345" s="238" t="s">
        <v>555</v>
      </c>
      <c r="D345" s="238" t="s">
        <v>336</v>
      </c>
      <c r="E345" s="239" t="s">
        <v>556</v>
      </c>
      <c r="F345" s="240" t="s">
        <v>557</v>
      </c>
      <c r="G345" s="241" t="s">
        <v>174</v>
      </c>
      <c r="H345" s="242">
        <v>3.5999999999999997E-2</v>
      </c>
      <c r="I345" s="243"/>
      <c r="J345" s="244">
        <f>ROUND(I345*H345,2)</f>
        <v>0</v>
      </c>
      <c r="K345" s="240" t="s">
        <v>161</v>
      </c>
      <c r="L345" s="245"/>
      <c r="M345" s="246" t="s">
        <v>79</v>
      </c>
      <c r="N345" s="247" t="s">
        <v>51</v>
      </c>
      <c r="O345" s="67"/>
      <c r="P345" s="185">
        <f>O345*H345</f>
        <v>0</v>
      </c>
      <c r="Q345" s="185">
        <v>1</v>
      </c>
      <c r="R345" s="185">
        <f>Q345*H345</f>
        <v>3.5999999999999997E-2</v>
      </c>
      <c r="S345" s="185">
        <v>0</v>
      </c>
      <c r="T345" s="186">
        <f>S345*H345</f>
        <v>0</v>
      </c>
      <c r="U345" s="37"/>
      <c r="V345" s="37"/>
      <c r="W345" s="37"/>
      <c r="X345" s="37"/>
      <c r="Y345" s="37"/>
      <c r="Z345" s="37"/>
      <c r="AA345" s="37"/>
      <c r="AB345" s="37"/>
      <c r="AC345" s="37"/>
      <c r="AD345" s="37"/>
      <c r="AE345" s="37"/>
      <c r="AR345" s="187" t="s">
        <v>383</v>
      </c>
      <c r="AT345" s="187" t="s">
        <v>336</v>
      </c>
      <c r="AU345" s="187" t="s">
        <v>91</v>
      </c>
      <c r="AY345" s="19" t="s">
        <v>154</v>
      </c>
      <c r="BE345" s="188">
        <f>IF(N345="základní",J345,0)</f>
        <v>0</v>
      </c>
      <c r="BF345" s="188">
        <f>IF(N345="snížená",J345,0)</f>
        <v>0</v>
      </c>
      <c r="BG345" s="188">
        <f>IF(N345="zákl. přenesená",J345,0)</f>
        <v>0</v>
      </c>
      <c r="BH345" s="188">
        <f>IF(N345="sníž. přenesená",J345,0)</f>
        <v>0</v>
      </c>
      <c r="BI345" s="188">
        <f>IF(N345="nulová",J345,0)</f>
        <v>0</v>
      </c>
      <c r="BJ345" s="19" t="s">
        <v>89</v>
      </c>
      <c r="BK345" s="188">
        <f>ROUND(I345*H345,2)</f>
        <v>0</v>
      </c>
      <c r="BL345" s="19" t="s">
        <v>270</v>
      </c>
      <c r="BM345" s="187" t="s">
        <v>558</v>
      </c>
    </row>
    <row r="346" spans="1:65" s="14" customFormat="1" ht="11.25" x14ac:dyDescent="0.2">
      <c r="B346" s="205"/>
      <c r="C346" s="206"/>
      <c r="D346" s="196" t="s">
        <v>166</v>
      </c>
      <c r="E346" s="206"/>
      <c r="F346" s="208" t="s">
        <v>559</v>
      </c>
      <c r="G346" s="206"/>
      <c r="H346" s="209">
        <v>3.5999999999999997E-2</v>
      </c>
      <c r="I346" s="210"/>
      <c r="J346" s="206"/>
      <c r="K346" s="206"/>
      <c r="L346" s="211"/>
      <c r="M346" s="212"/>
      <c r="N346" s="213"/>
      <c r="O346" s="213"/>
      <c r="P346" s="213"/>
      <c r="Q346" s="213"/>
      <c r="R346" s="213"/>
      <c r="S346" s="213"/>
      <c r="T346" s="214"/>
      <c r="AT346" s="215" t="s">
        <v>166</v>
      </c>
      <c r="AU346" s="215" t="s">
        <v>91</v>
      </c>
      <c r="AV346" s="14" t="s">
        <v>91</v>
      </c>
      <c r="AW346" s="14" t="s">
        <v>4</v>
      </c>
      <c r="AX346" s="14" t="s">
        <v>89</v>
      </c>
      <c r="AY346" s="215" t="s">
        <v>154</v>
      </c>
    </row>
    <row r="347" spans="1:65" s="2" customFormat="1" ht="37.9" customHeight="1" x14ac:dyDescent="0.2">
      <c r="A347" s="37"/>
      <c r="B347" s="38"/>
      <c r="C347" s="176" t="s">
        <v>560</v>
      </c>
      <c r="D347" s="176" t="s">
        <v>157</v>
      </c>
      <c r="E347" s="177" t="s">
        <v>561</v>
      </c>
      <c r="F347" s="178" t="s">
        <v>562</v>
      </c>
      <c r="G347" s="179" t="s">
        <v>160</v>
      </c>
      <c r="H347" s="180">
        <v>6</v>
      </c>
      <c r="I347" s="181"/>
      <c r="J347" s="182">
        <f>ROUND(I347*H347,2)</f>
        <v>0</v>
      </c>
      <c r="K347" s="178" t="s">
        <v>161</v>
      </c>
      <c r="L347" s="42"/>
      <c r="M347" s="183" t="s">
        <v>79</v>
      </c>
      <c r="N347" s="184" t="s">
        <v>51</v>
      </c>
      <c r="O347" s="67"/>
      <c r="P347" s="185">
        <f>O347*H347</f>
        <v>0</v>
      </c>
      <c r="Q347" s="185">
        <v>0</v>
      </c>
      <c r="R347" s="185">
        <f>Q347*H347</f>
        <v>0</v>
      </c>
      <c r="S347" s="185">
        <v>0</v>
      </c>
      <c r="T347" s="186">
        <f>S347*H347</f>
        <v>0</v>
      </c>
      <c r="U347" s="37"/>
      <c r="V347" s="37"/>
      <c r="W347" s="37"/>
      <c r="X347" s="37"/>
      <c r="Y347" s="37"/>
      <c r="Z347" s="37"/>
      <c r="AA347" s="37"/>
      <c r="AB347" s="37"/>
      <c r="AC347" s="37"/>
      <c r="AD347" s="37"/>
      <c r="AE347" s="37"/>
      <c r="AR347" s="187" t="s">
        <v>270</v>
      </c>
      <c r="AT347" s="187" t="s">
        <v>157</v>
      </c>
      <c r="AU347" s="187" t="s">
        <v>91</v>
      </c>
      <c r="AY347" s="19" t="s">
        <v>154</v>
      </c>
      <c r="BE347" s="188">
        <f>IF(N347="základní",J347,0)</f>
        <v>0</v>
      </c>
      <c r="BF347" s="188">
        <f>IF(N347="snížená",J347,0)</f>
        <v>0</v>
      </c>
      <c r="BG347" s="188">
        <f>IF(N347="zákl. přenesená",J347,0)</f>
        <v>0</v>
      </c>
      <c r="BH347" s="188">
        <f>IF(N347="sníž. přenesená",J347,0)</f>
        <v>0</v>
      </c>
      <c r="BI347" s="188">
        <f>IF(N347="nulová",J347,0)</f>
        <v>0</v>
      </c>
      <c r="BJ347" s="19" t="s">
        <v>89</v>
      </c>
      <c r="BK347" s="188">
        <f>ROUND(I347*H347,2)</f>
        <v>0</v>
      </c>
      <c r="BL347" s="19" t="s">
        <v>270</v>
      </c>
      <c r="BM347" s="187" t="s">
        <v>563</v>
      </c>
    </row>
    <row r="348" spans="1:65" s="2" customFormat="1" ht="11.25" x14ac:dyDescent="0.2">
      <c r="A348" s="37"/>
      <c r="B348" s="38"/>
      <c r="C348" s="39"/>
      <c r="D348" s="189" t="s">
        <v>164</v>
      </c>
      <c r="E348" s="39"/>
      <c r="F348" s="190" t="s">
        <v>564</v>
      </c>
      <c r="G348" s="39"/>
      <c r="H348" s="39"/>
      <c r="I348" s="191"/>
      <c r="J348" s="39"/>
      <c r="K348" s="39"/>
      <c r="L348" s="42"/>
      <c r="M348" s="192"/>
      <c r="N348" s="193"/>
      <c r="O348" s="67"/>
      <c r="P348" s="67"/>
      <c r="Q348" s="67"/>
      <c r="R348" s="67"/>
      <c r="S348" s="67"/>
      <c r="T348" s="68"/>
      <c r="U348" s="37"/>
      <c r="V348" s="37"/>
      <c r="W348" s="37"/>
      <c r="X348" s="37"/>
      <c r="Y348" s="37"/>
      <c r="Z348" s="37"/>
      <c r="AA348" s="37"/>
      <c r="AB348" s="37"/>
      <c r="AC348" s="37"/>
      <c r="AD348" s="37"/>
      <c r="AE348" s="37"/>
      <c r="AT348" s="19" t="s">
        <v>164</v>
      </c>
      <c r="AU348" s="19" t="s">
        <v>91</v>
      </c>
    </row>
    <row r="349" spans="1:65" s="14" customFormat="1" ht="11.25" x14ac:dyDescent="0.2">
      <c r="B349" s="205"/>
      <c r="C349" s="206"/>
      <c r="D349" s="196" t="s">
        <v>166</v>
      </c>
      <c r="E349" s="207" t="s">
        <v>79</v>
      </c>
      <c r="F349" s="208" t="s">
        <v>565</v>
      </c>
      <c r="G349" s="206"/>
      <c r="H349" s="209">
        <v>4.72</v>
      </c>
      <c r="I349" s="210"/>
      <c r="J349" s="206"/>
      <c r="K349" s="206"/>
      <c r="L349" s="211"/>
      <c r="M349" s="212"/>
      <c r="N349" s="213"/>
      <c r="O349" s="213"/>
      <c r="P349" s="213"/>
      <c r="Q349" s="213"/>
      <c r="R349" s="213"/>
      <c r="S349" s="213"/>
      <c r="T349" s="214"/>
      <c r="AT349" s="215" t="s">
        <v>166</v>
      </c>
      <c r="AU349" s="215" t="s">
        <v>91</v>
      </c>
      <c r="AV349" s="14" t="s">
        <v>91</v>
      </c>
      <c r="AW349" s="14" t="s">
        <v>42</v>
      </c>
      <c r="AX349" s="14" t="s">
        <v>81</v>
      </c>
      <c r="AY349" s="215" t="s">
        <v>154</v>
      </c>
    </row>
    <row r="350" spans="1:65" s="14" customFormat="1" ht="11.25" x14ac:dyDescent="0.2">
      <c r="B350" s="205"/>
      <c r="C350" s="206"/>
      <c r="D350" s="196" t="s">
        <v>166</v>
      </c>
      <c r="E350" s="207" t="s">
        <v>79</v>
      </c>
      <c r="F350" s="208" t="s">
        <v>566</v>
      </c>
      <c r="G350" s="206"/>
      <c r="H350" s="209">
        <v>1.28</v>
      </c>
      <c r="I350" s="210"/>
      <c r="J350" s="206"/>
      <c r="K350" s="206"/>
      <c r="L350" s="211"/>
      <c r="M350" s="212"/>
      <c r="N350" s="213"/>
      <c r="O350" s="213"/>
      <c r="P350" s="213"/>
      <c r="Q350" s="213"/>
      <c r="R350" s="213"/>
      <c r="S350" s="213"/>
      <c r="T350" s="214"/>
      <c r="AT350" s="215" t="s">
        <v>166</v>
      </c>
      <c r="AU350" s="215" t="s">
        <v>91</v>
      </c>
      <c r="AV350" s="14" t="s">
        <v>91</v>
      </c>
      <c r="AW350" s="14" t="s">
        <v>42</v>
      </c>
      <c r="AX350" s="14" t="s">
        <v>81</v>
      </c>
      <c r="AY350" s="215" t="s">
        <v>154</v>
      </c>
    </row>
    <row r="351" spans="1:65" s="15" customFormat="1" ht="11.25" x14ac:dyDescent="0.2">
      <c r="B351" s="216"/>
      <c r="C351" s="217"/>
      <c r="D351" s="196" t="s">
        <v>166</v>
      </c>
      <c r="E351" s="218" t="s">
        <v>79</v>
      </c>
      <c r="F351" s="219" t="s">
        <v>171</v>
      </c>
      <c r="G351" s="217"/>
      <c r="H351" s="220">
        <v>6</v>
      </c>
      <c r="I351" s="221"/>
      <c r="J351" s="217"/>
      <c r="K351" s="217"/>
      <c r="L351" s="222"/>
      <c r="M351" s="223"/>
      <c r="N351" s="224"/>
      <c r="O351" s="224"/>
      <c r="P351" s="224"/>
      <c r="Q351" s="224"/>
      <c r="R351" s="224"/>
      <c r="S351" s="224"/>
      <c r="T351" s="225"/>
      <c r="AT351" s="226" t="s">
        <v>166</v>
      </c>
      <c r="AU351" s="226" t="s">
        <v>91</v>
      </c>
      <c r="AV351" s="15" t="s">
        <v>162</v>
      </c>
      <c r="AW351" s="15" t="s">
        <v>42</v>
      </c>
      <c r="AX351" s="15" t="s">
        <v>89</v>
      </c>
      <c r="AY351" s="226" t="s">
        <v>154</v>
      </c>
    </row>
    <row r="352" spans="1:65" s="2" customFormat="1" ht="16.5" customHeight="1" x14ac:dyDescent="0.2">
      <c r="A352" s="37"/>
      <c r="B352" s="38"/>
      <c r="C352" s="238" t="s">
        <v>567</v>
      </c>
      <c r="D352" s="238" t="s">
        <v>336</v>
      </c>
      <c r="E352" s="239" t="s">
        <v>568</v>
      </c>
      <c r="F352" s="240" t="s">
        <v>569</v>
      </c>
      <c r="G352" s="241" t="s">
        <v>174</v>
      </c>
      <c r="H352" s="242">
        <v>2E-3</v>
      </c>
      <c r="I352" s="243"/>
      <c r="J352" s="244">
        <f>ROUND(I352*H352,2)</f>
        <v>0</v>
      </c>
      <c r="K352" s="240" t="s">
        <v>161</v>
      </c>
      <c r="L352" s="245"/>
      <c r="M352" s="246" t="s">
        <v>79</v>
      </c>
      <c r="N352" s="247" t="s">
        <v>51</v>
      </c>
      <c r="O352" s="67"/>
      <c r="P352" s="185">
        <f>O352*H352</f>
        <v>0</v>
      </c>
      <c r="Q352" s="185">
        <v>1</v>
      </c>
      <c r="R352" s="185">
        <f>Q352*H352</f>
        <v>2E-3</v>
      </c>
      <c r="S352" s="185">
        <v>0</v>
      </c>
      <c r="T352" s="186">
        <f>S352*H352</f>
        <v>0</v>
      </c>
      <c r="U352" s="37"/>
      <c r="V352" s="37"/>
      <c r="W352" s="37"/>
      <c r="X352" s="37"/>
      <c r="Y352" s="37"/>
      <c r="Z352" s="37"/>
      <c r="AA352" s="37"/>
      <c r="AB352" s="37"/>
      <c r="AC352" s="37"/>
      <c r="AD352" s="37"/>
      <c r="AE352" s="37"/>
      <c r="AR352" s="187" t="s">
        <v>383</v>
      </c>
      <c r="AT352" s="187" t="s">
        <v>336</v>
      </c>
      <c r="AU352" s="187" t="s">
        <v>91</v>
      </c>
      <c r="AY352" s="19" t="s">
        <v>154</v>
      </c>
      <c r="BE352" s="188">
        <f>IF(N352="základní",J352,0)</f>
        <v>0</v>
      </c>
      <c r="BF352" s="188">
        <f>IF(N352="snížená",J352,0)</f>
        <v>0</v>
      </c>
      <c r="BG352" s="188">
        <f>IF(N352="zákl. přenesená",J352,0)</f>
        <v>0</v>
      </c>
      <c r="BH352" s="188">
        <f>IF(N352="sníž. přenesená",J352,0)</f>
        <v>0</v>
      </c>
      <c r="BI352" s="188">
        <f>IF(N352="nulová",J352,0)</f>
        <v>0</v>
      </c>
      <c r="BJ352" s="19" t="s">
        <v>89</v>
      </c>
      <c r="BK352" s="188">
        <f>ROUND(I352*H352,2)</f>
        <v>0</v>
      </c>
      <c r="BL352" s="19" t="s">
        <v>270</v>
      </c>
      <c r="BM352" s="187" t="s">
        <v>570</v>
      </c>
    </row>
    <row r="353" spans="1:65" s="14" customFormat="1" ht="11.25" x14ac:dyDescent="0.2">
      <c r="B353" s="205"/>
      <c r="C353" s="206"/>
      <c r="D353" s="196" t="s">
        <v>166</v>
      </c>
      <c r="E353" s="206"/>
      <c r="F353" s="208" t="s">
        <v>571</v>
      </c>
      <c r="G353" s="206"/>
      <c r="H353" s="209">
        <v>2E-3</v>
      </c>
      <c r="I353" s="210"/>
      <c r="J353" s="206"/>
      <c r="K353" s="206"/>
      <c r="L353" s="211"/>
      <c r="M353" s="212"/>
      <c r="N353" s="213"/>
      <c r="O353" s="213"/>
      <c r="P353" s="213"/>
      <c r="Q353" s="213"/>
      <c r="R353" s="213"/>
      <c r="S353" s="213"/>
      <c r="T353" s="214"/>
      <c r="AT353" s="215" t="s">
        <v>166</v>
      </c>
      <c r="AU353" s="215" t="s">
        <v>91</v>
      </c>
      <c r="AV353" s="14" t="s">
        <v>91</v>
      </c>
      <c r="AW353" s="14" t="s">
        <v>4</v>
      </c>
      <c r="AX353" s="14" t="s">
        <v>89</v>
      </c>
      <c r="AY353" s="215" t="s">
        <v>154</v>
      </c>
    </row>
    <row r="354" spans="1:65" s="2" customFormat="1" ht="24.2" customHeight="1" x14ac:dyDescent="0.2">
      <c r="A354" s="37"/>
      <c r="B354" s="38"/>
      <c r="C354" s="176" t="s">
        <v>572</v>
      </c>
      <c r="D354" s="176" t="s">
        <v>157</v>
      </c>
      <c r="E354" s="177" t="s">
        <v>573</v>
      </c>
      <c r="F354" s="178" t="s">
        <v>574</v>
      </c>
      <c r="G354" s="179" t="s">
        <v>160</v>
      </c>
      <c r="H354" s="180">
        <v>92.21</v>
      </c>
      <c r="I354" s="181"/>
      <c r="J354" s="182">
        <f>ROUND(I354*H354,2)</f>
        <v>0</v>
      </c>
      <c r="K354" s="178" t="s">
        <v>161</v>
      </c>
      <c r="L354" s="42"/>
      <c r="M354" s="183" t="s">
        <v>79</v>
      </c>
      <c r="N354" s="184" t="s">
        <v>51</v>
      </c>
      <c r="O354" s="67"/>
      <c r="P354" s="185">
        <f>O354*H354</f>
        <v>0</v>
      </c>
      <c r="Q354" s="185">
        <v>4.0000000000000002E-4</v>
      </c>
      <c r="R354" s="185">
        <f>Q354*H354</f>
        <v>3.6884E-2</v>
      </c>
      <c r="S354" s="185">
        <v>0</v>
      </c>
      <c r="T354" s="186">
        <f>S354*H354</f>
        <v>0</v>
      </c>
      <c r="U354" s="37"/>
      <c r="V354" s="37"/>
      <c r="W354" s="37"/>
      <c r="X354" s="37"/>
      <c r="Y354" s="37"/>
      <c r="Z354" s="37"/>
      <c r="AA354" s="37"/>
      <c r="AB354" s="37"/>
      <c r="AC354" s="37"/>
      <c r="AD354" s="37"/>
      <c r="AE354" s="37"/>
      <c r="AR354" s="187" t="s">
        <v>270</v>
      </c>
      <c r="AT354" s="187" t="s">
        <v>157</v>
      </c>
      <c r="AU354" s="187" t="s">
        <v>91</v>
      </c>
      <c r="AY354" s="19" t="s">
        <v>154</v>
      </c>
      <c r="BE354" s="188">
        <f>IF(N354="základní",J354,0)</f>
        <v>0</v>
      </c>
      <c r="BF354" s="188">
        <f>IF(N354="snížená",J354,0)</f>
        <v>0</v>
      </c>
      <c r="BG354" s="188">
        <f>IF(N354="zákl. přenesená",J354,0)</f>
        <v>0</v>
      </c>
      <c r="BH354" s="188">
        <f>IF(N354="sníž. přenesená",J354,0)</f>
        <v>0</v>
      </c>
      <c r="BI354" s="188">
        <f>IF(N354="nulová",J354,0)</f>
        <v>0</v>
      </c>
      <c r="BJ354" s="19" t="s">
        <v>89</v>
      </c>
      <c r="BK354" s="188">
        <f>ROUND(I354*H354,2)</f>
        <v>0</v>
      </c>
      <c r="BL354" s="19" t="s">
        <v>270</v>
      </c>
      <c r="BM354" s="187" t="s">
        <v>575</v>
      </c>
    </row>
    <row r="355" spans="1:65" s="2" customFormat="1" ht="11.25" x14ac:dyDescent="0.2">
      <c r="A355" s="37"/>
      <c r="B355" s="38"/>
      <c r="C355" s="39"/>
      <c r="D355" s="189" t="s">
        <v>164</v>
      </c>
      <c r="E355" s="39"/>
      <c r="F355" s="190" t="s">
        <v>576</v>
      </c>
      <c r="G355" s="39"/>
      <c r="H355" s="39"/>
      <c r="I355" s="191"/>
      <c r="J355" s="39"/>
      <c r="K355" s="39"/>
      <c r="L355" s="42"/>
      <c r="M355" s="192"/>
      <c r="N355" s="193"/>
      <c r="O355" s="67"/>
      <c r="P355" s="67"/>
      <c r="Q355" s="67"/>
      <c r="R355" s="67"/>
      <c r="S355" s="67"/>
      <c r="T355" s="68"/>
      <c r="U355" s="37"/>
      <c r="V355" s="37"/>
      <c r="W355" s="37"/>
      <c r="X355" s="37"/>
      <c r="Y355" s="37"/>
      <c r="Z355" s="37"/>
      <c r="AA355" s="37"/>
      <c r="AB355" s="37"/>
      <c r="AC355" s="37"/>
      <c r="AD355" s="37"/>
      <c r="AE355" s="37"/>
      <c r="AT355" s="19" t="s">
        <v>164</v>
      </c>
      <c r="AU355" s="19" t="s">
        <v>91</v>
      </c>
    </row>
    <row r="356" spans="1:65" s="14" customFormat="1" ht="11.25" x14ac:dyDescent="0.2">
      <c r="B356" s="205"/>
      <c r="C356" s="206"/>
      <c r="D356" s="196" t="s">
        <v>166</v>
      </c>
      <c r="E356" s="207" t="s">
        <v>79</v>
      </c>
      <c r="F356" s="208" t="s">
        <v>553</v>
      </c>
      <c r="G356" s="206"/>
      <c r="H356" s="209">
        <v>83.71</v>
      </c>
      <c r="I356" s="210"/>
      <c r="J356" s="206"/>
      <c r="K356" s="206"/>
      <c r="L356" s="211"/>
      <c r="M356" s="212"/>
      <c r="N356" s="213"/>
      <c r="O356" s="213"/>
      <c r="P356" s="213"/>
      <c r="Q356" s="213"/>
      <c r="R356" s="213"/>
      <c r="S356" s="213"/>
      <c r="T356" s="214"/>
      <c r="AT356" s="215" t="s">
        <v>166</v>
      </c>
      <c r="AU356" s="215" t="s">
        <v>91</v>
      </c>
      <c r="AV356" s="14" t="s">
        <v>91</v>
      </c>
      <c r="AW356" s="14" t="s">
        <v>42</v>
      </c>
      <c r="AX356" s="14" t="s">
        <v>81</v>
      </c>
      <c r="AY356" s="215" t="s">
        <v>154</v>
      </c>
    </row>
    <row r="357" spans="1:65" s="14" customFormat="1" ht="11.25" x14ac:dyDescent="0.2">
      <c r="B357" s="205"/>
      <c r="C357" s="206"/>
      <c r="D357" s="196" t="s">
        <v>166</v>
      </c>
      <c r="E357" s="207" t="s">
        <v>79</v>
      </c>
      <c r="F357" s="208" t="s">
        <v>554</v>
      </c>
      <c r="G357" s="206"/>
      <c r="H357" s="209">
        <v>8.5</v>
      </c>
      <c r="I357" s="210"/>
      <c r="J357" s="206"/>
      <c r="K357" s="206"/>
      <c r="L357" s="211"/>
      <c r="M357" s="212"/>
      <c r="N357" s="213"/>
      <c r="O357" s="213"/>
      <c r="P357" s="213"/>
      <c r="Q357" s="213"/>
      <c r="R357" s="213"/>
      <c r="S357" s="213"/>
      <c r="T357" s="214"/>
      <c r="AT357" s="215" t="s">
        <v>166</v>
      </c>
      <c r="AU357" s="215" t="s">
        <v>91</v>
      </c>
      <c r="AV357" s="14" t="s">
        <v>91</v>
      </c>
      <c r="AW357" s="14" t="s">
        <v>42</v>
      </c>
      <c r="AX357" s="14" t="s">
        <v>81</v>
      </c>
      <c r="AY357" s="215" t="s">
        <v>154</v>
      </c>
    </row>
    <row r="358" spans="1:65" s="15" customFormat="1" ht="11.25" x14ac:dyDescent="0.2">
      <c r="B358" s="216"/>
      <c r="C358" s="217"/>
      <c r="D358" s="196" t="s">
        <v>166</v>
      </c>
      <c r="E358" s="218" t="s">
        <v>79</v>
      </c>
      <c r="F358" s="219" t="s">
        <v>171</v>
      </c>
      <c r="G358" s="217"/>
      <c r="H358" s="220">
        <v>92.21</v>
      </c>
      <c r="I358" s="221"/>
      <c r="J358" s="217"/>
      <c r="K358" s="217"/>
      <c r="L358" s="222"/>
      <c r="M358" s="223"/>
      <c r="N358" s="224"/>
      <c r="O358" s="224"/>
      <c r="P358" s="224"/>
      <c r="Q358" s="224"/>
      <c r="R358" s="224"/>
      <c r="S358" s="224"/>
      <c r="T358" s="225"/>
      <c r="AT358" s="226" t="s">
        <v>166</v>
      </c>
      <c r="AU358" s="226" t="s">
        <v>91</v>
      </c>
      <c r="AV358" s="15" t="s">
        <v>162</v>
      </c>
      <c r="AW358" s="15" t="s">
        <v>42</v>
      </c>
      <c r="AX358" s="15" t="s">
        <v>89</v>
      </c>
      <c r="AY358" s="226" t="s">
        <v>154</v>
      </c>
    </row>
    <row r="359" spans="1:65" s="2" customFormat="1" ht="37.9" customHeight="1" x14ac:dyDescent="0.2">
      <c r="A359" s="37"/>
      <c r="B359" s="38"/>
      <c r="C359" s="238" t="s">
        <v>577</v>
      </c>
      <c r="D359" s="238" t="s">
        <v>336</v>
      </c>
      <c r="E359" s="239" t="s">
        <v>578</v>
      </c>
      <c r="F359" s="240" t="s">
        <v>579</v>
      </c>
      <c r="G359" s="241" t="s">
        <v>160</v>
      </c>
      <c r="H359" s="242">
        <v>107.471</v>
      </c>
      <c r="I359" s="243"/>
      <c r="J359" s="244">
        <f>ROUND(I359*H359,2)</f>
        <v>0</v>
      </c>
      <c r="K359" s="240" t="s">
        <v>161</v>
      </c>
      <c r="L359" s="245"/>
      <c r="M359" s="246" t="s">
        <v>79</v>
      </c>
      <c r="N359" s="247" t="s">
        <v>51</v>
      </c>
      <c r="O359" s="67"/>
      <c r="P359" s="185">
        <f>O359*H359</f>
        <v>0</v>
      </c>
      <c r="Q359" s="185">
        <v>4.7999999999999996E-3</v>
      </c>
      <c r="R359" s="185">
        <f>Q359*H359</f>
        <v>0.51586080000000001</v>
      </c>
      <c r="S359" s="185">
        <v>0</v>
      </c>
      <c r="T359" s="186">
        <f>S359*H359</f>
        <v>0</v>
      </c>
      <c r="U359" s="37"/>
      <c r="V359" s="37"/>
      <c r="W359" s="37"/>
      <c r="X359" s="37"/>
      <c r="Y359" s="37"/>
      <c r="Z359" s="37"/>
      <c r="AA359" s="37"/>
      <c r="AB359" s="37"/>
      <c r="AC359" s="37"/>
      <c r="AD359" s="37"/>
      <c r="AE359" s="37"/>
      <c r="AR359" s="187" t="s">
        <v>383</v>
      </c>
      <c r="AT359" s="187" t="s">
        <v>336</v>
      </c>
      <c r="AU359" s="187" t="s">
        <v>91</v>
      </c>
      <c r="AY359" s="19" t="s">
        <v>154</v>
      </c>
      <c r="BE359" s="188">
        <f>IF(N359="základní",J359,0)</f>
        <v>0</v>
      </c>
      <c r="BF359" s="188">
        <f>IF(N359="snížená",J359,0)</f>
        <v>0</v>
      </c>
      <c r="BG359" s="188">
        <f>IF(N359="zákl. přenesená",J359,0)</f>
        <v>0</v>
      </c>
      <c r="BH359" s="188">
        <f>IF(N359="sníž. přenesená",J359,0)</f>
        <v>0</v>
      </c>
      <c r="BI359" s="188">
        <f>IF(N359="nulová",J359,0)</f>
        <v>0</v>
      </c>
      <c r="BJ359" s="19" t="s">
        <v>89</v>
      </c>
      <c r="BK359" s="188">
        <f>ROUND(I359*H359,2)</f>
        <v>0</v>
      </c>
      <c r="BL359" s="19" t="s">
        <v>270</v>
      </c>
      <c r="BM359" s="187" t="s">
        <v>580</v>
      </c>
    </row>
    <row r="360" spans="1:65" s="14" customFormat="1" ht="11.25" x14ac:dyDescent="0.2">
      <c r="B360" s="205"/>
      <c r="C360" s="206"/>
      <c r="D360" s="196" t="s">
        <v>166</v>
      </c>
      <c r="E360" s="206"/>
      <c r="F360" s="208" t="s">
        <v>581</v>
      </c>
      <c r="G360" s="206"/>
      <c r="H360" s="209">
        <v>107.471</v>
      </c>
      <c r="I360" s="210"/>
      <c r="J360" s="206"/>
      <c r="K360" s="206"/>
      <c r="L360" s="211"/>
      <c r="M360" s="212"/>
      <c r="N360" s="213"/>
      <c r="O360" s="213"/>
      <c r="P360" s="213"/>
      <c r="Q360" s="213"/>
      <c r="R360" s="213"/>
      <c r="S360" s="213"/>
      <c r="T360" s="214"/>
      <c r="AT360" s="215" t="s">
        <v>166</v>
      </c>
      <c r="AU360" s="215" t="s">
        <v>91</v>
      </c>
      <c r="AV360" s="14" t="s">
        <v>91</v>
      </c>
      <c r="AW360" s="14" t="s">
        <v>4</v>
      </c>
      <c r="AX360" s="14" t="s">
        <v>89</v>
      </c>
      <c r="AY360" s="215" t="s">
        <v>154</v>
      </c>
    </row>
    <row r="361" spans="1:65" s="2" customFormat="1" ht="24.2" customHeight="1" x14ac:dyDescent="0.2">
      <c r="A361" s="37"/>
      <c r="B361" s="38"/>
      <c r="C361" s="176" t="s">
        <v>582</v>
      </c>
      <c r="D361" s="176" t="s">
        <v>157</v>
      </c>
      <c r="E361" s="177" t="s">
        <v>583</v>
      </c>
      <c r="F361" s="178" t="s">
        <v>584</v>
      </c>
      <c r="G361" s="179" t="s">
        <v>160</v>
      </c>
      <c r="H361" s="180">
        <v>6</v>
      </c>
      <c r="I361" s="181"/>
      <c r="J361" s="182">
        <f>ROUND(I361*H361,2)</f>
        <v>0</v>
      </c>
      <c r="K361" s="178" t="s">
        <v>161</v>
      </c>
      <c r="L361" s="42"/>
      <c r="M361" s="183" t="s">
        <v>79</v>
      </c>
      <c r="N361" s="184" t="s">
        <v>51</v>
      </c>
      <c r="O361" s="67"/>
      <c r="P361" s="185">
        <f>O361*H361</f>
        <v>0</v>
      </c>
      <c r="Q361" s="185">
        <v>4.0000000000000002E-4</v>
      </c>
      <c r="R361" s="185">
        <f>Q361*H361</f>
        <v>2.4000000000000002E-3</v>
      </c>
      <c r="S361" s="185">
        <v>0</v>
      </c>
      <c r="T361" s="186">
        <f>S361*H361</f>
        <v>0</v>
      </c>
      <c r="U361" s="37"/>
      <c r="V361" s="37"/>
      <c r="W361" s="37"/>
      <c r="X361" s="37"/>
      <c r="Y361" s="37"/>
      <c r="Z361" s="37"/>
      <c r="AA361" s="37"/>
      <c r="AB361" s="37"/>
      <c r="AC361" s="37"/>
      <c r="AD361" s="37"/>
      <c r="AE361" s="37"/>
      <c r="AR361" s="187" t="s">
        <v>270</v>
      </c>
      <c r="AT361" s="187" t="s">
        <v>157</v>
      </c>
      <c r="AU361" s="187" t="s">
        <v>91</v>
      </c>
      <c r="AY361" s="19" t="s">
        <v>154</v>
      </c>
      <c r="BE361" s="188">
        <f>IF(N361="základní",J361,0)</f>
        <v>0</v>
      </c>
      <c r="BF361" s="188">
        <f>IF(N361="snížená",J361,0)</f>
        <v>0</v>
      </c>
      <c r="BG361" s="188">
        <f>IF(N361="zákl. přenesená",J361,0)</f>
        <v>0</v>
      </c>
      <c r="BH361" s="188">
        <f>IF(N361="sníž. přenesená",J361,0)</f>
        <v>0</v>
      </c>
      <c r="BI361" s="188">
        <f>IF(N361="nulová",J361,0)</f>
        <v>0</v>
      </c>
      <c r="BJ361" s="19" t="s">
        <v>89</v>
      </c>
      <c r="BK361" s="188">
        <f>ROUND(I361*H361,2)</f>
        <v>0</v>
      </c>
      <c r="BL361" s="19" t="s">
        <v>270</v>
      </c>
      <c r="BM361" s="187" t="s">
        <v>585</v>
      </c>
    </row>
    <row r="362" spans="1:65" s="2" customFormat="1" ht="11.25" x14ac:dyDescent="0.2">
      <c r="A362" s="37"/>
      <c r="B362" s="38"/>
      <c r="C362" s="39"/>
      <c r="D362" s="189" t="s">
        <v>164</v>
      </c>
      <c r="E362" s="39"/>
      <c r="F362" s="190" t="s">
        <v>586</v>
      </c>
      <c r="G362" s="39"/>
      <c r="H362" s="39"/>
      <c r="I362" s="191"/>
      <c r="J362" s="39"/>
      <c r="K362" s="39"/>
      <c r="L362" s="42"/>
      <c r="M362" s="192"/>
      <c r="N362" s="193"/>
      <c r="O362" s="67"/>
      <c r="P362" s="67"/>
      <c r="Q362" s="67"/>
      <c r="R362" s="67"/>
      <c r="S362" s="67"/>
      <c r="T362" s="68"/>
      <c r="U362" s="37"/>
      <c r="V362" s="37"/>
      <c r="W362" s="37"/>
      <c r="X362" s="37"/>
      <c r="Y362" s="37"/>
      <c r="Z362" s="37"/>
      <c r="AA362" s="37"/>
      <c r="AB362" s="37"/>
      <c r="AC362" s="37"/>
      <c r="AD362" s="37"/>
      <c r="AE362" s="37"/>
      <c r="AT362" s="19" t="s">
        <v>164</v>
      </c>
      <c r="AU362" s="19" t="s">
        <v>91</v>
      </c>
    </row>
    <row r="363" spans="1:65" s="14" customFormat="1" ht="11.25" x14ac:dyDescent="0.2">
      <c r="B363" s="205"/>
      <c r="C363" s="206"/>
      <c r="D363" s="196" t="s">
        <v>166</v>
      </c>
      <c r="E363" s="207" t="s">
        <v>79</v>
      </c>
      <c r="F363" s="208" t="s">
        <v>565</v>
      </c>
      <c r="G363" s="206"/>
      <c r="H363" s="209">
        <v>4.72</v>
      </c>
      <c r="I363" s="210"/>
      <c r="J363" s="206"/>
      <c r="K363" s="206"/>
      <c r="L363" s="211"/>
      <c r="M363" s="212"/>
      <c r="N363" s="213"/>
      <c r="O363" s="213"/>
      <c r="P363" s="213"/>
      <c r="Q363" s="213"/>
      <c r="R363" s="213"/>
      <c r="S363" s="213"/>
      <c r="T363" s="214"/>
      <c r="AT363" s="215" t="s">
        <v>166</v>
      </c>
      <c r="AU363" s="215" t="s">
        <v>91</v>
      </c>
      <c r="AV363" s="14" t="s">
        <v>91</v>
      </c>
      <c r="AW363" s="14" t="s">
        <v>42</v>
      </c>
      <c r="AX363" s="14" t="s">
        <v>81</v>
      </c>
      <c r="AY363" s="215" t="s">
        <v>154</v>
      </c>
    </row>
    <row r="364" spans="1:65" s="14" customFormat="1" ht="11.25" x14ac:dyDescent="0.2">
      <c r="B364" s="205"/>
      <c r="C364" s="206"/>
      <c r="D364" s="196" t="s">
        <v>166</v>
      </c>
      <c r="E364" s="207" t="s">
        <v>79</v>
      </c>
      <c r="F364" s="208" t="s">
        <v>566</v>
      </c>
      <c r="G364" s="206"/>
      <c r="H364" s="209">
        <v>1.28</v>
      </c>
      <c r="I364" s="210"/>
      <c r="J364" s="206"/>
      <c r="K364" s="206"/>
      <c r="L364" s="211"/>
      <c r="M364" s="212"/>
      <c r="N364" s="213"/>
      <c r="O364" s="213"/>
      <c r="P364" s="213"/>
      <c r="Q364" s="213"/>
      <c r="R364" s="213"/>
      <c r="S364" s="213"/>
      <c r="T364" s="214"/>
      <c r="AT364" s="215" t="s">
        <v>166</v>
      </c>
      <c r="AU364" s="215" t="s">
        <v>91</v>
      </c>
      <c r="AV364" s="14" t="s">
        <v>91</v>
      </c>
      <c r="AW364" s="14" t="s">
        <v>42</v>
      </c>
      <c r="AX364" s="14" t="s">
        <v>81</v>
      </c>
      <c r="AY364" s="215" t="s">
        <v>154</v>
      </c>
    </row>
    <row r="365" spans="1:65" s="15" customFormat="1" ht="11.25" x14ac:dyDescent="0.2">
      <c r="B365" s="216"/>
      <c r="C365" s="217"/>
      <c r="D365" s="196" t="s">
        <v>166</v>
      </c>
      <c r="E365" s="218" t="s">
        <v>79</v>
      </c>
      <c r="F365" s="219" t="s">
        <v>171</v>
      </c>
      <c r="G365" s="217"/>
      <c r="H365" s="220">
        <v>6</v>
      </c>
      <c r="I365" s="221"/>
      <c r="J365" s="217"/>
      <c r="K365" s="217"/>
      <c r="L365" s="222"/>
      <c r="M365" s="223"/>
      <c r="N365" s="224"/>
      <c r="O365" s="224"/>
      <c r="P365" s="224"/>
      <c r="Q365" s="224"/>
      <c r="R365" s="224"/>
      <c r="S365" s="224"/>
      <c r="T365" s="225"/>
      <c r="AT365" s="226" t="s">
        <v>166</v>
      </c>
      <c r="AU365" s="226" t="s">
        <v>91</v>
      </c>
      <c r="AV365" s="15" t="s">
        <v>162</v>
      </c>
      <c r="AW365" s="15" t="s">
        <v>42</v>
      </c>
      <c r="AX365" s="15" t="s">
        <v>89</v>
      </c>
      <c r="AY365" s="226" t="s">
        <v>154</v>
      </c>
    </row>
    <row r="366" spans="1:65" s="2" customFormat="1" ht="37.9" customHeight="1" x14ac:dyDescent="0.2">
      <c r="A366" s="37"/>
      <c r="B366" s="38"/>
      <c r="C366" s="238" t="s">
        <v>587</v>
      </c>
      <c r="D366" s="238" t="s">
        <v>336</v>
      </c>
      <c r="E366" s="239" t="s">
        <v>578</v>
      </c>
      <c r="F366" s="240" t="s">
        <v>579</v>
      </c>
      <c r="G366" s="241" t="s">
        <v>160</v>
      </c>
      <c r="H366" s="242">
        <v>7.3259999999999996</v>
      </c>
      <c r="I366" s="243"/>
      <c r="J366" s="244">
        <f>ROUND(I366*H366,2)</f>
        <v>0</v>
      </c>
      <c r="K366" s="240" t="s">
        <v>161</v>
      </c>
      <c r="L366" s="245"/>
      <c r="M366" s="246" t="s">
        <v>79</v>
      </c>
      <c r="N366" s="247" t="s">
        <v>51</v>
      </c>
      <c r="O366" s="67"/>
      <c r="P366" s="185">
        <f>O366*H366</f>
        <v>0</v>
      </c>
      <c r="Q366" s="185">
        <v>4.7999999999999996E-3</v>
      </c>
      <c r="R366" s="185">
        <f>Q366*H366</f>
        <v>3.5164799999999996E-2</v>
      </c>
      <c r="S366" s="185">
        <v>0</v>
      </c>
      <c r="T366" s="186">
        <f>S366*H366</f>
        <v>0</v>
      </c>
      <c r="U366" s="37"/>
      <c r="V366" s="37"/>
      <c r="W366" s="37"/>
      <c r="X366" s="37"/>
      <c r="Y366" s="37"/>
      <c r="Z366" s="37"/>
      <c r="AA366" s="37"/>
      <c r="AB366" s="37"/>
      <c r="AC366" s="37"/>
      <c r="AD366" s="37"/>
      <c r="AE366" s="37"/>
      <c r="AR366" s="187" t="s">
        <v>383</v>
      </c>
      <c r="AT366" s="187" t="s">
        <v>336</v>
      </c>
      <c r="AU366" s="187" t="s">
        <v>91</v>
      </c>
      <c r="AY366" s="19" t="s">
        <v>154</v>
      </c>
      <c r="BE366" s="188">
        <f>IF(N366="základní",J366,0)</f>
        <v>0</v>
      </c>
      <c r="BF366" s="188">
        <f>IF(N366="snížená",J366,0)</f>
        <v>0</v>
      </c>
      <c r="BG366" s="188">
        <f>IF(N366="zákl. přenesená",J366,0)</f>
        <v>0</v>
      </c>
      <c r="BH366" s="188">
        <f>IF(N366="sníž. přenesená",J366,0)</f>
        <v>0</v>
      </c>
      <c r="BI366" s="188">
        <f>IF(N366="nulová",J366,0)</f>
        <v>0</v>
      </c>
      <c r="BJ366" s="19" t="s">
        <v>89</v>
      </c>
      <c r="BK366" s="188">
        <f>ROUND(I366*H366,2)</f>
        <v>0</v>
      </c>
      <c r="BL366" s="19" t="s">
        <v>270</v>
      </c>
      <c r="BM366" s="187" t="s">
        <v>588</v>
      </c>
    </row>
    <row r="367" spans="1:65" s="14" customFormat="1" ht="11.25" x14ac:dyDescent="0.2">
      <c r="B367" s="205"/>
      <c r="C367" s="206"/>
      <c r="D367" s="196" t="s">
        <v>166</v>
      </c>
      <c r="E367" s="206"/>
      <c r="F367" s="208" t="s">
        <v>589</v>
      </c>
      <c r="G367" s="206"/>
      <c r="H367" s="209">
        <v>7.3259999999999996</v>
      </c>
      <c r="I367" s="210"/>
      <c r="J367" s="206"/>
      <c r="K367" s="206"/>
      <c r="L367" s="211"/>
      <c r="M367" s="212"/>
      <c r="N367" s="213"/>
      <c r="O367" s="213"/>
      <c r="P367" s="213"/>
      <c r="Q367" s="213"/>
      <c r="R367" s="213"/>
      <c r="S367" s="213"/>
      <c r="T367" s="214"/>
      <c r="AT367" s="215" t="s">
        <v>166</v>
      </c>
      <c r="AU367" s="215" t="s">
        <v>91</v>
      </c>
      <c r="AV367" s="14" t="s">
        <v>91</v>
      </c>
      <c r="AW367" s="14" t="s">
        <v>4</v>
      </c>
      <c r="AX367" s="14" t="s">
        <v>89</v>
      </c>
      <c r="AY367" s="215" t="s">
        <v>154</v>
      </c>
    </row>
    <row r="368" spans="1:65" s="2" customFormat="1" ht="49.15" customHeight="1" x14ac:dyDescent="0.2">
      <c r="A368" s="37"/>
      <c r="B368" s="38"/>
      <c r="C368" s="176" t="s">
        <v>590</v>
      </c>
      <c r="D368" s="176" t="s">
        <v>157</v>
      </c>
      <c r="E368" s="177" t="s">
        <v>591</v>
      </c>
      <c r="F368" s="178" t="s">
        <v>592</v>
      </c>
      <c r="G368" s="179" t="s">
        <v>174</v>
      </c>
      <c r="H368" s="180">
        <v>0.628</v>
      </c>
      <c r="I368" s="181"/>
      <c r="J368" s="182">
        <f>ROUND(I368*H368,2)</f>
        <v>0</v>
      </c>
      <c r="K368" s="178" t="s">
        <v>161</v>
      </c>
      <c r="L368" s="42"/>
      <c r="M368" s="183" t="s">
        <v>79</v>
      </c>
      <c r="N368" s="184" t="s">
        <v>51</v>
      </c>
      <c r="O368" s="67"/>
      <c r="P368" s="185">
        <f>O368*H368</f>
        <v>0</v>
      </c>
      <c r="Q368" s="185">
        <v>0</v>
      </c>
      <c r="R368" s="185">
        <f>Q368*H368</f>
        <v>0</v>
      </c>
      <c r="S368" s="185">
        <v>0</v>
      </c>
      <c r="T368" s="186">
        <f>S368*H368</f>
        <v>0</v>
      </c>
      <c r="U368" s="37"/>
      <c r="V368" s="37"/>
      <c r="W368" s="37"/>
      <c r="X368" s="37"/>
      <c r="Y368" s="37"/>
      <c r="Z368" s="37"/>
      <c r="AA368" s="37"/>
      <c r="AB368" s="37"/>
      <c r="AC368" s="37"/>
      <c r="AD368" s="37"/>
      <c r="AE368" s="37"/>
      <c r="AR368" s="187" t="s">
        <v>270</v>
      </c>
      <c r="AT368" s="187" t="s">
        <v>157</v>
      </c>
      <c r="AU368" s="187" t="s">
        <v>91</v>
      </c>
      <c r="AY368" s="19" t="s">
        <v>154</v>
      </c>
      <c r="BE368" s="188">
        <f>IF(N368="základní",J368,0)</f>
        <v>0</v>
      </c>
      <c r="BF368" s="188">
        <f>IF(N368="snížená",J368,0)</f>
        <v>0</v>
      </c>
      <c r="BG368" s="188">
        <f>IF(N368="zákl. přenesená",J368,0)</f>
        <v>0</v>
      </c>
      <c r="BH368" s="188">
        <f>IF(N368="sníž. přenesená",J368,0)</f>
        <v>0</v>
      </c>
      <c r="BI368" s="188">
        <f>IF(N368="nulová",J368,0)</f>
        <v>0</v>
      </c>
      <c r="BJ368" s="19" t="s">
        <v>89</v>
      </c>
      <c r="BK368" s="188">
        <f>ROUND(I368*H368,2)</f>
        <v>0</v>
      </c>
      <c r="BL368" s="19" t="s">
        <v>270</v>
      </c>
      <c r="BM368" s="187" t="s">
        <v>593</v>
      </c>
    </row>
    <row r="369" spans="1:65" s="2" customFormat="1" ht="11.25" x14ac:dyDescent="0.2">
      <c r="A369" s="37"/>
      <c r="B369" s="38"/>
      <c r="C369" s="39"/>
      <c r="D369" s="189" t="s">
        <v>164</v>
      </c>
      <c r="E369" s="39"/>
      <c r="F369" s="190" t="s">
        <v>594</v>
      </c>
      <c r="G369" s="39"/>
      <c r="H369" s="39"/>
      <c r="I369" s="191"/>
      <c r="J369" s="39"/>
      <c r="K369" s="39"/>
      <c r="L369" s="42"/>
      <c r="M369" s="192"/>
      <c r="N369" s="193"/>
      <c r="O369" s="67"/>
      <c r="P369" s="67"/>
      <c r="Q369" s="67"/>
      <c r="R369" s="67"/>
      <c r="S369" s="67"/>
      <c r="T369" s="68"/>
      <c r="U369" s="37"/>
      <c r="V369" s="37"/>
      <c r="W369" s="37"/>
      <c r="X369" s="37"/>
      <c r="Y369" s="37"/>
      <c r="Z369" s="37"/>
      <c r="AA369" s="37"/>
      <c r="AB369" s="37"/>
      <c r="AC369" s="37"/>
      <c r="AD369" s="37"/>
      <c r="AE369" s="37"/>
      <c r="AT369" s="19" t="s">
        <v>164</v>
      </c>
      <c r="AU369" s="19" t="s">
        <v>91</v>
      </c>
    </row>
    <row r="370" spans="1:65" s="2" customFormat="1" ht="55.5" customHeight="1" x14ac:dyDescent="0.2">
      <c r="A370" s="37"/>
      <c r="B370" s="38"/>
      <c r="C370" s="176" t="s">
        <v>595</v>
      </c>
      <c r="D370" s="176" t="s">
        <v>157</v>
      </c>
      <c r="E370" s="177" t="s">
        <v>596</v>
      </c>
      <c r="F370" s="178" t="s">
        <v>597</v>
      </c>
      <c r="G370" s="179" t="s">
        <v>174</v>
      </c>
      <c r="H370" s="180">
        <v>0.628</v>
      </c>
      <c r="I370" s="181"/>
      <c r="J370" s="182">
        <f>ROUND(I370*H370,2)</f>
        <v>0</v>
      </c>
      <c r="K370" s="178" t="s">
        <v>161</v>
      </c>
      <c r="L370" s="42"/>
      <c r="M370" s="183" t="s">
        <v>79</v>
      </c>
      <c r="N370" s="184" t="s">
        <v>51</v>
      </c>
      <c r="O370" s="67"/>
      <c r="P370" s="185">
        <f>O370*H370</f>
        <v>0</v>
      </c>
      <c r="Q370" s="185">
        <v>0</v>
      </c>
      <c r="R370" s="185">
        <f>Q370*H370</f>
        <v>0</v>
      </c>
      <c r="S370" s="185">
        <v>0</v>
      </c>
      <c r="T370" s="186">
        <f>S370*H370</f>
        <v>0</v>
      </c>
      <c r="U370" s="37"/>
      <c r="V370" s="37"/>
      <c r="W370" s="37"/>
      <c r="X370" s="37"/>
      <c r="Y370" s="37"/>
      <c r="Z370" s="37"/>
      <c r="AA370" s="37"/>
      <c r="AB370" s="37"/>
      <c r="AC370" s="37"/>
      <c r="AD370" s="37"/>
      <c r="AE370" s="37"/>
      <c r="AR370" s="187" t="s">
        <v>270</v>
      </c>
      <c r="AT370" s="187" t="s">
        <v>157</v>
      </c>
      <c r="AU370" s="187" t="s">
        <v>91</v>
      </c>
      <c r="AY370" s="19" t="s">
        <v>154</v>
      </c>
      <c r="BE370" s="188">
        <f>IF(N370="základní",J370,0)</f>
        <v>0</v>
      </c>
      <c r="BF370" s="188">
        <f>IF(N370="snížená",J370,0)</f>
        <v>0</v>
      </c>
      <c r="BG370" s="188">
        <f>IF(N370="zákl. přenesená",J370,0)</f>
        <v>0</v>
      </c>
      <c r="BH370" s="188">
        <f>IF(N370="sníž. přenesená",J370,0)</f>
        <v>0</v>
      </c>
      <c r="BI370" s="188">
        <f>IF(N370="nulová",J370,0)</f>
        <v>0</v>
      </c>
      <c r="BJ370" s="19" t="s">
        <v>89</v>
      </c>
      <c r="BK370" s="188">
        <f>ROUND(I370*H370,2)</f>
        <v>0</v>
      </c>
      <c r="BL370" s="19" t="s">
        <v>270</v>
      </c>
      <c r="BM370" s="187" t="s">
        <v>598</v>
      </c>
    </row>
    <row r="371" spans="1:65" s="2" customFormat="1" ht="11.25" x14ac:dyDescent="0.2">
      <c r="A371" s="37"/>
      <c r="B371" s="38"/>
      <c r="C371" s="39"/>
      <c r="D371" s="189" t="s">
        <v>164</v>
      </c>
      <c r="E371" s="39"/>
      <c r="F371" s="190" t="s">
        <v>599</v>
      </c>
      <c r="G371" s="39"/>
      <c r="H371" s="39"/>
      <c r="I371" s="191"/>
      <c r="J371" s="39"/>
      <c r="K371" s="39"/>
      <c r="L371" s="42"/>
      <c r="M371" s="192"/>
      <c r="N371" s="193"/>
      <c r="O371" s="67"/>
      <c r="P371" s="67"/>
      <c r="Q371" s="67"/>
      <c r="R371" s="67"/>
      <c r="S371" s="67"/>
      <c r="T371" s="68"/>
      <c r="U371" s="37"/>
      <c r="V371" s="37"/>
      <c r="W371" s="37"/>
      <c r="X371" s="37"/>
      <c r="Y371" s="37"/>
      <c r="Z371" s="37"/>
      <c r="AA371" s="37"/>
      <c r="AB371" s="37"/>
      <c r="AC371" s="37"/>
      <c r="AD371" s="37"/>
      <c r="AE371" s="37"/>
      <c r="AT371" s="19" t="s">
        <v>164</v>
      </c>
      <c r="AU371" s="19" t="s">
        <v>91</v>
      </c>
    </row>
    <row r="372" spans="1:65" s="12" customFormat="1" ht="22.9" customHeight="1" x14ac:dyDescent="0.2">
      <c r="B372" s="160"/>
      <c r="C372" s="161"/>
      <c r="D372" s="162" t="s">
        <v>80</v>
      </c>
      <c r="E372" s="174" t="s">
        <v>600</v>
      </c>
      <c r="F372" s="174" t="s">
        <v>601</v>
      </c>
      <c r="G372" s="161"/>
      <c r="H372" s="161"/>
      <c r="I372" s="164"/>
      <c r="J372" s="175">
        <f>BK372</f>
        <v>0</v>
      </c>
      <c r="K372" s="161"/>
      <c r="L372" s="166"/>
      <c r="M372" s="167"/>
      <c r="N372" s="168"/>
      <c r="O372" s="168"/>
      <c r="P372" s="169">
        <f>SUM(P373:P374)</f>
        <v>0</v>
      </c>
      <c r="Q372" s="168"/>
      <c r="R372" s="169">
        <f>SUM(R373:R374)</f>
        <v>0</v>
      </c>
      <c r="S372" s="168"/>
      <c r="T372" s="170">
        <f>SUM(T373:T374)</f>
        <v>2.9610000000000001E-2</v>
      </c>
      <c r="AR372" s="171" t="s">
        <v>91</v>
      </c>
      <c r="AT372" s="172" t="s">
        <v>80</v>
      </c>
      <c r="AU372" s="172" t="s">
        <v>89</v>
      </c>
      <c r="AY372" s="171" t="s">
        <v>154</v>
      </c>
      <c r="BK372" s="173">
        <f>SUM(BK373:BK374)</f>
        <v>0</v>
      </c>
    </row>
    <row r="373" spans="1:65" s="2" customFormat="1" ht="16.5" customHeight="1" x14ac:dyDescent="0.2">
      <c r="A373" s="37"/>
      <c r="B373" s="38"/>
      <c r="C373" s="176" t="s">
        <v>602</v>
      </c>
      <c r="D373" s="176" t="s">
        <v>157</v>
      </c>
      <c r="E373" s="177" t="s">
        <v>603</v>
      </c>
      <c r="F373" s="178" t="s">
        <v>604</v>
      </c>
      <c r="G373" s="179" t="s">
        <v>181</v>
      </c>
      <c r="H373" s="180">
        <v>1</v>
      </c>
      <c r="I373" s="181"/>
      <c r="J373" s="182">
        <f>ROUND(I373*H373,2)</f>
        <v>0</v>
      </c>
      <c r="K373" s="178" t="s">
        <v>161</v>
      </c>
      <c r="L373" s="42"/>
      <c r="M373" s="183" t="s">
        <v>79</v>
      </c>
      <c r="N373" s="184" t="s">
        <v>51</v>
      </c>
      <c r="O373" s="67"/>
      <c r="P373" s="185">
        <f>O373*H373</f>
        <v>0</v>
      </c>
      <c r="Q373" s="185">
        <v>0</v>
      </c>
      <c r="R373" s="185">
        <f>Q373*H373</f>
        <v>0</v>
      </c>
      <c r="S373" s="185">
        <v>2.9610000000000001E-2</v>
      </c>
      <c r="T373" s="186">
        <f>S373*H373</f>
        <v>2.9610000000000001E-2</v>
      </c>
      <c r="U373" s="37"/>
      <c r="V373" s="37"/>
      <c r="W373" s="37"/>
      <c r="X373" s="37"/>
      <c r="Y373" s="37"/>
      <c r="Z373" s="37"/>
      <c r="AA373" s="37"/>
      <c r="AB373" s="37"/>
      <c r="AC373" s="37"/>
      <c r="AD373" s="37"/>
      <c r="AE373" s="37"/>
      <c r="AR373" s="187" t="s">
        <v>270</v>
      </c>
      <c r="AT373" s="187" t="s">
        <v>157</v>
      </c>
      <c r="AU373" s="187" t="s">
        <v>91</v>
      </c>
      <c r="AY373" s="19" t="s">
        <v>154</v>
      </c>
      <c r="BE373" s="188">
        <f>IF(N373="základní",J373,0)</f>
        <v>0</v>
      </c>
      <c r="BF373" s="188">
        <f>IF(N373="snížená",J373,0)</f>
        <v>0</v>
      </c>
      <c r="BG373" s="188">
        <f>IF(N373="zákl. přenesená",J373,0)</f>
        <v>0</v>
      </c>
      <c r="BH373" s="188">
        <f>IF(N373="sníž. přenesená",J373,0)</f>
        <v>0</v>
      </c>
      <c r="BI373" s="188">
        <f>IF(N373="nulová",J373,0)</f>
        <v>0</v>
      </c>
      <c r="BJ373" s="19" t="s">
        <v>89</v>
      </c>
      <c r="BK373" s="188">
        <f>ROUND(I373*H373,2)</f>
        <v>0</v>
      </c>
      <c r="BL373" s="19" t="s">
        <v>270</v>
      </c>
      <c r="BM373" s="187" t="s">
        <v>605</v>
      </c>
    </row>
    <row r="374" spans="1:65" s="2" customFormat="1" ht="11.25" x14ac:dyDescent="0.2">
      <c r="A374" s="37"/>
      <c r="B374" s="38"/>
      <c r="C374" s="39"/>
      <c r="D374" s="189" t="s">
        <v>164</v>
      </c>
      <c r="E374" s="39"/>
      <c r="F374" s="190" t="s">
        <v>606</v>
      </c>
      <c r="G374" s="39"/>
      <c r="H374" s="39"/>
      <c r="I374" s="191"/>
      <c r="J374" s="39"/>
      <c r="K374" s="39"/>
      <c r="L374" s="42"/>
      <c r="M374" s="192"/>
      <c r="N374" s="193"/>
      <c r="O374" s="67"/>
      <c r="P374" s="67"/>
      <c r="Q374" s="67"/>
      <c r="R374" s="67"/>
      <c r="S374" s="67"/>
      <c r="T374" s="68"/>
      <c r="U374" s="37"/>
      <c r="V374" s="37"/>
      <c r="W374" s="37"/>
      <c r="X374" s="37"/>
      <c r="Y374" s="37"/>
      <c r="Z374" s="37"/>
      <c r="AA374" s="37"/>
      <c r="AB374" s="37"/>
      <c r="AC374" s="37"/>
      <c r="AD374" s="37"/>
      <c r="AE374" s="37"/>
      <c r="AT374" s="19" t="s">
        <v>164</v>
      </c>
      <c r="AU374" s="19" t="s">
        <v>91</v>
      </c>
    </row>
    <row r="375" spans="1:65" s="12" customFormat="1" ht="22.9" customHeight="1" x14ac:dyDescent="0.2">
      <c r="B375" s="160"/>
      <c r="C375" s="161"/>
      <c r="D375" s="162" t="s">
        <v>80</v>
      </c>
      <c r="E375" s="174" t="s">
        <v>607</v>
      </c>
      <c r="F375" s="174" t="s">
        <v>608</v>
      </c>
      <c r="G375" s="161"/>
      <c r="H375" s="161"/>
      <c r="I375" s="164"/>
      <c r="J375" s="175">
        <f>BK375</f>
        <v>0</v>
      </c>
      <c r="K375" s="161"/>
      <c r="L375" s="166"/>
      <c r="M375" s="167"/>
      <c r="N375" s="168"/>
      <c r="O375" s="168"/>
      <c r="P375" s="169">
        <f>SUM(P376:P381)</f>
        <v>0</v>
      </c>
      <c r="Q375" s="168"/>
      <c r="R375" s="169">
        <f>SUM(R376:R381)</f>
        <v>0</v>
      </c>
      <c r="S375" s="168"/>
      <c r="T375" s="170">
        <f>SUM(T376:T381)</f>
        <v>2.1870000000000001E-2</v>
      </c>
      <c r="AR375" s="171" t="s">
        <v>91</v>
      </c>
      <c r="AT375" s="172" t="s">
        <v>80</v>
      </c>
      <c r="AU375" s="172" t="s">
        <v>89</v>
      </c>
      <c r="AY375" s="171" t="s">
        <v>154</v>
      </c>
      <c r="BK375" s="173">
        <f>SUM(BK376:BK381)</f>
        <v>0</v>
      </c>
    </row>
    <row r="376" spans="1:65" s="2" customFormat="1" ht="21.75" customHeight="1" x14ac:dyDescent="0.2">
      <c r="A376" s="37"/>
      <c r="B376" s="38"/>
      <c r="C376" s="176" t="s">
        <v>609</v>
      </c>
      <c r="D376" s="176" t="s">
        <v>157</v>
      </c>
      <c r="E376" s="177" t="s">
        <v>610</v>
      </c>
      <c r="F376" s="178" t="s">
        <v>611</v>
      </c>
      <c r="G376" s="179" t="s">
        <v>612</v>
      </c>
      <c r="H376" s="180">
        <v>1</v>
      </c>
      <c r="I376" s="181"/>
      <c r="J376" s="182">
        <f>ROUND(I376*H376,2)</f>
        <v>0</v>
      </c>
      <c r="K376" s="178" t="s">
        <v>161</v>
      </c>
      <c r="L376" s="42"/>
      <c r="M376" s="183" t="s">
        <v>79</v>
      </c>
      <c r="N376" s="184" t="s">
        <v>51</v>
      </c>
      <c r="O376" s="67"/>
      <c r="P376" s="185">
        <f>O376*H376</f>
        <v>0</v>
      </c>
      <c r="Q376" s="185">
        <v>0</v>
      </c>
      <c r="R376" s="185">
        <f>Q376*H376</f>
        <v>0</v>
      </c>
      <c r="S376" s="185">
        <v>1.9460000000000002E-2</v>
      </c>
      <c r="T376" s="186">
        <f>S376*H376</f>
        <v>1.9460000000000002E-2</v>
      </c>
      <c r="U376" s="37"/>
      <c r="V376" s="37"/>
      <c r="W376" s="37"/>
      <c r="X376" s="37"/>
      <c r="Y376" s="37"/>
      <c r="Z376" s="37"/>
      <c r="AA376" s="37"/>
      <c r="AB376" s="37"/>
      <c r="AC376" s="37"/>
      <c r="AD376" s="37"/>
      <c r="AE376" s="37"/>
      <c r="AR376" s="187" t="s">
        <v>270</v>
      </c>
      <c r="AT376" s="187" t="s">
        <v>157</v>
      </c>
      <c r="AU376" s="187" t="s">
        <v>91</v>
      </c>
      <c r="AY376" s="19" t="s">
        <v>154</v>
      </c>
      <c r="BE376" s="188">
        <f>IF(N376="základní",J376,0)</f>
        <v>0</v>
      </c>
      <c r="BF376" s="188">
        <f>IF(N376="snížená",J376,0)</f>
        <v>0</v>
      </c>
      <c r="BG376" s="188">
        <f>IF(N376="zákl. přenesená",J376,0)</f>
        <v>0</v>
      </c>
      <c r="BH376" s="188">
        <f>IF(N376="sníž. přenesená",J376,0)</f>
        <v>0</v>
      </c>
      <c r="BI376" s="188">
        <f>IF(N376="nulová",J376,0)</f>
        <v>0</v>
      </c>
      <c r="BJ376" s="19" t="s">
        <v>89</v>
      </c>
      <c r="BK376" s="188">
        <f>ROUND(I376*H376,2)</f>
        <v>0</v>
      </c>
      <c r="BL376" s="19" t="s">
        <v>270</v>
      </c>
      <c r="BM376" s="187" t="s">
        <v>613</v>
      </c>
    </row>
    <row r="377" spans="1:65" s="2" customFormat="1" ht="11.25" x14ac:dyDescent="0.2">
      <c r="A377" s="37"/>
      <c r="B377" s="38"/>
      <c r="C377" s="39"/>
      <c r="D377" s="189" t="s">
        <v>164</v>
      </c>
      <c r="E377" s="39"/>
      <c r="F377" s="190" t="s">
        <v>614</v>
      </c>
      <c r="G377" s="39"/>
      <c r="H377" s="39"/>
      <c r="I377" s="191"/>
      <c r="J377" s="39"/>
      <c r="K377" s="39"/>
      <c r="L377" s="42"/>
      <c r="M377" s="192"/>
      <c r="N377" s="193"/>
      <c r="O377" s="67"/>
      <c r="P377" s="67"/>
      <c r="Q377" s="67"/>
      <c r="R377" s="67"/>
      <c r="S377" s="67"/>
      <c r="T377" s="68"/>
      <c r="U377" s="37"/>
      <c r="V377" s="37"/>
      <c r="W377" s="37"/>
      <c r="X377" s="37"/>
      <c r="Y377" s="37"/>
      <c r="Z377" s="37"/>
      <c r="AA377" s="37"/>
      <c r="AB377" s="37"/>
      <c r="AC377" s="37"/>
      <c r="AD377" s="37"/>
      <c r="AE377" s="37"/>
      <c r="AT377" s="19" t="s">
        <v>164</v>
      </c>
      <c r="AU377" s="19" t="s">
        <v>91</v>
      </c>
    </row>
    <row r="378" spans="1:65" s="2" customFormat="1" ht="16.5" customHeight="1" x14ac:dyDescent="0.2">
      <c r="A378" s="37"/>
      <c r="B378" s="38"/>
      <c r="C378" s="176" t="s">
        <v>615</v>
      </c>
      <c r="D378" s="176" t="s">
        <v>157</v>
      </c>
      <c r="E378" s="177" t="s">
        <v>616</v>
      </c>
      <c r="F378" s="178" t="s">
        <v>617</v>
      </c>
      <c r="G378" s="179" t="s">
        <v>612</v>
      </c>
      <c r="H378" s="180">
        <v>1</v>
      </c>
      <c r="I378" s="181"/>
      <c r="J378" s="182">
        <f>ROUND(I378*H378,2)</f>
        <v>0</v>
      </c>
      <c r="K378" s="178" t="s">
        <v>161</v>
      </c>
      <c r="L378" s="42"/>
      <c r="M378" s="183" t="s">
        <v>79</v>
      </c>
      <c r="N378" s="184" t="s">
        <v>51</v>
      </c>
      <c r="O378" s="67"/>
      <c r="P378" s="185">
        <f>O378*H378</f>
        <v>0</v>
      </c>
      <c r="Q378" s="185">
        <v>0</v>
      </c>
      <c r="R378" s="185">
        <f>Q378*H378</f>
        <v>0</v>
      </c>
      <c r="S378" s="185">
        <v>1.56E-3</v>
      </c>
      <c r="T378" s="186">
        <f>S378*H378</f>
        <v>1.56E-3</v>
      </c>
      <c r="U378" s="37"/>
      <c r="V378" s="37"/>
      <c r="W378" s="37"/>
      <c r="X378" s="37"/>
      <c r="Y378" s="37"/>
      <c r="Z378" s="37"/>
      <c r="AA378" s="37"/>
      <c r="AB378" s="37"/>
      <c r="AC378" s="37"/>
      <c r="AD378" s="37"/>
      <c r="AE378" s="37"/>
      <c r="AR378" s="187" t="s">
        <v>270</v>
      </c>
      <c r="AT378" s="187" t="s">
        <v>157</v>
      </c>
      <c r="AU378" s="187" t="s">
        <v>91</v>
      </c>
      <c r="AY378" s="19" t="s">
        <v>154</v>
      </c>
      <c r="BE378" s="188">
        <f>IF(N378="základní",J378,0)</f>
        <v>0</v>
      </c>
      <c r="BF378" s="188">
        <f>IF(N378="snížená",J378,0)</f>
        <v>0</v>
      </c>
      <c r="BG378" s="188">
        <f>IF(N378="zákl. přenesená",J378,0)</f>
        <v>0</v>
      </c>
      <c r="BH378" s="188">
        <f>IF(N378="sníž. přenesená",J378,0)</f>
        <v>0</v>
      </c>
      <c r="BI378" s="188">
        <f>IF(N378="nulová",J378,0)</f>
        <v>0</v>
      </c>
      <c r="BJ378" s="19" t="s">
        <v>89</v>
      </c>
      <c r="BK378" s="188">
        <f>ROUND(I378*H378,2)</f>
        <v>0</v>
      </c>
      <c r="BL378" s="19" t="s">
        <v>270</v>
      </c>
      <c r="BM378" s="187" t="s">
        <v>618</v>
      </c>
    </row>
    <row r="379" spans="1:65" s="2" customFormat="1" ht="11.25" x14ac:dyDescent="0.2">
      <c r="A379" s="37"/>
      <c r="B379" s="38"/>
      <c r="C379" s="39"/>
      <c r="D379" s="189" t="s">
        <v>164</v>
      </c>
      <c r="E379" s="39"/>
      <c r="F379" s="190" t="s">
        <v>619</v>
      </c>
      <c r="G379" s="39"/>
      <c r="H379" s="39"/>
      <c r="I379" s="191"/>
      <c r="J379" s="39"/>
      <c r="K379" s="39"/>
      <c r="L379" s="42"/>
      <c r="M379" s="192"/>
      <c r="N379" s="193"/>
      <c r="O379" s="67"/>
      <c r="P379" s="67"/>
      <c r="Q379" s="67"/>
      <c r="R379" s="67"/>
      <c r="S379" s="67"/>
      <c r="T379" s="68"/>
      <c r="U379" s="37"/>
      <c r="V379" s="37"/>
      <c r="W379" s="37"/>
      <c r="X379" s="37"/>
      <c r="Y379" s="37"/>
      <c r="Z379" s="37"/>
      <c r="AA379" s="37"/>
      <c r="AB379" s="37"/>
      <c r="AC379" s="37"/>
      <c r="AD379" s="37"/>
      <c r="AE379" s="37"/>
      <c r="AT379" s="19" t="s">
        <v>164</v>
      </c>
      <c r="AU379" s="19" t="s">
        <v>91</v>
      </c>
    </row>
    <row r="380" spans="1:65" s="2" customFormat="1" ht="24.2" customHeight="1" x14ac:dyDescent="0.2">
      <c r="A380" s="37"/>
      <c r="B380" s="38"/>
      <c r="C380" s="176" t="s">
        <v>620</v>
      </c>
      <c r="D380" s="176" t="s">
        <v>157</v>
      </c>
      <c r="E380" s="177" t="s">
        <v>621</v>
      </c>
      <c r="F380" s="178" t="s">
        <v>622</v>
      </c>
      <c r="G380" s="179" t="s">
        <v>181</v>
      </c>
      <c r="H380" s="180">
        <v>1</v>
      </c>
      <c r="I380" s="181"/>
      <c r="J380" s="182">
        <f>ROUND(I380*H380,2)</f>
        <v>0</v>
      </c>
      <c r="K380" s="178" t="s">
        <v>161</v>
      </c>
      <c r="L380" s="42"/>
      <c r="M380" s="183" t="s">
        <v>79</v>
      </c>
      <c r="N380" s="184" t="s">
        <v>51</v>
      </c>
      <c r="O380" s="67"/>
      <c r="P380" s="185">
        <f>O380*H380</f>
        <v>0</v>
      </c>
      <c r="Q380" s="185">
        <v>0</v>
      </c>
      <c r="R380" s="185">
        <f>Q380*H380</f>
        <v>0</v>
      </c>
      <c r="S380" s="185">
        <v>8.4999999999999995E-4</v>
      </c>
      <c r="T380" s="186">
        <f>S380*H380</f>
        <v>8.4999999999999995E-4</v>
      </c>
      <c r="U380" s="37"/>
      <c r="V380" s="37"/>
      <c r="W380" s="37"/>
      <c r="X380" s="37"/>
      <c r="Y380" s="37"/>
      <c r="Z380" s="37"/>
      <c r="AA380" s="37"/>
      <c r="AB380" s="37"/>
      <c r="AC380" s="37"/>
      <c r="AD380" s="37"/>
      <c r="AE380" s="37"/>
      <c r="AR380" s="187" t="s">
        <v>270</v>
      </c>
      <c r="AT380" s="187" t="s">
        <v>157</v>
      </c>
      <c r="AU380" s="187" t="s">
        <v>91</v>
      </c>
      <c r="AY380" s="19" t="s">
        <v>154</v>
      </c>
      <c r="BE380" s="188">
        <f>IF(N380="základní",J380,0)</f>
        <v>0</v>
      </c>
      <c r="BF380" s="188">
        <f>IF(N380="snížená",J380,0)</f>
        <v>0</v>
      </c>
      <c r="BG380" s="188">
        <f>IF(N380="zákl. přenesená",J380,0)</f>
        <v>0</v>
      </c>
      <c r="BH380" s="188">
        <f>IF(N380="sníž. přenesená",J380,0)</f>
        <v>0</v>
      </c>
      <c r="BI380" s="188">
        <f>IF(N380="nulová",J380,0)</f>
        <v>0</v>
      </c>
      <c r="BJ380" s="19" t="s">
        <v>89</v>
      </c>
      <c r="BK380" s="188">
        <f>ROUND(I380*H380,2)</f>
        <v>0</v>
      </c>
      <c r="BL380" s="19" t="s">
        <v>270</v>
      </c>
      <c r="BM380" s="187" t="s">
        <v>623</v>
      </c>
    </row>
    <row r="381" spans="1:65" s="2" customFormat="1" ht="11.25" x14ac:dyDescent="0.2">
      <c r="A381" s="37"/>
      <c r="B381" s="38"/>
      <c r="C381" s="39"/>
      <c r="D381" s="189" t="s">
        <v>164</v>
      </c>
      <c r="E381" s="39"/>
      <c r="F381" s="190" t="s">
        <v>624</v>
      </c>
      <c r="G381" s="39"/>
      <c r="H381" s="39"/>
      <c r="I381" s="191"/>
      <c r="J381" s="39"/>
      <c r="K381" s="39"/>
      <c r="L381" s="42"/>
      <c r="M381" s="192"/>
      <c r="N381" s="193"/>
      <c r="O381" s="67"/>
      <c r="P381" s="67"/>
      <c r="Q381" s="67"/>
      <c r="R381" s="67"/>
      <c r="S381" s="67"/>
      <c r="T381" s="68"/>
      <c r="U381" s="37"/>
      <c r="V381" s="37"/>
      <c r="W381" s="37"/>
      <c r="X381" s="37"/>
      <c r="Y381" s="37"/>
      <c r="Z381" s="37"/>
      <c r="AA381" s="37"/>
      <c r="AB381" s="37"/>
      <c r="AC381" s="37"/>
      <c r="AD381" s="37"/>
      <c r="AE381" s="37"/>
      <c r="AT381" s="19" t="s">
        <v>164</v>
      </c>
      <c r="AU381" s="19" t="s">
        <v>91</v>
      </c>
    </row>
    <row r="382" spans="1:65" s="12" customFormat="1" ht="22.9" customHeight="1" x14ac:dyDescent="0.2">
      <c r="B382" s="160"/>
      <c r="C382" s="161"/>
      <c r="D382" s="162" t="s">
        <v>80</v>
      </c>
      <c r="E382" s="174" t="s">
        <v>625</v>
      </c>
      <c r="F382" s="174" t="s">
        <v>96</v>
      </c>
      <c r="G382" s="161"/>
      <c r="H382" s="161"/>
      <c r="I382" s="164"/>
      <c r="J382" s="175">
        <f>BK382</f>
        <v>0</v>
      </c>
      <c r="K382" s="161"/>
      <c r="L382" s="166"/>
      <c r="M382" s="167"/>
      <c r="N382" s="168"/>
      <c r="O382" s="168"/>
      <c r="P382" s="169">
        <f>SUM(P383:P386)</f>
        <v>0</v>
      </c>
      <c r="Q382" s="168"/>
      <c r="R382" s="169">
        <f>SUM(R383:R386)</f>
        <v>0</v>
      </c>
      <c r="S382" s="168"/>
      <c r="T382" s="170">
        <f>SUM(T383:T386)</f>
        <v>0</v>
      </c>
      <c r="AR382" s="171" t="s">
        <v>91</v>
      </c>
      <c r="AT382" s="172" t="s">
        <v>80</v>
      </c>
      <c r="AU382" s="172" t="s">
        <v>89</v>
      </c>
      <c r="AY382" s="171" t="s">
        <v>154</v>
      </c>
      <c r="BK382" s="173">
        <f>SUM(BK383:BK386)</f>
        <v>0</v>
      </c>
    </row>
    <row r="383" spans="1:65" s="2" customFormat="1" ht="21.75" customHeight="1" x14ac:dyDescent="0.2">
      <c r="A383" s="37"/>
      <c r="B383" s="38"/>
      <c r="C383" s="176" t="s">
        <v>626</v>
      </c>
      <c r="D383" s="176" t="s">
        <v>157</v>
      </c>
      <c r="E383" s="177" t="s">
        <v>627</v>
      </c>
      <c r="F383" s="178" t="s">
        <v>628</v>
      </c>
      <c r="G383" s="179" t="s">
        <v>496</v>
      </c>
      <c r="H383" s="180">
        <v>1</v>
      </c>
      <c r="I383" s="181"/>
      <c r="J383" s="182">
        <f>ROUND(I383*H383,2)</f>
        <v>0</v>
      </c>
      <c r="K383" s="178" t="s">
        <v>79</v>
      </c>
      <c r="L383" s="42"/>
      <c r="M383" s="183" t="s">
        <v>79</v>
      </c>
      <c r="N383" s="184" t="s">
        <v>51</v>
      </c>
      <c r="O383" s="67"/>
      <c r="P383" s="185">
        <f>O383*H383</f>
        <v>0</v>
      </c>
      <c r="Q383" s="185">
        <v>0</v>
      </c>
      <c r="R383" s="185">
        <f>Q383*H383</f>
        <v>0</v>
      </c>
      <c r="S383" s="185">
        <v>0</v>
      </c>
      <c r="T383" s="186">
        <f>S383*H383</f>
        <v>0</v>
      </c>
      <c r="U383" s="37"/>
      <c r="V383" s="37"/>
      <c r="W383" s="37"/>
      <c r="X383" s="37"/>
      <c r="Y383" s="37"/>
      <c r="Z383" s="37"/>
      <c r="AA383" s="37"/>
      <c r="AB383" s="37"/>
      <c r="AC383" s="37"/>
      <c r="AD383" s="37"/>
      <c r="AE383" s="37"/>
      <c r="AR383" s="187" t="s">
        <v>270</v>
      </c>
      <c r="AT383" s="187" t="s">
        <v>157</v>
      </c>
      <c r="AU383" s="187" t="s">
        <v>91</v>
      </c>
      <c r="AY383" s="19" t="s">
        <v>154</v>
      </c>
      <c r="BE383" s="188">
        <f>IF(N383="základní",J383,0)</f>
        <v>0</v>
      </c>
      <c r="BF383" s="188">
        <f>IF(N383="snížená",J383,0)</f>
        <v>0</v>
      </c>
      <c r="BG383" s="188">
        <f>IF(N383="zákl. přenesená",J383,0)</f>
        <v>0</v>
      </c>
      <c r="BH383" s="188">
        <f>IF(N383="sníž. přenesená",J383,0)</f>
        <v>0</v>
      </c>
      <c r="BI383" s="188">
        <f>IF(N383="nulová",J383,0)</f>
        <v>0</v>
      </c>
      <c r="BJ383" s="19" t="s">
        <v>89</v>
      </c>
      <c r="BK383" s="188">
        <f>ROUND(I383*H383,2)</f>
        <v>0</v>
      </c>
      <c r="BL383" s="19" t="s">
        <v>270</v>
      </c>
      <c r="BM383" s="187" t="s">
        <v>629</v>
      </c>
    </row>
    <row r="384" spans="1:65" s="2" customFormat="1" ht="16.5" customHeight="1" x14ac:dyDescent="0.2">
      <c r="A384" s="37"/>
      <c r="B384" s="38"/>
      <c r="C384" s="176" t="s">
        <v>630</v>
      </c>
      <c r="D384" s="176" t="s">
        <v>157</v>
      </c>
      <c r="E384" s="177" t="s">
        <v>631</v>
      </c>
      <c r="F384" s="178" t="s">
        <v>632</v>
      </c>
      <c r="G384" s="179" t="s">
        <v>181</v>
      </c>
      <c r="H384" s="180">
        <v>1</v>
      </c>
      <c r="I384" s="181"/>
      <c r="J384" s="182">
        <f>ROUND(I384*H384,2)</f>
        <v>0</v>
      </c>
      <c r="K384" s="178" t="s">
        <v>79</v>
      </c>
      <c r="L384" s="42"/>
      <c r="M384" s="183" t="s">
        <v>79</v>
      </c>
      <c r="N384" s="184" t="s">
        <v>51</v>
      </c>
      <c r="O384" s="67"/>
      <c r="P384" s="185">
        <f>O384*H384</f>
        <v>0</v>
      </c>
      <c r="Q384" s="185">
        <v>0</v>
      </c>
      <c r="R384" s="185">
        <f>Q384*H384</f>
        <v>0</v>
      </c>
      <c r="S384" s="185">
        <v>0</v>
      </c>
      <c r="T384" s="186">
        <f>S384*H384</f>
        <v>0</v>
      </c>
      <c r="U384" s="37"/>
      <c r="V384" s="37"/>
      <c r="W384" s="37"/>
      <c r="X384" s="37"/>
      <c r="Y384" s="37"/>
      <c r="Z384" s="37"/>
      <c r="AA384" s="37"/>
      <c r="AB384" s="37"/>
      <c r="AC384" s="37"/>
      <c r="AD384" s="37"/>
      <c r="AE384" s="37"/>
      <c r="AR384" s="187" t="s">
        <v>270</v>
      </c>
      <c r="AT384" s="187" t="s">
        <v>157</v>
      </c>
      <c r="AU384" s="187" t="s">
        <v>91</v>
      </c>
      <c r="AY384" s="19" t="s">
        <v>154</v>
      </c>
      <c r="BE384" s="188">
        <f>IF(N384="základní",J384,0)</f>
        <v>0</v>
      </c>
      <c r="BF384" s="188">
        <f>IF(N384="snížená",J384,0)</f>
        <v>0</v>
      </c>
      <c r="BG384" s="188">
        <f>IF(N384="zákl. přenesená",J384,0)</f>
        <v>0</v>
      </c>
      <c r="BH384" s="188">
        <f>IF(N384="sníž. přenesená",J384,0)</f>
        <v>0</v>
      </c>
      <c r="BI384" s="188">
        <f>IF(N384="nulová",J384,0)</f>
        <v>0</v>
      </c>
      <c r="BJ384" s="19" t="s">
        <v>89</v>
      </c>
      <c r="BK384" s="188">
        <f>ROUND(I384*H384,2)</f>
        <v>0</v>
      </c>
      <c r="BL384" s="19" t="s">
        <v>270</v>
      </c>
      <c r="BM384" s="187" t="s">
        <v>633</v>
      </c>
    </row>
    <row r="385" spans="1:65" s="2" customFormat="1" ht="16.5" customHeight="1" x14ac:dyDescent="0.2">
      <c r="A385" s="37"/>
      <c r="B385" s="38"/>
      <c r="C385" s="176" t="s">
        <v>634</v>
      </c>
      <c r="D385" s="176" t="s">
        <v>157</v>
      </c>
      <c r="E385" s="177" t="s">
        <v>635</v>
      </c>
      <c r="F385" s="178" t="s">
        <v>636</v>
      </c>
      <c r="G385" s="179" t="s">
        <v>637</v>
      </c>
      <c r="H385" s="180">
        <v>1</v>
      </c>
      <c r="I385" s="181"/>
      <c r="J385" s="182">
        <f>ROUND(I385*H385,2)</f>
        <v>0</v>
      </c>
      <c r="K385" s="178" t="s">
        <v>79</v>
      </c>
      <c r="L385" s="42"/>
      <c r="M385" s="183" t="s">
        <v>79</v>
      </c>
      <c r="N385" s="184" t="s">
        <v>51</v>
      </c>
      <c r="O385" s="67"/>
      <c r="P385" s="185">
        <f>O385*H385</f>
        <v>0</v>
      </c>
      <c r="Q385" s="185">
        <v>0</v>
      </c>
      <c r="R385" s="185">
        <f>Q385*H385</f>
        <v>0</v>
      </c>
      <c r="S385" s="185">
        <v>0</v>
      </c>
      <c r="T385" s="186">
        <f>S385*H385</f>
        <v>0</v>
      </c>
      <c r="U385" s="37"/>
      <c r="V385" s="37"/>
      <c r="W385" s="37"/>
      <c r="X385" s="37"/>
      <c r="Y385" s="37"/>
      <c r="Z385" s="37"/>
      <c r="AA385" s="37"/>
      <c r="AB385" s="37"/>
      <c r="AC385" s="37"/>
      <c r="AD385" s="37"/>
      <c r="AE385" s="37"/>
      <c r="AR385" s="187" t="s">
        <v>270</v>
      </c>
      <c r="AT385" s="187" t="s">
        <v>157</v>
      </c>
      <c r="AU385" s="187" t="s">
        <v>91</v>
      </c>
      <c r="AY385" s="19" t="s">
        <v>154</v>
      </c>
      <c r="BE385" s="188">
        <f>IF(N385="základní",J385,0)</f>
        <v>0</v>
      </c>
      <c r="BF385" s="188">
        <f>IF(N385="snížená",J385,0)</f>
        <v>0</v>
      </c>
      <c r="BG385" s="188">
        <f>IF(N385="zákl. přenesená",J385,0)</f>
        <v>0</v>
      </c>
      <c r="BH385" s="188">
        <f>IF(N385="sníž. přenesená",J385,0)</f>
        <v>0</v>
      </c>
      <c r="BI385" s="188">
        <f>IF(N385="nulová",J385,0)</f>
        <v>0</v>
      </c>
      <c r="BJ385" s="19" t="s">
        <v>89</v>
      </c>
      <c r="BK385" s="188">
        <f>ROUND(I385*H385,2)</f>
        <v>0</v>
      </c>
      <c r="BL385" s="19" t="s">
        <v>270</v>
      </c>
      <c r="BM385" s="187" t="s">
        <v>638</v>
      </c>
    </row>
    <row r="386" spans="1:65" s="2" customFormat="1" ht="16.5" customHeight="1" x14ac:dyDescent="0.2">
      <c r="A386" s="37"/>
      <c r="B386" s="38"/>
      <c r="C386" s="176" t="s">
        <v>639</v>
      </c>
      <c r="D386" s="176" t="s">
        <v>157</v>
      </c>
      <c r="E386" s="177" t="s">
        <v>640</v>
      </c>
      <c r="F386" s="178" t="s">
        <v>641</v>
      </c>
      <c r="G386" s="179" t="s">
        <v>496</v>
      </c>
      <c r="H386" s="180">
        <v>1</v>
      </c>
      <c r="I386" s="181"/>
      <c r="J386" s="182">
        <f>ROUND(I386*H386,2)</f>
        <v>0</v>
      </c>
      <c r="K386" s="178" t="s">
        <v>79</v>
      </c>
      <c r="L386" s="42"/>
      <c r="M386" s="183" t="s">
        <v>79</v>
      </c>
      <c r="N386" s="184" t="s">
        <v>51</v>
      </c>
      <c r="O386" s="67"/>
      <c r="P386" s="185">
        <f>O386*H386</f>
        <v>0</v>
      </c>
      <c r="Q386" s="185">
        <v>0</v>
      </c>
      <c r="R386" s="185">
        <f>Q386*H386</f>
        <v>0</v>
      </c>
      <c r="S386" s="185">
        <v>0</v>
      </c>
      <c r="T386" s="186">
        <f>S386*H386</f>
        <v>0</v>
      </c>
      <c r="U386" s="37"/>
      <c r="V386" s="37"/>
      <c r="W386" s="37"/>
      <c r="X386" s="37"/>
      <c r="Y386" s="37"/>
      <c r="Z386" s="37"/>
      <c r="AA386" s="37"/>
      <c r="AB386" s="37"/>
      <c r="AC386" s="37"/>
      <c r="AD386" s="37"/>
      <c r="AE386" s="37"/>
      <c r="AR386" s="187" t="s">
        <v>270</v>
      </c>
      <c r="AT386" s="187" t="s">
        <v>157</v>
      </c>
      <c r="AU386" s="187" t="s">
        <v>91</v>
      </c>
      <c r="AY386" s="19" t="s">
        <v>154</v>
      </c>
      <c r="BE386" s="188">
        <f>IF(N386="základní",J386,0)</f>
        <v>0</v>
      </c>
      <c r="BF386" s="188">
        <f>IF(N386="snížená",J386,0)</f>
        <v>0</v>
      </c>
      <c r="BG386" s="188">
        <f>IF(N386="zákl. přenesená",J386,0)</f>
        <v>0</v>
      </c>
      <c r="BH386" s="188">
        <f>IF(N386="sníž. přenesená",J386,0)</f>
        <v>0</v>
      </c>
      <c r="BI386" s="188">
        <f>IF(N386="nulová",J386,0)</f>
        <v>0</v>
      </c>
      <c r="BJ386" s="19" t="s">
        <v>89</v>
      </c>
      <c r="BK386" s="188">
        <f>ROUND(I386*H386,2)</f>
        <v>0</v>
      </c>
      <c r="BL386" s="19" t="s">
        <v>270</v>
      </c>
      <c r="BM386" s="187" t="s">
        <v>642</v>
      </c>
    </row>
    <row r="387" spans="1:65" s="12" customFormat="1" ht="22.9" customHeight="1" x14ac:dyDescent="0.2">
      <c r="B387" s="160"/>
      <c r="C387" s="161"/>
      <c r="D387" s="162" t="s">
        <v>80</v>
      </c>
      <c r="E387" s="174" t="s">
        <v>643</v>
      </c>
      <c r="F387" s="174" t="s">
        <v>644</v>
      </c>
      <c r="G387" s="161"/>
      <c r="H387" s="161"/>
      <c r="I387" s="164"/>
      <c r="J387" s="175">
        <f>BK387</f>
        <v>0</v>
      </c>
      <c r="K387" s="161"/>
      <c r="L387" s="166"/>
      <c r="M387" s="167"/>
      <c r="N387" s="168"/>
      <c r="O387" s="168"/>
      <c r="P387" s="169">
        <f>SUM(P388:P439)</f>
        <v>0</v>
      </c>
      <c r="Q387" s="168"/>
      <c r="R387" s="169">
        <f>SUM(R388:R439)</f>
        <v>0.63138406000000002</v>
      </c>
      <c r="S387" s="168"/>
      <c r="T387" s="170">
        <f>SUM(T388:T439)</f>
        <v>1.4367511900000001</v>
      </c>
      <c r="AR387" s="171" t="s">
        <v>91</v>
      </c>
      <c r="AT387" s="172" t="s">
        <v>80</v>
      </c>
      <c r="AU387" s="172" t="s">
        <v>89</v>
      </c>
      <c r="AY387" s="171" t="s">
        <v>154</v>
      </c>
      <c r="BK387" s="173">
        <f>SUM(BK388:BK439)</f>
        <v>0</v>
      </c>
    </row>
    <row r="388" spans="1:65" s="2" customFormat="1" ht="55.5" customHeight="1" x14ac:dyDescent="0.2">
      <c r="A388" s="37"/>
      <c r="B388" s="38"/>
      <c r="C388" s="176" t="s">
        <v>645</v>
      </c>
      <c r="D388" s="176" t="s">
        <v>157</v>
      </c>
      <c r="E388" s="177" t="s">
        <v>646</v>
      </c>
      <c r="F388" s="178" t="s">
        <v>647</v>
      </c>
      <c r="G388" s="179" t="s">
        <v>160</v>
      </c>
      <c r="H388" s="180">
        <v>3.15</v>
      </c>
      <c r="I388" s="181"/>
      <c r="J388" s="182">
        <f>ROUND(I388*H388,2)</f>
        <v>0</v>
      </c>
      <c r="K388" s="178" t="s">
        <v>161</v>
      </c>
      <c r="L388" s="42"/>
      <c r="M388" s="183" t="s">
        <v>79</v>
      </c>
      <c r="N388" s="184" t="s">
        <v>51</v>
      </c>
      <c r="O388" s="67"/>
      <c r="P388" s="185">
        <f>O388*H388</f>
        <v>0</v>
      </c>
      <c r="Q388" s="185">
        <v>2.308E-2</v>
      </c>
      <c r="R388" s="185">
        <f>Q388*H388</f>
        <v>7.2702000000000003E-2</v>
      </c>
      <c r="S388" s="185">
        <v>0</v>
      </c>
      <c r="T388" s="186">
        <f>S388*H388</f>
        <v>0</v>
      </c>
      <c r="U388" s="37"/>
      <c r="V388" s="37"/>
      <c r="W388" s="37"/>
      <c r="X388" s="37"/>
      <c r="Y388" s="37"/>
      <c r="Z388" s="37"/>
      <c r="AA388" s="37"/>
      <c r="AB388" s="37"/>
      <c r="AC388" s="37"/>
      <c r="AD388" s="37"/>
      <c r="AE388" s="37"/>
      <c r="AR388" s="187" t="s">
        <v>270</v>
      </c>
      <c r="AT388" s="187" t="s">
        <v>157</v>
      </c>
      <c r="AU388" s="187" t="s">
        <v>91</v>
      </c>
      <c r="AY388" s="19" t="s">
        <v>154</v>
      </c>
      <c r="BE388" s="188">
        <f>IF(N388="základní",J388,0)</f>
        <v>0</v>
      </c>
      <c r="BF388" s="188">
        <f>IF(N388="snížená",J388,0)</f>
        <v>0</v>
      </c>
      <c r="BG388" s="188">
        <f>IF(N388="zákl. přenesená",J388,0)</f>
        <v>0</v>
      </c>
      <c r="BH388" s="188">
        <f>IF(N388="sníž. přenesená",J388,0)</f>
        <v>0</v>
      </c>
      <c r="BI388" s="188">
        <f>IF(N388="nulová",J388,0)</f>
        <v>0</v>
      </c>
      <c r="BJ388" s="19" t="s">
        <v>89</v>
      </c>
      <c r="BK388" s="188">
        <f>ROUND(I388*H388,2)</f>
        <v>0</v>
      </c>
      <c r="BL388" s="19" t="s">
        <v>270</v>
      </c>
      <c r="BM388" s="187" t="s">
        <v>648</v>
      </c>
    </row>
    <row r="389" spans="1:65" s="2" customFormat="1" ht="11.25" x14ac:dyDescent="0.2">
      <c r="A389" s="37"/>
      <c r="B389" s="38"/>
      <c r="C389" s="39"/>
      <c r="D389" s="189" t="s">
        <v>164</v>
      </c>
      <c r="E389" s="39"/>
      <c r="F389" s="190" t="s">
        <v>649</v>
      </c>
      <c r="G389" s="39"/>
      <c r="H389" s="39"/>
      <c r="I389" s="191"/>
      <c r="J389" s="39"/>
      <c r="K389" s="39"/>
      <c r="L389" s="42"/>
      <c r="M389" s="192"/>
      <c r="N389" s="193"/>
      <c r="O389" s="67"/>
      <c r="P389" s="67"/>
      <c r="Q389" s="67"/>
      <c r="R389" s="67"/>
      <c r="S389" s="67"/>
      <c r="T389" s="68"/>
      <c r="U389" s="37"/>
      <c r="V389" s="37"/>
      <c r="W389" s="37"/>
      <c r="X389" s="37"/>
      <c r="Y389" s="37"/>
      <c r="Z389" s="37"/>
      <c r="AA389" s="37"/>
      <c r="AB389" s="37"/>
      <c r="AC389" s="37"/>
      <c r="AD389" s="37"/>
      <c r="AE389" s="37"/>
      <c r="AT389" s="19" t="s">
        <v>164</v>
      </c>
      <c r="AU389" s="19" t="s">
        <v>91</v>
      </c>
    </row>
    <row r="390" spans="1:65" s="13" customFormat="1" ht="11.25" x14ac:dyDescent="0.2">
      <c r="B390" s="194"/>
      <c r="C390" s="195"/>
      <c r="D390" s="196" t="s">
        <v>166</v>
      </c>
      <c r="E390" s="197" t="s">
        <v>79</v>
      </c>
      <c r="F390" s="198" t="s">
        <v>167</v>
      </c>
      <c r="G390" s="195"/>
      <c r="H390" s="197" t="s">
        <v>79</v>
      </c>
      <c r="I390" s="199"/>
      <c r="J390" s="195"/>
      <c r="K390" s="195"/>
      <c r="L390" s="200"/>
      <c r="M390" s="201"/>
      <c r="N390" s="202"/>
      <c r="O390" s="202"/>
      <c r="P390" s="202"/>
      <c r="Q390" s="202"/>
      <c r="R390" s="202"/>
      <c r="S390" s="202"/>
      <c r="T390" s="203"/>
      <c r="AT390" s="204" t="s">
        <v>166</v>
      </c>
      <c r="AU390" s="204" t="s">
        <v>91</v>
      </c>
      <c r="AV390" s="13" t="s">
        <v>89</v>
      </c>
      <c r="AW390" s="13" t="s">
        <v>42</v>
      </c>
      <c r="AX390" s="13" t="s">
        <v>81</v>
      </c>
      <c r="AY390" s="204" t="s">
        <v>154</v>
      </c>
    </row>
    <row r="391" spans="1:65" s="14" customFormat="1" ht="11.25" x14ac:dyDescent="0.2">
      <c r="B391" s="205"/>
      <c r="C391" s="206"/>
      <c r="D391" s="196" t="s">
        <v>166</v>
      </c>
      <c r="E391" s="207" t="s">
        <v>79</v>
      </c>
      <c r="F391" s="208" t="s">
        <v>650</v>
      </c>
      <c r="G391" s="206"/>
      <c r="H391" s="209">
        <v>3.15</v>
      </c>
      <c r="I391" s="210"/>
      <c r="J391" s="206"/>
      <c r="K391" s="206"/>
      <c r="L391" s="211"/>
      <c r="M391" s="212"/>
      <c r="N391" s="213"/>
      <c r="O391" s="213"/>
      <c r="P391" s="213"/>
      <c r="Q391" s="213"/>
      <c r="R391" s="213"/>
      <c r="S391" s="213"/>
      <c r="T391" s="214"/>
      <c r="AT391" s="215" t="s">
        <v>166</v>
      </c>
      <c r="AU391" s="215" t="s">
        <v>91</v>
      </c>
      <c r="AV391" s="14" t="s">
        <v>91</v>
      </c>
      <c r="AW391" s="14" t="s">
        <v>42</v>
      </c>
      <c r="AX391" s="14" t="s">
        <v>89</v>
      </c>
      <c r="AY391" s="215" t="s">
        <v>154</v>
      </c>
    </row>
    <row r="392" spans="1:65" s="2" customFormat="1" ht="44.25" customHeight="1" x14ac:dyDescent="0.2">
      <c r="A392" s="37"/>
      <c r="B392" s="38"/>
      <c r="C392" s="176" t="s">
        <v>651</v>
      </c>
      <c r="D392" s="176" t="s">
        <v>157</v>
      </c>
      <c r="E392" s="177" t="s">
        <v>652</v>
      </c>
      <c r="F392" s="178" t="s">
        <v>653</v>
      </c>
      <c r="G392" s="179" t="s">
        <v>160</v>
      </c>
      <c r="H392" s="180">
        <v>3.15</v>
      </c>
      <c r="I392" s="181"/>
      <c r="J392" s="182">
        <f>ROUND(I392*H392,2)</f>
        <v>0</v>
      </c>
      <c r="K392" s="178" t="s">
        <v>161</v>
      </c>
      <c r="L392" s="42"/>
      <c r="M392" s="183" t="s">
        <v>79</v>
      </c>
      <c r="N392" s="184" t="s">
        <v>51</v>
      </c>
      <c r="O392" s="67"/>
      <c r="P392" s="185">
        <f>O392*H392</f>
        <v>0</v>
      </c>
      <c r="Q392" s="185">
        <v>2.0000000000000001E-4</v>
      </c>
      <c r="R392" s="185">
        <f>Q392*H392</f>
        <v>6.3000000000000003E-4</v>
      </c>
      <c r="S392" s="185">
        <v>0</v>
      </c>
      <c r="T392" s="186">
        <f>S392*H392</f>
        <v>0</v>
      </c>
      <c r="U392" s="37"/>
      <c r="V392" s="37"/>
      <c r="W392" s="37"/>
      <c r="X392" s="37"/>
      <c r="Y392" s="37"/>
      <c r="Z392" s="37"/>
      <c r="AA392" s="37"/>
      <c r="AB392" s="37"/>
      <c r="AC392" s="37"/>
      <c r="AD392" s="37"/>
      <c r="AE392" s="37"/>
      <c r="AR392" s="187" t="s">
        <v>270</v>
      </c>
      <c r="AT392" s="187" t="s">
        <v>157</v>
      </c>
      <c r="AU392" s="187" t="s">
        <v>91</v>
      </c>
      <c r="AY392" s="19" t="s">
        <v>154</v>
      </c>
      <c r="BE392" s="188">
        <f>IF(N392="základní",J392,0)</f>
        <v>0</v>
      </c>
      <c r="BF392" s="188">
        <f>IF(N392="snížená",J392,0)</f>
        <v>0</v>
      </c>
      <c r="BG392" s="188">
        <f>IF(N392="zákl. přenesená",J392,0)</f>
        <v>0</v>
      </c>
      <c r="BH392" s="188">
        <f>IF(N392="sníž. přenesená",J392,0)</f>
        <v>0</v>
      </c>
      <c r="BI392" s="188">
        <f>IF(N392="nulová",J392,0)</f>
        <v>0</v>
      </c>
      <c r="BJ392" s="19" t="s">
        <v>89</v>
      </c>
      <c r="BK392" s="188">
        <f>ROUND(I392*H392,2)</f>
        <v>0</v>
      </c>
      <c r="BL392" s="19" t="s">
        <v>270</v>
      </c>
      <c r="BM392" s="187" t="s">
        <v>654</v>
      </c>
    </row>
    <row r="393" spans="1:65" s="2" customFormat="1" ht="11.25" x14ac:dyDescent="0.2">
      <c r="A393" s="37"/>
      <c r="B393" s="38"/>
      <c r="C393" s="39"/>
      <c r="D393" s="189" t="s">
        <v>164</v>
      </c>
      <c r="E393" s="39"/>
      <c r="F393" s="190" t="s">
        <v>655</v>
      </c>
      <c r="G393" s="39"/>
      <c r="H393" s="39"/>
      <c r="I393" s="191"/>
      <c r="J393" s="39"/>
      <c r="K393" s="39"/>
      <c r="L393" s="42"/>
      <c r="M393" s="192"/>
      <c r="N393" s="193"/>
      <c r="O393" s="67"/>
      <c r="P393" s="67"/>
      <c r="Q393" s="67"/>
      <c r="R393" s="67"/>
      <c r="S393" s="67"/>
      <c r="T393" s="68"/>
      <c r="U393" s="37"/>
      <c r="V393" s="37"/>
      <c r="W393" s="37"/>
      <c r="X393" s="37"/>
      <c r="Y393" s="37"/>
      <c r="Z393" s="37"/>
      <c r="AA393" s="37"/>
      <c r="AB393" s="37"/>
      <c r="AC393" s="37"/>
      <c r="AD393" s="37"/>
      <c r="AE393" s="37"/>
      <c r="AT393" s="19" t="s">
        <v>164</v>
      </c>
      <c r="AU393" s="19" t="s">
        <v>91</v>
      </c>
    </row>
    <row r="394" spans="1:65" s="2" customFormat="1" ht="49.15" customHeight="1" x14ac:dyDescent="0.2">
      <c r="A394" s="37"/>
      <c r="B394" s="38"/>
      <c r="C394" s="176" t="s">
        <v>656</v>
      </c>
      <c r="D394" s="176" t="s">
        <v>157</v>
      </c>
      <c r="E394" s="177" t="s">
        <v>657</v>
      </c>
      <c r="F394" s="178" t="s">
        <v>658</v>
      </c>
      <c r="G394" s="179" t="s">
        <v>305</v>
      </c>
      <c r="H394" s="180">
        <v>3</v>
      </c>
      <c r="I394" s="181"/>
      <c r="J394" s="182">
        <f>ROUND(I394*H394,2)</f>
        <v>0</v>
      </c>
      <c r="K394" s="178" t="s">
        <v>161</v>
      </c>
      <c r="L394" s="42"/>
      <c r="M394" s="183" t="s">
        <v>79</v>
      </c>
      <c r="N394" s="184" t="s">
        <v>51</v>
      </c>
      <c r="O394" s="67"/>
      <c r="P394" s="185">
        <f>O394*H394</f>
        <v>0</v>
      </c>
      <c r="Q394" s="185">
        <v>2.2000000000000001E-4</v>
      </c>
      <c r="R394" s="185">
        <f>Q394*H394</f>
        <v>6.6E-4</v>
      </c>
      <c r="S394" s="185">
        <v>0</v>
      </c>
      <c r="T394" s="186">
        <f>S394*H394</f>
        <v>0</v>
      </c>
      <c r="U394" s="37"/>
      <c r="V394" s="37"/>
      <c r="W394" s="37"/>
      <c r="X394" s="37"/>
      <c r="Y394" s="37"/>
      <c r="Z394" s="37"/>
      <c r="AA394" s="37"/>
      <c r="AB394" s="37"/>
      <c r="AC394" s="37"/>
      <c r="AD394" s="37"/>
      <c r="AE394" s="37"/>
      <c r="AR394" s="187" t="s">
        <v>270</v>
      </c>
      <c r="AT394" s="187" t="s">
        <v>157</v>
      </c>
      <c r="AU394" s="187" t="s">
        <v>91</v>
      </c>
      <c r="AY394" s="19" t="s">
        <v>154</v>
      </c>
      <c r="BE394" s="188">
        <f>IF(N394="základní",J394,0)</f>
        <v>0</v>
      </c>
      <c r="BF394" s="188">
        <f>IF(N394="snížená",J394,0)</f>
        <v>0</v>
      </c>
      <c r="BG394" s="188">
        <f>IF(N394="zákl. přenesená",J394,0)</f>
        <v>0</v>
      </c>
      <c r="BH394" s="188">
        <f>IF(N394="sníž. přenesená",J394,0)</f>
        <v>0</v>
      </c>
      <c r="BI394" s="188">
        <f>IF(N394="nulová",J394,0)</f>
        <v>0</v>
      </c>
      <c r="BJ394" s="19" t="s">
        <v>89</v>
      </c>
      <c r="BK394" s="188">
        <f>ROUND(I394*H394,2)</f>
        <v>0</v>
      </c>
      <c r="BL394" s="19" t="s">
        <v>270</v>
      </c>
      <c r="BM394" s="187" t="s">
        <v>659</v>
      </c>
    </row>
    <row r="395" spans="1:65" s="2" customFormat="1" ht="11.25" x14ac:dyDescent="0.2">
      <c r="A395" s="37"/>
      <c r="B395" s="38"/>
      <c r="C395" s="39"/>
      <c r="D395" s="189" t="s">
        <v>164</v>
      </c>
      <c r="E395" s="39"/>
      <c r="F395" s="190" t="s">
        <v>660</v>
      </c>
      <c r="G395" s="39"/>
      <c r="H395" s="39"/>
      <c r="I395" s="191"/>
      <c r="J395" s="39"/>
      <c r="K395" s="39"/>
      <c r="L395" s="42"/>
      <c r="M395" s="192"/>
      <c r="N395" s="193"/>
      <c r="O395" s="67"/>
      <c r="P395" s="67"/>
      <c r="Q395" s="67"/>
      <c r="R395" s="67"/>
      <c r="S395" s="67"/>
      <c r="T395" s="68"/>
      <c r="U395" s="37"/>
      <c r="V395" s="37"/>
      <c r="W395" s="37"/>
      <c r="X395" s="37"/>
      <c r="Y395" s="37"/>
      <c r="Z395" s="37"/>
      <c r="AA395" s="37"/>
      <c r="AB395" s="37"/>
      <c r="AC395" s="37"/>
      <c r="AD395" s="37"/>
      <c r="AE395" s="37"/>
      <c r="AT395" s="19" t="s">
        <v>164</v>
      </c>
      <c r="AU395" s="19" t="s">
        <v>91</v>
      </c>
    </row>
    <row r="396" spans="1:65" s="2" customFormat="1" ht="66.75" customHeight="1" x14ac:dyDescent="0.2">
      <c r="A396" s="37"/>
      <c r="B396" s="38"/>
      <c r="C396" s="176" t="s">
        <v>661</v>
      </c>
      <c r="D396" s="176" t="s">
        <v>157</v>
      </c>
      <c r="E396" s="177" t="s">
        <v>662</v>
      </c>
      <c r="F396" s="178" t="s">
        <v>663</v>
      </c>
      <c r="G396" s="179" t="s">
        <v>160</v>
      </c>
      <c r="H396" s="180">
        <v>4.63</v>
      </c>
      <c r="I396" s="181"/>
      <c r="J396" s="182">
        <f>ROUND(I396*H396,2)</f>
        <v>0</v>
      </c>
      <c r="K396" s="178" t="s">
        <v>161</v>
      </c>
      <c r="L396" s="42"/>
      <c r="M396" s="183" t="s">
        <v>79</v>
      </c>
      <c r="N396" s="184" t="s">
        <v>51</v>
      </c>
      <c r="O396" s="67"/>
      <c r="P396" s="185">
        <f>O396*H396</f>
        <v>0</v>
      </c>
      <c r="Q396" s="185">
        <v>1.6240000000000001E-2</v>
      </c>
      <c r="R396" s="185">
        <f>Q396*H396</f>
        <v>7.51912E-2</v>
      </c>
      <c r="S396" s="185">
        <v>0</v>
      </c>
      <c r="T396" s="186">
        <f>S396*H396</f>
        <v>0</v>
      </c>
      <c r="U396" s="37"/>
      <c r="V396" s="37"/>
      <c r="W396" s="37"/>
      <c r="X396" s="37"/>
      <c r="Y396" s="37"/>
      <c r="Z396" s="37"/>
      <c r="AA396" s="37"/>
      <c r="AB396" s="37"/>
      <c r="AC396" s="37"/>
      <c r="AD396" s="37"/>
      <c r="AE396" s="37"/>
      <c r="AR396" s="187" t="s">
        <v>270</v>
      </c>
      <c r="AT396" s="187" t="s">
        <v>157</v>
      </c>
      <c r="AU396" s="187" t="s">
        <v>91</v>
      </c>
      <c r="AY396" s="19" t="s">
        <v>154</v>
      </c>
      <c r="BE396" s="188">
        <f>IF(N396="základní",J396,0)</f>
        <v>0</v>
      </c>
      <c r="BF396" s="188">
        <f>IF(N396="snížená",J396,0)</f>
        <v>0</v>
      </c>
      <c r="BG396" s="188">
        <f>IF(N396="zákl. přenesená",J396,0)</f>
        <v>0</v>
      </c>
      <c r="BH396" s="188">
        <f>IF(N396="sníž. přenesená",J396,0)</f>
        <v>0</v>
      </c>
      <c r="BI396" s="188">
        <f>IF(N396="nulová",J396,0)</f>
        <v>0</v>
      </c>
      <c r="BJ396" s="19" t="s">
        <v>89</v>
      </c>
      <c r="BK396" s="188">
        <f>ROUND(I396*H396,2)</f>
        <v>0</v>
      </c>
      <c r="BL396" s="19" t="s">
        <v>270</v>
      </c>
      <c r="BM396" s="187" t="s">
        <v>664</v>
      </c>
    </row>
    <row r="397" spans="1:65" s="2" customFormat="1" ht="11.25" x14ac:dyDescent="0.2">
      <c r="A397" s="37"/>
      <c r="B397" s="38"/>
      <c r="C397" s="39"/>
      <c r="D397" s="189" t="s">
        <v>164</v>
      </c>
      <c r="E397" s="39"/>
      <c r="F397" s="190" t="s">
        <v>665</v>
      </c>
      <c r="G397" s="39"/>
      <c r="H397" s="39"/>
      <c r="I397" s="191"/>
      <c r="J397" s="39"/>
      <c r="K397" s="39"/>
      <c r="L397" s="42"/>
      <c r="M397" s="192"/>
      <c r="N397" s="193"/>
      <c r="O397" s="67"/>
      <c r="P397" s="67"/>
      <c r="Q397" s="67"/>
      <c r="R397" s="67"/>
      <c r="S397" s="67"/>
      <c r="T397" s="68"/>
      <c r="U397" s="37"/>
      <c r="V397" s="37"/>
      <c r="W397" s="37"/>
      <c r="X397" s="37"/>
      <c r="Y397" s="37"/>
      <c r="Z397" s="37"/>
      <c r="AA397" s="37"/>
      <c r="AB397" s="37"/>
      <c r="AC397" s="37"/>
      <c r="AD397" s="37"/>
      <c r="AE397" s="37"/>
      <c r="AT397" s="19" t="s">
        <v>164</v>
      </c>
      <c r="AU397" s="19" t="s">
        <v>91</v>
      </c>
    </row>
    <row r="398" spans="1:65" s="13" customFormat="1" ht="11.25" x14ac:dyDescent="0.2">
      <c r="B398" s="194"/>
      <c r="C398" s="195"/>
      <c r="D398" s="196" t="s">
        <v>166</v>
      </c>
      <c r="E398" s="197" t="s">
        <v>79</v>
      </c>
      <c r="F398" s="198" t="s">
        <v>666</v>
      </c>
      <c r="G398" s="195"/>
      <c r="H398" s="197" t="s">
        <v>79</v>
      </c>
      <c r="I398" s="199"/>
      <c r="J398" s="195"/>
      <c r="K398" s="195"/>
      <c r="L398" s="200"/>
      <c r="M398" s="201"/>
      <c r="N398" s="202"/>
      <c r="O398" s="202"/>
      <c r="P398" s="202"/>
      <c r="Q398" s="202"/>
      <c r="R398" s="202"/>
      <c r="S398" s="202"/>
      <c r="T398" s="203"/>
      <c r="AT398" s="204" t="s">
        <v>166</v>
      </c>
      <c r="AU398" s="204" t="s">
        <v>91</v>
      </c>
      <c r="AV398" s="13" t="s">
        <v>89</v>
      </c>
      <c r="AW398" s="13" t="s">
        <v>42</v>
      </c>
      <c r="AX398" s="13" t="s">
        <v>81</v>
      </c>
      <c r="AY398" s="204" t="s">
        <v>154</v>
      </c>
    </row>
    <row r="399" spans="1:65" s="14" customFormat="1" ht="11.25" x14ac:dyDescent="0.2">
      <c r="B399" s="205"/>
      <c r="C399" s="206"/>
      <c r="D399" s="196" t="s">
        <v>166</v>
      </c>
      <c r="E399" s="207" t="s">
        <v>79</v>
      </c>
      <c r="F399" s="208" t="s">
        <v>667</v>
      </c>
      <c r="G399" s="206"/>
      <c r="H399" s="209">
        <v>4.63</v>
      </c>
      <c r="I399" s="210"/>
      <c r="J399" s="206"/>
      <c r="K399" s="206"/>
      <c r="L399" s="211"/>
      <c r="M399" s="212"/>
      <c r="N399" s="213"/>
      <c r="O399" s="213"/>
      <c r="P399" s="213"/>
      <c r="Q399" s="213"/>
      <c r="R399" s="213"/>
      <c r="S399" s="213"/>
      <c r="T399" s="214"/>
      <c r="AT399" s="215" t="s">
        <v>166</v>
      </c>
      <c r="AU399" s="215" t="s">
        <v>91</v>
      </c>
      <c r="AV399" s="14" t="s">
        <v>91</v>
      </c>
      <c r="AW399" s="14" t="s">
        <v>42</v>
      </c>
      <c r="AX399" s="14" t="s">
        <v>89</v>
      </c>
      <c r="AY399" s="215" t="s">
        <v>154</v>
      </c>
    </row>
    <row r="400" spans="1:65" s="2" customFormat="1" ht="55.5" customHeight="1" x14ac:dyDescent="0.2">
      <c r="A400" s="37"/>
      <c r="B400" s="38"/>
      <c r="C400" s="176" t="s">
        <v>668</v>
      </c>
      <c r="D400" s="176" t="s">
        <v>157</v>
      </c>
      <c r="E400" s="177" t="s">
        <v>669</v>
      </c>
      <c r="F400" s="178" t="s">
        <v>670</v>
      </c>
      <c r="G400" s="179" t="s">
        <v>160</v>
      </c>
      <c r="H400" s="180">
        <v>4.3499999999999996</v>
      </c>
      <c r="I400" s="181"/>
      <c r="J400" s="182">
        <f>ROUND(I400*H400,2)</f>
        <v>0</v>
      </c>
      <c r="K400" s="178" t="s">
        <v>161</v>
      </c>
      <c r="L400" s="42"/>
      <c r="M400" s="183" t="s">
        <v>79</v>
      </c>
      <c r="N400" s="184" t="s">
        <v>51</v>
      </c>
      <c r="O400" s="67"/>
      <c r="P400" s="185">
        <f>O400*H400</f>
        <v>0</v>
      </c>
      <c r="Q400" s="185">
        <v>2.5559999999999999E-2</v>
      </c>
      <c r="R400" s="185">
        <f>Q400*H400</f>
        <v>0.11118599999999999</v>
      </c>
      <c r="S400" s="185">
        <v>0</v>
      </c>
      <c r="T400" s="186">
        <f>S400*H400</f>
        <v>0</v>
      </c>
      <c r="U400" s="37"/>
      <c r="V400" s="37"/>
      <c r="W400" s="37"/>
      <c r="X400" s="37"/>
      <c r="Y400" s="37"/>
      <c r="Z400" s="37"/>
      <c r="AA400" s="37"/>
      <c r="AB400" s="37"/>
      <c r="AC400" s="37"/>
      <c r="AD400" s="37"/>
      <c r="AE400" s="37"/>
      <c r="AR400" s="187" t="s">
        <v>270</v>
      </c>
      <c r="AT400" s="187" t="s">
        <v>157</v>
      </c>
      <c r="AU400" s="187" t="s">
        <v>91</v>
      </c>
      <c r="AY400" s="19" t="s">
        <v>154</v>
      </c>
      <c r="BE400" s="188">
        <f>IF(N400="základní",J400,0)</f>
        <v>0</v>
      </c>
      <c r="BF400" s="188">
        <f>IF(N400="snížená",J400,0)</f>
        <v>0</v>
      </c>
      <c r="BG400" s="188">
        <f>IF(N400="zákl. přenesená",J400,0)</f>
        <v>0</v>
      </c>
      <c r="BH400" s="188">
        <f>IF(N400="sníž. přenesená",J400,0)</f>
        <v>0</v>
      </c>
      <c r="BI400" s="188">
        <f>IF(N400="nulová",J400,0)</f>
        <v>0</v>
      </c>
      <c r="BJ400" s="19" t="s">
        <v>89</v>
      </c>
      <c r="BK400" s="188">
        <f>ROUND(I400*H400,2)</f>
        <v>0</v>
      </c>
      <c r="BL400" s="19" t="s">
        <v>270</v>
      </c>
      <c r="BM400" s="187" t="s">
        <v>671</v>
      </c>
    </row>
    <row r="401" spans="1:65" s="2" customFormat="1" ht="11.25" x14ac:dyDescent="0.2">
      <c r="A401" s="37"/>
      <c r="B401" s="38"/>
      <c r="C401" s="39"/>
      <c r="D401" s="189" t="s">
        <v>164</v>
      </c>
      <c r="E401" s="39"/>
      <c r="F401" s="190" t="s">
        <v>672</v>
      </c>
      <c r="G401" s="39"/>
      <c r="H401" s="39"/>
      <c r="I401" s="191"/>
      <c r="J401" s="39"/>
      <c r="K401" s="39"/>
      <c r="L401" s="42"/>
      <c r="M401" s="192"/>
      <c r="N401" s="193"/>
      <c r="O401" s="67"/>
      <c r="P401" s="67"/>
      <c r="Q401" s="67"/>
      <c r="R401" s="67"/>
      <c r="S401" s="67"/>
      <c r="T401" s="68"/>
      <c r="U401" s="37"/>
      <c r="V401" s="37"/>
      <c r="W401" s="37"/>
      <c r="X401" s="37"/>
      <c r="Y401" s="37"/>
      <c r="Z401" s="37"/>
      <c r="AA401" s="37"/>
      <c r="AB401" s="37"/>
      <c r="AC401" s="37"/>
      <c r="AD401" s="37"/>
      <c r="AE401" s="37"/>
      <c r="AT401" s="19" t="s">
        <v>164</v>
      </c>
      <c r="AU401" s="19" t="s">
        <v>91</v>
      </c>
    </row>
    <row r="402" spans="1:65" s="13" customFormat="1" ht="11.25" x14ac:dyDescent="0.2">
      <c r="B402" s="194"/>
      <c r="C402" s="195"/>
      <c r="D402" s="196" t="s">
        <v>166</v>
      </c>
      <c r="E402" s="197" t="s">
        <v>79</v>
      </c>
      <c r="F402" s="198" t="s">
        <v>673</v>
      </c>
      <c r="G402" s="195"/>
      <c r="H402" s="197" t="s">
        <v>79</v>
      </c>
      <c r="I402" s="199"/>
      <c r="J402" s="195"/>
      <c r="K402" s="195"/>
      <c r="L402" s="200"/>
      <c r="M402" s="201"/>
      <c r="N402" s="202"/>
      <c r="O402" s="202"/>
      <c r="P402" s="202"/>
      <c r="Q402" s="202"/>
      <c r="R402" s="202"/>
      <c r="S402" s="202"/>
      <c r="T402" s="203"/>
      <c r="AT402" s="204" t="s">
        <v>166</v>
      </c>
      <c r="AU402" s="204" t="s">
        <v>91</v>
      </c>
      <c r="AV402" s="13" t="s">
        <v>89</v>
      </c>
      <c r="AW402" s="13" t="s">
        <v>42</v>
      </c>
      <c r="AX402" s="13" t="s">
        <v>81</v>
      </c>
      <c r="AY402" s="204" t="s">
        <v>154</v>
      </c>
    </row>
    <row r="403" spans="1:65" s="14" customFormat="1" ht="11.25" x14ac:dyDescent="0.2">
      <c r="B403" s="205"/>
      <c r="C403" s="206"/>
      <c r="D403" s="196" t="s">
        <v>166</v>
      </c>
      <c r="E403" s="207" t="s">
        <v>79</v>
      </c>
      <c r="F403" s="208" t="s">
        <v>674</v>
      </c>
      <c r="G403" s="206"/>
      <c r="H403" s="209">
        <v>3.15</v>
      </c>
      <c r="I403" s="210"/>
      <c r="J403" s="206"/>
      <c r="K403" s="206"/>
      <c r="L403" s="211"/>
      <c r="M403" s="212"/>
      <c r="N403" s="213"/>
      <c r="O403" s="213"/>
      <c r="P403" s="213"/>
      <c r="Q403" s="213"/>
      <c r="R403" s="213"/>
      <c r="S403" s="213"/>
      <c r="T403" s="214"/>
      <c r="AT403" s="215" t="s">
        <v>166</v>
      </c>
      <c r="AU403" s="215" t="s">
        <v>91</v>
      </c>
      <c r="AV403" s="14" t="s">
        <v>91</v>
      </c>
      <c r="AW403" s="14" t="s">
        <v>42</v>
      </c>
      <c r="AX403" s="14" t="s">
        <v>81</v>
      </c>
      <c r="AY403" s="215" t="s">
        <v>154</v>
      </c>
    </row>
    <row r="404" spans="1:65" s="13" customFormat="1" ht="11.25" x14ac:dyDescent="0.2">
      <c r="B404" s="194"/>
      <c r="C404" s="195"/>
      <c r="D404" s="196" t="s">
        <v>166</v>
      </c>
      <c r="E404" s="197" t="s">
        <v>79</v>
      </c>
      <c r="F404" s="198" t="s">
        <v>253</v>
      </c>
      <c r="G404" s="195"/>
      <c r="H404" s="197" t="s">
        <v>79</v>
      </c>
      <c r="I404" s="199"/>
      <c r="J404" s="195"/>
      <c r="K404" s="195"/>
      <c r="L404" s="200"/>
      <c r="M404" s="201"/>
      <c r="N404" s="202"/>
      <c r="O404" s="202"/>
      <c r="P404" s="202"/>
      <c r="Q404" s="202"/>
      <c r="R404" s="202"/>
      <c r="S404" s="202"/>
      <c r="T404" s="203"/>
      <c r="AT404" s="204" t="s">
        <v>166</v>
      </c>
      <c r="AU404" s="204" t="s">
        <v>91</v>
      </c>
      <c r="AV404" s="13" t="s">
        <v>89</v>
      </c>
      <c r="AW404" s="13" t="s">
        <v>42</v>
      </c>
      <c r="AX404" s="13" t="s">
        <v>81</v>
      </c>
      <c r="AY404" s="204" t="s">
        <v>154</v>
      </c>
    </row>
    <row r="405" spans="1:65" s="14" customFormat="1" ht="11.25" x14ac:dyDescent="0.2">
      <c r="B405" s="205"/>
      <c r="C405" s="206"/>
      <c r="D405" s="196" t="s">
        <v>166</v>
      </c>
      <c r="E405" s="207" t="s">
        <v>79</v>
      </c>
      <c r="F405" s="208" t="s">
        <v>675</v>
      </c>
      <c r="G405" s="206"/>
      <c r="H405" s="209">
        <v>1.2</v>
      </c>
      <c r="I405" s="210"/>
      <c r="J405" s="206"/>
      <c r="K405" s="206"/>
      <c r="L405" s="211"/>
      <c r="M405" s="212"/>
      <c r="N405" s="213"/>
      <c r="O405" s="213"/>
      <c r="P405" s="213"/>
      <c r="Q405" s="213"/>
      <c r="R405" s="213"/>
      <c r="S405" s="213"/>
      <c r="T405" s="214"/>
      <c r="AT405" s="215" t="s">
        <v>166</v>
      </c>
      <c r="AU405" s="215" t="s">
        <v>91</v>
      </c>
      <c r="AV405" s="14" t="s">
        <v>91</v>
      </c>
      <c r="AW405" s="14" t="s">
        <v>42</v>
      </c>
      <c r="AX405" s="14" t="s">
        <v>81</v>
      </c>
      <c r="AY405" s="215" t="s">
        <v>154</v>
      </c>
    </row>
    <row r="406" spans="1:65" s="15" customFormat="1" ht="11.25" x14ac:dyDescent="0.2">
      <c r="B406" s="216"/>
      <c r="C406" s="217"/>
      <c r="D406" s="196" t="s">
        <v>166</v>
      </c>
      <c r="E406" s="218" t="s">
        <v>79</v>
      </c>
      <c r="F406" s="219" t="s">
        <v>171</v>
      </c>
      <c r="G406" s="217"/>
      <c r="H406" s="220">
        <v>4.3499999999999996</v>
      </c>
      <c r="I406" s="221"/>
      <c r="J406" s="217"/>
      <c r="K406" s="217"/>
      <c r="L406" s="222"/>
      <c r="M406" s="223"/>
      <c r="N406" s="224"/>
      <c r="O406" s="224"/>
      <c r="P406" s="224"/>
      <c r="Q406" s="224"/>
      <c r="R406" s="224"/>
      <c r="S406" s="224"/>
      <c r="T406" s="225"/>
      <c r="AT406" s="226" t="s">
        <v>166</v>
      </c>
      <c r="AU406" s="226" t="s">
        <v>91</v>
      </c>
      <c r="AV406" s="15" t="s">
        <v>162</v>
      </c>
      <c r="AW406" s="15" t="s">
        <v>42</v>
      </c>
      <c r="AX406" s="15" t="s">
        <v>89</v>
      </c>
      <c r="AY406" s="226" t="s">
        <v>154</v>
      </c>
    </row>
    <row r="407" spans="1:65" s="2" customFormat="1" ht="44.25" customHeight="1" x14ac:dyDescent="0.2">
      <c r="A407" s="37"/>
      <c r="B407" s="38"/>
      <c r="C407" s="176" t="s">
        <v>676</v>
      </c>
      <c r="D407" s="176" t="s">
        <v>157</v>
      </c>
      <c r="E407" s="177" t="s">
        <v>677</v>
      </c>
      <c r="F407" s="178" t="s">
        <v>678</v>
      </c>
      <c r="G407" s="179" t="s">
        <v>160</v>
      </c>
      <c r="H407" s="180">
        <v>8.98</v>
      </c>
      <c r="I407" s="181"/>
      <c r="J407" s="182">
        <f>ROUND(I407*H407,2)</f>
        <v>0</v>
      </c>
      <c r="K407" s="178" t="s">
        <v>161</v>
      </c>
      <c r="L407" s="42"/>
      <c r="M407" s="183" t="s">
        <v>79</v>
      </c>
      <c r="N407" s="184" t="s">
        <v>51</v>
      </c>
      <c r="O407" s="67"/>
      <c r="P407" s="185">
        <f>O407*H407</f>
        <v>0</v>
      </c>
      <c r="Q407" s="185">
        <v>1E-4</v>
      </c>
      <c r="R407" s="185">
        <f>Q407*H407</f>
        <v>8.9800000000000004E-4</v>
      </c>
      <c r="S407" s="185">
        <v>0</v>
      </c>
      <c r="T407" s="186">
        <f>S407*H407</f>
        <v>0</v>
      </c>
      <c r="U407" s="37"/>
      <c r="V407" s="37"/>
      <c r="W407" s="37"/>
      <c r="X407" s="37"/>
      <c r="Y407" s="37"/>
      <c r="Z407" s="37"/>
      <c r="AA407" s="37"/>
      <c r="AB407" s="37"/>
      <c r="AC407" s="37"/>
      <c r="AD407" s="37"/>
      <c r="AE407" s="37"/>
      <c r="AR407" s="187" t="s">
        <v>270</v>
      </c>
      <c r="AT407" s="187" t="s">
        <v>157</v>
      </c>
      <c r="AU407" s="187" t="s">
        <v>91</v>
      </c>
      <c r="AY407" s="19" t="s">
        <v>154</v>
      </c>
      <c r="BE407" s="188">
        <f>IF(N407="základní",J407,0)</f>
        <v>0</v>
      </c>
      <c r="BF407" s="188">
        <f>IF(N407="snížená",J407,0)</f>
        <v>0</v>
      </c>
      <c r="BG407" s="188">
        <f>IF(N407="zákl. přenesená",J407,0)</f>
        <v>0</v>
      </c>
      <c r="BH407" s="188">
        <f>IF(N407="sníž. přenesená",J407,0)</f>
        <v>0</v>
      </c>
      <c r="BI407" s="188">
        <f>IF(N407="nulová",J407,0)</f>
        <v>0</v>
      </c>
      <c r="BJ407" s="19" t="s">
        <v>89</v>
      </c>
      <c r="BK407" s="188">
        <f>ROUND(I407*H407,2)</f>
        <v>0</v>
      </c>
      <c r="BL407" s="19" t="s">
        <v>270</v>
      </c>
      <c r="BM407" s="187" t="s">
        <v>679</v>
      </c>
    </row>
    <row r="408" spans="1:65" s="2" customFormat="1" ht="11.25" x14ac:dyDescent="0.2">
      <c r="A408" s="37"/>
      <c r="B408" s="38"/>
      <c r="C408" s="39"/>
      <c r="D408" s="189" t="s">
        <v>164</v>
      </c>
      <c r="E408" s="39"/>
      <c r="F408" s="190" t="s">
        <v>680</v>
      </c>
      <c r="G408" s="39"/>
      <c r="H408" s="39"/>
      <c r="I408" s="191"/>
      <c r="J408" s="39"/>
      <c r="K408" s="39"/>
      <c r="L408" s="42"/>
      <c r="M408" s="192"/>
      <c r="N408" s="193"/>
      <c r="O408" s="67"/>
      <c r="P408" s="67"/>
      <c r="Q408" s="67"/>
      <c r="R408" s="67"/>
      <c r="S408" s="67"/>
      <c r="T408" s="68"/>
      <c r="U408" s="37"/>
      <c r="V408" s="37"/>
      <c r="W408" s="37"/>
      <c r="X408" s="37"/>
      <c r="Y408" s="37"/>
      <c r="Z408" s="37"/>
      <c r="AA408" s="37"/>
      <c r="AB408" s="37"/>
      <c r="AC408" s="37"/>
      <c r="AD408" s="37"/>
      <c r="AE408" s="37"/>
      <c r="AT408" s="19" t="s">
        <v>164</v>
      </c>
      <c r="AU408" s="19" t="s">
        <v>91</v>
      </c>
    </row>
    <row r="409" spans="1:65" s="2" customFormat="1" ht="55.5" customHeight="1" x14ac:dyDescent="0.2">
      <c r="A409" s="37"/>
      <c r="B409" s="38"/>
      <c r="C409" s="176" t="s">
        <v>681</v>
      </c>
      <c r="D409" s="176" t="s">
        <v>157</v>
      </c>
      <c r="E409" s="177" t="s">
        <v>682</v>
      </c>
      <c r="F409" s="178" t="s">
        <v>683</v>
      </c>
      <c r="G409" s="179" t="s">
        <v>160</v>
      </c>
      <c r="H409" s="180">
        <v>3.472</v>
      </c>
      <c r="I409" s="181"/>
      <c r="J409" s="182">
        <f>ROUND(I409*H409,2)</f>
        <v>0</v>
      </c>
      <c r="K409" s="178" t="s">
        <v>161</v>
      </c>
      <c r="L409" s="42"/>
      <c r="M409" s="183" t="s">
        <v>79</v>
      </c>
      <c r="N409" s="184" t="s">
        <v>51</v>
      </c>
      <c r="O409" s="67"/>
      <c r="P409" s="185">
        <f>O409*H409</f>
        <v>0</v>
      </c>
      <c r="Q409" s="185">
        <v>1.413E-2</v>
      </c>
      <c r="R409" s="185">
        <f>Q409*H409</f>
        <v>4.9059360000000003E-2</v>
      </c>
      <c r="S409" s="185">
        <v>0</v>
      </c>
      <c r="T409" s="186">
        <f>S409*H409</f>
        <v>0</v>
      </c>
      <c r="U409" s="37"/>
      <c r="V409" s="37"/>
      <c r="W409" s="37"/>
      <c r="X409" s="37"/>
      <c r="Y409" s="37"/>
      <c r="Z409" s="37"/>
      <c r="AA409" s="37"/>
      <c r="AB409" s="37"/>
      <c r="AC409" s="37"/>
      <c r="AD409" s="37"/>
      <c r="AE409" s="37"/>
      <c r="AR409" s="187" t="s">
        <v>270</v>
      </c>
      <c r="AT409" s="187" t="s">
        <v>157</v>
      </c>
      <c r="AU409" s="187" t="s">
        <v>91</v>
      </c>
      <c r="AY409" s="19" t="s">
        <v>154</v>
      </c>
      <c r="BE409" s="188">
        <f>IF(N409="základní",J409,0)</f>
        <v>0</v>
      </c>
      <c r="BF409" s="188">
        <f>IF(N409="snížená",J409,0)</f>
        <v>0</v>
      </c>
      <c r="BG409" s="188">
        <f>IF(N409="zákl. přenesená",J409,0)</f>
        <v>0</v>
      </c>
      <c r="BH409" s="188">
        <f>IF(N409="sníž. přenesená",J409,0)</f>
        <v>0</v>
      </c>
      <c r="BI409" s="188">
        <f>IF(N409="nulová",J409,0)</f>
        <v>0</v>
      </c>
      <c r="BJ409" s="19" t="s">
        <v>89</v>
      </c>
      <c r="BK409" s="188">
        <f>ROUND(I409*H409,2)</f>
        <v>0</v>
      </c>
      <c r="BL409" s="19" t="s">
        <v>270</v>
      </c>
      <c r="BM409" s="187" t="s">
        <v>684</v>
      </c>
    </row>
    <row r="410" spans="1:65" s="2" customFormat="1" ht="11.25" x14ac:dyDescent="0.2">
      <c r="A410" s="37"/>
      <c r="B410" s="38"/>
      <c r="C410" s="39"/>
      <c r="D410" s="189" t="s">
        <v>164</v>
      </c>
      <c r="E410" s="39"/>
      <c r="F410" s="190" t="s">
        <v>685</v>
      </c>
      <c r="G410" s="39"/>
      <c r="H410" s="39"/>
      <c r="I410" s="191"/>
      <c r="J410" s="39"/>
      <c r="K410" s="39"/>
      <c r="L410" s="42"/>
      <c r="M410" s="192"/>
      <c r="N410" s="193"/>
      <c r="O410" s="67"/>
      <c r="P410" s="67"/>
      <c r="Q410" s="67"/>
      <c r="R410" s="67"/>
      <c r="S410" s="67"/>
      <c r="T410" s="68"/>
      <c r="U410" s="37"/>
      <c r="V410" s="37"/>
      <c r="W410" s="37"/>
      <c r="X410" s="37"/>
      <c r="Y410" s="37"/>
      <c r="Z410" s="37"/>
      <c r="AA410" s="37"/>
      <c r="AB410" s="37"/>
      <c r="AC410" s="37"/>
      <c r="AD410" s="37"/>
      <c r="AE410" s="37"/>
      <c r="AT410" s="19" t="s">
        <v>164</v>
      </c>
      <c r="AU410" s="19" t="s">
        <v>91</v>
      </c>
    </row>
    <row r="411" spans="1:65" s="13" customFormat="1" ht="11.25" x14ac:dyDescent="0.2">
      <c r="B411" s="194"/>
      <c r="C411" s="195"/>
      <c r="D411" s="196" t="s">
        <v>166</v>
      </c>
      <c r="E411" s="197" t="s">
        <v>79</v>
      </c>
      <c r="F411" s="198" t="s">
        <v>673</v>
      </c>
      <c r="G411" s="195"/>
      <c r="H411" s="197" t="s">
        <v>79</v>
      </c>
      <c r="I411" s="199"/>
      <c r="J411" s="195"/>
      <c r="K411" s="195"/>
      <c r="L411" s="200"/>
      <c r="M411" s="201"/>
      <c r="N411" s="202"/>
      <c r="O411" s="202"/>
      <c r="P411" s="202"/>
      <c r="Q411" s="202"/>
      <c r="R411" s="202"/>
      <c r="S411" s="202"/>
      <c r="T411" s="203"/>
      <c r="AT411" s="204" t="s">
        <v>166</v>
      </c>
      <c r="AU411" s="204" t="s">
        <v>91</v>
      </c>
      <c r="AV411" s="13" t="s">
        <v>89</v>
      </c>
      <c r="AW411" s="13" t="s">
        <v>42</v>
      </c>
      <c r="AX411" s="13" t="s">
        <v>81</v>
      </c>
      <c r="AY411" s="204" t="s">
        <v>154</v>
      </c>
    </row>
    <row r="412" spans="1:65" s="14" customFormat="1" ht="11.25" x14ac:dyDescent="0.2">
      <c r="B412" s="205"/>
      <c r="C412" s="206"/>
      <c r="D412" s="196" t="s">
        <v>166</v>
      </c>
      <c r="E412" s="207" t="s">
        <v>79</v>
      </c>
      <c r="F412" s="208" t="s">
        <v>686</v>
      </c>
      <c r="G412" s="206"/>
      <c r="H412" s="209">
        <v>3.472</v>
      </c>
      <c r="I412" s="210"/>
      <c r="J412" s="206"/>
      <c r="K412" s="206"/>
      <c r="L412" s="211"/>
      <c r="M412" s="212"/>
      <c r="N412" s="213"/>
      <c r="O412" s="213"/>
      <c r="P412" s="213"/>
      <c r="Q412" s="213"/>
      <c r="R412" s="213"/>
      <c r="S412" s="213"/>
      <c r="T412" s="214"/>
      <c r="AT412" s="215" t="s">
        <v>166</v>
      </c>
      <c r="AU412" s="215" t="s">
        <v>91</v>
      </c>
      <c r="AV412" s="14" t="s">
        <v>91</v>
      </c>
      <c r="AW412" s="14" t="s">
        <v>42</v>
      </c>
      <c r="AX412" s="14" t="s">
        <v>89</v>
      </c>
      <c r="AY412" s="215" t="s">
        <v>154</v>
      </c>
    </row>
    <row r="413" spans="1:65" s="2" customFormat="1" ht="49.15" customHeight="1" x14ac:dyDescent="0.2">
      <c r="A413" s="37"/>
      <c r="B413" s="38"/>
      <c r="C413" s="176" t="s">
        <v>687</v>
      </c>
      <c r="D413" s="176" t="s">
        <v>157</v>
      </c>
      <c r="E413" s="177" t="s">
        <v>688</v>
      </c>
      <c r="F413" s="178" t="s">
        <v>689</v>
      </c>
      <c r="G413" s="179" t="s">
        <v>160</v>
      </c>
      <c r="H413" s="180">
        <v>72.039000000000001</v>
      </c>
      <c r="I413" s="181"/>
      <c r="J413" s="182">
        <f>ROUND(I413*H413,2)</f>
        <v>0</v>
      </c>
      <c r="K413" s="178" t="s">
        <v>161</v>
      </c>
      <c r="L413" s="42"/>
      <c r="M413" s="183" t="s">
        <v>79</v>
      </c>
      <c r="N413" s="184" t="s">
        <v>51</v>
      </c>
      <c r="O413" s="67"/>
      <c r="P413" s="185">
        <f>O413*H413</f>
        <v>0</v>
      </c>
      <c r="Q413" s="185">
        <v>0</v>
      </c>
      <c r="R413" s="185">
        <f>Q413*H413</f>
        <v>0</v>
      </c>
      <c r="S413" s="185">
        <v>1.721E-2</v>
      </c>
      <c r="T413" s="186">
        <f>S413*H413</f>
        <v>1.23979119</v>
      </c>
      <c r="U413" s="37"/>
      <c r="V413" s="37"/>
      <c r="W413" s="37"/>
      <c r="X413" s="37"/>
      <c r="Y413" s="37"/>
      <c r="Z413" s="37"/>
      <c r="AA413" s="37"/>
      <c r="AB413" s="37"/>
      <c r="AC413" s="37"/>
      <c r="AD413" s="37"/>
      <c r="AE413" s="37"/>
      <c r="AR413" s="187" t="s">
        <v>270</v>
      </c>
      <c r="AT413" s="187" t="s">
        <v>157</v>
      </c>
      <c r="AU413" s="187" t="s">
        <v>91</v>
      </c>
      <c r="AY413" s="19" t="s">
        <v>154</v>
      </c>
      <c r="BE413" s="188">
        <f>IF(N413="základní",J413,0)</f>
        <v>0</v>
      </c>
      <c r="BF413" s="188">
        <f>IF(N413="snížená",J413,0)</f>
        <v>0</v>
      </c>
      <c r="BG413" s="188">
        <f>IF(N413="zákl. přenesená",J413,0)</f>
        <v>0</v>
      </c>
      <c r="BH413" s="188">
        <f>IF(N413="sníž. přenesená",J413,0)</f>
        <v>0</v>
      </c>
      <c r="BI413" s="188">
        <f>IF(N413="nulová",J413,0)</f>
        <v>0</v>
      </c>
      <c r="BJ413" s="19" t="s">
        <v>89</v>
      </c>
      <c r="BK413" s="188">
        <f>ROUND(I413*H413,2)</f>
        <v>0</v>
      </c>
      <c r="BL413" s="19" t="s">
        <v>270</v>
      </c>
      <c r="BM413" s="187" t="s">
        <v>690</v>
      </c>
    </row>
    <row r="414" spans="1:65" s="2" customFormat="1" ht="11.25" x14ac:dyDescent="0.2">
      <c r="A414" s="37"/>
      <c r="B414" s="38"/>
      <c r="C414" s="39"/>
      <c r="D414" s="189" t="s">
        <v>164</v>
      </c>
      <c r="E414" s="39"/>
      <c r="F414" s="190" t="s">
        <v>691</v>
      </c>
      <c r="G414" s="39"/>
      <c r="H414" s="39"/>
      <c r="I414" s="191"/>
      <c r="J414" s="39"/>
      <c r="K414" s="39"/>
      <c r="L414" s="42"/>
      <c r="M414" s="192"/>
      <c r="N414" s="193"/>
      <c r="O414" s="67"/>
      <c r="P414" s="67"/>
      <c r="Q414" s="67"/>
      <c r="R414" s="67"/>
      <c r="S414" s="67"/>
      <c r="T414" s="68"/>
      <c r="U414" s="37"/>
      <c r="V414" s="37"/>
      <c r="W414" s="37"/>
      <c r="X414" s="37"/>
      <c r="Y414" s="37"/>
      <c r="Z414" s="37"/>
      <c r="AA414" s="37"/>
      <c r="AB414" s="37"/>
      <c r="AC414" s="37"/>
      <c r="AD414" s="37"/>
      <c r="AE414" s="37"/>
      <c r="AT414" s="19" t="s">
        <v>164</v>
      </c>
      <c r="AU414" s="19" t="s">
        <v>91</v>
      </c>
    </row>
    <row r="415" spans="1:65" s="14" customFormat="1" ht="11.25" x14ac:dyDescent="0.2">
      <c r="B415" s="205"/>
      <c r="C415" s="206"/>
      <c r="D415" s="196" t="s">
        <v>166</v>
      </c>
      <c r="E415" s="207" t="s">
        <v>79</v>
      </c>
      <c r="F415" s="208" t="s">
        <v>692</v>
      </c>
      <c r="G415" s="206"/>
      <c r="H415" s="209">
        <v>5.2060000000000004</v>
      </c>
      <c r="I415" s="210"/>
      <c r="J415" s="206"/>
      <c r="K415" s="206"/>
      <c r="L415" s="211"/>
      <c r="M415" s="212"/>
      <c r="N415" s="213"/>
      <c r="O415" s="213"/>
      <c r="P415" s="213"/>
      <c r="Q415" s="213"/>
      <c r="R415" s="213"/>
      <c r="S415" s="213"/>
      <c r="T415" s="214"/>
      <c r="AT415" s="215" t="s">
        <v>166</v>
      </c>
      <c r="AU415" s="215" t="s">
        <v>91</v>
      </c>
      <c r="AV415" s="14" t="s">
        <v>91</v>
      </c>
      <c r="AW415" s="14" t="s">
        <v>42</v>
      </c>
      <c r="AX415" s="14" t="s">
        <v>81</v>
      </c>
      <c r="AY415" s="215" t="s">
        <v>154</v>
      </c>
    </row>
    <row r="416" spans="1:65" s="14" customFormat="1" ht="11.25" x14ac:dyDescent="0.2">
      <c r="B416" s="205"/>
      <c r="C416" s="206"/>
      <c r="D416" s="196" t="s">
        <v>166</v>
      </c>
      <c r="E416" s="207" t="s">
        <v>79</v>
      </c>
      <c r="F416" s="208" t="s">
        <v>693</v>
      </c>
      <c r="G416" s="206"/>
      <c r="H416" s="209">
        <v>2.74</v>
      </c>
      <c r="I416" s="210"/>
      <c r="J416" s="206"/>
      <c r="K416" s="206"/>
      <c r="L416" s="211"/>
      <c r="M416" s="212"/>
      <c r="N416" s="213"/>
      <c r="O416" s="213"/>
      <c r="P416" s="213"/>
      <c r="Q416" s="213"/>
      <c r="R416" s="213"/>
      <c r="S416" s="213"/>
      <c r="T416" s="214"/>
      <c r="AT416" s="215" t="s">
        <v>166</v>
      </c>
      <c r="AU416" s="215" t="s">
        <v>91</v>
      </c>
      <c r="AV416" s="14" t="s">
        <v>91</v>
      </c>
      <c r="AW416" s="14" t="s">
        <v>42</v>
      </c>
      <c r="AX416" s="14" t="s">
        <v>81</v>
      </c>
      <c r="AY416" s="215" t="s">
        <v>154</v>
      </c>
    </row>
    <row r="417" spans="1:65" s="14" customFormat="1" ht="11.25" x14ac:dyDescent="0.2">
      <c r="B417" s="205"/>
      <c r="C417" s="206"/>
      <c r="D417" s="196" t="s">
        <v>166</v>
      </c>
      <c r="E417" s="207" t="s">
        <v>79</v>
      </c>
      <c r="F417" s="208" t="s">
        <v>694</v>
      </c>
      <c r="G417" s="206"/>
      <c r="H417" s="209">
        <v>42.33</v>
      </c>
      <c r="I417" s="210"/>
      <c r="J417" s="206"/>
      <c r="K417" s="206"/>
      <c r="L417" s="211"/>
      <c r="M417" s="212"/>
      <c r="N417" s="213"/>
      <c r="O417" s="213"/>
      <c r="P417" s="213"/>
      <c r="Q417" s="213"/>
      <c r="R417" s="213"/>
      <c r="S417" s="213"/>
      <c r="T417" s="214"/>
      <c r="AT417" s="215" t="s">
        <v>166</v>
      </c>
      <c r="AU417" s="215" t="s">
        <v>91</v>
      </c>
      <c r="AV417" s="14" t="s">
        <v>91</v>
      </c>
      <c r="AW417" s="14" t="s">
        <v>42</v>
      </c>
      <c r="AX417" s="14" t="s">
        <v>81</v>
      </c>
      <c r="AY417" s="215" t="s">
        <v>154</v>
      </c>
    </row>
    <row r="418" spans="1:65" s="14" customFormat="1" ht="11.25" x14ac:dyDescent="0.2">
      <c r="B418" s="205"/>
      <c r="C418" s="206"/>
      <c r="D418" s="196" t="s">
        <v>166</v>
      </c>
      <c r="E418" s="207" t="s">
        <v>79</v>
      </c>
      <c r="F418" s="208" t="s">
        <v>695</v>
      </c>
      <c r="G418" s="206"/>
      <c r="H418" s="209">
        <v>15.16</v>
      </c>
      <c r="I418" s="210"/>
      <c r="J418" s="206"/>
      <c r="K418" s="206"/>
      <c r="L418" s="211"/>
      <c r="M418" s="212"/>
      <c r="N418" s="213"/>
      <c r="O418" s="213"/>
      <c r="P418" s="213"/>
      <c r="Q418" s="213"/>
      <c r="R418" s="213"/>
      <c r="S418" s="213"/>
      <c r="T418" s="214"/>
      <c r="AT418" s="215" t="s">
        <v>166</v>
      </c>
      <c r="AU418" s="215" t="s">
        <v>91</v>
      </c>
      <c r="AV418" s="14" t="s">
        <v>91</v>
      </c>
      <c r="AW418" s="14" t="s">
        <v>42</v>
      </c>
      <c r="AX418" s="14" t="s">
        <v>81</v>
      </c>
      <c r="AY418" s="215" t="s">
        <v>154</v>
      </c>
    </row>
    <row r="419" spans="1:65" s="14" customFormat="1" ht="11.25" x14ac:dyDescent="0.2">
      <c r="B419" s="205"/>
      <c r="C419" s="206"/>
      <c r="D419" s="196" t="s">
        <v>166</v>
      </c>
      <c r="E419" s="207" t="s">
        <v>79</v>
      </c>
      <c r="F419" s="208" t="s">
        <v>696</v>
      </c>
      <c r="G419" s="206"/>
      <c r="H419" s="209">
        <v>5.2329999999999997</v>
      </c>
      <c r="I419" s="210"/>
      <c r="J419" s="206"/>
      <c r="K419" s="206"/>
      <c r="L419" s="211"/>
      <c r="M419" s="212"/>
      <c r="N419" s="213"/>
      <c r="O419" s="213"/>
      <c r="P419" s="213"/>
      <c r="Q419" s="213"/>
      <c r="R419" s="213"/>
      <c r="S419" s="213"/>
      <c r="T419" s="214"/>
      <c r="AT419" s="215" t="s">
        <v>166</v>
      </c>
      <c r="AU419" s="215" t="s">
        <v>91</v>
      </c>
      <c r="AV419" s="14" t="s">
        <v>91</v>
      </c>
      <c r="AW419" s="14" t="s">
        <v>42</v>
      </c>
      <c r="AX419" s="14" t="s">
        <v>81</v>
      </c>
      <c r="AY419" s="215" t="s">
        <v>154</v>
      </c>
    </row>
    <row r="420" spans="1:65" s="14" customFormat="1" ht="11.25" x14ac:dyDescent="0.2">
      <c r="B420" s="205"/>
      <c r="C420" s="206"/>
      <c r="D420" s="196" t="s">
        <v>166</v>
      </c>
      <c r="E420" s="207" t="s">
        <v>79</v>
      </c>
      <c r="F420" s="208" t="s">
        <v>697</v>
      </c>
      <c r="G420" s="206"/>
      <c r="H420" s="209">
        <v>1.37</v>
      </c>
      <c r="I420" s="210"/>
      <c r="J420" s="206"/>
      <c r="K420" s="206"/>
      <c r="L420" s="211"/>
      <c r="M420" s="212"/>
      <c r="N420" s="213"/>
      <c r="O420" s="213"/>
      <c r="P420" s="213"/>
      <c r="Q420" s="213"/>
      <c r="R420" s="213"/>
      <c r="S420" s="213"/>
      <c r="T420" s="214"/>
      <c r="AT420" s="215" t="s">
        <v>166</v>
      </c>
      <c r="AU420" s="215" t="s">
        <v>91</v>
      </c>
      <c r="AV420" s="14" t="s">
        <v>91</v>
      </c>
      <c r="AW420" s="14" t="s">
        <v>42</v>
      </c>
      <c r="AX420" s="14" t="s">
        <v>81</v>
      </c>
      <c r="AY420" s="215" t="s">
        <v>154</v>
      </c>
    </row>
    <row r="421" spans="1:65" s="15" customFormat="1" ht="11.25" x14ac:dyDescent="0.2">
      <c r="B421" s="216"/>
      <c r="C421" s="217"/>
      <c r="D421" s="196" t="s">
        <v>166</v>
      </c>
      <c r="E421" s="218" t="s">
        <v>79</v>
      </c>
      <c r="F421" s="219" t="s">
        <v>171</v>
      </c>
      <c r="G421" s="217"/>
      <c r="H421" s="220">
        <v>72.039000000000001</v>
      </c>
      <c r="I421" s="221"/>
      <c r="J421" s="217"/>
      <c r="K421" s="217"/>
      <c r="L421" s="222"/>
      <c r="M421" s="223"/>
      <c r="N421" s="224"/>
      <c r="O421" s="224"/>
      <c r="P421" s="224"/>
      <c r="Q421" s="224"/>
      <c r="R421" s="224"/>
      <c r="S421" s="224"/>
      <c r="T421" s="225"/>
      <c r="AT421" s="226" t="s">
        <v>166</v>
      </c>
      <c r="AU421" s="226" t="s">
        <v>91</v>
      </c>
      <c r="AV421" s="15" t="s">
        <v>162</v>
      </c>
      <c r="AW421" s="15" t="s">
        <v>42</v>
      </c>
      <c r="AX421" s="15" t="s">
        <v>89</v>
      </c>
      <c r="AY421" s="226" t="s">
        <v>154</v>
      </c>
    </row>
    <row r="422" spans="1:65" s="2" customFormat="1" ht="37.9" customHeight="1" x14ac:dyDescent="0.2">
      <c r="A422" s="37"/>
      <c r="B422" s="38"/>
      <c r="C422" s="176" t="s">
        <v>698</v>
      </c>
      <c r="D422" s="176" t="s">
        <v>157</v>
      </c>
      <c r="E422" s="177" t="s">
        <v>699</v>
      </c>
      <c r="F422" s="178" t="s">
        <v>700</v>
      </c>
      <c r="G422" s="179" t="s">
        <v>181</v>
      </c>
      <c r="H422" s="180">
        <v>2</v>
      </c>
      <c r="I422" s="181"/>
      <c r="J422" s="182">
        <f>ROUND(I422*H422,2)</f>
        <v>0</v>
      </c>
      <c r="K422" s="178" t="s">
        <v>161</v>
      </c>
      <c r="L422" s="42"/>
      <c r="M422" s="183" t="s">
        <v>79</v>
      </c>
      <c r="N422" s="184" t="s">
        <v>51</v>
      </c>
      <c r="O422" s="67"/>
      <c r="P422" s="185">
        <f>O422*H422</f>
        <v>0</v>
      </c>
      <c r="Q422" s="185">
        <v>2.23E-2</v>
      </c>
      <c r="R422" s="185">
        <f>Q422*H422</f>
        <v>4.4600000000000001E-2</v>
      </c>
      <c r="S422" s="185">
        <v>1.848E-2</v>
      </c>
      <c r="T422" s="186">
        <f>S422*H422</f>
        <v>3.696E-2</v>
      </c>
      <c r="U422" s="37"/>
      <c r="V422" s="37"/>
      <c r="W422" s="37"/>
      <c r="X422" s="37"/>
      <c r="Y422" s="37"/>
      <c r="Z422" s="37"/>
      <c r="AA422" s="37"/>
      <c r="AB422" s="37"/>
      <c r="AC422" s="37"/>
      <c r="AD422" s="37"/>
      <c r="AE422" s="37"/>
      <c r="AR422" s="187" t="s">
        <v>270</v>
      </c>
      <c r="AT422" s="187" t="s">
        <v>157</v>
      </c>
      <c r="AU422" s="187" t="s">
        <v>91</v>
      </c>
      <c r="AY422" s="19" t="s">
        <v>154</v>
      </c>
      <c r="BE422" s="188">
        <f>IF(N422="základní",J422,0)</f>
        <v>0</v>
      </c>
      <c r="BF422" s="188">
        <f>IF(N422="snížená",J422,0)</f>
        <v>0</v>
      </c>
      <c r="BG422" s="188">
        <f>IF(N422="zákl. přenesená",J422,0)</f>
        <v>0</v>
      </c>
      <c r="BH422" s="188">
        <f>IF(N422="sníž. přenesená",J422,0)</f>
        <v>0</v>
      </c>
      <c r="BI422" s="188">
        <f>IF(N422="nulová",J422,0)</f>
        <v>0</v>
      </c>
      <c r="BJ422" s="19" t="s">
        <v>89</v>
      </c>
      <c r="BK422" s="188">
        <f>ROUND(I422*H422,2)</f>
        <v>0</v>
      </c>
      <c r="BL422" s="19" t="s">
        <v>270</v>
      </c>
      <c r="BM422" s="187" t="s">
        <v>701</v>
      </c>
    </row>
    <row r="423" spans="1:65" s="2" customFormat="1" ht="11.25" x14ac:dyDescent="0.2">
      <c r="A423" s="37"/>
      <c r="B423" s="38"/>
      <c r="C423" s="39"/>
      <c r="D423" s="189" t="s">
        <v>164</v>
      </c>
      <c r="E423" s="39"/>
      <c r="F423" s="190" t="s">
        <v>702</v>
      </c>
      <c r="G423" s="39"/>
      <c r="H423" s="39"/>
      <c r="I423" s="191"/>
      <c r="J423" s="39"/>
      <c r="K423" s="39"/>
      <c r="L423" s="42"/>
      <c r="M423" s="192"/>
      <c r="N423" s="193"/>
      <c r="O423" s="67"/>
      <c r="P423" s="67"/>
      <c r="Q423" s="67"/>
      <c r="R423" s="67"/>
      <c r="S423" s="67"/>
      <c r="T423" s="68"/>
      <c r="U423" s="37"/>
      <c r="V423" s="37"/>
      <c r="W423" s="37"/>
      <c r="X423" s="37"/>
      <c r="Y423" s="37"/>
      <c r="Z423" s="37"/>
      <c r="AA423" s="37"/>
      <c r="AB423" s="37"/>
      <c r="AC423" s="37"/>
      <c r="AD423" s="37"/>
      <c r="AE423" s="37"/>
      <c r="AT423" s="19" t="s">
        <v>164</v>
      </c>
      <c r="AU423" s="19" t="s">
        <v>91</v>
      </c>
    </row>
    <row r="424" spans="1:65" s="14" customFormat="1" ht="11.25" x14ac:dyDescent="0.2">
      <c r="B424" s="205"/>
      <c r="C424" s="206"/>
      <c r="D424" s="196" t="s">
        <v>166</v>
      </c>
      <c r="E424" s="207" t="s">
        <v>79</v>
      </c>
      <c r="F424" s="208" t="s">
        <v>703</v>
      </c>
      <c r="G424" s="206"/>
      <c r="H424" s="209">
        <v>2</v>
      </c>
      <c r="I424" s="210"/>
      <c r="J424" s="206"/>
      <c r="K424" s="206"/>
      <c r="L424" s="211"/>
      <c r="M424" s="212"/>
      <c r="N424" s="213"/>
      <c r="O424" s="213"/>
      <c r="P424" s="213"/>
      <c r="Q424" s="213"/>
      <c r="R424" s="213"/>
      <c r="S424" s="213"/>
      <c r="T424" s="214"/>
      <c r="AT424" s="215" t="s">
        <v>166</v>
      </c>
      <c r="AU424" s="215" t="s">
        <v>91</v>
      </c>
      <c r="AV424" s="14" t="s">
        <v>91</v>
      </c>
      <c r="AW424" s="14" t="s">
        <v>42</v>
      </c>
      <c r="AX424" s="14" t="s">
        <v>89</v>
      </c>
      <c r="AY424" s="215" t="s">
        <v>154</v>
      </c>
    </row>
    <row r="425" spans="1:65" s="2" customFormat="1" ht="21.75" customHeight="1" x14ac:dyDescent="0.2">
      <c r="A425" s="37"/>
      <c r="B425" s="38"/>
      <c r="C425" s="176" t="s">
        <v>704</v>
      </c>
      <c r="D425" s="176" t="s">
        <v>157</v>
      </c>
      <c r="E425" s="177" t="s">
        <v>705</v>
      </c>
      <c r="F425" s="178" t="s">
        <v>706</v>
      </c>
      <c r="G425" s="179" t="s">
        <v>160</v>
      </c>
      <c r="H425" s="180">
        <v>20</v>
      </c>
      <c r="I425" s="181"/>
      <c r="J425" s="182">
        <f>ROUND(I425*H425,2)</f>
        <v>0</v>
      </c>
      <c r="K425" s="178" t="s">
        <v>161</v>
      </c>
      <c r="L425" s="42"/>
      <c r="M425" s="183" t="s">
        <v>79</v>
      </c>
      <c r="N425" s="184" t="s">
        <v>51</v>
      </c>
      <c r="O425" s="67"/>
      <c r="P425" s="185">
        <f>O425*H425</f>
        <v>0</v>
      </c>
      <c r="Q425" s="185">
        <v>0</v>
      </c>
      <c r="R425" s="185">
        <f>Q425*H425</f>
        <v>0</v>
      </c>
      <c r="S425" s="185">
        <v>0</v>
      </c>
      <c r="T425" s="186">
        <f>S425*H425</f>
        <v>0</v>
      </c>
      <c r="U425" s="37"/>
      <c r="V425" s="37"/>
      <c r="W425" s="37"/>
      <c r="X425" s="37"/>
      <c r="Y425" s="37"/>
      <c r="Z425" s="37"/>
      <c r="AA425" s="37"/>
      <c r="AB425" s="37"/>
      <c r="AC425" s="37"/>
      <c r="AD425" s="37"/>
      <c r="AE425" s="37"/>
      <c r="AR425" s="187" t="s">
        <v>270</v>
      </c>
      <c r="AT425" s="187" t="s">
        <v>157</v>
      </c>
      <c r="AU425" s="187" t="s">
        <v>91</v>
      </c>
      <c r="AY425" s="19" t="s">
        <v>154</v>
      </c>
      <c r="BE425" s="188">
        <f>IF(N425="základní",J425,0)</f>
        <v>0</v>
      </c>
      <c r="BF425" s="188">
        <f>IF(N425="snížená",J425,0)</f>
        <v>0</v>
      </c>
      <c r="BG425" s="188">
        <f>IF(N425="zákl. přenesená",J425,0)</f>
        <v>0</v>
      </c>
      <c r="BH425" s="188">
        <f>IF(N425="sníž. přenesená",J425,0)</f>
        <v>0</v>
      </c>
      <c r="BI425" s="188">
        <f>IF(N425="nulová",J425,0)</f>
        <v>0</v>
      </c>
      <c r="BJ425" s="19" t="s">
        <v>89</v>
      </c>
      <c r="BK425" s="188">
        <f>ROUND(I425*H425,2)</f>
        <v>0</v>
      </c>
      <c r="BL425" s="19" t="s">
        <v>270</v>
      </c>
      <c r="BM425" s="187" t="s">
        <v>707</v>
      </c>
    </row>
    <row r="426" spans="1:65" s="2" customFormat="1" ht="11.25" x14ac:dyDescent="0.2">
      <c r="A426" s="37"/>
      <c r="B426" s="38"/>
      <c r="C426" s="39"/>
      <c r="D426" s="189" t="s">
        <v>164</v>
      </c>
      <c r="E426" s="39"/>
      <c r="F426" s="190" t="s">
        <v>708</v>
      </c>
      <c r="G426" s="39"/>
      <c r="H426" s="39"/>
      <c r="I426" s="191"/>
      <c r="J426" s="39"/>
      <c r="K426" s="39"/>
      <c r="L426" s="42"/>
      <c r="M426" s="192"/>
      <c r="N426" s="193"/>
      <c r="O426" s="67"/>
      <c r="P426" s="67"/>
      <c r="Q426" s="67"/>
      <c r="R426" s="67"/>
      <c r="S426" s="67"/>
      <c r="T426" s="68"/>
      <c r="U426" s="37"/>
      <c r="V426" s="37"/>
      <c r="W426" s="37"/>
      <c r="X426" s="37"/>
      <c r="Y426" s="37"/>
      <c r="Z426" s="37"/>
      <c r="AA426" s="37"/>
      <c r="AB426" s="37"/>
      <c r="AC426" s="37"/>
      <c r="AD426" s="37"/>
      <c r="AE426" s="37"/>
      <c r="AT426" s="19" t="s">
        <v>164</v>
      </c>
      <c r="AU426" s="19" t="s">
        <v>91</v>
      </c>
    </row>
    <row r="427" spans="1:65" s="2" customFormat="1" ht="16.5" customHeight="1" x14ac:dyDescent="0.2">
      <c r="A427" s="37"/>
      <c r="B427" s="38"/>
      <c r="C427" s="238" t="s">
        <v>709</v>
      </c>
      <c r="D427" s="238" t="s">
        <v>336</v>
      </c>
      <c r="E427" s="239" t="s">
        <v>710</v>
      </c>
      <c r="F427" s="240" t="s">
        <v>711</v>
      </c>
      <c r="G427" s="241" t="s">
        <v>160</v>
      </c>
      <c r="H427" s="242">
        <v>2</v>
      </c>
      <c r="I427" s="243"/>
      <c r="J427" s="244">
        <f>ROUND(I427*H427,2)</f>
        <v>0</v>
      </c>
      <c r="K427" s="240" t="s">
        <v>79</v>
      </c>
      <c r="L427" s="245"/>
      <c r="M427" s="246" t="s">
        <v>79</v>
      </c>
      <c r="N427" s="247" t="s">
        <v>51</v>
      </c>
      <c r="O427" s="67"/>
      <c r="P427" s="185">
        <f>O427*H427</f>
        <v>0</v>
      </c>
      <c r="Q427" s="185">
        <v>8.0000000000000002E-3</v>
      </c>
      <c r="R427" s="185">
        <f>Q427*H427</f>
        <v>1.6E-2</v>
      </c>
      <c r="S427" s="185">
        <v>0</v>
      </c>
      <c r="T427" s="186">
        <f>S427*H427</f>
        <v>0</v>
      </c>
      <c r="U427" s="37"/>
      <c r="V427" s="37"/>
      <c r="W427" s="37"/>
      <c r="X427" s="37"/>
      <c r="Y427" s="37"/>
      <c r="Z427" s="37"/>
      <c r="AA427" s="37"/>
      <c r="AB427" s="37"/>
      <c r="AC427" s="37"/>
      <c r="AD427" s="37"/>
      <c r="AE427" s="37"/>
      <c r="AR427" s="187" t="s">
        <v>383</v>
      </c>
      <c r="AT427" s="187" t="s">
        <v>336</v>
      </c>
      <c r="AU427" s="187" t="s">
        <v>91</v>
      </c>
      <c r="AY427" s="19" t="s">
        <v>154</v>
      </c>
      <c r="BE427" s="188">
        <f>IF(N427="základní",J427,0)</f>
        <v>0</v>
      </c>
      <c r="BF427" s="188">
        <f>IF(N427="snížená",J427,0)</f>
        <v>0</v>
      </c>
      <c r="BG427" s="188">
        <f>IF(N427="zákl. přenesená",J427,0)</f>
        <v>0</v>
      </c>
      <c r="BH427" s="188">
        <f>IF(N427="sníž. přenesená",J427,0)</f>
        <v>0</v>
      </c>
      <c r="BI427" s="188">
        <f>IF(N427="nulová",J427,0)</f>
        <v>0</v>
      </c>
      <c r="BJ427" s="19" t="s">
        <v>89</v>
      </c>
      <c r="BK427" s="188">
        <f>ROUND(I427*H427,2)</f>
        <v>0</v>
      </c>
      <c r="BL427" s="19" t="s">
        <v>270</v>
      </c>
      <c r="BM427" s="187" t="s">
        <v>712</v>
      </c>
    </row>
    <row r="428" spans="1:65" s="14" customFormat="1" ht="11.25" x14ac:dyDescent="0.2">
      <c r="B428" s="205"/>
      <c r="C428" s="206"/>
      <c r="D428" s="196" t="s">
        <v>166</v>
      </c>
      <c r="E428" s="206"/>
      <c r="F428" s="208" t="s">
        <v>713</v>
      </c>
      <c r="G428" s="206"/>
      <c r="H428" s="209">
        <v>2</v>
      </c>
      <c r="I428" s="210"/>
      <c r="J428" s="206"/>
      <c r="K428" s="206"/>
      <c r="L428" s="211"/>
      <c r="M428" s="212"/>
      <c r="N428" s="213"/>
      <c r="O428" s="213"/>
      <c r="P428" s="213"/>
      <c r="Q428" s="213"/>
      <c r="R428" s="213"/>
      <c r="S428" s="213"/>
      <c r="T428" s="214"/>
      <c r="AT428" s="215" t="s">
        <v>166</v>
      </c>
      <c r="AU428" s="215" t="s">
        <v>91</v>
      </c>
      <c r="AV428" s="14" t="s">
        <v>91</v>
      </c>
      <c r="AW428" s="14" t="s">
        <v>4</v>
      </c>
      <c r="AX428" s="14" t="s">
        <v>89</v>
      </c>
      <c r="AY428" s="215" t="s">
        <v>154</v>
      </c>
    </row>
    <row r="429" spans="1:65" s="2" customFormat="1" ht="37.9" customHeight="1" x14ac:dyDescent="0.2">
      <c r="A429" s="37"/>
      <c r="B429" s="38"/>
      <c r="C429" s="176" t="s">
        <v>714</v>
      </c>
      <c r="D429" s="176" t="s">
        <v>157</v>
      </c>
      <c r="E429" s="177" t="s">
        <v>715</v>
      </c>
      <c r="F429" s="178" t="s">
        <v>716</v>
      </c>
      <c r="G429" s="179" t="s">
        <v>160</v>
      </c>
      <c r="H429" s="180">
        <v>26.99</v>
      </c>
      <c r="I429" s="181"/>
      <c r="J429" s="182">
        <f>ROUND(I429*H429,2)</f>
        <v>0</v>
      </c>
      <c r="K429" s="178" t="s">
        <v>161</v>
      </c>
      <c r="L429" s="42"/>
      <c r="M429" s="183" t="s">
        <v>79</v>
      </c>
      <c r="N429" s="184" t="s">
        <v>51</v>
      </c>
      <c r="O429" s="67"/>
      <c r="P429" s="185">
        <f>O429*H429</f>
        <v>0</v>
      </c>
      <c r="Q429" s="185">
        <v>1.25E-3</v>
      </c>
      <c r="R429" s="185">
        <f>Q429*H429</f>
        <v>3.3737499999999997E-2</v>
      </c>
      <c r="S429" s="185">
        <v>0</v>
      </c>
      <c r="T429" s="186">
        <f>S429*H429</f>
        <v>0</v>
      </c>
      <c r="U429" s="37"/>
      <c r="V429" s="37"/>
      <c r="W429" s="37"/>
      <c r="X429" s="37"/>
      <c r="Y429" s="37"/>
      <c r="Z429" s="37"/>
      <c r="AA429" s="37"/>
      <c r="AB429" s="37"/>
      <c r="AC429" s="37"/>
      <c r="AD429" s="37"/>
      <c r="AE429" s="37"/>
      <c r="AR429" s="187" t="s">
        <v>270</v>
      </c>
      <c r="AT429" s="187" t="s">
        <v>157</v>
      </c>
      <c r="AU429" s="187" t="s">
        <v>91</v>
      </c>
      <c r="AY429" s="19" t="s">
        <v>154</v>
      </c>
      <c r="BE429" s="188">
        <f>IF(N429="základní",J429,0)</f>
        <v>0</v>
      </c>
      <c r="BF429" s="188">
        <f>IF(N429="snížená",J429,0)</f>
        <v>0</v>
      </c>
      <c r="BG429" s="188">
        <f>IF(N429="zákl. přenesená",J429,0)</f>
        <v>0</v>
      </c>
      <c r="BH429" s="188">
        <f>IF(N429="sníž. přenesená",J429,0)</f>
        <v>0</v>
      </c>
      <c r="BI429" s="188">
        <f>IF(N429="nulová",J429,0)</f>
        <v>0</v>
      </c>
      <c r="BJ429" s="19" t="s">
        <v>89</v>
      </c>
      <c r="BK429" s="188">
        <f>ROUND(I429*H429,2)</f>
        <v>0</v>
      </c>
      <c r="BL429" s="19" t="s">
        <v>270</v>
      </c>
      <c r="BM429" s="187" t="s">
        <v>717</v>
      </c>
    </row>
    <row r="430" spans="1:65" s="2" customFormat="1" ht="11.25" x14ac:dyDescent="0.2">
      <c r="A430" s="37"/>
      <c r="B430" s="38"/>
      <c r="C430" s="39"/>
      <c r="D430" s="189" t="s">
        <v>164</v>
      </c>
      <c r="E430" s="39"/>
      <c r="F430" s="190" t="s">
        <v>718</v>
      </c>
      <c r="G430" s="39"/>
      <c r="H430" s="39"/>
      <c r="I430" s="191"/>
      <c r="J430" s="39"/>
      <c r="K430" s="39"/>
      <c r="L430" s="42"/>
      <c r="M430" s="192"/>
      <c r="N430" s="193"/>
      <c r="O430" s="67"/>
      <c r="P430" s="67"/>
      <c r="Q430" s="67"/>
      <c r="R430" s="67"/>
      <c r="S430" s="67"/>
      <c r="T430" s="68"/>
      <c r="U430" s="37"/>
      <c r="V430" s="37"/>
      <c r="W430" s="37"/>
      <c r="X430" s="37"/>
      <c r="Y430" s="37"/>
      <c r="Z430" s="37"/>
      <c r="AA430" s="37"/>
      <c r="AB430" s="37"/>
      <c r="AC430" s="37"/>
      <c r="AD430" s="37"/>
      <c r="AE430" s="37"/>
      <c r="AT430" s="19" t="s">
        <v>164</v>
      </c>
      <c r="AU430" s="19" t="s">
        <v>91</v>
      </c>
    </row>
    <row r="431" spans="1:65" s="14" customFormat="1" ht="11.25" x14ac:dyDescent="0.2">
      <c r="B431" s="205"/>
      <c r="C431" s="206"/>
      <c r="D431" s="196" t="s">
        <v>166</v>
      </c>
      <c r="E431" s="207" t="s">
        <v>79</v>
      </c>
      <c r="F431" s="208" t="s">
        <v>719</v>
      </c>
      <c r="G431" s="206"/>
      <c r="H431" s="209">
        <v>26.99</v>
      </c>
      <c r="I431" s="210"/>
      <c r="J431" s="206"/>
      <c r="K431" s="206"/>
      <c r="L431" s="211"/>
      <c r="M431" s="212"/>
      <c r="N431" s="213"/>
      <c r="O431" s="213"/>
      <c r="P431" s="213"/>
      <c r="Q431" s="213"/>
      <c r="R431" s="213"/>
      <c r="S431" s="213"/>
      <c r="T431" s="214"/>
      <c r="AT431" s="215" t="s">
        <v>166</v>
      </c>
      <c r="AU431" s="215" t="s">
        <v>91</v>
      </c>
      <c r="AV431" s="14" t="s">
        <v>91</v>
      </c>
      <c r="AW431" s="14" t="s">
        <v>42</v>
      </c>
      <c r="AX431" s="14" t="s">
        <v>89</v>
      </c>
      <c r="AY431" s="215" t="s">
        <v>154</v>
      </c>
    </row>
    <row r="432" spans="1:65" s="2" customFormat="1" ht="24.2" customHeight="1" x14ac:dyDescent="0.2">
      <c r="A432" s="37"/>
      <c r="B432" s="38"/>
      <c r="C432" s="238" t="s">
        <v>720</v>
      </c>
      <c r="D432" s="238" t="s">
        <v>336</v>
      </c>
      <c r="E432" s="239" t="s">
        <v>721</v>
      </c>
      <c r="F432" s="240" t="s">
        <v>722</v>
      </c>
      <c r="G432" s="241" t="s">
        <v>160</v>
      </c>
      <c r="H432" s="242">
        <v>28.34</v>
      </c>
      <c r="I432" s="243"/>
      <c r="J432" s="244">
        <f>ROUND(I432*H432,2)</f>
        <v>0</v>
      </c>
      <c r="K432" s="240" t="s">
        <v>161</v>
      </c>
      <c r="L432" s="245"/>
      <c r="M432" s="246" t="s">
        <v>79</v>
      </c>
      <c r="N432" s="247" t="s">
        <v>51</v>
      </c>
      <c r="O432" s="67"/>
      <c r="P432" s="185">
        <f>O432*H432</f>
        <v>0</v>
      </c>
      <c r="Q432" s="185">
        <v>8.0000000000000002E-3</v>
      </c>
      <c r="R432" s="185">
        <f>Q432*H432</f>
        <v>0.22672</v>
      </c>
      <c r="S432" s="185">
        <v>0</v>
      </c>
      <c r="T432" s="186">
        <f>S432*H432</f>
        <v>0</v>
      </c>
      <c r="U432" s="37"/>
      <c r="V432" s="37"/>
      <c r="W432" s="37"/>
      <c r="X432" s="37"/>
      <c r="Y432" s="37"/>
      <c r="Z432" s="37"/>
      <c r="AA432" s="37"/>
      <c r="AB432" s="37"/>
      <c r="AC432" s="37"/>
      <c r="AD432" s="37"/>
      <c r="AE432" s="37"/>
      <c r="AR432" s="187" t="s">
        <v>383</v>
      </c>
      <c r="AT432" s="187" t="s">
        <v>336</v>
      </c>
      <c r="AU432" s="187" t="s">
        <v>91</v>
      </c>
      <c r="AY432" s="19" t="s">
        <v>154</v>
      </c>
      <c r="BE432" s="188">
        <f>IF(N432="základní",J432,0)</f>
        <v>0</v>
      </c>
      <c r="BF432" s="188">
        <f>IF(N432="snížená",J432,0)</f>
        <v>0</v>
      </c>
      <c r="BG432" s="188">
        <f>IF(N432="zákl. přenesená",J432,0)</f>
        <v>0</v>
      </c>
      <c r="BH432" s="188">
        <f>IF(N432="sníž. přenesená",J432,0)</f>
        <v>0</v>
      </c>
      <c r="BI432" s="188">
        <f>IF(N432="nulová",J432,0)</f>
        <v>0</v>
      </c>
      <c r="BJ432" s="19" t="s">
        <v>89</v>
      </c>
      <c r="BK432" s="188">
        <f>ROUND(I432*H432,2)</f>
        <v>0</v>
      </c>
      <c r="BL432" s="19" t="s">
        <v>270</v>
      </c>
      <c r="BM432" s="187" t="s">
        <v>723</v>
      </c>
    </row>
    <row r="433" spans="1:65" s="14" customFormat="1" ht="11.25" x14ac:dyDescent="0.2">
      <c r="B433" s="205"/>
      <c r="C433" s="206"/>
      <c r="D433" s="196" t="s">
        <v>166</v>
      </c>
      <c r="E433" s="206"/>
      <c r="F433" s="208" t="s">
        <v>724</v>
      </c>
      <c r="G433" s="206"/>
      <c r="H433" s="209">
        <v>28.34</v>
      </c>
      <c r="I433" s="210"/>
      <c r="J433" s="206"/>
      <c r="K433" s="206"/>
      <c r="L433" s="211"/>
      <c r="M433" s="212"/>
      <c r="N433" s="213"/>
      <c r="O433" s="213"/>
      <c r="P433" s="213"/>
      <c r="Q433" s="213"/>
      <c r="R433" s="213"/>
      <c r="S433" s="213"/>
      <c r="T433" s="214"/>
      <c r="AT433" s="215" t="s">
        <v>166</v>
      </c>
      <c r="AU433" s="215" t="s">
        <v>91</v>
      </c>
      <c r="AV433" s="14" t="s">
        <v>91</v>
      </c>
      <c r="AW433" s="14" t="s">
        <v>4</v>
      </c>
      <c r="AX433" s="14" t="s">
        <v>89</v>
      </c>
      <c r="AY433" s="215" t="s">
        <v>154</v>
      </c>
    </row>
    <row r="434" spans="1:65" s="2" customFormat="1" ht="21.75" customHeight="1" x14ac:dyDescent="0.2">
      <c r="A434" s="37"/>
      <c r="B434" s="38"/>
      <c r="C434" s="176" t="s">
        <v>725</v>
      </c>
      <c r="D434" s="176" t="s">
        <v>157</v>
      </c>
      <c r="E434" s="177" t="s">
        <v>726</v>
      </c>
      <c r="F434" s="178" t="s">
        <v>727</v>
      </c>
      <c r="G434" s="179" t="s">
        <v>160</v>
      </c>
      <c r="H434" s="180">
        <v>20</v>
      </c>
      <c r="I434" s="181"/>
      <c r="J434" s="182">
        <f>ROUND(I434*H434,2)</f>
        <v>0</v>
      </c>
      <c r="K434" s="178" t="s">
        <v>161</v>
      </c>
      <c r="L434" s="42"/>
      <c r="M434" s="183" t="s">
        <v>79</v>
      </c>
      <c r="N434" s="184" t="s">
        <v>51</v>
      </c>
      <c r="O434" s="67"/>
      <c r="P434" s="185">
        <f>O434*H434</f>
        <v>0</v>
      </c>
      <c r="Q434" s="185">
        <v>0</v>
      </c>
      <c r="R434" s="185">
        <f>Q434*H434</f>
        <v>0</v>
      </c>
      <c r="S434" s="185">
        <v>8.0000000000000002E-3</v>
      </c>
      <c r="T434" s="186">
        <f>S434*H434</f>
        <v>0.16</v>
      </c>
      <c r="U434" s="37"/>
      <c r="V434" s="37"/>
      <c r="W434" s="37"/>
      <c r="X434" s="37"/>
      <c r="Y434" s="37"/>
      <c r="Z434" s="37"/>
      <c r="AA434" s="37"/>
      <c r="AB434" s="37"/>
      <c r="AC434" s="37"/>
      <c r="AD434" s="37"/>
      <c r="AE434" s="37"/>
      <c r="AR434" s="187" t="s">
        <v>270</v>
      </c>
      <c r="AT434" s="187" t="s">
        <v>157</v>
      </c>
      <c r="AU434" s="187" t="s">
        <v>91</v>
      </c>
      <c r="AY434" s="19" t="s">
        <v>154</v>
      </c>
      <c r="BE434" s="188">
        <f>IF(N434="základní",J434,0)</f>
        <v>0</v>
      </c>
      <c r="BF434" s="188">
        <f>IF(N434="snížená",J434,0)</f>
        <v>0</v>
      </c>
      <c r="BG434" s="188">
        <f>IF(N434="zákl. přenesená",J434,0)</f>
        <v>0</v>
      </c>
      <c r="BH434" s="188">
        <f>IF(N434="sníž. přenesená",J434,0)</f>
        <v>0</v>
      </c>
      <c r="BI434" s="188">
        <f>IF(N434="nulová",J434,0)</f>
        <v>0</v>
      </c>
      <c r="BJ434" s="19" t="s">
        <v>89</v>
      </c>
      <c r="BK434" s="188">
        <f>ROUND(I434*H434,2)</f>
        <v>0</v>
      </c>
      <c r="BL434" s="19" t="s">
        <v>270</v>
      </c>
      <c r="BM434" s="187" t="s">
        <v>728</v>
      </c>
    </row>
    <row r="435" spans="1:65" s="2" customFormat="1" ht="11.25" x14ac:dyDescent="0.2">
      <c r="A435" s="37"/>
      <c r="B435" s="38"/>
      <c r="C435" s="39"/>
      <c r="D435" s="189" t="s">
        <v>164</v>
      </c>
      <c r="E435" s="39"/>
      <c r="F435" s="190" t="s">
        <v>729</v>
      </c>
      <c r="G435" s="39"/>
      <c r="H435" s="39"/>
      <c r="I435" s="191"/>
      <c r="J435" s="39"/>
      <c r="K435" s="39"/>
      <c r="L435" s="42"/>
      <c r="M435" s="192"/>
      <c r="N435" s="193"/>
      <c r="O435" s="67"/>
      <c r="P435" s="67"/>
      <c r="Q435" s="67"/>
      <c r="R435" s="67"/>
      <c r="S435" s="67"/>
      <c r="T435" s="68"/>
      <c r="U435" s="37"/>
      <c r="V435" s="37"/>
      <c r="W435" s="37"/>
      <c r="X435" s="37"/>
      <c r="Y435" s="37"/>
      <c r="Z435" s="37"/>
      <c r="AA435" s="37"/>
      <c r="AB435" s="37"/>
      <c r="AC435" s="37"/>
      <c r="AD435" s="37"/>
      <c r="AE435" s="37"/>
      <c r="AT435" s="19" t="s">
        <v>164</v>
      </c>
      <c r="AU435" s="19" t="s">
        <v>91</v>
      </c>
    </row>
    <row r="436" spans="1:65" s="2" customFormat="1" ht="66.75" customHeight="1" x14ac:dyDescent="0.2">
      <c r="A436" s="37"/>
      <c r="B436" s="38"/>
      <c r="C436" s="176" t="s">
        <v>730</v>
      </c>
      <c r="D436" s="176" t="s">
        <v>157</v>
      </c>
      <c r="E436" s="177" t="s">
        <v>731</v>
      </c>
      <c r="F436" s="178" t="s">
        <v>732</v>
      </c>
      <c r="G436" s="179" t="s">
        <v>174</v>
      </c>
      <c r="H436" s="180">
        <v>0.63100000000000001</v>
      </c>
      <c r="I436" s="181"/>
      <c r="J436" s="182">
        <f>ROUND(I436*H436,2)</f>
        <v>0</v>
      </c>
      <c r="K436" s="178" t="s">
        <v>161</v>
      </c>
      <c r="L436" s="42"/>
      <c r="M436" s="183" t="s">
        <v>79</v>
      </c>
      <c r="N436" s="184" t="s">
        <v>51</v>
      </c>
      <c r="O436" s="67"/>
      <c r="P436" s="185">
        <f>O436*H436</f>
        <v>0</v>
      </c>
      <c r="Q436" s="185">
        <v>0</v>
      </c>
      <c r="R436" s="185">
        <f>Q436*H436</f>
        <v>0</v>
      </c>
      <c r="S436" s="185">
        <v>0</v>
      </c>
      <c r="T436" s="186">
        <f>S436*H436</f>
        <v>0</v>
      </c>
      <c r="U436" s="37"/>
      <c r="V436" s="37"/>
      <c r="W436" s="37"/>
      <c r="X436" s="37"/>
      <c r="Y436" s="37"/>
      <c r="Z436" s="37"/>
      <c r="AA436" s="37"/>
      <c r="AB436" s="37"/>
      <c r="AC436" s="37"/>
      <c r="AD436" s="37"/>
      <c r="AE436" s="37"/>
      <c r="AR436" s="187" t="s">
        <v>270</v>
      </c>
      <c r="AT436" s="187" t="s">
        <v>157</v>
      </c>
      <c r="AU436" s="187" t="s">
        <v>91</v>
      </c>
      <c r="AY436" s="19" t="s">
        <v>154</v>
      </c>
      <c r="BE436" s="188">
        <f>IF(N436="základní",J436,0)</f>
        <v>0</v>
      </c>
      <c r="BF436" s="188">
        <f>IF(N436="snížená",J436,0)</f>
        <v>0</v>
      </c>
      <c r="BG436" s="188">
        <f>IF(N436="zákl. přenesená",J436,0)</f>
        <v>0</v>
      </c>
      <c r="BH436" s="188">
        <f>IF(N436="sníž. přenesená",J436,0)</f>
        <v>0</v>
      </c>
      <c r="BI436" s="188">
        <f>IF(N436="nulová",J436,0)</f>
        <v>0</v>
      </c>
      <c r="BJ436" s="19" t="s">
        <v>89</v>
      </c>
      <c r="BK436" s="188">
        <f>ROUND(I436*H436,2)</f>
        <v>0</v>
      </c>
      <c r="BL436" s="19" t="s">
        <v>270</v>
      </c>
      <c r="BM436" s="187" t="s">
        <v>733</v>
      </c>
    </row>
    <row r="437" spans="1:65" s="2" customFormat="1" ht="11.25" x14ac:dyDescent="0.2">
      <c r="A437" s="37"/>
      <c r="B437" s="38"/>
      <c r="C437" s="39"/>
      <c r="D437" s="189" t="s">
        <v>164</v>
      </c>
      <c r="E437" s="39"/>
      <c r="F437" s="190" t="s">
        <v>734</v>
      </c>
      <c r="G437" s="39"/>
      <c r="H437" s="39"/>
      <c r="I437" s="191"/>
      <c r="J437" s="39"/>
      <c r="K437" s="39"/>
      <c r="L437" s="42"/>
      <c r="M437" s="192"/>
      <c r="N437" s="193"/>
      <c r="O437" s="67"/>
      <c r="P437" s="67"/>
      <c r="Q437" s="67"/>
      <c r="R437" s="67"/>
      <c r="S437" s="67"/>
      <c r="T437" s="68"/>
      <c r="U437" s="37"/>
      <c r="V437" s="37"/>
      <c r="W437" s="37"/>
      <c r="X437" s="37"/>
      <c r="Y437" s="37"/>
      <c r="Z437" s="37"/>
      <c r="AA437" s="37"/>
      <c r="AB437" s="37"/>
      <c r="AC437" s="37"/>
      <c r="AD437" s="37"/>
      <c r="AE437" s="37"/>
      <c r="AT437" s="19" t="s">
        <v>164</v>
      </c>
      <c r="AU437" s="19" t="s">
        <v>91</v>
      </c>
    </row>
    <row r="438" spans="1:65" s="2" customFormat="1" ht="62.65" customHeight="1" x14ac:dyDescent="0.2">
      <c r="A438" s="37"/>
      <c r="B438" s="38"/>
      <c r="C438" s="176" t="s">
        <v>735</v>
      </c>
      <c r="D438" s="176" t="s">
        <v>157</v>
      </c>
      <c r="E438" s="177" t="s">
        <v>736</v>
      </c>
      <c r="F438" s="178" t="s">
        <v>737</v>
      </c>
      <c r="G438" s="179" t="s">
        <v>174</v>
      </c>
      <c r="H438" s="180">
        <v>0.63100000000000001</v>
      </c>
      <c r="I438" s="181"/>
      <c r="J438" s="182">
        <f>ROUND(I438*H438,2)</f>
        <v>0</v>
      </c>
      <c r="K438" s="178" t="s">
        <v>161</v>
      </c>
      <c r="L438" s="42"/>
      <c r="M438" s="183" t="s">
        <v>79</v>
      </c>
      <c r="N438" s="184" t="s">
        <v>51</v>
      </c>
      <c r="O438" s="67"/>
      <c r="P438" s="185">
        <f>O438*H438</f>
        <v>0</v>
      </c>
      <c r="Q438" s="185">
        <v>0</v>
      </c>
      <c r="R438" s="185">
        <f>Q438*H438</f>
        <v>0</v>
      </c>
      <c r="S438" s="185">
        <v>0</v>
      </c>
      <c r="T438" s="186">
        <f>S438*H438</f>
        <v>0</v>
      </c>
      <c r="U438" s="37"/>
      <c r="V438" s="37"/>
      <c r="W438" s="37"/>
      <c r="X438" s="37"/>
      <c r="Y438" s="37"/>
      <c r="Z438" s="37"/>
      <c r="AA438" s="37"/>
      <c r="AB438" s="37"/>
      <c r="AC438" s="37"/>
      <c r="AD438" s="37"/>
      <c r="AE438" s="37"/>
      <c r="AR438" s="187" t="s">
        <v>270</v>
      </c>
      <c r="AT438" s="187" t="s">
        <v>157</v>
      </c>
      <c r="AU438" s="187" t="s">
        <v>91</v>
      </c>
      <c r="AY438" s="19" t="s">
        <v>154</v>
      </c>
      <c r="BE438" s="188">
        <f>IF(N438="základní",J438,0)</f>
        <v>0</v>
      </c>
      <c r="BF438" s="188">
        <f>IF(N438="snížená",J438,0)</f>
        <v>0</v>
      </c>
      <c r="BG438" s="188">
        <f>IF(N438="zákl. přenesená",J438,0)</f>
        <v>0</v>
      </c>
      <c r="BH438" s="188">
        <f>IF(N438="sníž. přenesená",J438,0)</f>
        <v>0</v>
      </c>
      <c r="BI438" s="188">
        <f>IF(N438="nulová",J438,0)</f>
        <v>0</v>
      </c>
      <c r="BJ438" s="19" t="s">
        <v>89</v>
      </c>
      <c r="BK438" s="188">
        <f>ROUND(I438*H438,2)</f>
        <v>0</v>
      </c>
      <c r="BL438" s="19" t="s">
        <v>270</v>
      </c>
      <c r="BM438" s="187" t="s">
        <v>738</v>
      </c>
    </row>
    <row r="439" spans="1:65" s="2" customFormat="1" ht="11.25" x14ac:dyDescent="0.2">
      <c r="A439" s="37"/>
      <c r="B439" s="38"/>
      <c r="C439" s="39"/>
      <c r="D439" s="189" t="s">
        <v>164</v>
      </c>
      <c r="E439" s="39"/>
      <c r="F439" s="190" t="s">
        <v>739</v>
      </c>
      <c r="G439" s="39"/>
      <c r="H439" s="39"/>
      <c r="I439" s="191"/>
      <c r="J439" s="39"/>
      <c r="K439" s="39"/>
      <c r="L439" s="42"/>
      <c r="M439" s="192"/>
      <c r="N439" s="193"/>
      <c r="O439" s="67"/>
      <c r="P439" s="67"/>
      <c r="Q439" s="67"/>
      <c r="R439" s="67"/>
      <c r="S439" s="67"/>
      <c r="T439" s="68"/>
      <c r="U439" s="37"/>
      <c r="V439" s="37"/>
      <c r="W439" s="37"/>
      <c r="X439" s="37"/>
      <c r="Y439" s="37"/>
      <c r="Z439" s="37"/>
      <c r="AA439" s="37"/>
      <c r="AB439" s="37"/>
      <c r="AC439" s="37"/>
      <c r="AD439" s="37"/>
      <c r="AE439" s="37"/>
      <c r="AT439" s="19" t="s">
        <v>164</v>
      </c>
      <c r="AU439" s="19" t="s">
        <v>91</v>
      </c>
    </row>
    <row r="440" spans="1:65" s="12" customFormat="1" ht="22.9" customHeight="1" x14ac:dyDescent="0.2">
      <c r="B440" s="160"/>
      <c r="C440" s="161"/>
      <c r="D440" s="162" t="s">
        <v>80</v>
      </c>
      <c r="E440" s="174" t="s">
        <v>740</v>
      </c>
      <c r="F440" s="174" t="s">
        <v>741</v>
      </c>
      <c r="G440" s="161"/>
      <c r="H440" s="161"/>
      <c r="I440" s="164"/>
      <c r="J440" s="175">
        <f>BK440</f>
        <v>0</v>
      </c>
      <c r="K440" s="161"/>
      <c r="L440" s="166"/>
      <c r="M440" s="167"/>
      <c r="N440" s="168"/>
      <c r="O440" s="168"/>
      <c r="P440" s="169">
        <f>SUM(P441:P448)</f>
        <v>0</v>
      </c>
      <c r="Q440" s="168"/>
      <c r="R440" s="169">
        <f>SUM(R441:R448)</f>
        <v>0.05</v>
      </c>
      <c r="S440" s="168"/>
      <c r="T440" s="170">
        <f>SUM(T441:T448)</f>
        <v>8.4000000000000005E-2</v>
      </c>
      <c r="AR440" s="171" t="s">
        <v>91</v>
      </c>
      <c r="AT440" s="172" t="s">
        <v>80</v>
      </c>
      <c r="AU440" s="172" t="s">
        <v>89</v>
      </c>
      <c r="AY440" s="171" t="s">
        <v>154</v>
      </c>
      <c r="BK440" s="173">
        <f>SUM(BK441:BK448)</f>
        <v>0</v>
      </c>
    </row>
    <row r="441" spans="1:65" s="2" customFormat="1" ht="24.2" customHeight="1" x14ac:dyDescent="0.2">
      <c r="A441" s="37"/>
      <c r="B441" s="38"/>
      <c r="C441" s="176" t="s">
        <v>742</v>
      </c>
      <c r="D441" s="176" t="s">
        <v>157</v>
      </c>
      <c r="E441" s="177" t="s">
        <v>743</v>
      </c>
      <c r="F441" s="178" t="s">
        <v>744</v>
      </c>
      <c r="G441" s="179" t="s">
        <v>181</v>
      </c>
      <c r="H441" s="180">
        <v>3</v>
      </c>
      <c r="I441" s="181"/>
      <c r="J441" s="182">
        <f>ROUND(I441*H441,2)</f>
        <v>0</v>
      </c>
      <c r="K441" s="178" t="s">
        <v>161</v>
      </c>
      <c r="L441" s="42"/>
      <c r="M441" s="183" t="s">
        <v>79</v>
      </c>
      <c r="N441" s="184" t="s">
        <v>51</v>
      </c>
      <c r="O441" s="67"/>
      <c r="P441" s="185">
        <f>O441*H441</f>
        <v>0</v>
      </c>
      <c r="Q441" s="185">
        <v>0</v>
      </c>
      <c r="R441" s="185">
        <f>Q441*H441</f>
        <v>0</v>
      </c>
      <c r="S441" s="185">
        <v>2.8000000000000001E-2</v>
      </c>
      <c r="T441" s="186">
        <f>S441*H441</f>
        <v>8.4000000000000005E-2</v>
      </c>
      <c r="U441" s="37"/>
      <c r="V441" s="37"/>
      <c r="W441" s="37"/>
      <c r="X441" s="37"/>
      <c r="Y441" s="37"/>
      <c r="Z441" s="37"/>
      <c r="AA441" s="37"/>
      <c r="AB441" s="37"/>
      <c r="AC441" s="37"/>
      <c r="AD441" s="37"/>
      <c r="AE441" s="37"/>
      <c r="AR441" s="187" t="s">
        <v>270</v>
      </c>
      <c r="AT441" s="187" t="s">
        <v>157</v>
      </c>
      <c r="AU441" s="187" t="s">
        <v>91</v>
      </c>
      <c r="AY441" s="19" t="s">
        <v>154</v>
      </c>
      <c r="BE441" s="188">
        <f>IF(N441="základní",J441,0)</f>
        <v>0</v>
      </c>
      <c r="BF441" s="188">
        <f>IF(N441="snížená",J441,0)</f>
        <v>0</v>
      </c>
      <c r="BG441" s="188">
        <f>IF(N441="zákl. přenesená",J441,0)</f>
        <v>0</v>
      </c>
      <c r="BH441" s="188">
        <f>IF(N441="sníž. přenesená",J441,0)</f>
        <v>0</v>
      </c>
      <c r="BI441" s="188">
        <f>IF(N441="nulová",J441,0)</f>
        <v>0</v>
      </c>
      <c r="BJ441" s="19" t="s">
        <v>89</v>
      </c>
      <c r="BK441" s="188">
        <f>ROUND(I441*H441,2)</f>
        <v>0</v>
      </c>
      <c r="BL441" s="19" t="s">
        <v>270</v>
      </c>
      <c r="BM441" s="187" t="s">
        <v>745</v>
      </c>
    </row>
    <row r="442" spans="1:65" s="2" customFormat="1" ht="11.25" x14ac:dyDescent="0.2">
      <c r="A442" s="37"/>
      <c r="B442" s="38"/>
      <c r="C442" s="39"/>
      <c r="D442" s="189" t="s">
        <v>164</v>
      </c>
      <c r="E442" s="39"/>
      <c r="F442" s="190" t="s">
        <v>746</v>
      </c>
      <c r="G442" s="39"/>
      <c r="H442" s="39"/>
      <c r="I442" s="191"/>
      <c r="J442" s="39"/>
      <c r="K442" s="39"/>
      <c r="L442" s="42"/>
      <c r="M442" s="192"/>
      <c r="N442" s="193"/>
      <c r="O442" s="67"/>
      <c r="P442" s="67"/>
      <c r="Q442" s="67"/>
      <c r="R442" s="67"/>
      <c r="S442" s="67"/>
      <c r="T442" s="68"/>
      <c r="U442" s="37"/>
      <c r="V442" s="37"/>
      <c r="W442" s="37"/>
      <c r="X442" s="37"/>
      <c r="Y442" s="37"/>
      <c r="Z442" s="37"/>
      <c r="AA442" s="37"/>
      <c r="AB442" s="37"/>
      <c r="AC442" s="37"/>
      <c r="AD442" s="37"/>
      <c r="AE442" s="37"/>
      <c r="AT442" s="19" t="s">
        <v>164</v>
      </c>
      <c r="AU442" s="19" t="s">
        <v>91</v>
      </c>
    </row>
    <row r="443" spans="1:65" s="2" customFormat="1" ht="37.9" customHeight="1" x14ac:dyDescent="0.2">
      <c r="A443" s="37"/>
      <c r="B443" s="38"/>
      <c r="C443" s="176" t="s">
        <v>747</v>
      </c>
      <c r="D443" s="176" t="s">
        <v>157</v>
      </c>
      <c r="E443" s="177" t="s">
        <v>748</v>
      </c>
      <c r="F443" s="178" t="s">
        <v>749</v>
      </c>
      <c r="G443" s="179" t="s">
        <v>181</v>
      </c>
      <c r="H443" s="180">
        <v>1</v>
      </c>
      <c r="I443" s="181"/>
      <c r="J443" s="182">
        <f>ROUND(I443*H443,2)</f>
        <v>0</v>
      </c>
      <c r="K443" s="178" t="s">
        <v>79</v>
      </c>
      <c r="L443" s="42"/>
      <c r="M443" s="183" t="s">
        <v>79</v>
      </c>
      <c r="N443" s="184" t="s">
        <v>51</v>
      </c>
      <c r="O443" s="67"/>
      <c r="P443" s="185">
        <f>O443*H443</f>
        <v>0</v>
      </c>
      <c r="Q443" s="185">
        <v>2.5000000000000001E-2</v>
      </c>
      <c r="R443" s="185">
        <f>Q443*H443</f>
        <v>2.5000000000000001E-2</v>
      </c>
      <c r="S443" s="185">
        <v>0</v>
      </c>
      <c r="T443" s="186">
        <f>S443*H443</f>
        <v>0</v>
      </c>
      <c r="U443" s="37"/>
      <c r="V443" s="37"/>
      <c r="W443" s="37"/>
      <c r="X443" s="37"/>
      <c r="Y443" s="37"/>
      <c r="Z443" s="37"/>
      <c r="AA443" s="37"/>
      <c r="AB443" s="37"/>
      <c r="AC443" s="37"/>
      <c r="AD443" s="37"/>
      <c r="AE443" s="37"/>
      <c r="AR443" s="187" t="s">
        <v>270</v>
      </c>
      <c r="AT443" s="187" t="s">
        <v>157</v>
      </c>
      <c r="AU443" s="187" t="s">
        <v>91</v>
      </c>
      <c r="AY443" s="19" t="s">
        <v>154</v>
      </c>
      <c r="BE443" s="188">
        <f>IF(N443="základní",J443,0)</f>
        <v>0</v>
      </c>
      <c r="BF443" s="188">
        <f>IF(N443="snížená",J443,0)</f>
        <v>0</v>
      </c>
      <c r="BG443" s="188">
        <f>IF(N443="zákl. přenesená",J443,0)</f>
        <v>0</v>
      </c>
      <c r="BH443" s="188">
        <f>IF(N443="sníž. přenesená",J443,0)</f>
        <v>0</v>
      </c>
      <c r="BI443" s="188">
        <f>IF(N443="nulová",J443,0)</f>
        <v>0</v>
      </c>
      <c r="BJ443" s="19" t="s">
        <v>89</v>
      </c>
      <c r="BK443" s="188">
        <f>ROUND(I443*H443,2)</f>
        <v>0</v>
      </c>
      <c r="BL443" s="19" t="s">
        <v>270</v>
      </c>
      <c r="BM443" s="187" t="s">
        <v>750</v>
      </c>
    </row>
    <row r="444" spans="1:65" s="2" customFormat="1" ht="37.9" customHeight="1" x14ac:dyDescent="0.2">
      <c r="A444" s="37"/>
      <c r="B444" s="38"/>
      <c r="C444" s="176" t="s">
        <v>751</v>
      </c>
      <c r="D444" s="176" t="s">
        <v>157</v>
      </c>
      <c r="E444" s="177" t="s">
        <v>752</v>
      </c>
      <c r="F444" s="178" t="s">
        <v>753</v>
      </c>
      <c r="G444" s="179" t="s">
        <v>181</v>
      </c>
      <c r="H444" s="180">
        <v>1</v>
      </c>
      <c r="I444" s="181"/>
      <c r="J444" s="182">
        <f>ROUND(I444*H444,2)</f>
        <v>0</v>
      </c>
      <c r="K444" s="178" t="s">
        <v>79</v>
      </c>
      <c r="L444" s="42"/>
      <c r="M444" s="183" t="s">
        <v>79</v>
      </c>
      <c r="N444" s="184" t="s">
        <v>51</v>
      </c>
      <c r="O444" s="67"/>
      <c r="P444" s="185">
        <f>O444*H444</f>
        <v>0</v>
      </c>
      <c r="Q444" s="185">
        <v>2.5000000000000001E-2</v>
      </c>
      <c r="R444" s="185">
        <f>Q444*H444</f>
        <v>2.5000000000000001E-2</v>
      </c>
      <c r="S444" s="185">
        <v>0</v>
      </c>
      <c r="T444" s="186">
        <f>S444*H444</f>
        <v>0</v>
      </c>
      <c r="U444" s="37"/>
      <c r="V444" s="37"/>
      <c r="W444" s="37"/>
      <c r="X444" s="37"/>
      <c r="Y444" s="37"/>
      <c r="Z444" s="37"/>
      <c r="AA444" s="37"/>
      <c r="AB444" s="37"/>
      <c r="AC444" s="37"/>
      <c r="AD444" s="37"/>
      <c r="AE444" s="37"/>
      <c r="AR444" s="187" t="s">
        <v>270</v>
      </c>
      <c r="AT444" s="187" t="s">
        <v>157</v>
      </c>
      <c r="AU444" s="187" t="s">
        <v>91</v>
      </c>
      <c r="AY444" s="19" t="s">
        <v>154</v>
      </c>
      <c r="BE444" s="188">
        <f>IF(N444="základní",J444,0)</f>
        <v>0</v>
      </c>
      <c r="BF444" s="188">
        <f>IF(N444="snížená",J444,0)</f>
        <v>0</v>
      </c>
      <c r="BG444" s="188">
        <f>IF(N444="zákl. přenesená",J444,0)</f>
        <v>0</v>
      </c>
      <c r="BH444" s="188">
        <f>IF(N444="sníž. přenesená",J444,0)</f>
        <v>0</v>
      </c>
      <c r="BI444" s="188">
        <f>IF(N444="nulová",J444,0)</f>
        <v>0</v>
      </c>
      <c r="BJ444" s="19" t="s">
        <v>89</v>
      </c>
      <c r="BK444" s="188">
        <f>ROUND(I444*H444,2)</f>
        <v>0</v>
      </c>
      <c r="BL444" s="19" t="s">
        <v>270</v>
      </c>
      <c r="BM444" s="187" t="s">
        <v>754</v>
      </c>
    </row>
    <row r="445" spans="1:65" s="2" customFormat="1" ht="44.25" customHeight="1" x14ac:dyDescent="0.2">
      <c r="A445" s="37"/>
      <c r="B445" s="38"/>
      <c r="C445" s="176" t="s">
        <v>755</v>
      </c>
      <c r="D445" s="176" t="s">
        <v>157</v>
      </c>
      <c r="E445" s="177" t="s">
        <v>756</v>
      </c>
      <c r="F445" s="178" t="s">
        <v>757</v>
      </c>
      <c r="G445" s="179" t="s">
        <v>174</v>
      </c>
      <c r="H445" s="180">
        <v>0.05</v>
      </c>
      <c r="I445" s="181"/>
      <c r="J445" s="182">
        <f>ROUND(I445*H445,2)</f>
        <v>0</v>
      </c>
      <c r="K445" s="178" t="s">
        <v>161</v>
      </c>
      <c r="L445" s="42"/>
      <c r="M445" s="183" t="s">
        <v>79</v>
      </c>
      <c r="N445" s="184" t="s">
        <v>51</v>
      </c>
      <c r="O445" s="67"/>
      <c r="P445" s="185">
        <f>O445*H445</f>
        <v>0</v>
      </c>
      <c r="Q445" s="185">
        <v>0</v>
      </c>
      <c r="R445" s="185">
        <f>Q445*H445</f>
        <v>0</v>
      </c>
      <c r="S445" s="185">
        <v>0</v>
      </c>
      <c r="T445" s="186">
        <f>S445*H445</f>
        <v>0</v>
      </c>
      <c r="U445" s="37"/>
      <c r="V445" s="37"/>
      <c r="W445" s="37"/>
      <c r="X445" s="37"/>
      <c r="Y445" s="37"/>
      <c r="Z445" s="37"/>
      <c r="AA445" s="37"/>
      <c r="AB445" s="37"/>
      <c r="AC445" s="37"/>
      <c r="AD445" s="37"/>
      <c r="AE445" s="37"/>
      <c r="AR445" s="187" t="s">
        <v>270</v>
      </c>
      <c r="AT445" s="187" t="s">
        <v>157</v>
      </c>
      <c r="AU445" s="187" t="s">
        <v>91</v>
      </c>
      <c r="AY445" s="19" t="s">
        <v>154</v>
      </c>
      <c r="BE445" s="188">
        <f>IF(N445="základní",J445,0)</f>
        <v>0</v>
      </c>
      <c r="BF445" s="188">
        <f>IF(N445="snížená",J445,0)</f>
        <v>0</v>
      </c>
      <c r="BG445" s="188">
        <f>IF(N445="zákl. přenesená",J445,0)</f>
        <v>0</v>
      </c>
      <c r="BH445" s="188">
        <f>IF(N445="sníž. přenesená",J445,0)</f>
        <v>0</v>
      </c>
      <c r="BI445" s="188">
        <f>IF(N445="nulová",J445,0)</f>
        <v>0</v>
      </c>
      <c r="BJ445" s="19" t="s">
        <v>89</v>
      </c>
      <c r="BK445" s="188">
        <f>ROUND(I445*H445,2)</f>
        <v>0</v>
      </c>
      <c r="BL445" s="19" t="s">
        <v>270</v>
      </c>
      <c r="BM445" s="187" t="s">
        <v>758</v>
      </c>
    </row>
    <row r="446" spans="1:65" s="2" customFormat="1" ht="11.25" x14ac:dyDescent="0.2">
      <c r="A446" s="37"/>
      <c r="B446" s="38"/>
      <c r="C446" s="39"/>
      <c r="D446" s="189" t="s">
        <v>164</v>
      </c>
      <c r="E446" s="39"/>
      <c r="F446" s="190" t="s">
        <v>759</v>
      </c>
      <c r="G446" s="39"/>
      <c r="H446" s="39"/>
      <c r="I446" s="191"/>
      <c r="J446" s="39"/>
      <c r="K446" s="39"/>
      <c r="L446" s="42"/>
      <c r="M446" s="192"/>
      <c r="N446" s="193"/>
      <c r="O446" s="67"/>
      <c r="P446" s="67"/>
      <c r="Q446" s="67"/>
      <c r="R446" s="67"/>
      <c r="S446" s="67"/>
      <c r="T446" s="68"/>
      <c r="U446" s="37"/>
      <c r="V446" s="37"/>
      <c r="W446" s="37"/>
      <c r="X446" s="37"/>
      <c r="Y446" s="37"/>
      <c r="Z446" s="37"/>
      <c r="AA446" s="37"/>
      <c r="AB446" s="37"/>
      <c r="AC446" s="37"/>
      <c r="AD446" s="37"/>
      <c r="AE446" s="37"/>
      <c r="AT446" s="19" t="s">
        <v>164</v>
      </c>
      <c r="AU446" s="19" t="s">
        <v>91</v>
      </c>
    </row>
    <row r="447" spans="1:65" s="2" customFormat="1" ht="49.15" customHeight="1" x14ac:dyDescent="0.2">
      <c r="A447" s="37"/>
      <c r="B447" s="38"/>
      <c r="C447" s="176" t="s">
        <v>760</v>
      </c>
      <c r="D447" s="176" t="s">
        <v>157</v>
      </c>
      <c r="E447" s="177" t="s">
        <v>761</v>
      </c>
      <c r="F447" s="178" t="s">
        <v>762</v>
      </c>
      <c r="G447" s="179" t="s">
        <v>174</v>
      </c>
      <c r="H447" s="180">
        <v>0.05</v>
      </c>
      <c r="I447" s="181"/>
      <c r="J447" s="182">
        <f>ROUND(I447*H447,2)</f>
        <v>0</v>
      </c>
      <c r="K447" s="178" t="s">
        <v>161</v>
      </c>
      <c r="L447" s="42"/>
      <c r="M447" s="183" t="s">
        <v>79</v>
      </c>
      <c r="N447" s="184" t="s">
        <v>51</v>
      </c>
      <c r="O447" s="67"/>
      <c r="P447" s="185">
        <f>O447*H447</f>
        <v>0</v>
      </c>
      <c r="Q447" s="185">
        <v>0</v>
      </c>
      <c r="R447" s="185">
        <f>Q447*H447</f>
        <v>0</v>
      </c>
      <c r="S447" s="185">
        <v>0</v>
      </c>
      <c r="T447" s="186">
        <f>S447*H447</f>
        <v>0</v>
      </c>
      <c r="U447" s="37"/>
      <c r="V447" s="37"/>
      <c r="W447" s="37"/>
      <c r="X447" s="37"/>
      <c r="Y447" s="37"/>
      <c r="Z447" s="37"/>
      <c r="AA447" s="37"/>
      <c r="AB447" s="37"/>
      <c r="AC447" s="37"/>
      <c r="AD447" s="37"/>
      <c r="AE447" s="37"/>
      <c r="AR447" s="187" t="s">
        <v>270</v>
      </c>
      <c r="AT447" s="187" t="s">
        <v>157</v>
      </c>
      <c r="AU447" s="187" t="s">
        <v>91</v>
      </c>
      <c r="AY447" s="19" t="s">
        <v>154</v>
      </c>
      <c r="BE447" s="188">
        <f>IF(N447="základní",J447,0)</f>
        <v>0</v>
      </c>
      <c r="BF447" s="188">
        <f>IF(N447="snížená",J447,0)</f>
        <v>0</v>
      </c>
      <c r="BG447" s="188">
        <f>IF(N447="zákl. přenesená",J447,0)</f>
        <v>0</v>
      </c>
      <c r="BH447" s="188">
        <f>IF(N447="sníž. přenesená",J447,0)</f>
        <v>0</v>
      </c>
      <c r="BI447" s="188">
        <f>IF(N447="nulová",J447,0)</f>
        <v>0</v>
      </c>
      <c r="BJ447" s="19" t="s">
        <v>89</v>
      </c>
      <c r="BK447" s="188">
        <f>ROUND(I447*H447,2)</f>
        <v>0</v>
      </c>
      <c r="BL447" s="19" t="s">
        <v>270</v>
      </c>
      <c r="BM447" s="187" t="s">
        <v>763</v>
      </c>
    </row>
    <row r="448" spans="1:65" s="2" customFormat="1" ht="11.25" x14ac:dyDescent="0.2">
      <c r="A448" s="37"/>
      <c r="B448" s="38"/>
      <c r="C448" s="39"/>
      <c r="D448" s="189" t="s">
        <v>164</v>
      </c>
      <c r="E448" s="39"/>
      <c r="F448" s="190" t="s">
        <v>764</v>
      </c>
      <c r="G448" s="39"/>
      <c r="H448" s="39"/>
      <c r="I448" s="191"/>
      <c r="J448" s="39"/>
      <c r="K448" s="39"/>
      <c r="L448" s="42"/>
      <c r="M448" s="192"/>
      <c r="N448" s="193"/>
      <c r="O448" s="67"/>
      <c r="P448" s="67"/>
      <c r="Q448" s="67"/>
      <c r="R448" s="67"/>
      <c r="S448" s="67"/>
      <c r="T448" s="68"/>
      <c r="U448" s="37"/>
      <c r="V448" s="37"/>
      <c r="W448" s="37"/>
      <c r="X448" s="37"/>
      <c r="Y448" s="37"/>
      <c r="Z448" s="37"/>
      <c r="AA448" s="37"/>
      <c r="AB448" s="37"/>
      <c r="AC448" s="37"/>
      <c r="AD448" s="37"/>
      <c r="AE448" s="37"/>
      <c r="AT448" s="19" t="s">
        <v>164</v>
      </c>
      <c r="AU448" s="19" t="s">
        <v>91</v>
      </c>
    </row>
    <row r="449" spans="1:65" s="12" customFormat="1" ht="22.9" customHeight="1" x14ac:dyDescent="0.2">
      <c r="B449" s="160"/>
      <c r="C449" s="161"/>
      <c r="D449" s="162" t="s">
        <v>80</v>
      </c>
      <c r="E449" s="174" t="s">
        <v>765</v>
      </c>
      <c r="F449" s="174" t="s">
        <v>766</v>
      </c>
      <c r="G449" s="161"/>
      <c r="H449" s="161"/>
      <c r="I449" s="164"/>
      <c r="J449" s="175">
        <f>BK449</f>
        <v>0</v>
      </c>
      <c r="K449" s="161"/>
      <c r="L449" s="166"/>
      <c r="M449" s="167"/>
      <c r="N449" s="168"/>
      <c r="O449" s="168"/>
      <c r="P449" s="169">
        <f>SUM(P450:P474)</f>
        <v>0</v>
      </c>
      <c r="Q449" s="168"/>
      <c r="R449" s="169">
        <f>SUM(R450:R474)</f>
        <v>0.96021879999999993</v>
      </c>
      <c r="S449" s="168"/>
      <c r="T449" s="170">
        <f>SUM(T450:T474)</f>
        <v>0.17634</v>
      </c>
      <c r="AR449" s="171" t="s">
        <v>91</v>
      </c>
      <c r="AT449" s="172" t="s">
        <v>80</v>
      </c>
      <c r="AU449" s="172" t="s">
        <v>89</v>
      </c>
      <c r="AY449" s="171" t="s">
        <v>154</v>
      </c>
      <c r="BK449" s="173">
        <f>SUM(BK450:BK474)</f>
        <v>0</v>
      </c>
    </row>
    <row r="450" spans="1:65" s="2" customFormat="1" ht="33" customHeight="1" x14ac:dyDescent="0.2">
      <c r="A450" s="37"/>
      <c r="B450" s="38"/>
      <c r="C450" s="176" t="s">
        <v>767</v>
      </c>
      <c r="D450" s="176" t="s">
        <v>157</v>
      </c>
      <c r="E450" s="177" t="s">
        <v>768</v>
      </c>
      <c r="F450" s="178" t="s">
        <v>769</v>
      </c>
      <c r="G450" s="179" t="s">
        <v>181</v>
      </c>
      <c r="H450" s="180">
        <v>1</v>
      </c>
      <c r="I450" s="181"/>
      <c r="J450" s="182">
        <f>ROUND(I450*H450,2)</f>
        <v>0</v>
      </c>
      <c r="K450" s="178" t="s">
        <v>79</v>
      </c>
      <c r="L450" s="42"/>
      <c r="M450" s="183" t="s">
        <v>79</v>
      </c>
      <c r="N450" s="184" t="s">
        <v>51</v>
      </c>
      <c r="O450" s="67"/>
      <c r="P450" s="185">
        <f>O450*H450</f>
        <v>0</v>
      </c>
      <c r="Q450" s="185">
        <v>0</v>
      </c>
      <c r="R450" s="185">
        <f>Q450*H450</f>
        <v>0</v>
      </c>
      <c r="S450" s="185">
        <v>0</v>
      </c>
      <c r="T450" s="186">
        <f>S450*H450</f>
        <v>0</v>
      </c>
      <c r="U450" s="37"/>
      <c r="V450" s="37"/>
      <c r="W450" s="37"/>
      <c r="X450" s="37"/>
      <c r="Y450" s="37"/>
      <c r="Z450" s="37"/>
      <c r="AA450" s="37"/>
      <c r="AB450" s="37"/>
      <c r="AC450" s="37"/>
      <c r="AD450" s="37"/>
      <c r="AE450" s="37"/>
      <c r="AR450" s="187" t="s">
        <v>270</v>
      </c>
      <c r="AT450" s="187" t="s">
        <v>157</v>
      </c>
      <c r="AU450" s="187" t="s">
        <v>91</v>
      </c>
      <c r="AY450" s="19" t="s">
        <v>154</v>
      </c>
      <c r="BE450" s="188">
        <f>IF(N450="základní",J450,0)</f>
        <v>0</v>
      </c>
      <c r="BF450" s="188">
        <f>IF(N450="snížená",J450,0)</f>
        <v>0</v>
      </c>
      <c r="BG450" s="188">
        <f>IF(N450="zákl. přenesená",J450,0)</f>
        <v>0</v>
      </c>
      <c r="BH450" s="188">
        <f>IF(N450="sníž. přenesená",J450,0)</f>
        <v>0</v>
      </c>
      <c r="BI450" s="188">
        <f>IF(N450="nulová",J450,0)</f>
        <v>0</v>
      </c>
      <c r="BJ450" s="19" t="s">
        <v>89</v>
      </c>
      <c r="BK450" s="188">
        <f>ROUND(I450*H450,2)</f>
        <v>0</v>
      </c>
      <c r="BL450" s="19" t="s">
        <v>270</v>
      </c>
      <c r="BM450" s="187" t="s">
        <v>770</v>
      </c>
    </row>
    <row r="451" spans="1:65" s="2" customFormat="1" ht="33" customHeight="1" x14ac:dyDescent="0.2">
      <c r="A451" s="37"/>
      <c r="B451" s="38"/>
      <c r="C451" s="176" t="s">
        <v>771</v>
      </c>
      <c r="D451" s="176" t="s">
        <v>157</v>
      </c>
      <c r="E451" s="177" t="s">
        <v>772</v>
      </c>
      <c r="F451" s="178" t="s">
        <v>773</v>
      </c>
      <c r="G451" s="179" t="s">
        <v>181</v>
      </c>
      <c r="H451" s="180">
        <v>1</v>
      </c>
      <c r="I451" s="181"/>
      <c r="J451" s="182">
        <f>ROUND(I451*H451,2)</f>
        <v>0</v>
      </c>
      <c r="K451" s="178" t="s">
        <v>79</v>
      </c>
      <c r="L451" s="42"/>
      <c r="M451" s="183" t="s">
        <v>79</v>
      </c>
      <c r="N451" s="184" t="s">
        <v>51</v>
      </c>
      <c r="O451" s="67"/>
      <c r="P451" s="185">
        <f>O451*H451</f>
        <v>0</v>
      </c>
      <c r="Q451" s="185">
        <v>0</v>
      </c>
      <c r="R451" s="185">
        <f>Q451*H451</f>
        <v>0</v>
      </c>
      <c r="S451" s="185">
        <v>0</v>
      </c>
      <c r="T451" s="186">
        <f>S451*H451</f>
        <v>0</v>
      </c>
      <c r="U451" s="37"/>
      <c r="V451" s="37"/>
      <c r="W451" s="37"/>
      <c r="X451" s="37"/>
      <c r="Y451" s="37"/>
      <c r="Z451" s="37"/>
      <c r="AA451" s="37"/>
      <c r="AB451" s="37"/>
      <c r="AC451" s="37"/>
      <c r="AD451" s="37"/>
      <c r="AE451" s="37"/>
      <c r="AR451" s="187" t="s">
        <v>270</v>
      </c>
      <c r="AT451" s="187" t="s">
        <v>157</v>
      </c>
      <c r="AU451" s="187" t="s">
        <v>91</v>
      </c>
      <c r="AY451" s="19" t="s">
        <v>154</v>
      </c>
      <c r="BE451" s="188">
        <f>IF(N451="základní",J451,0)</f>
        <v>0</v>
      </c>
      <c r="BF451" s="188">
        <f>IF(N451="snížená",J451,0)</f>
        <v>0</v>
      </c>
      <c r="BG451" s="188">
        <f>IF(N451="zákl. přenesená",J451,0)</f>
        <v>0</v>
      </c>
      <c r="BH451" s="188">
        <f>IF(N451="sníž. přenesená",J451,0)</f>
        <v>0</v>
      </c>
      <c r="BI451" s="188">
        <f>IF(N451="nulová",J451,0)</f>
        <v>0</v>
      </c>
      <c r="BJ451" s="19" t="s">
        <v>89</v>
      </c>
      <c r="BK451" s="188">
        <f>ROUND(I451*H451,2)</f>
        <v>0</v>
      </c>
      <c r="BL451" s="19" t="s">
        <v>270</v>
      </c>
      <c r="BM451" s="187" t="s">
        <v>774</v>
      </c>
    </row>
    <row r="452" spans="1:65" s="2" customFormat="1" ht="21.75" customHeight="1" x14ac:dyDescent="0.2">
      <c r="A452" s="37"/>
      <c r="B452" s="38"/>
      <c r="C452" s="176" t="s">
        <v>775</v>
      </c>
      <c r="D452" s="176" t="s">
        <v>157</v>
      </c>
      <c r="E452" s="177" t="s">
        <v>776</v>
      </c>
      <c r="F452" s="178" t="s">
        <v>777</v>
      </c>
      <c r="G452" s="179" t="s">
        <v>160</v>
      </c>
      <c r="H452" s="180">
        <v>3.6</v>
      </c>
      <c r="I452" s="181"/>
      <c r="J452" s="182">
        <f>ROUND(I452*H452,2)</f>
        <v>0</v>
      </c>
      <c r="K452" s="178" t="s">
        <v>79</v>
      </c>
      <c r="L452" s="42"/>
      <c r="M452" s="183" t="s">
        <v>79</v>
      </c>
      <c r="N452" s="184" t="s">
        <v>51</v>
      </c>
      <c r="O452" s="67"/>
      <c r="P452" s="185">
        <f>O452*H452</f>
        <v>0</v>
      </c>
      <c r="Q452" s="185">
        <v>3.0000000000000001E-5</v>
      </c>
      <c r="R452" s="185">
        <f>Q452*H452</f>
        <v>1.0800000000000001E-4</v>
      </c>
      <c r="S452" s="185">
        <v>0</v>
      </c>
      <c r="T452" s="186">
        <f>S452*H452</f>
        <v>0</v>
      </c>
      <c r="U452" s="37"/>
      <c r="V452" s="37"/>
      <c r="W452" s="37"/>
      <c r="X452" s="37"/>
      <c r="Y452" s="37"/>
      <c r="Z452" s="37"/>
      <c r="AA452" s="37"/>
      <c r="AB452" s="37"/>
      <c r="AC452" s="37"/>
      <c r="AD452" s="37"/>
      <c r="AE452" s="37"/>
      <c r="AR452" s="187" t="s">
        <v>270</v>
      </c>
      <c r="AT452" s="187" t="s">
        <v>157</v>
      </c>
      <c r="AU452" s="187" t="s">
        <v>91</v>
      </c>
      <c r="AY452" s="19" t="s">
        <v>154</v>
      </c>
      <c r="BE452" s="188">
        <f>IF(N452="základní",J452,0)</f>
        <v>0</v>
      </c>
      <c r="BF452" s="188">
        <f>IF(N452="snížená",J452,0)</f>
        <v>0</v>
      </c>
      <c r="BG452" s="188">
        <f>IF(N452="zákl. přenesená",J452,0)</f>
        <v>0</v>
      </c>
      <c r="BH452" s="188">
        <f>IF(N452="sníž. přenesená",J452,0)</f>
        <v>0</v>
      </c>
      <c r="BI452" s="188">
        <f>IF(N452="nulová",J452,0)</f>
        <v>0</v>
      </c>
      <c r="BJ452" s="19" t="s">
        <v>89</v>
      </c>
      <c r="BK452" s="188">
        <f>ROUND(I452*H452,2)</f>
        <v>0</v>
      </c>
      <c r="BL452" s="19" t="s">
        <v>270</v>
      </c>
      <c r="BM452" s="187" t="s">
        <v>778</v>
      </c>
    </row>
    <row r="453" spans="1:65" s="2" customFormat="1" ht="44.25" customHeight="1" x14ac:dyDescent="0.2">
      <c r="A453" s="37"/>
      <c r="B453" s="38"/>
      <c r="C453" s="176" t="s">
        <v>779</v>
      </c>
      <c r="D453" s="176" t="s">
        <v>157</v>
      </c>
      <c r="E453" s="177" t="s">
        <v>780</v>
      </c>
      <c r="F453" s="178" t="s">
        <v>781</v>
      </c>
      <c r="G453" s="179" t="s">
        <v>181</v>
      </c>
      <c r="H453" s="180">
        <v>1</v>
      </c>
      <c r="I453" s="181"/>
      <c r="J453" s="182">
        <f>ROUND(I453*H453,2)</f>
        <v>0</v>
      </c>
      <c r="K453" s="178" t="s">
        <v>79</v>
      </c>
      <c r="L453" s="42"/>
      <c r="M453" s="183" t="s">
        <v>79</v>
      </c>
      <c r="N453" s="184" t="s">
        <v>51</v>
      </c>
      <c r="O453" s="67"/>
      <c r="P453" s="185">
        <f>O453*H453</f>
        <v>0</v>
      </c>
      <c r="Q453" s="185">
        <v>0.08</v>
      </c>
      <c r="R453" s="185">
        <f>Q453*H453</f>
        <v>0.08</v>
      </c>
      <c r="S453" s="185">
        <v>0</v>
      </c>
      <c r="T453" s="186">
        <f>S453*H453</f>
        <v>0</v>
      </c>
      <c r="U453" s="37"/>
      <c r="V453" s="37"/>
      <c r="W453" s="37"/>
      <c r="X453" s="37"/>
      <c r="Y453" s="37"/>
      <c r="Z453" s="37"/>
      <c r="AA453" s="37"/>
      <c r="AB453" s="37"/>
      <c r="AC453" s="37"/>
      <c r="AD453" s="37"/>
      <c r="AE453" s="37"/>
      <c r="AR453" s="187" t="s">
        <v>270</v>
      </c>
      <c r="AT453" s="187" t="s">
        <v>157</v>
      </c>
      <c r="AU453" s="187" t="s">
        <v>91</v>
      </c>
      <c r="AY453" s="19" t="s">
        <v>154</v>
      </c>
      <c r="BE453" s="188">
        <f>IF(N453="základní",J453,0)</f>
        <v>0</v>
      </c>
      <c r="BF453" s="188">
        <f>IF(N453="snížená",J453,0)</f>
        <v>0</v>
      </c>
      <c r="BG453" s="188">
        <f>IF(N453="zákl. přenesená",J453,0)</f>
        <v>0</v>
      </c>
      <c r="BH453" s="188">
        <f>IF(N453="sníž. přenesená",J453,0)</f>
        <v>0</v>
      </c>
      <c r="BI453" s="188">
        <f>IF(N453="nulová",J453,0)</f>
        <v>0</v>
      </c>
      <c r="BJ453" s="19" t="s">
        <v>89</v>
      </c>
      <c r="BK453" s="188">
        <f>ROUND(I453*H453,2)</f>
        <v>0</v>
      </c>
      <c r="BL453" s="19" t="s">
        <v>270</v>
      </c>
      <c r="BM453" s="187" t="s">
        <v>782</v>
      </c>
    </row>
    <row r="454" spans="1:65" s="2" customFormat="1" ht="16.5" customHeight="1" x14ac:dyDescent="0.2">
      <c r="A454" s="37"/>
      <c r="B454" s="38"/>
      <c r="C454" s="176" t="s">
        <v>783</v>
      </c>
      <c r="D454" s="176" t="s">
        <v>157</v>
      </c>
      <c r="E454" s="177" t="s">
        <v>784</v>
      </c>
      <c r="F454" s="178" t="s">
        <v>785</v>
      </c>
      <c r="G454" s="179" t="s">
        <v>160</v>
      </c>
      <c r="H454" s="180">
        <v>30.59</v>
      </c>
      <c r="I454" s="181"/>
      <c r="J454" s="182">
        <f>ROUND(I454*H454,2)</f>
        <v>0</v>
      </c>
      <c r="K454" s="178" t="s">
        <v>161</v>
      </c>
      <c r="L454" s="42"/>
      <c r="M454" s="183" t="s">
        <v>79</v>
      </c>
      <c r="N454" s="184" t="s">
        <v>51</v>
      </c>
      <c r="O454" s="67"/>
      <c r="P454" s="185">
        <f>O454*H454</f>
        <v>0</v>
      </c>
      <c r="Q454" s="185">
        <v>0</v>
      </c>
      <c r="R454" s="185">
        <f>Q454*H454</f>
        <v>0</v>
      </c>
      <c r="S454" s="185">
        <v>4.0000000000000001E-3</v>
      </c>
      <c r="T454" s="186">
        <f>S454*H454</f>
        <v>0.12236</v>
      </c>
      <c r="U454" s="37"/>
      <c r="V454" s="37"/>
      <c r="W454" s="37"/>
      <c r="X454" s="37"/>
      <c r="Y454" s="37"/>
      <c r="Z454" s="37"/>
      <c r="AA454" s="37"/>
      <c r="AB454" s="37"/>
      <c r="AC454" s="37"/>
      <c r="AD454" s="37"/>
      <c r="AE454" s="37"/>
      <c r="AR454" s="187" t="s">
        <v>270</v>
      </c>
      <c r="AT454" s="187" t="s">
        <v>157</v>
      </c>
      <c r="AU454" s="187" t="s">
        <v>91</v>
      </c>
      <c r="AY454" s="19" t="s">
        <v>154</v>
      </c>
      <c r="BE454" s="188">
        <f>IF(N454="základní",J454,0)</f>
        <v>0</v>
      </c>
      <c r="BF454" s="188">
        <f>IF(N454="snížená",J454,0)</f>
        <v>0</v>
      </c>
      <c r="BG454" s="188">
        <f>IF(N454="zákl. přenesená",J454,0)</f>
        <v>0</v>
      </c>
      <c r="BH454" s="188">
        <f>IF(N454="sníž. přenesená",J454,0)</f>
        <v>0</v>
      </c>
      <c r="BI454" s="188">
        <f>IF(N454="nulová",J454,0)</f>
        <v>0</v>
      </c>
      <c r="BJ454" s="19" t="s">
        <v>89</v>
      </c>
      <c r="BK454" s="188">
        <f>ROUND(I454*H454,2)</f>
        <v>0</v>
      </c>
      <c r="BL454" s="19" t="s">
        <v>270</v>
      </c>
      <c r="BM454" s="187" t="s">
        <v>786</v>
      </c>
    </row>
    <row r="455" spans="1:65" s="2" customFormat="1" ht="11.25" x14ac:dyDescent="0.2">
      <c r="A455" s="37"/>
      <c r="B455" s="38"/>
      <c r="C455" s="39"/>
      <c r="D455" s="189" t="s">
        <v>164</v>
      </c>
      <c r="E455" s="39"/>
      <c r="F455" s="190" t="s">
        <v>787</v>
      </c>
      <c r="G455" s="39"/>
      <c r="H455" s="39"/>
      <c r="I455" s="191"/>
      <c r="J455" s="39"/>
      <c r="K455" s="39"/>
      <c r="L455" s="42"/>
      <c r="M455" s="192"/>
      <c r="N455" s="193"/>
      <c r="O455" s="67"/>
      <c r="P455" s="67"/>
      <c r="Q455" s="67"/>
      <c r="R455" s="67"/>
      <c r="S455" s="67"/>
      <c r="T455" s="68"/>
      <c r="U455" s="37"/>
      <c r="V455" s="37"/>
      <c r="W455" s="37"/>
      <c r="X455" s="37"/>
      <c r="Y455" s="37"/>
      <c r="Z455" s="37"/>
      <c r="AA455" s="37"/>
      <c r="AB455" s="37"/>
      <c r="AC455" s="37"/>
      <c r="AD455" s="37"/>
      <c r="AE455" s="37"/>
      <c r="AT455" s="19" t="s">
        <v>164</v>
      </c>
      <c r="AU455" s="19" t="s">
        <v>91</v>
      </c>
    </row>
    <row r="456" spans="1:65" s="14" customFormat="1" ht="11.25" x14ac:dyDescent="0.2">
      <c r="B456" s="205"/>
      <c r="C456" s="206"/>
      <c r="D456" s="196" t="s">
        <v>166</v>
      </c>
      <c r="E456" s="207" t="s">
        <v>79</v>
      </c>
      <c r="F456" s="208" t="s">
        <v>719</v>
      </c>
      <c r="G456" s="206"/>
      <c r="H456" s="209">
        <v>26.99</v>
      </c>
      <c r="I456" s="210"/>
      <c r="J456" s="206"/>
      <c r="K456" s="206"/>
      <c r="L456" s="211"/>
      <c r="M456" s="212"/>
      <c r="N456" s="213"/>
      <c r="O456" s="213"/>
      <c r="P456" s="213"/>
      <c r="Q456" s="213"/>
      <c r="R456" s="213"/>
      <c r="S456" s="213"/>
      <c r="T456" s="214"/>
      <c r="AT456" s="215" t="s">
        <v>166</v>
      </c>
      <c r="AU456" s="215" t="s">
        <v>91</v>
      </c>
      <c r="AV456" s="14" t="s">
        <v>91</v>
      </c>
      <c r="AW456" s="14" t="s">
        <v>42</v>
      </c>
      <c r="AX456" s="14" t="s">
        <v>81</v>
      </c>
      <c r="AY456" s="215" t="s">
        <v>154</v>
      </c>
    </row>
    <row r="457" spans="1:65" s="14" customFormat="1" ht="11.25" x14ac:dyDescent="0.2">
      <c r="B457" s="205"/>
      <c r="C457" s="206"/>
      <c r="D457" s="196" t="s">
        <v>166</v>
      </c>
      <c r="E457" s="207" t="s">
        <v>79</v>
      </c>
      <c r="F457" s="208" t="s">
        <v>788</v>
      </c>
      <c r="G457" s="206"/>
      <c r="H457" s="209">
        <v>3.6</v>
      </c>
      <c r="I457" s="210"/>
      <c r="J457" s="206"/>
      <c r="K457" s="206"/>
      <c r="L457" s="211"/>
      <c r="M457" s="212"/>
      <c r="N457" s="213"/>
      <c r="O457" s="213"/>
      <c r="P457" s="213"/>
      <c r="Q457" s="213"/>
      <c r="R457" s="213"/>
      <c r="S457" s="213"/>
      <c r="T457" s="214"/>
      <c r="AT457" s="215" t="s">
        <v>166</v>
      </c>
      <c r="AU457" s="215" t="s">
        <v>91</v>
      </c>
      <c r="AV457" s="14" t="s">
        <v>91</v>
      </c>
      <c r="AW457" s="14" t="s">
        <v>42</v>
      </c>
      <c r="AX457" s="14" t="s">
        <v>81</v>
      </c>
      <c r="AY457" s="215" t="s">
        <v>154</v>
      </c>
    </row>
    <row r="458" spans="1:65" s="15" customFormat="1" ht="11.25" x14ac:dyDescent="0.2">
      <c r="B458" s="216"/>
      <c r="C458" s="217"/>
      <c r="D458" s="196" t="s">
        <v>166</v>
      </c>
      <c r="E458" s="218" t="s">
        <v>79</v>
      </c>
      <c r="F458" s="219" t="s">
        <v>171</v>
      </c>
      <c r="G458" s="217"/>
      <c r="H458" s="220">
        <v>30.59</v>
      </c>
      <c r="I458" s="221"/>
      <c r="J458" s="217"/>
      <c r="K458" s="217"/>
      <c r="L458" s="222"/>
      <c r="M458" s="223"/>
      <c r="N458" s="224"/>
      <c r="O458" s="224"/>
      <c r="P458" s="224"/>
      <c r="Q458" s="224"/>
      <c r="R458" s="224"/>
      <c r="S458" s="224"/>
      <c r="T458" s="225"/>
      <c r="AT458" s="226" t="s">
        <v>166</v>
      </c>
      <c r="AU458" s="226" t="s">
        <v>91</v>
      </c>
      <c r="AV458" s="15" t="s">
        <v>162</v>
      </c>
      <c r="AW458" s="15" t="s">
        <v>42</v>
      </c>
      <c r="AX458" s="15" t="s">
        <v>89</v>
      </c>
      <c r="AY458" s="226" t="s">
        <v>154</v>
      </c>
    </row>
    <row r="459" spans="1:65" s="2" customFormat="1" ht="16.5" customHeight="1" x14ac:dyDescent="0.2">
      <c r="A459" s="37"/>
      <c r="B459" s="38"/>
      <c r="C459" s="176" t="s">
        <v>789</v>
      </c>
      <c r="D459" s="176" t="s">
        <v>157</v>
      </c>
      <c r="E459" s="177" t="s">
        <v>790</v>
      </c>
      <c r="F459" s="178" t="s">
        <v>791</v>
      </c>
      <c r="G459" s="179" t="s">
        <v>160</v>
      </c>
      <c r="H459" s="180">
        <v>26.99</v>
      </c>
      <c r="I459" s="181"/>
      <c r="J459" s="182">
        <f>ROUND(I459*H459,2)</f>
        <v>0</v>
      </c>
      <c r="K459" s="178" t="s">
        <v>161</v>
      </c>
      <c r="L459" s="42"/>
      <c r="M459" s="183" t="s">
        <v>79</v>
      </c>
      <c r="N459" s="184" t="s">
        <v>51</v>
      </c>
      <c r="O459" s="67"/>
      <c r="P459" s="185">
        <f>O459*H459</f>
        <v>0</v>
      </c>
      <c r="Q459" s="185">
        <v>0</v>
      </c>
      <c r="R459" s="185">
        <f>Q459*H459</f>
        <v>0</v>
      </c>
      <c r="S459" s="185">
        <v>2E-3</v>
      </c>
      <c r="T459" s="186">
        <f>S459*H459</f>
        <v>5.398E-2</v>
      </c>
      <c r="U459" s="37"/>
      <c r="V459" s="37"/>
      <c r="W459" s="37"/>
      <c r="X459" s="37"/>
      <c r="Y459" s="37"/>
      <c r="Z459" s="37"/>
      <c r="AA459" s="37"/>
      <c r="AB459" s="37"/>
      <c r="AC459" s="37"/>
      <c r="AD459" s="37"/>
      <c r="AE459" s="37"/>
      <c r="AR459" s="187" t="s">
        <v>270</v>
      </c>
      <c r="AT459" s="187" t="s">
        <v>157</v>
      </c>
      <c r="AU459" s="187" t="s">
        <v>91</v>
      </c>
      <c r="AY459" s="19" t="s">
        <v>154</v>
      </c>
      <c r="BE459" s="188">
        <f>IF(N459="základní",J459,0)</f>
        <v>0</v>
      </c>
      <c r="BF459" s="188">
        <f>IF(N459="snížená",J459,0)</f>
        <v>0</v>
      </c>
      <c r="BG459" s="188">
        <f>IF(N459="zákl. přenesená",J459,0)</f>
        <v>0</v>
      </c>
      <c r="BH459" s="188">
        <f>IF(N459="sníž. přenesená",J459,0)</f>
        <v>0</v>
      </c>
      <c r="BI459" s="188">
        <f>IF(N459="nulová",J459,0)</f>
        <v>0</v>
      </c>
      <c r="BJ459" s="19" t="s">
        <v>89</v>
      </c>
      <c r="BK459" s="188">
        <f>ROUND(I459*H459,2)</f>
        <v>0</v>
      </c>
      <c r="BL459" s="19" t="s">
        <v>270</v>
      </c>
      <c r="BM459" s="187" t="s">
        <v>792</v>
      </c>
    </row>
    <row r="460" spans="1:65" s="2" customFormat="1" ht="11.25" x14ac:dyDescent="0.2">
      <c r="A460" s="37"/>
      <c r="B460" s="38"/>
      <c r="C460" s="39"/>
      <c r="D460" s="189" t="s">
        <v>164</v>
      </c>
      <c r="E460" s="39"/>
      <c r="F460" s="190" t="s">
        <v>793</v>
      </c>
      <c r="G460" s="39"/>
      <c r="H460" s="39"/>
      <c r="I460" s="191"/>
      <c r="J460" s="39"/>
      <c r="K460" s="39"/>
      <c r="L460" s="42"/>
      <c r="M460" s="192"/>
      <c r="N460" s="193"/>
      <c r="O460" s="67"/>
      <c r="P460" s="67"/>
      <c r="Q460" s="67"/>
      <c r="R460" s="67"/>
      <c r="S460" s="67"/>
      <c r="T460" s="68"/>
      <c r="U460" s="37"/>
      <c r="V460" s="37"/>
      <c r="W460" s="37"/>
      <c r="X460" s="37"/>
      <c r="Y460" s="37"/>
      <c r="Z460" s="37"/>
      <c r="AA460" s="37"/>
      <c r="AB460" s="37"/>
      <c r="AC460" s="37"/>
      <c r="AD460" s="37"/>
      <c r="AE460" s="37"/>
      <c r="AT460" s="19" t="s">
        <v>164</v>
      </c>
      <c r="AU460" s="19" t="s">
        <v>91</v>
      </c>
    </row>
    <row r="461" spans="1:65" s="2" customFormat="1" ht="24.2" customHeight="1" x14ac:dyDescent="0.2">
      <c r="A461" s="37"/>
      <c r="B461" s="38"/>
      <c r="C461" s="176" t="s">
        <v>794</v>
      </c>
      <c r="D461" s="176" t="s">
        <v>157</v>
      </c>
      <c r="E461" s="177" t="s">
        <v>795</v>
      </c>
      <c r="F461" s="178" t="s">
        <v>796</v>
      </c>
      <c r="G461" s="179" t="s">
        <v>160</v>
      </c>
      <c r="H461" s="180">
        <v>92.21</v>
      </c>
      <c r="I461" s="181"/>
      <c r="J461" s="182">
        <f>ROUND(I461*H461,2)</f>
        <v>0</v>
      </c>
      <c r="K461" s="178" t="s">
        <v>161</v>
      </c>
      <c r="L461" s="42"/>
      <c r="M461" s="183" t="s">
        <v>79</v>
      </c>
      <c r="N461" s="184" t="s">
        <v>51</v>
      </c>
      <c r="O461" s="67"/>
      <c r="P461" s="185">
        <f>O461*H461</f>
        <v>0</v>
      </c>
      <c r="Q461" s="185">
        <v>3.0000000000000001E-5</v>
      </c>
      <c r="R461" s="185">
        <f>Q461*H461</f>
        <v>2.7662999999999997E-3</v>
      </c>
      <c r="S461" s="185">
        <v>0</v>
      </c>
      <c r="T461" s="186">
        <f>S461*H461</f>
        <v>0</v>
      </c>
      <c r="U461" s="37"/>
      <c r="V461" s="37"/>
      <c r="W461" s="37"/>
      <c r="X461" s="37"/>
      <c r="Y461" s="37"/>
      <c r="Z461" s="37"/>
      <c r="AA461" s="37"/>
      <c r="AB461" s="37"/>
      <c r="AC461" s="37"/>
      <c r="AD461" s="37"/>
      <c r="AE461" s="37"/>
      <c r="AR461" s="187" t="s">
        <v>270</v>
      </c>
      <c r="AT461" s="187" t="s">
        <v>157</v>
      </c>
      <c r="AU461" s="187" t="s">
        <v>91</v>
      </c>
      <c r="AY461" s="19" t="s">
        <v>154</v>
      </c>
      <c r="BE461" s="188">
        <f>IF(N461="základní",J461,0)</f>
        <v>0</v>
      </c>
      <c r="BF461" s="188">
        <f>IF(N461="snížená",J461,0)</f>
        <v>0</v>
      </c>
      <c r="BG461" s="188">
        <f>IF(N461="zákl. přenesená",J461,0)</f>
        <v>0</v>
      </c>
      <c r="BH461" s="188">
        <f>IF(N461="sníž. přenesená",J461,0)</f>
        <v>0</v>
      </c>
      <c r="BI461" s="188">
        <f>IF(N461="nulová",J461,0)</f>
        <v>0</v>
      </c>
      <c r="BJ461" s="19" t="s">
        <v>89</v>
      </c>
      <c r="BK461" s="188">
        <f>ROUND(I461*H461,2)</f>
        <v>0</v>
      </c>
      <c r="BL461" s="19" t="s">
        <v>270</v>
      </c>
      <c r="BM461" s="187" t="s">
        <v>797</v>
      </c>
    </row>
    <row r="462" spans="1:65" s="2" customFormat="1" ht="11.25" x14ac:dyDescent="0.2">
      <c r="A462" s="37"/>
      <c r="B462" s="38"/>
      <c r="C462" s="39"/>
      <c r="D462" s="189" t="s">
        <v>164</v>
      </c>
      <c r="E462" s="39"/>
      <c r="F462" s="190" t="s">
        <v>798</v>
      </c>
      <c r="G462" s="39"/>
      <c r="H462" s="39"/>
      <c r="I462" s="191"/>
      <c r="J462" s="39"/>
      <c r="K462" s="39"/>
      <c r="L462" s="42"/>
      <c r="M462" s="192"/>
      <c r="N462" s="193"/>
      <c r="O462" s="67"/>
      <c r="P462" s="67"/>
      <c r="Q462" s="67"/>
      <c r="R462" s="67"/>
      <c r="S462" s="67"/>
      <c r="T462" s="68"/>
      <c r="U462" s="37"/>
      <c r="V462" s="37"/>
      <c r="W462" s="37"/>
      <c r="X462" s="37"/>
      <c r="Y462" s="37"/>
      <c r="Z462" s="37"/>
      <c r="AA462" s="37"/>
      <c r="AB462" s="37"/>
      <c r="AC462" s="37"/>
      <c r="AD462" s="37"/>
      <c r="AE462" s="37"/>
      <c r="AT462" s="19" t="s">
        <v>164</v>
      </c>
      <c r="AU462" s="19" t="s">
        <v>91</v>
      </c>
    </row>
    <row r="463" spans="1:65" s="14" customFormat="1" ht="11.25" x14ac:dyDescent="0.2">
      <c r="B463" s="205"/>
      <c r="C463" s="206"/>
      <c r="D463" s="196" t="s">
        <v>166</v>
      </c>
      <c r="E463" s="207" t="s">
        <v>79</v>
      </c>
      <c r="F463" s="208" t="s">
        <v>553</v>
      </c>
      <c r="G463" s="206"/>
      <c r="H463" s="209">
        <v>83.71</v>
      </c>
      <c r="I463" s="210"/>
      <c r="J463" s="206"/>
      <c r="K463" s="206"/>
      <c r="L463" s="211"/>
      <c r="M463" s="212"/>
      <c r="N463" s="213"/>
      <c r="O463" s="213"/>
      <c r="P463" s="213"/>
      <c r="Q463" s="213"/>
      <c r="R463" s="213"/>
      <c r="S463" s="213"/>
      <c r="T463" s="214"/>
      <c r="AT463" s="215" t="s">
        <v>166</v>
      </c>
      <c r="AU463" s="215" t="s">
        <v>91</v>
      </c>
      <c r="AV463" s="14" t="s">
        <v>91</v>
      </c>
      <c r="AW463" s="14" t="s">
        <v>42</v>
      </c>
      <c r="AX463" s="14" t="s">
        <v>81</v>
      </c>
      <c r="AY463" s="215" t="s">
        <v>154</v>
      </c>
    </row>
    <row r="464" spans="1:65" s="14" customFormat="1" ht="11.25" x14ac:dyDescent="0.2">
      <c r="B464" s="205"/>
      <c r="C464" s="206"/>
      <c r="D464" s="196" t="s">
        <v>166</v>
      </c>
      <c r="E464" s="207" t="s">
        <v>79</v>
      </c>
      <c r="F464" s="208" t="s">
        <v>554</v>
      </c>
      <c r="G464" s="206"/>
      <c r="H464" s="209">
        <v>8.5</v>
      </c>
      <c r="I464" s="210"/>
      <c r="J464" s="206"/>
      <c r="K464" s="206"/>
      <c r="L464" s="211"/>
      <c r="M464" s="212"/>
      <c r="N464" s="213"/>
      <c r="O464" s="213"/>
      <c r="P464" s="213"/>
      <c r="Q464" s="213"/>
      <c r="R464" s="213"/>
      <c r="S464" s="213"/>
      <c r="T464" s="214"/>
      <c r="AT464" s="215" t="s">
        <v>166</v>
      </c>
      <c r="AU464" s="215" t="s">
        <v>91</v>
      </c>
      <c r="AV464" s="14" t="s">
        <v>91</v>
      </c>
      <c r="AW464" s="14" t="s">
        <v>42</v>
      </c>
      <c r="AX464" s="14" t="s">
        <v>81</v>
      </c>
      <c r="AY464" s="215" t="s">
        <v>154</v>
      </c>
    </row>
    <row r="465" spans="1:65" s="15" customFormat="1" ht="11.25" x14ac:dyDescent="0.2">
      <c r="B465" s="216"/>
      <c r="C465" s="217"/>
      <c r="D465" s="196" t="s">
        <v>166</v>
      </c>
      <c r="E465" s="218" t="s">
        <v>79</v>
      </c>
      <c r="F465" s="219" t="s">
        <v>171</v>
      </c>
      <c r="G465" s="217"/>
      <c r="H465" s="220">
        <v>92.21</v>
      </c>
      <c r="I465" s="221"/>
      <c r="J465" s="217"/>
      <c r="K465" s="217"/>
      <c r="L465" s="222"/>
      <c r="M465" s="223"/>
      <c r="N465" s="224"/>
      <c r="O465" s="224"/>
      <c r="P465" s="224"/>
      <c r="Q465" s="224"/>
      <c r="R465" s="224"/>
      <c r="S465" s="224"/>
      <c r="T465" s="225"/>
      <c r="AT465" s="226" t="s">
        <v>166</v>
      </c>
      <c r="AU465" s="226" t="s">
        <v>91</v>
      </c>
      <c r="AV465" s="15" t="s">
        <v>162</v>
      </c>
      <c r="AW465" s="15" t="s">
        <v>42</v>
      </c>
      <c r="AX465" s="15" t="s">
        <v>89</v>
      </c>
      <c r="AY465" s="226" t="s">
        <v>154</v>
      </c>
    </row>
    <row r="466" spans="1:65" s="2" customFormat="1" ht="16.5" customHeight="1" x14ac:dyDescent="0.2">
      <c r="A466" s="37"/>
      <c r="B466" s="38"/>
      <c r="C466" s="238" t="s">
        <v>799</v>
      </c>
      <c r="D466" s="238" t="s">
        <v>336</v>
      </c>
      <c r="E466" s="239" t="s">
        <v>800</v>
      </c>
      <c r="F466" s="240" t="s">
        <v>801</v>
      </c>
      <c r="G466" s="241" t="s">
        <v>79</v>
      </c>
      <c r="H466" s="242">
        <v>92.21</v>
      </c>
      <c r="I466" s="243"/>
      <c r="J466" s="244">
        <f>ROUND(I466*H466,2)</f>
        <v>0</v>
      </c>
      <c r="K466" s="240" t="s">
        <v>79</v>
      </c>
      <c r="L466" s="245"/>
      <c r="M466" s="246" t="s">
        <v>79</v>
      </c>
      <c r="N466" s="247" t="s">
        <v>51</v>
      </c>
      <c r="O466" s="67"/>
      <c r="P466" s="185">
        <f>O466*H466</f>
        <v>0</v>
      </c>
      <c r="Q466" s="185">
        <v>9.4999999999999998E-3</v>
      </c>
      <c r="R466" s="185">
        <f>Q466*H466</f>
        <v>0.87599499999999997</v>
      </c>
      <c r="S466" s="185">
        <v>0</v>
      </c>
      <c r="T466" s="186">
        <f>S466*H466</f>
        <v>0</v>
      </c>
      <c r="U466" s="37"/>
      <c r="V466" s="37"/>
      <c r="W466" s="37"/>
      <c r="X466" s="37"/>
      <c r="Y466" s="37"/>
      <c r="Z466" s="37"/>
      <c r="AA466" s="37"/>
      <c r="AB466" s="37"/>
      <c r="AC466" s="37"/>
      <c r="AD466" s="37"/>
      <c r="AE466" s="37"/>
      <c r="AR466" s="187" t="s">
        <v>383</v>
      </c>
      <c r="AT466" s="187" t="s">
        <v>336</v>
      </c>
      <c r="AU466" s="187" t="s">
        <v>91</v>
      </c>
      <c r="AY466" s="19" t="s">
        <v>154</v>
      </c>
      <c r="BE466" s="188">
        <f>IF(N466="základní",J466,0)</f>
        <v>0</v>
      </c>
      <c r="BF466" s="188">
        <f>IF(N466="snížená",J466,0)</f>
        <v>0</v>
      </c>
      <c r="BG466" s="188">
        <f>IF(N466="zákl. přenesená",J466,0)</f>
        <v>0</v>
      </c>
      <c r="BH466" s="188">
        <f>IF(N466="sníž. přenesená",J466,0)</f>
        <v>0</v>
      </c>
      <c r="BI466" s="188">
        <f>IF(N466="nulová",J466,0)</f>
        <v>0</v>
      </c>
      <c r="BJ466" s="19" t="s">
        <v>89</v>
      </c>
      <c r="BK466" s="188">
        <f>ROUND(I466*H466,2)</f>
        <v>0</v>
      </c>
      <c r="BL466" s="19" t="s">
        <v>270</v>
      </c>
      <c r="BM466" s="187" t="s">
        <v>802</v>
      </c>
    </row>
    <row r="467" spans="1:65" s="2" customFormat="1" ht="24.2" customHeight="1" x14ac:dyDescent="0.2">
      <c r="A467" s="37"/>
      <c r="B467" s="38"/>
      <c r="C467" s="176" t="s">
        <v>803</v>
      </c>
      <c r="D467" s="176" t="s">
        <v>157</v>
      </c>
      <c r="E467" s="177" t="s">
        <v>804</v>
      </c>
      <c r="F467" s="178" t="s">
        <v>805</v>
      </c>
      <c r="G467" s="179" t="s">
        <v>160</v>
      </c>
      <c r="H467" s="180">
        <v>26.99</v>
      </c>
      <c r="I467" s="181"/>
      <c r="J467" s="182">
        <f>ROUND(I467*H467,2)</f>
        <v>0</v>
      </c>
      <c r="K467" s="178" t="s">
        <v>161</v>
      </c>
      <c r="L467" s="42"/>
      <c r="M467" s="183" t="s">
        <v>79</v>
      </c>
      <c r="N467" s="184" t="s">
        <v>51</v>
      </c>
      <c r="O467" s="67"/>
      <c r="P467" s="185">
        <f>O467*H467</f>
        <v>0</v>
      </c>
      <c r="Q467" s="185">
        <v>5.0000000000000002E-5</v>
      </c>
      <c r="R467" s="185">
        <f>Q467*H467</f>
        <v>1.3495E-3</v>
      </c>
      <c r="S467" s="185">
        <v>0</v>
      </c>
      <c r="T467" s="186">
        <f>S467*H467</f>
        <v>0</v>
      </c>
      <c r="U467" s="37"/>
      <c r="V467" s="37"/>
      <c r="W467" s="37"/>
      <c r="X467" s="37"/>
      <c r="Y467" s="37"/>
      <c r="Z467" s="37"/>
      <c r="AA467" s="37"/>
      <c r="AB467" s="37"/>
      <c r="AC467" s="37"/>
      <c r="AD467" s="37"/>
      <c r="AE467" s="37"/>
      <c r="AR467" s="187" t="s">
        <v>270</v>
      </c>
      <c r="AT467" s="187" t="s">
        <v>157</v>
      </c>
      <c r="AU467" s="187" t="s">
        <v>91</v>
      </c>
      <c r="AY467" s="19" t="s">
        <v>154</v>
      </c>
      <c r="BE467" s="188">
        <f>IF(N467="základní",J467,0)</f>
        <v>0</v>
      </c>
      <c r="BF467" s="188">
        <f>IF(N467="snížená",J467,0)</f>
        <v>0</v>
      </c>
      <c r="BG467" s="188">
        <f>IF(N467="zákl. přenesená",J467,0)</f>
        <v>0</v>
      </c>
      <c r="BH467" s="188">
        <f>IF(N467="sníž. přenesená",J467,0)</f>
        <v>0</v>
      </c>
      <c r="BI467" s="188">
        <f>IF(N467="nulová",J467,0)</f>
        <v>0</v>
      </c>
      <c r="BJ467" s="19" t="s">
        <v>89</v>
      </c>
      <c r="BK467" s="188">
        <f>ROUND(I467*H467,2)</f>
        <v>0</v>
      </c>
      <c r="BL467" s="19" t="s">
        <v>270</v>
      </c>
      <c r="BM467" s="187" t="s">
        <v>806</v>
      </c>
    </row>
    <row r="468" spans="1:65" s="2" customFormat="1" ht="11.25" x14ac:dyDescent="0.2">
      <c r="A468" s="37"/>
      <c r="B468" s="38"/>
      <c r="C468" s="39"/>
      <c r="D468" s="189" t="s">
        <v>164</v>
      </c>
      <c r="E468" s="39"/>
      <c r="F468" s="190" t="s">
        <v>807</v>
      </c>
      <c r="G468" s="39"/>
      <c r="H468" s="39"/>
      <c r="I468" s="191"/>
      <c r="J468" s="39"/>
      <c r="K468" s="39"/>
      <c r="L468" s="42"/>
      <c r="M468" s="192"/>
      <c r="N468" s="193"/>
      <c r="O468" s="67"/>
      <c r="P468" s="67"/>
      <c r="Q468" s="67"/>
      <c r="R468" s="67"/>
      <c r="S468" s="67"/>
      <c r="T468" s="68"/>
      <c r="U468" s="37"/>
      <c r="V468" s="37"/>
      <c r="W468" s="37"/>
      <c r="X468" s="37"/>
      <c r="Y468" s="37"/>
      <c r="Z468" s="37"/>
      <c r="AA468" s="37"/>
      <c r="AB468" s="37"/>
      <c r="AC468" s="37"/>
      <c r="AD468" s="37"/>
      <c r="AE468" s="37"/>
      <c r="AT468" s="19" t="s">
        <v>164</v>
      </c>
      <c r="AU468" s="19" t="s">
        <v>91</v>
      </c>
    </row>
    <row r="469" spans="1:65" s="2" customFormat="1" ht="37.9" customHeight="1" x14ac:dyDescent="0.2">
      <c r="A469" s="37"/>
      <c r="B469" s="38"/>
      <c r="C469" s="176" t="s">
        <v>808</v>
      </c>
      <c r="D469" s="176" t="s">
        <v>157</v>
      </c>
      <c r="E469" s="177" t="s">
        <v>809</v>
      </c>
      <c r="F469" s="178" t="s">
        <v>810</v>
      </c>
      <c r="G469" s="179" t="s">
        <v>181</v>
      </c>
      <c r="H469" s="180">
        <v>0.88</v>
      </c>
      <c r="I469" s="181"/>
      <c r="J469" s="182">
        <f>ROUND(I469*H469,2)</f>
        <v>0</v>
      </c>
      <c r="K469" s="178" t="s">
        <v>161</v>
      </c>
      <c r="L469" s="42"/>
      <c r="M469" s="183" t="s">
        <v>79</v>
      </c>
      <c r="N469" s="184" t="s">
        <v>51</v>
      </c>
      <c r="O469" s="67"/>
      <c r="P469" s="185">
        <f>O469*H469</f>
        <v>0</v>
      </c>
      <c r="Q469" s="185">
        <v>0</v>
      </c>
      <c r="R469" s="185">
        <f>Q469*H469</f>
        <v>0</v>
      </c>
      <c r="S469" s="185">
        <v>0</v>
      </c>
      <c r="T469" s="186">
        <f>S469*H469</f>
        <v>0</v>
      </c>
      <c r="U469" s="37"/>
      <c r="V469" s="37"/>
      <c r="W469" s="37"/>
      <c r="X469" s="37"/>
      <c r="Y469" s="37"/>
      <c r="Z469" s="37"/>
      <c r="AA469" s="37"/>
      <c r="AB469" s="37"/>
      <c r="AC469" s="37"/>
      <c r="AD469" s="37"/>
      <c r="AE469" s="37"/>
      <c r="AR469" s="187" t="s">
        <v>270</v>
      </c>
      <c r="AT469" s="187" t="s">
        <v>157</v>
      </c>
      <c r="AU469" s="187" t="s">
        <v>91</v>
      </c>
      <c r="AY469" s="19" t="s">
        <v>154</v>
      </c>
      <c r="BE469" s="188">
        <f>IF(N469="základní",J469,0)</f>
        <v>0</v>
      </c>
      <c r="BF469" s="188">
        <f>IF(N469="snížená",J469,0)</f>
        <v>0</v>
      </c>
      <c r="BG469" s="188">
        <f>IF(N469="zákl. přenesená",J469,0)</f>
        <v>0</v>
      </c>
      <c r="BH469" s="188">
        <f>IF(N469="sníž. přenesená",J469,0)</f>
        <v>0</v>
      </c>
      <c r="BI469" s="188">
        <f>IF(N469="nulová",J469,0)</f>
        <v>0</v>
      </c>
      <c r="BJ469" s="19" t="s">
        <v>89</v>
      </c>
      <c r="BK469" s="188">
        <f>ROUND(I469*H469,2)</f>
        <v>0</v>
      </c>
      <c r="BL469" s="19" t="s">
        <v>270</v>
      </c>
      <c r="BM469" s="187" t="s">
        <v>811</v>
      </c>
    </row>
    <row r="470" spans="1:65" s="2" customFormat="1" ht="11.25" x14ac:dyDescent="0.2">
      <c r="A470" s="37"/>
      <c r="B470" s="38"/>
      <c r="C470" s="39"/>
      <c r="D470" s="189" t="s">
        <v>164</v>
      </c>
      <c r="E470" s="39"/>
      <c r="F470" s="190" t="s">
        <v>812</v>
      </c>
      <c r="G470" s="39"/>
      <c r="H470" s="39"/>
      <c r="I470" s="191"/>
      <c r="J470" s="39"/>
      <c r="K470" s="39"/>
      <c r="L470" s="42"/>
      <c r="M470" s="192"/>
      <c r="N470" s="193"/>
      <c r="O470" s="67"/>
      <c r="P470" s="67"/>
      <c r="Q470" s="67"/>
      <c r="R470" s="67"/>
      <c r="S470" s="67"/>
      <c r="T470" s="68"/>
      <c r="U470" s="37"/>
      <c r="V470" s="37"/>
      <c r="W470" s="37"/>
      <c r="X470" s="37"/>
      <c r="Y470" s="37"/>
      <c r="Z470" s="37"/>
      <c r="AA470" s="37"/>
      <c r="AB470" s="37"/>
      <c r="AC470" s="37"/>
      <c r="AD470" s="37"/>
      <c r="AE470" s="37"/>
      <c r="AT470" s="19" t="s">
        <v>164</v>
      </c>
      <c r="AU470" s="19" t="s">
        <v>91</v>
      </c>
    </row>
    <row r="471" spans="1:65" s="2" customFormat="1" ht="44.25" customHeight="1" x14ac:dyDescent="0.2">
      <c r="A471" s="37"/>
      <c r="B471" s="38"/>
      <c r="C471" s="176" t="s">
        <v>813</v>
      </c>
      <c r="D471" s="176" t="s">
        <v>157</v>
      </c>
      <c r="E471" s="177" t="s">
        <v>814</v>
      </c>
      <c r="F471" s="178" t="s">
        <v>815</v>
      </c>
      <c r="G471" s="179" t="s">
        <v>174</v>
      </c>
      <c r="H471" s="180">
        <v>0.96</v>
      </c>
      <c r="I471" s="181"/>
      <c r="J471" s="182">
        <f>ROUND(I471*H471,2)</f>
        <v>0</v>
      </c>
      <c r="K471" s="178" t="s">
        <v>161</v>
      </c>
      <c r="L471" s="42"/>
      <c r="M471" s="183" t="s">
        <v>79</v>
      </c>
      <c r="N471" s="184" t="s">
        <v>51</v>
      </c>
      <c r="O471" s="67"/>
      <c r="P471" s="185">
        <f>O471*H471</f>
        <v>0</v>
      </c>
      <c r="Q471" s="185">
        <v>0</v>
      </c>
      <c r="R471" s="185">
        <f>Q471*H471</f>
        <v>0</v>
      </c>
      <c r="S471" s="185">
        <v>0</v>
      </c>
      <c r="T471" s="186">
        <f>S471*H471</f>
        <v>0</v>
      </c>
      <c r="U471" s="37"/>
      <c r="V471" s="37"/>
      <c r="W471" s="37"/>
      <c r="X471" s="37"/>
      <c r="Y471" s="37"/>
      <c r="Z471" s="37"/>
      <c r="AA471" s="37"/>
      <c r="AB471" s="37"/>
      <c r="AC471" s="37"/>
      <c r="AD471" s="37"/>
      <c r="AE471" s="37"/>
      <c r="AR471" s="187" t="s">
        <v>270</v>
      </c>
      <c r="AT471" s="187" t="s">
        <v>157</v>
      </c>
      <c r="AU471" s="187" t="s">
        <v>91</v>
      </c>
      <c r="AY471" s="19" t="s">
        <v>154</v>
      </c>
      <c r="BE471" s="188">
        <f>IF(N471="základní",J471,0)</f>
        <v>0</v>
      </c>
      <c r="BF471" s="188">
        <f>IF(N471="snížená",J471,0)</f>
        <v>0</v>
      </c>
      <c r="BG471" s="188">
        <f>IF(N471="zákl. přenesená",J471,0)</f>
        <v>0</v>
      </c>
      <c r="BH471" s="188">
        <f>IF(N471="sníž. přenesená",J471,0)</f>
        <v>0</v>
      </c>
      <c r="BI471" s="188">
        <f>IF(N471="nulová",J471,0)</f>
        <v>0</v>
      </c>
      <c r="BJ471" s="19" t="s">
        <v>89</v>
      </c>
      <c r="BK471" s="188">
        <f>ROUND(I471*H471,2)</f>
        <v>0</v>
      </c>
      <c r="BL471" s="19" t="s">
        <v>270</v>
      </c>
      <c r="BM471" s="187" t="s">
        <v>816</v>
      </c>
    </row>
    <row r="472" spans="1:65" s="2" customFormat="1" ht="11.25" x14ac:dyDescent="0.2">
      <c r="A472" s="37"/>
      <c r="B472" s="38"/>
      <c r="C472" s="39"/>
      <c r="D472" s="189" t="s">
        <v>164</v>
      </c>
      <c r="E472" s="39"/>
      <c r="F472" s="190" t="s">
        <v>817</v>
      </c>
      <c r="G472" s="39"/>
      <c r="H472" s="39"/>
      <c r="I472" s="191"/>
      <c r="J472" s="39"/>
      <c r="K472" s="39"/>
      <c r="L472" s="42"/>
      <c r="M472" s="192"/>
      <c r="N472" s="193"/>
      <c r="O472" s="67"/>
      <c r="P472" s="67"/>
      <c r="Q472" s="67"/>
      <c r="R472" s="67"/>
      <c r="S472" s="67"/>
      <c r="T472" s="68"/>
      <c r="U472" s="37"/>
      <c r="V472" s="37"/>
      <c r="W472" s="37"/>
      <c r="X472" s="37"/>
      <c r="Y472" s="37"/>
      <c r="Z472" s="37"/>
      <c r="AA472" s="37"/>
      <c r="AB472" s="37"/>
      <c r="AC472" s="37"/>
      <c r="AD472" s="37"/>
      <c r="AE472" s="37"/>
      <c r="AT472" s="19" t="s">
        <v>164</v>
      </c>
      <c r="AU472" s="19" t="s">
        <v>91</v>
      </c>
    </row>
    <row r="473" spans="1:65" s="2" customFormat="1" ht="49.15" customHeight="1" x14ac:dyDescent="0.2">
      <c r="A473" s="37"/>
      <c r="B473" s="38"/>
      <c r="C473" s="176" t="s">
        <v>818</v>
      </c>
      <c r="D473" s="176" t="s">
        <v>157</v>
      </c>
      <c r="E473" s="177" t="s">
        <v>819</v>
      </c>
      <c r="F473" s="178" t="s">
        <v>820</v>
      </c>
      <c r="G473" s="179" t="s">
        <v>174</v>
      </c>
      <c r="H473" s="180">
        <v>0.96</v>
      </c>
      <c r="I473" s="181"/>
      <c r="J473" s="182">
        <f>ROUND(I473*H473,2)</f>
        <v>0</v>
      </c>
      <c r="K473" s="178" t="s">
        <v>161</v>
      </c>
      <c r="L473" s="42"/>
      <c r="M473" s="183" t="s">
        <v>79</v>
      </c>
      <c r="N473" s="184" t="s">
        <v>51</v>
      </c>
      <c r="O473" s="67"/>
      <c r="P473" s="185">
        <f>O473*H473</f>
        <v>0</v>
      </c>
      <c r="Q473" s="185">
        <v>0</v>
      </c>
      <c r="R473" s="185">
        <f>Q473*H473</f>
        <v>0</v>
      </c>
      <c r="S473" s="185">
        <v>0</v>
      </c>
      <c r="T473" s="186">
        <f>S473*H473</f>
        <v>0</v>
      </c>
      <c r="U473" s="37"/>
      <c r="V473" s="37"/>
      <c r="W473" s="37"/>
      <c r="X473" s="37"/>
      <c r="Y473" s="37"/>
      <c r="Z473" s="37"/>
      <c r="AA473" s="37"/>
      <c r="AB473" s="37"/>
      <c r="AC473" s="37"/>
      <c r="AD473" s="37"/>
      <c r="AE473" s="37"/>
      <c r="AR473" s="187" t="s">
        <v>270</v>
      </c>
      <c r="AT473" s="187" t="s">
        <v>157</v>
      </c>
      <c r="AU473" s="187" t="s">
        <v>91</v>
      </c>
      <c r="AY473" s="19" t="s">
        <v>154</v>
      </c>
      <c r="BE473" s="188">
        <f>IF(N473="základní",J473,0)</f>
        <v>0</v>
      </c>
      <c r="BF473" s="188">
        <f>IF(N473="snížená",J473,0)</f>
        <v>0</v>
      </c>
      <c r="BG473" s="188">
        <f>IF(N473="zákl. přenesená",J473,0)</f>
        <v>0</v>
      </c>
      <c r="BH473" s="188">
        <f>IF(N473="sníž. přenesená",J473,0)</f>
        <v>0</v>
      </c>
      <c r="BI473" s="188">
        <f>IF(N473="nulová",J473,0)</f>
        <v>0</v>
      </c>
      <c r="BJ473" s="19" t="s">
        <v>89</v>
      </c>
      <c r="BK473" s="188">
        <f>ROUND(I473*H473,2)</f>
        <v>0</v>
      </c>
      <c r="BL473" s="19" t="s">
        <v>270</v>
      </c>
      <c r="BM473" s="187" t="s">
        <v>821</v>
      </c>
    </row>
    <row r="474" spans="1:65" s="2" customFormat="1" ht="11.25" x14ac:dyDescent="0.2">
      <c r="A474" s="37"/>
      <c r="B474" s="38"/>
      <c r="C474" s="39"/>
      <c r="D474" s="189" t="s">
        <v>164</v>
      </c>
      <c r="E474" s="39"/>
      <c r="F474" s="190" t="s">
        <v>822</v>
      </c>
      <c r="G474" s="39"/>
      <c r="H474" s="39"/>
      <c r="I474" s="191"/>
      <c r="J474" s="39"/>
      <c r="K474" s="39"/>
      <c r="L474" s="42"/>
      <c r="M474" s="192"/>
      <c r="N474" s="193"/>
      <c r="O474" s="67"/>
      <c r="P474" s="67"/>
      <c r="Q474" s="67"/>
      <c r="R474" s="67"/>
      <c r="S474" s="67"/>
      <c r="T474" s="68"/>
      <c r="U474" s="37"/>
      <c r="V474" s="37"/>
      <c r="W474" s="37"/>
      <c r="X474" s="37"/>
      <c r="Y474" s="37"/>
      <c r="Z474" s="37"/>
      <c r="AA474" s="37"/>
      <c r="AB474" s="37"/>
      <c r="AC474" s="37"/>
      <c r="AD474" s="37"/>
      <c r="AE474" s="37"/>
      <c r="AT474" s="19" t="s">
        <v>164</v>
      </c>
      <c r="AU474" s="19" t="s">
        <v>91</v>
      </c>
    </row>
    <row r="475" spans="1:65" s="12" customFormat="1" ht="22.9" customHeight="1" x14ac:dyDescent="0.2">
      <c r="B475" s="160"/>
      <c r="C475" s="161"/>
      <c r="D475" s="162" t="s">
        <v>80</v>
      </c>
      <c r="E475" s="174" t="s">
        <v>823</v>
      </c>
      <c r="F475" s="174" t="s">
        <v>824</v>
      </c>
      <c r="G475" s="161"/>
      <c r="H475" s="161"/>
      <c r="I475" s="164"/>
      <c r="J475" s="175">
        <f>BK475</f>
        <v>0</v>
      </c>
      <c r="K475" s="161"/>
      <c r="L475" s="166"/>
      <c r="M475" s="167"/>
      <c r="N475" s="168"/>
      <c r="O475" s="168"/>
      <c r="P475" s="169">
        <f>SUM(P476:P506)</f>
        <v>0</v>
      </c>
      <c r="Q475" s="168"/>
      <c r="R475" s="169">
        <f>SUM(R476:R506)</f>
        <v>4.5523204000000002</v>
      </c>
      <c r="S475" s="168"/>
      <c r="T475" s="170">
        <f>SUM(T476:T506)</f>
        <v>0</v>
      </c>
      <c r="AR475" s="171" t="s">
        <v>91</v>
      </c>
      <c r="AT475" s="172" t="s">
        <v>80</v>
      </c>
      <c r="AU475" s="172" t="s">
        <v>89</v>
      </c>
      <c r="AY475" s="171" t="s">
        <v>154</v>
      </c>
      <c r="BK475" s="173">
        <f>SUM(BK476:BK506)</f>
        <v>0</v>
      </c>
    </row>
    <row r="476" spans="1:65" s="2" customFormat="1" ht="24.2" customHeight="1" x14ac:dyDescent="0.2">
      <c r="A476" s="37"/>
      <c r="B476" s="38"/>
      <c r="C476" s="176" t="s">
        <v>825</v>
      </c>
      <c r="D476" s="176" t="s">
        <v>157</v>
      </c>
      <c r="E476" s="177" t="s">
        <v>826</v>
      </c>
      <c r="F476" s="178" t="s">
        <v>827</v>
      </c>
      <c r="G476" s="179" t="s">
        <v>160</v>
      </c>
      <c r="H476" s="180">
        <v>113.57</v>
      </c>
      <c r="I476" s="181"/>
      <c r="J476" s="182">
        <f>ROUND(I476*H476,2)</f>
        <v>0</v>
      </c>
      <c r="K476" s="178" t="s">
        <v>161</v>
      </c>
      <c r="L476" s="42"/>
      <c r="M476" s="183" t="s">
        <v>79</v>
      </c>
      <c r="N476" s="184" t="s">
        <v>51</v>
      </c>
      <c r="O476" s="67"/>
      <c r="P476" s="185">
        <f>O476*H476</f>
        <v>0</v>
      </c>
      <c r="Q476" s="185">
        <v>0</v>
      </c>
      <c r="R476" s="185">
        <f>Q476*H476</f>
        <v>0</v>
      </c>
      <c r="S476" s="185">
        <v>0</v>
      </c>
      <c r="T476" s="186">
        <f>S476*H476</f>
        <v>0</v>
      </c>
      <c r="U476" s="37"/>
      <c r="V476" s="37"/>
      <c r="W476" s="37"/>
      <c r="X476" s="37"/>
      <c r="Y476" s="37"/>
      <c r="Z476" s="37"/>
      <c r="AA476" s="37"/>
      <c r="AB476" s="37"/>
      <c r="AC476" s="37"/>
      <c r="AD476" s="37"/>
      <c r="AE476" s="37"/>
      <c r="AR476" s="187" t="s">
        <v>270</v>
      </c>
      <c r="AT476" s="187" t="s">
        <v>157</v>
      </c>
      <c r="AU476" s="187" t="s">
        <v>91</v>
      </c>
      <c r="AY476" s="19" t="s">
        <v>154</v>
      </c>
      <c r="BE476" s="188">
        <f>IF(N476="základní",J476,0)</f>
        <v>0</v>
      </c>
      <c r="BF476" s="188">
        <f>IF(N476="snížená",J476,0)</f>
        <v>0</v>
      </c>
      <c r="BG476" s="188">
        <f>IF(N476="zákl. přenesená",J476,0)</f>
        <v>0</v>
      </c>
      <c r="BH476" s="188">
        <f>IF(N476="sníž. přenesená",J476,0)</f>
        <v>0</v>
      </c>
      <c r="BI476" s="188">
        <f>IF(N476="nulová",J476,0)</f>
        <v>0</v>
      </c>
      <c r="BJ476" s="19" t="s">
        <v>89</v>
      </c>
      <c r="BK476" s="188">
        <f>ROUND(I476*H476,2)</f>
        <v>0</v>
      </c>
      <c r="BL476" s="19" t="s">
        <v>270</v>
      </c>
      <c r="BM476" s="187" t="s">
        <v>828</v>
      </c>
    </row>
    <row r="477" spans="1:65" s="2" customFormat="1" ht="11.25" x14ac:dyDescent="0.2">
      <c r="A477" s="37"/>
      <c r="B477" s="38"/>
      <c r="C477" s="39"/>
      <c r="D477" s="189" t="s">
        <v>164</v>
      </c>
      <c r="E477" s="39"/>
      <c r="F477" s="190" t="s">
        <v>829</v>
      </c>
      <c r="G477" s="39"/>
      <c r="H477" s="39"/>
      <c r="I477" s="191"/>
      <c r="J477" s="39"/>
      <c r="K477" s="39"/>
      <c r="L477" s="42"/>
      <c r="M477" s="192"/>
      <c r="N477" s="193"/>
      <c r="O477" s="67"/>
      <c r="P477" s="67"/>
      <c r="Q477" s="67"/>
      <c r="R477" s="67"/>
      <c r="S477" s="67"/>
      <c r="T477" s="68"/>
      <c r="U477" s="37"/>
      <c r="V477" s="37"/>
      <c r="W477" s="37"/>
      <c r="X477" s="37"/>
      <c r="Y477" s="37"/>
      <c r="Z477" s="37"/>
      <c r="AA477" s="37"/>
      <c r="AB477" s="37"/>
      <c r="AC477" s="37"/>
      <c r="AD477" s="37"/>
      <c r="AE477" s="37"/>
      <c r="AT477" s="19" t="s">
        <v>164</v>
      </c>
      <c r="AU477" s="19" t="s">
        <v>91</v>
      </c>
    </row>
    <row r="478" spans="1:65" s="2" customFormat="1" ht="24.2" customHeight="1" x14ac:dyDescent="0.2">
      <c r="A478" s="37"/>
      <c r="B478" s="38"/>
      <c r="C478" s="176" t="s">
        <v>830</v>
      </c>
      <c r="D478" s="176" t="s">
        <v>157</v>
      </c>
      <c r="E478" s="177" t="s">
        <v>831</v>
      </c>
      <c r="F478" s="178" t="s">
        <v>832</v>
      </c>
      <c r="G478" s="179" t="s">
        <v>160</v>
      </c>
      <c r="H478" s="180">
        <v>113.57</v>
      </c>
      <c r="I478" s="181"/>
      <c r="J478" s="182">
        <f>ROUND(I478*H478,2)</f>
        <v>0</v>
      </c>
      <c r="K478" s="178" t="s">
        <v>161</v>
      </c>
      <c r="L478" s="42"/>
      <c r="M478" s="183" t="s">
        <v>79</v>
      </c>
      <c r="N478" s="184" t="s">
        <v>51</v>
      </c>
      <c r="O478" s="67"/>
      <c r="P478" s="185">
        <f>O478*H478</f>
        <v>0</v>
      </c>
      <c r="Q478" s="185">
        <v>2.9999999999999997E-4</v>
      </c>
      <c r="R478" s="185">
        <f>Q478*H478</f>
        <v>3.4070999999999997E-2</v>
      </c>
      <c r="S478" s="185">
        <v>0</v>
      </c>
      <c r="T478" s="186">
        <f>S478*H478</f>
        <v>0</v>
      </c>
      <c r="U478" s="37"/>
      <c r="V478" s="37"/>
      <c r="W478" s="37"/>
      <c r="X478" s="37"/>
      <c r="Y478" s="37"/>
      <c r="Z478" s="37"/>
      <c r="AA478" s="37"/>
      <c r="AB478" s="37"/>
      <c r="AC478" s="37"/>
      <c r="AD478" s="37"/>
      <c r="AE478" s="37"/>
      <c r="AR478" s="187" t="s">
        <v>270</v>
      </c>
      <c r="AT478" s="187" t="s">
        <v>157</v>
      </c>
      <c r="AU478" s="187" t="s">
        <v>91</v>
      </c>
      <c r="AY478" s="19" t="s">
        <v>154</v>
      </c>
      <c r="BE478" s="188">
        <f>IF(N478="základní",J478,0)</f>
        <v>0</v>
      </c>
      <c r="BF478" s="188">
        <f>IF(N478="snížená",J478,0)</f>
        <v>0</v>
      </c>
      <c r="BG478" s="188">
        <f>IF(N478="zákl. přenesená",J478,0)</f>
        <v>0</v>
      </c>
      <c r="BH478" s="188">
        <f>IF(N478="sníž. přenesená",J478,0)</f>
        <v>0</v>
      </c>
      <c r="BI478" s="188">
        <f>IF(N478="nulová",J478,0)</f>
        <v>0</v>
      </c>
      <c r="BJ478" s="19" t="s">
        <v>89</v>
      </c>
      <c r="BK478" s="188">
        <f>ROUND(I478*H478,2)</f>
        <v>0</v>
      </c>
      <c r="BL478" s="19" t="s">
        <v>270</v>
      </c>
      <c r="BM478" s="187" t="s">
        <v>833</v>
      </c>
    </row>
    <row r="479" spans="1:65" s="2" customFormat="1" ht="11.25" x14ac:dyDescent="0.2">
      <c r="A479" s="37"/>
      <c r="B479" s="38"/>
      <c r="C479" s="39"/>
      <c r="D479" s="189" t="s">
        <v>164</v>
      </c>
      <c r="E479" s="39"/>
      <c r="F479" s="190" t="s">
        <v>834</v>
      </c>
      <c r="G479" s="39"/>
      <c r="H479" s="39"/>
      <c r="I479" s="191"/>
      <c r="J479" s="39"/>
      <c r="K479" s="39"/>
      <c r="L479" s="42"/>
      <c r="M479" s="192"/>
      <c r="N479" s="193"/>
      <c r="O479" s="67"/>
      <c r="P479" s="67"/>
      <c r="Q479" s="67"/>
      <c r="R479" s="67"/>
      <c r="S479" s="67"/>
      <c r="T479" s="68"/>
      <c r="U479" s="37"/>
      <c r="V479" s="37"/>
      <c r="W479" s="37"/>
      <c r="X479" s="37"/>
      <c r="Y479" s="37"/>
      <c r="Z479" s="37"/>
      <c r="AA479" s="37"/>
      <c r="AB479" s="37"/>
      <c r="AC479" s="37"/>
      <c r="AD479" s="37"/>
      <c r="AE479" s="37"/>
      <c r="AT479" s="19" t="s">
        <v>164</v>
      </c>
      <c r="AU479" s="19" t="s">
        <v>91</v>
      </c>
    </row>
    <row r="480" spans="1:65" s="2" customFormat="1" ht="37.9" customHeight="1" x14ac:dyDescent="0.2">
      <c r="A480" s="37"/>
      <c r="B480" s="38"/>
      <c r="C480" s="176" t="s">
        <v>835</v>
      </c>
      <c r="D480" s="176" t="s">
        <v>157</v>
      </c>
      <c r="E480" s="177" t="s">
        <v>836</v>
      </c>
      <c r="F480" s="178" t="s">
        <v>837</v>
      </c>
      <c r="G480" s="179" t="s">
        <v>160</v>
      </c>
      <c r="H480" s="180">
        <v>113.57</v>
      </c>
      <c r="I480" s="181"/>
      <c r="J480" s="182">
        <f>ROUND(I480*H480,2)</f>
        <v>0</v>
      </c>
      <c r="K480" s="178" t="s">
        <v>161</v>
      </c>
      <c r="L480" s="42"/>
      <c r="M480" s="183" t="s">
        <v>79</v>
      </c>
      <c r="N480" s="184" t="s">
        <v>51</v>
      </c>
      <c r="O480" s="67"/>
      <c r="P480" s="185">
        <f>O480*H480</f>
        <v>0</v>
      </c>
      <c r="Q480" s="185">
        <v>7.4999999999999997E-3</v>
      </c>
      <c r="R480" s="185">
        <f>Q480*H480</f>
        <v>0.85177499999999995</v>
      </c>
      <c r="S480" s="185">
        <v>0</v>
      </c>
      <c r="T480" s="186">
        <f>S480*H480</f>
        <v>0</v>
      </c>
      <c r="U480" s="37"/>
      <c r="V480" s="37"/>
      <c r="W480" s="37"/>
      <c r="X480" s="37"/>
      <c r="Y480" s="37"/>
      <c r="Z480" s="37"/>
      <c r="AA480" s="37"/>
      <c r="AB480" s="37"/>
      <c r="AC480" s="37"/>
      <c r="AD480" s="37"/>
      <c r="AE480" s="37"/>
      <c r="AR480" s="187" t="s">
        <v>270</v>
      </c>
      <c r="AT480" s="187" t="s">
        <v>157</v>
      </c>
      <c r="AU480" s="187" t="s">
        <v>91</v>
      </c>
      <c r="AY480" s="19" t="s">
        <v>154</v>
      </c>
      <c r="BE480" s="188">
        <f>IF(N480="základní",J480,0)</f>
        <v>0</v>
      </c>
      <c r="BF480" s="188">
        <f>IF(N480="snížená",J480,0)</f>
        <v>0</v>
      </c>
      <c r="BG480" s="188">
        <f>IF(N480="zákl. přenesená",J480,0)</f>
        <v>0</v>
      </c>
      <c r="BH480" s="188">
        <f>IF(N480="sníž. přenesená",J480,0)</f>
        <v>0</v>
      </c>
      <c r="BI480" s="188">
        <f>IF(N480="nulová",J480,0)</f>
        <v>0</v>
      </c>
      <c r="BJ480" s="19" t="s">
        <v>89</v>
      </c>
      <c r="BK480" s="188">
        <f>ROUND(I480*H480,2)</f>
        <v>0</v>
      </c>
      <c r="BL480" s="19" t="s">
        <v>270</v>
      </c>
      <c r="BM480" s="187" t="s">
        <v>838</v>
      </c>
    </row>
    <row r="481" spans="1:65" s="2" customFormat="1" ht="11.25" x14ac:dyDescent="0.2">
      <c r="A481" s="37"/>
      <c r="B481" s="38"/>
      <c r="C481" s="39"/>
      <c r="D481" s="189" t="s">
        <v>164</v>
      </c>
      <c r="E481" s="39"/>
      <c r="F481" s="190" t="s">
        <v>839</v>
      </c>
      <c r="G481" s="39"/>
      <c r="H481" s="39"/>
      <c r="I481" s="191"/>
      <c r="J481" s="39"/>
      <c r="K481" s="39"/>
      <c r="L481" s="42"/>
      <c r="M481" s="192"/>
      <c r="N481" s="193"/>
      <c r="O481" s="67"/>
      <c r="P481" s="67"/>
      <c r="Q481" s="67"/>
      <c r="R481" s="67"/>
      <c r="S481" s="67"/>
      <c r="T481" s="68"/>
      <c r="U481" s="37"/>
      <c r="V481" s="37"/>
      <c r="W481" s="37"/>
      <c r="X481" s="37"/>
      <c r="Y481" s="37"/>
      <c r="Z481" s="37"/>
      <c r="AA481" s="37"/>
      <c r="AB481" s="37"/>
      <c r="AC481" s="37"/>
      <c r="AD481" s="37"/>
      <c r="AE481" s="37"/>
      <c r="AT481" s="19" t="s">
        <v>164</v>
      </c>
      <c r="AU481" s="19" t="s">
        <v>91</v>
      </c>
    </row>
    <row r="482" spans="1:65" s="2" customFormat="1" ht="33" customHeight="1" x14ac:dyDescent="0.2">
      <c r="A482" s="37"/>
      <c r="B482" s="38"/>
      <c r="C482" s="176" t="s">
        <v>840</v>
      </c>
      <c r="D482" s="176" t="s">
        <v>157</v>
      </c>
      <c r="E482" s="177" t="s">
        <v>841</v>
      </c>
      <c r="F482" s="178" t="s">
        <v>842</v>
      </c>
      <c r="G482" s="179" t="s">
        <v>305</v>
      </c>
      <c r="H482" s="180">
        <v>16</v>
      </c>
      <c r="I482" s="181"/>
      <c r="J482" s="182">
        <f>ROUND(I482*H482,2)</f>
        <v>0</v>
      </c>
      <c r="K482" s="178" t="s">
        <v>161</v>
      </c>
      <c r="L482" s="42"/>
      <c r="M482" s="183" t="s">
        <v>79</v>
      </c>
      <c r="N482" s="184" t="s">
        <v>51</v>
      </c>
      <c r="O482" s="67"/>
      <c r="P482" s="185">
        <f>O482*H482</f>
        <v>0</v>
      </c>
      <c r="Q482" s="185">
        <v>5.8E-4</v>
      </c>
      <c r="R482" s="185">
        <f>Q482*H482</f>
        <v>9.2800000000000001E-3</v>
      </c>
      <c r="S482" s="185">
        <v>0</v>
      </c>
      <c r="T482" s="186">
        <f>S482*H482</f>
        <v>0</v>
      </c>
      <c r="U482" s="37"/>
      <c r="V482" s="37"/>
      <c r="W482" s="37"/>
      <c r="X482" s="37"/>
      <c r="Y482" s="37"/>
      <c r="Z482" s="37"/>
      <c r="AA482" s="37"/>
      <c r="AB482" s="37"/>
      <c r="AC482" s="37"/>
      <c r="AD482" s="37"/>
      <c r="AE482" s="37"/>
      <c r="AR482" s="187" t="s">
        <v>270</v>
      </c>
      <c r="AT482" s="187" t="s">
        <v>157</v>
      </c>
      <c r="AU482" s="187" t="s">
        <v>91</v>
      </c>
      <c r="AY482" s="19" t="s">
        <v>154</v>
      </c>
      <c r="BE482" s="188">
        <f>IF(N482="základní",J482,0)</f>
        <v>0</v>
      </c>
      <c r="BF482" s="188">
        <f>IF(N482="snížená",J482,0)</f>
        <v>0</v>
      </c>
      <c r="BG482" s="188">
        <f>IF(N482="zákl. přenesená",J482,0)</f>
        <v>0</v>
      </c>
      <c r="BH482" s="188">
        <f>IF(N482="sníž. přenesená",J482,0)</f>
        <v>0</v>
      </c>
      <c r="BI482" s="188">
        <f>IF(N482="nulová",J482,0)</f>
        <v>0</v>
      </c>
      <c r="BJ482" s="19" t="s">
        <v>89</v>
      </c>
      <c r="BK482" s="188">
        <f>ROUND(I482*H482,2)</f>
        <v>0</v>
      </c>
      <c r="BL482" s="19" t="s">
        <v>270</v>
      </c>
      <c r="BM482" s="187" t="s">
        <v>843</v>
      </c>
    </row>
    <row r="483" spans="1:65" s="2" customFormat="1" ht="11.25" x14ac:dyDescent="0.2">
      <c r="A483" s="37"/>
      <c r="B483" s="38"/>
      <c r="C483" s="39"/>
      <c r="D483" s="189" t="s">
        <v>164</v>
      </c>
      <c r="E483" s="39"/>
      <c r="F483" s="190" t="s">
        <v>844</v>
      </c>
      <c r="G483" s="39"/>
      <c r="H483" s="39"/>
      <c r="I483" s="191"/>
      <c r="J483" s="39"/>
      <c r="K483" s="39"/>
      <c r="L483" s="42"/>
      <c r="M483" s="192"/>
      <c r="N483" s="193"/>
      <c r="O483" s="67"/>
      <c r="P483" s="67"/>
      <c r="Q483" s="67"/>
      <c r="R483" s="67"/>
      <c r="S483" s="67"/>
      <c r="T483" s="68"/>
      <c r="U483" s="37"/>
      <c r="V483" s="37"/>
      <c r="W483" s="37"/>
      <c r="X483" s="37"/>
      <c r="Y483" s="37"/>
      <c r="Z483" s="37"/>
      <c r="AA483" s="37"/>
      <c r="AB483" s="37"/>
      <c r="AC483" s="37"/>
      <c r="AD483" s="37"/>
      <c r="AE483" s="37"/>
      <c r="AT483" s="19" t="s">
        <v>164</v>
      </c>
      <c r="AU483" s="19" t="s">
        <v>91</v>
      </c>
    </row>
    <row r="484" spans="1:65" s="13" customFormat="1" ht="11.25" x14ac:dyDescent="0.2">
      <c r="B484" s="194"/>
      <c r="C484" s="195"/>
      <c r="D484" s="196" t="s">
        <v>166</v>
      </c>
      <c r="E484" s="197" t="s">
        <v>79</v>
      </c>
      <c r="F484" s="198" t="s">
        <v>845</v>
      </c>
      <c r="G484" s="195"/>
      <c r="H484" s="197" t="s">
        <v>79</v>
      </c>
      <c r="I484" s="199"/>
      <c r="J484" s="195"/>
      <c r="K484" s="195"/>
      <c r="L484" s="200"/>
      <c r="M484" s="201"/>
      <c r="N484" s="202"/>
      <c r="O484" s="202"/>
      <c r="P484" s="202"/>
      <c r="Q484" s="202"/>
      <c r="R484" s="202"/>
      <c r="S484" s="202"/>
      <c r="T484" s="203"/>
      <c r="AT484" s="204" t="s">
        <v>166</v>
      </c>
      <c r="AU484" s="204" t="s">
        <v>91</v>
      </c>
      <c r="AV484" s="13" t="s">
        <v>89</v>
      </c>
      <c r="AW484" s="13" t="s">
        <v>42</v>
      </c>
      <c r="AX484" s="13" t="s">
        <v>81</v>
      </c>
      <c r="AY484" s="204" t="s">
        <v>154</v>
      </c>
    </row>
    <row r="485" spans="1:65" s="14" customFormat="1" ht="11.25" x14ac:dyDescent="0.2">
      <c r="B485" s="205"/>
      <c r="C485" s="206"/>
      <c r="D485" s="196" t="s">
        <v>166</v>
      </c>
      <c r="E485" s="207" t="s">
        <v>79</v>
      </c>
      <c r="F485" s="208" t="s">
        <v>846</v>
      </c>
      <c r="G485" s="206"/>
      <c r="H485" s="209">
        <v>16</v>
      </c>
      <c r="I485" s="210"/>
      <c r="J485" s="206"/>
      <c r="K485" s="206"/>
      <c r="L485" s="211"/>
      <c r="M485" s="212"/>
      <c r="N485" s="213"/>
      <c r="O485" s="213"/>
      <c r="P485" s="213"/>
      <c r="Q485" s="213"/>
      <c r="R485" s="213"/>
      <c r="S485" s="213"/>
      <c r="T485" s="214"/>
      <c r="AT485" s="215" t="s">
        <v>166</v>
      </c>
      <c r="AU485" s="215" t="s">
        <v>91</v>
      </c>
      <c r="AV485" s="14" t="s">
        <v>91</v>
      </c>
      <c r="AW485" s="14" t="s">
        <v>42</v>
      </c>
      <c r="AX485" s="14" t="s">
        <v>89</v>
      </c>
      <c r="AY485" s="215" t="s">
        <v>154</v>
      </c>
    </row>
    <row r="486" spans="1:65" s="2" customFormat="1" ht="37.9" customHeight="1" x14ac:dyDescent="0.2">
      <c r="A486" s="37"/>
      <c r="B486" s="38"/>
      <c r="C486" s="238" t="s">
        <v>847</v>
      </c>
      <c r="D486" s="238" t="s">
        <v>336</v>
      </c>
      <c r="E486" s="239" t="s">
        <v>848</v>
      </c>
      <c r="F486" s="240" t="s">
        <v>849</v>
      </c>
      <c r="G486" s="241" t="s">
        <v>160</v>
      </c>
      <c r="H486" s="242">
        <v>2.4</v>
      </c>
      <c r="I486" s="243"/>
      <c r="J486" s="244">
        <f>ROUND(I486*H486,2)</f>
        <v>0</v>
      </c>
      <c r="K486" s="240" t="s">
        <v>161</v>
      </c>
      <c r="L486" s="245"/>
      <c r="M486" s="246" t="s">
        <v>79</v>
      </c>
      <c r="N486" s="247" t="s">
        <v>51</v>
      </c>
      <c r="O486" s="67"/>
      <c r="P486" s="185">
        <f>O486*H486</f>
        <v>0</v>
      </c>
      <c r="Q486" s="185">
        <v>1.9199999999999998E-2</v>
      </c>
      <c r="R486" s="185">
        <f>Q486*H486</f>
        <v>4.6079999999999996E-2</v>
      </c>
      <c r="S486" s="185">
        <v>0</v>
      </c>
      <c r="T486" s="186">
        <f>S486*H486</f>
        <v>0</v>
      </c>
      <c r="U486" s="37"/>
      <c r="V486" s="37"/>
      <c r="W486" s="37"/>
      <c r="X486" s="37"/>
      <c r="Y486" s="37"/>
      <c r="Z486" s="37"/>
      <c r="AA486" s="37"/>
      <c r="AB486" s="37"/>
      <c r="AC486" s="37"/>
      <c r="AD486" s="37"/>
      <c r="AE486" s="37"/>
      <c r="AR486" s="187" t="s">
        <v>383</v>
      </c>
      <c r="AT486" s="187" t="s">
        <v>336</v>
      </c>
      <c r="AU486" s="187" t="s">
        <v>91</v>
      </c>
      <c r="AY486" s="19" t="s">
        <v>154</v>
      </c>
      <c r="BE486" s="188">
        <f>IF(N486="základní",J486,0)</f>
        <v>0</v>
      </c>
      <c r="BF486" s="188">
        <f>IF(N486="snížená",J486,0)</f>
        <v>0</v>
      </c>
      <c r="BG486" s="188">
        <f>IF(N486="zákl. přenesená",J486,0)</f>
        <v>0</v>
      </c>
      <c r="BH486" s="188">
        <f>IF(N486="sníž. přenesená",J486,0)</f>
        <v>0</v>
      </c>
      <c r="BI486" s="188">
        <f>IF(N486="nulová",J486,0)</f>
        <v>0</v>
      </c>
      <c r="BJ486" s="19" t="s">
        <v>89</v>
      </c>
      <c r="BK486" s="188">
        <f>ROUND(I486*H486,2)</f>
        <v>0</v>
      </c>
      <c r="BL486" s="19" t="s">
        <v>270</v>
      </c>
      <c r="BM486" s="187" t="s">
        <v>850</v>
      </c>
    </row>
    <row r="487" spans="1:65" s="14" customFormat="1" ht="11.25" x14ac:dyDescent="0.2">
      <c r="B487" s="205"/>
      <c r="C487" s="206"/>
      <c r="D487" s="196" t="s">
        <v>166</v>
      </c>
      <c r="E487" s="207" t="s">
        <v>79</v>
      </c>
      <c r="F487" s="208" t="s">
        <v>851</v>
      </c>
      <c r="G487" s="206"/>
      <c r="H487" s="209">
        <v>2.4</v>
      </c>
      <c r="I487" s="210"/>
      <c r="J487" s="206"/>
      <c r="K487" s="206"/>
      <c r="L487" s="211"/>
      <c r="M487" s="212"/>
      <c r="N487" s="213"/>
      <c r="O487" s="213"/>
      <c r="P487" s="213"/>
      <c r="Q487" s="213"/>
      <c r="R487" s="213"/>
      <c r="S487" s="213"/>
      <c r="T487" s="214"/>
      <c r="AT487" s="215" t="s">
        <v>166</v>
      </c>
      <c r="AU487" s="215" t="s">
        <v>91</v>
      </c>
      <c r="AV487" s="14" t="s">
        <v>91</v>
      </c>
      <c r="AW487" s="14" t="s">
        <v>42</v>
      </c>
      <c r="AX487" s="14" t="s">
        <v>89</v>
      </c>
      <c r="AY487" s="215" t="s">
        <v>154</v>
      </c>
    </row>
    <row r="488" spans="1:65" s="2" customFormat="1" ht="44.25" customHeight="1" x14ac:dyDescent="0.2">
      <c r="A488" s="37"/>
      <c r="B488" s="38"/>
      <c r="C488" s="176" t="s">
        <v>852</v>
      </c>
      <c r="D488" s="176" t="s">
        <v>157</v>
      </c>
      <c r="E488" s="177" t="s">
        <v>853</v>
      </c>
      <c r="F488" s="178" t="s">
        <v>854</v>
      </c>
      <c r="G488" s="179" t="s">
        <v>160</v>
      </c>
      <c r="H488" s="180">
        <v>113.57</v>
      </c>
      <c r="I488" s="181"/>
      <c r="J488" s="182">
        <f>ROUND(I488*H488,2)</f>
        <v>0</v>
      </c>
      <c r="K488" s="178" t="s">
        <v>161</v>
      </c>
      <c r="L488" s="42"/>
      <c r="M488" s="183" t="s">
        <v>79</v>
      </c>
      <c r="N488" s="184" t="s">
        <v>51</v>
      </c>
      <c r="O488" s="67"/>
      <c r="P488" s="185">
        <f>O488*H488</f>
        <v>0</v>
      </c>
      <c r="Q488" s="185">
        <v>9.2999999999999992E-3</v>
      </c>
      <c r="R488" s="185">
        <f>Q488*H488</f>
        <v>1.0562009999999999</v>
      </c>
      <c r="S488" s="185">
        <v>0</v>
      </c>
      <c r="T488" s="186">
        <f>S488*H488</f>
        <v>0</v>
      </c>
      <c r="U488" s="37"/>
      <c r="V488" s="37"/>
      <c r="W488" s="37"/>
      <c r="X488" s="37"/>
      <c r="Y488" s="37"/>
      <c r="Z488" s="37"/>
      <c r="AA488" s="37"/>
      <c r="AB488" s="37"/>
      <c r="AC488" s="37"/>
      <c r="AD488" s="37"/>
      <c r="AE488" s="37"/>
      <c r="AR488" s="187" t="s">
        <v>270</v>
      </c>
      <c r="AT488" s="187" t="s">
        <v>157</v>
      </c>
      <c r="AU488" s="187" t="s">
        <v>91</v>
      </c>
      <c r="AY488" s="19" t="s">
        <v>154</v>
      </c>
      <c r="BE488" s="188">
        <f>IF(N488="základní",J488,0)</f>
        <v>0</v>
      </c>
      <c r="BF488" s="188">
        <f>IF(N488="snížená",J488,0)</f>
        <v>0</v>
      </c>
      <c r="BG488" s="188">
        <f>IF(N488="zákl. přenesená",J488,0)</f>
        <v>0</v>
      </c>
      <c r="BH488" s="188">
        <f>IF(N488="sníž. přenesená",J488,0)</f>
        <v>0</v>
      </c>
      <c r="BI488" s="188">
        <f>IF(N488="nulová",J488,0)</f>
        <v>0</v>
      </c>
      <c r="BJ488" s="19" t="s">
        <v>89</v>
      </c>
      <c r="BK488" s="188">
        <f>ROUND(I488*H488,2)</f>
        <v>0</v>
      </c>
      <c r="BL488" s="19" t="s">
        <v>270</v>
      </c>
      <c r="BM488" s="187" t="s">
        <v>855</v>
      </c>
    </row>
    <row r="489" spans="1:65" s="2" customFormat="1" ht="11.25" x14ac:dyDescent="0.2">
      <c r="A489" s="37"/>
      <c r="B489" s="38"/>
      <c r="C489" s="39"/>
      <c r="D489" s="189" t="s">
        <v>164</v>
      </c>
      <c r="E489" s="39"/>
      <c r="F489" s="190" t="s">
        <v>856</v>
      </c>
      <c r="G489" s="39"/>
      <c r="H489" s="39"/>
      <c r="I489" s="191"/>
      <c r="J489" s="39"/>
      <c r="K489" s="39"/>
      <c r="L489" s="42"/>
      <c r="M489" s="192"/>
      <c r="N489" s="193"/>
      <c r="O489" s="67"/>
      <c r="P489" s="67"/>
      <c r="Q489" s="67"/>
      <c r="R489" s="67"/>
      <c r="S489" s="67"/>
      <c r="T489" s="68"/>
      <c r="U489" s="37"/>
      <c r="V489" s="37"/>
      <c r="W489" s="37"/>
      <c r="X489" s="37"/>
      <c r="Y489" s="37"/>
      <c r="Z489" s="37"/>
      <c r="AA489" s="37"/>
      <c r="AB489" s="37"/>
      <c r="AC489" s="37"/>
      <c r="AD489" s="37"/>
      <c r="AE489" s="37"/>
      <c r="AT489" s="19" t="s">
        <v>164</v>
      </c>
      <c r="AU489" s="19" t="s">
        <v>91</v>
      </c>
    </row>
    <row r="490" spans="1:65" s="14" customFormat="1" ht="11.25" x14ac:dyDescent="0.2">
      <c r="B490" s="205"/>
      <c r="C490" s="206"/>
      <c r="D490" s="196" t="s">
        <v>166</v>
      </c>
      <c r="E490" s="207" t="s">
        <v>79</v>
      </c>
      <c r="F490" s="208" t="s">
        <v>857</v>
      </c>
      <c r="G490" s="206"/>
      <c r="H490" s="209">
        <v>4.4800000000000004</v>
      </c>
      <c r="I490" s="210"/>
      <c r="J490" s="206"/>
      <c r="K490" s="206"/>
      <c r="L490" s="211"/>
      <c r="M490" s="212"/>
      <c r="N490" s="213"/>
      <c r="O490" s="213"/>
      <c r="P490" s="213"/>
      <c r="Q490" s="213"/>
      <c r="R490" s="213"/>
      <c r="S490" s="213"/>
      <c r="T490" s="214"/>
      <c r="AT490" s="215" t="s">
        <v>166</v>
      </c>
      <c r="AU490" s="215" t="s">
        <v>91</v>
      </c>
      <c r="AV490" s="14" t="s">
        <v>91</v>
      </c>
      <c r="AW490" s="14" t="s">
        <v>42</v>
      </c>
      <c r="AX490" s="14" t="s">
        <v>81</v>
      </c>
      <c r="AY490" s="215" t="s">
        <v>154</v>
      </c>
    </row>
    <row r="491" spans="1:65" s="14" customFormat="1" ht="11.25" x14ac:dyDescent="0.2">
      <c r="B491" s="205"/>
      <c r="C491" s="206"/>
      <c r="D491" s="196" t="s">
        <v>166</v>
      </c>
      <c r="E491" s="207" t="s">
        <v>79</v>
      </c>
      <c r="F491" s="208" t="s">
        <v>858</v>
      </c>
      <c r="G491" s="206"/>
      <c r="H491" s="209">
        <v>16.88</v>
      </c>
      <c r="I491" s="210"/>
      <c r="J491" s="206"/>
      <c r="K491" s="206"/>
      <c r="L491" s="211"/>
      <c r="M491" s="212"/>
      <c r="N491" s="213"/>
      <c r="O491" s="213"/>
      <c r="P491" s="213"/>
      <c r="Q491" s="213"/>
      <c r="R491" s="213"/>
      <c r="S491" s="213"/>
      <c r="T491" s="214"/>
      <c r="AT491" s="215" t="s">
        <v>166</v>
      </c>
      <c r="AU491" s="215" t="s">
        <v>91</v>
      </c>
      <c r="AV491" s="14" t="s">
        <v>91</v>
      </c>
      <c r="AW491" s="14" t="s">
        <v>42</v>
      </c>
      <c r="AX491" s="14" t="s">
        <v>81</v>
      </c>
      <c r="AY491" s="215" t="s">
        <v>154</v>
      </c>
    </row>
    <row r="492" spans="1:65" s="14" customFormat="1" ht="11.25" x14ac:dyDescent="0.2">
      <c r="B492" s="205"/>
      <c r="C492" s="206"/>
      <c r="D492" s="196" t="s">
        <v>166</v>
      </c>
      <c r="E492" s="207" t="s">
        <v>79</v>
      </c>
      <c r="F492" s="208" t="s">
        <v>859</v>
      </c>
      <c r="G492" s="206"/>
      <c r="H492" s="209">
        <v>83.71</v>
      </c>
      <c r="I492" s="210"/>
      <c r="J492" s="206"/>
      <c r="K492" s="206"/>
      <c r="L492" s="211"/>
      <c r="M492" s="212"/>
      <c r="N492" s="213"/>
      <c r="O492" s="213"/>
      <c r="P492" s="213"/>
      <c r="Q492" s="213"/>
      <c r="R492" s="213"/>
      <c r="S492" s="213"/>
      <c r="T492" s="214"/>
      <c r="AT492" s="215" t="s">
        <v>166</v>
      </c>
      <c r="AU492" s="215" t="s">
        <v>91</v>
      </c>
      <c r="AV492" s="14" t="s">
        <v>91</v>
      </c>
      <c r="AW492" s="14" t="s">
        <v>42</v>
      </c>
      <c r="AX492" s="14" t="s">
        <v>81</v>
      </c>
      <c r="AY492" s="215" t="s">
        <v>154</v>
      </c>
    </row>
    <row r="493" spans="1:65" s="14" customFormat="1" ht="11.25" x14ac:dyDescent="0.2">
      <c r="B493" s="205"/>
      <c r="C493" s="206"/>
      <c r="D493" s="196" t="s">
        <v>166</v>
      </c>
      <c r="E493" s="207" t="s">
        <v>79</v>
      </c>
      <c r="F493" s="208" t="s">
        <v>860</v>
      </c>
      <c r="G493" s="206"/>
      <c r="H493" s="209">
        <v>8.5</v>
      </c>
      <c r="I493" s="210"/>
      <c r="J493" s="206"/>
      <c r="K493" s="206"/>
      <c r="L493" s="211"/>
      <c r="M493" s="212"/>
      <c r="N493" s="213"/>
      <c r="O493" s="213"/>
      <c r="P493" s="213"/>
      <c r="Q493" s="213"/>
      <c r="R493" s="213"/>
      <c r="S493" s="213"/>
      <c r="T493" s="214"/>
      <c r="AT493" s="215" t="s">
        <v>166</v>
      </c>
      <c r="AU493" s="215" t="s">
        <v>91</v>
      </c>
      <c r="AV493" s="14" t="s">
        <v>91</v>
      </c>
      <c r="AW493" s="14" t="s">
        <v>42</v>
      </c>
      <c r="AX493" s="14" t="s">
        <v>81</v>
      </c>
      <c r="AY493" s="215" t="s">
        <v>154</v>
      </c>
    </row>
    <row r="494" spans="1:65" s="15" customFormat="1" ht="11.25" x14ac:dyDescent="0.2">
      <c r="B494" s="216"/>
      <c r="C494" s="217"/>
      <c r="D494" s="196" t="s">
        <v>166</v>
      </c>
      <c r="E494" s="218" t="s">
        <v>79</v>
      </c>
      <c r="F494" s="219" t="s">
        <v>171</v>
      </c>
      <c r="G494" s="217"/>
      <c r="H494" s="220">
        <v>113.57</v>
      </c>
      <c r="I494" s="221"/>
      <c r="J494" s="217"/>
      <c r="K494" s="217"/>
      <c r="L494" s="222"/>
      <c r="M494" s="223"/>
      <c r="N494" s="224"/>
      <c r="O494" s="224"/>
      <c r="P494" s="224"/>
      <c r="Q494" s="224"/>
      <c r="R494" s="224"/>
      <c r="S494" s="224"/>
      <c r="T494" s="225"/>
      <c r="AT494" s="226" t="s">
        <v>166</v>
      </c>
      <c r="AU494" s="226" t="s">
        <v>91</v>
      </c>
      <c r="AV494" s="15" t="s">
        <v>162</v>
      </c>
      <c r="AW494" s="15" t="s">
        <v>42</v>
      </c>
      <c r="AX494" s="15" t="s">
        <v>89</v>
      </c>
      <c r="AY494" s="226" t="s">
        <v>154</v>
      </c>
    </row>
    <row r="495" spans="1:65" s="2" customFormat="1" ht="37.9" customHeight="1" x14ac:dyDescent="0.2">
      <c r="A495" s="37"/>
      <c r="B495" s="38"/>
      <c r="C495" s="238" t="s">
        <v>861</v>
      </c>
      <c r="D495" s="238" t="s">
        <v>336</v>
      </c>
      <c r="E495" s="239" t="s">
        <v>848</v>
      </c>
      <c r="F495" s="240" t="s">
        <v>849</v>
      </c>
      <c r="G495" s="241" t="s">
        <v>160</v>
      </c>
      <c r="H495" s="242">
        <v>124.92700000000001</v>
      </c>
      <c r="I495" s="243"/>
      <c r="J495" s="244">
        <f>ROUND(I495*H495,2)</f>
        <v>0</v>
      </c>
      <c r="K495" s="240" t="s">
        <v>161</v>
      </c>
      <c r="L495" s="245"/>
      <c r="M495" s="246" t="s">
        <v>79</v>
      </c>
      <c r="N495" s="247" t="s">
        <v>51</v>
      </c>
      <c r="O495" s="67"/>
      <c r="P495" s="185">
        <f>O495*H495</f>
        <v>0</v>
      </c>
      <c r="Q495" s="185">
        <v>1.9199999999999998E-2</v>
      </c>
      <c r="R495" s="185">
        <f>Q495*H495</f>
        <v>2.3985984</v>
      </c>
      <c r="S495" s="185">
        <v>0</v>
      </c>
      <c r="T495" s="186">
        <f>S495*H495</f>
        <v>0</v>
      </c>
      <c r="U495" s="37"/>
      <c r="V495" s="37"/>
      <c r="W495" s="37"/>
      <c r="X495" s="37"/>
      <c r="Y495" s="37"/>
      <c r="Z495" s="37"/>
      <c r="AA495" s="37"/>
      <c r="AB495" s="37"/>
      <c r="AC495" s="37"/>
      <c r="AD495" s="37"/>
      <c r="AE495" s="37"/>
      <c r="AR495" s="187" t="s">
        <v>383</v>
      </c>
      <c r="AT495" s="187" t="s">
        <v>336</v>
      </c>
      <c r="AU495" s="187" t="s">
        <v>91</v>
      </c>
      <c r="AY495" s="19" t="s">
        <v>154</v>
      </c>
      <c r="BE495" s="188">
        <f>IF(N495="základní",J495,0)</f>
        <v>0</v>
      </c>
      <c r="BF495" s="188">
        <f>IF(N495="snížená",J495,0)</f>
        <v>0</v>
      </c>
      <c r="BG495" s="188">
        <f>IF(N495="zákl. přenesená",J495,0)</f>
        <v>0</v>
      </c>
      <c r="BH495" s="188">
        <f>IF(N495="sníž. přenesená",J495,0)</f>
        <v>0</v>
      </c>
      <c r="BI495" s="188">
        <f>IF(N495="nulová",J495,0)</f>
        <v>0</v>
      </c>
      <c r="BJ495" s="19" t="s">
        <v>89</v>
      </c>
      <c r="BK495" s="188">
        <f>ROUND(I495*H495,2)</f>
        <v>0</v>
      </c>
      <c r="BL495" s="19" t="s">
        <v>270</v>
      </c>
      <c r="BM495" s="187" t="s">
        <v>862</v>
      </c>
    </row>
    <row r="496" spans="1:65" s="14" customFormat="1" ht="11.25" x14ac:dyDescent="0.2">
      <c r="B496" s="205"/>
      <c r="C496" s="206"/>
      <c r="D496" s="196" t="s">
        <v>166</v>
      </c>
      <c r="E496" s="206"/>
      <c r="F496" s="208" t="s">
        <v>863</v>
      </c>
      <c r="G496" s="206"/>
      <c r="H496" s="209">
        <v>124.92700000000001</v>
      </c>
      <c r="I496" s="210"/>
      <c r="J496" s="206"/>
      <c r="K496" s="206"/>
      <c r="L496" s="211"/>
      <c r="M496" s="212"/>
      <c r="N496" s="213"/>
      <c r="O496" s="213"/>
      <c r="P496" s="213"/>
      <c r="Q496" s="213"/>
      <c r="R496" s="213"/>
      <c r="S496" s="213"/>
      <c r="T496" s="214"/>
      <c r="AT496" s="215" t="s">
        <v>166</v>
      </c>
      <c r="AU496" s="215" t="s">
        <v>91</v>
      </c>
      <c r="AV496" s="14" t="s">
        <v>91</v>
      </c>
      <c r="AW496" s="14" t="s">
        <v>4</v>
      </c>
      <c r="AX496" s="14" t="s">
        <v>89</v>
      </c>
      <c r="AY496" s="215" t="s">
        <v>154</v>
      </c>
    </row>
    <row r="497" spans="1:65" s="2" customFormat="1" ht="24.2" customHeight="1" x14ac:dyDescent="0.2">
      <c r="A497" s="37"/>
      <c r="B497" s="38"/>
      <c r="C497" s="176" t="s">
        <v>864</v>
      </c>
      <c r="D497" s="176" t="s">
        <v>157</v>
      </c>
      <c r="E497" s="177" t="s">
        <v>865</v>
      </c>
      <c r="F497" s="178" t="s">
        <v>866</v>
      </c>
      <c r="G497" s="179" t="s">
        <v>160</v>
      </c>
      <c r="H497" s="180">
        <v>104.21</v>
      </c>
      <c r="I497" s="181"/>
      <c r="J497" s="182">
        <f>ROUND(I497*H497,2)</f>
        <v>0</v>
      </c>
      <c r="K497" s="178" t="s">
        <v>161</v>
      </c>
      <c r="L497" s="42"/>
      <c r="M497" s="183" t="s">
        <v>79</v>
      </c>
      <c r="N497" s="184" t="s">
        <v>51</v>
      </c>
      <c r="O497" s="67"/>
      <c r="P497" s="185">
        <f>O497*H497</f>
        <v>0</v>
      </c>
      <c r="Q497" s="185">
        <v>1.5E-3</v>
      </c>
      <c r="R497" s="185">
        <f>Q497*H497</f>
        <v>0.15631499999999998</v>
      </c>
      <c r="S497" s="185">
        <v>0</v>
      </c>
      <c r="T497" s="186">
        <f>S497*H497</f>
        <v>0</v>
      </c>
      <c r="U497" s="37"/>
      <c r="V497" s="37"/>
      <c r="W497" s="37"/>
      <c r="X497" s="37"/>
      <c r="Y497" s="37"/>
      <c r="Z497" s="37"/>
      <c r="AA497" s="37"/>
      <c r="AB497" s="37"/>
      <c r="AC497" s="37"/>
      <c r="AD497" s="37"/>
      <c r="AE497" s="37"/>
      <c r="AR497" s="187" t="s">
        <v>270</v>
      </c>
      <c r="AT497" s="187" t="s">
        <v>157</v>
      </c>
      <c r="AU497" s="187" t="s">
        <v>91</v>
      </c>
      <c r="AY497" s="19" t="s">
        <v>154</v>
      </c>
      <c r="BE497" s="188">
        <f>IF(N497="základní",J497,0)</f>
        <v>0</v>
      </c>
      <c r="BF497" s="188">
        <f>IF(N497="snížená",J497,0)</f>
        <v>0</v>
      </c>
      <c r="BG497" s="188">
        <f>IF(N497="zákl. přenesená",J497,0)</f>
        <v>0</v>
      </c>
      <c r="BH497" s="188">
        <f>IF(N497="sníž. přenesená",J497,0)</f>
        <v>0</v>
      </c>
      <c r="BI497" s="188">
        <f>IF(N497="nulová",J497,0)</f>
        <v>0</v>
      </c>
      <c r="BJ497" s="19" t="s">
        <v>89</v>
      </c>
      <c r="BK497" s="188">
        <f>ROUND(I497*H497,2)</f>
        <v>0</v>
      </c>
      <c r="BL497" s="19" t="s">
        <v>270</v>
      </c>
      <c r="BM497" s="187" t="s">
        <v>867</v>
      </c>
    </row>
    <row r="498" spans="1:65" s="2" customFormat="1" ht="11.25" x14ac:dyDescent="0.2">
      <c r="A498" s="37"/>
      <c r="B498" s="38"/>
      <c r="C498" s="39"/>
      <c r="D498" s="189" t="s">
        <v>164</v>
      </c>
      <c r="E498" s="39"/>
      <c r="F498" s="190" t="s">
        <v>868</v>
      </c>
      <c r="G498" s="39"/>
      <c r="H498" s="39"/>
      <c r="I498" s="191"/>
      <c r="J498" s="39"/>
      <c r="K498" s="39"/>
      <c r="L498" s="42"/>
      <c r="M498" s="192"/>
      <c r="N498" s="193"/>
      <c r="O498" s="67"/>
      <c r="P498" s="67"/>
      <c r="Q498" s="67"/>
      <c r="R498" s="67"/>
      <c r="S498" s="67"/>
      <c r="T498" s="68"/>
      <c r="U498" s="37"/>
      <c r="V498" s="37"/>
      <c r="W498" s="37"/>
      <c r="X498" s="37"/>
      <c r="Y498" s="37"/>
      <c r="Z498" s="37"/>
      <c r="AA498" s="37"/>
      <c r="AB498" s="37"/>
      <c r="AC498" s="37"/>
      <c r="AD498" s="37"/>
      <c r="AE498" s="37"/>
      <c r="AT498" s="19" t="s">
        <v>164</v>
      </c>
      <c r="AU498" s="19" t="s">
        <v>91</v>
      </c>
    </row>
    <row r="499" spans="1:65" s="14" customFormat="1" ht="11.25" x14ac:dyDescent="0.2">
      <c r="B499" s="205"/>
      <c r="C499" s="206"/>
      <c r="D499" s="196" t="s">
        <v>166</v>
      </c>
      <c r="E499" s="207" t="s">
        <v>79</v>
      </c>
      <c r="F499" s="208" t="s">
        <v>553</v>
      </c>
      <c r="G499" s="206"/>
      <c r="H499" s="209">
        <v>83.71</v>
      </c>
      <c r="I499" s="210"/>
      <c r="J499" s="206"/>
      <c r="K499" s="206"/>
      <c r="L499" s="211"/>
      <c r="M499" s="212"/>
      <c r="N499" s="213"/>
      <c r="O499" s="213"/>
      <c r="P499" s="213"/>
      <c r="Q499" s="213"/>
      <c r="R499" s="213"/>
      <c r="S499" s="213"/>
      <c r="T499" s="214"/>
      <c r="AT499" s="215" t="s">
        <v>166</v>
      </c>
      <c r="AU499" s="215" t="s">
        <v>91</v>
      </c>
      <c r="AV499" s="14" t="s">
        <v>91</v>
      </c>
      <c r="AW499" s="14" t="s">
        <v>42</v>
      </c>
      <c r="AX499" s="14" t="s">
        <v>81</v>
      </c>
      <c r="AY499" s="215" t="s">
        <v>154</v>
      </c>
    </row>
    <row r="500" spans="1:65" s="14" customFormat="1" ht="11.25" x14ac:dyDescent="0.2">
      <c r="B500" s="205"/>
      <c r="C500" s="206"/>
      <c r="D500" s="196" t="s">
        <v>166</v>
      </c>
      <c r="E500" s="207" t="s">
        <v>79</v>
      </c>
      <c r="F500" s="208" t="s">
        <v>554</v>
      </c>
      <c r="G500" s="206"/>
      <c r="H500" s="209">
        <v>8.5</v>
      </c>
      <c r="I500" s="210"/>
      <c r="J500" s="206"/>
      <c r="K500" s="206"/>
      <c r="L500" s="211"/>
      <c r="M500" s="212"/>
      <c r="N500" s="213"/>
      <c r="O500" s="213"/>
      <c r="P500" s="213"/>
      <c r="Q500" s="213"/>
      <c r="R500" s="213"/>
      <c r="S500" s="213"/>
      <c r="T500" s="214"/>
      <c r="AT500" s="215" t="s">
        <v>166</v>
      </c>
      <c r="AU500" s="215" t="s">
        <v>91</v>
      </c>
      <c r="AV500" s="14" t="s">
        <v>91</v>
      </c>
      <c r="AW500" s="14" t="s">
        <v>42</v>
      </c>
      <c r="AX500" s="14" t="s">
        <v>81</v>
      </c>
      <c r="AY500" s="215" t="s">
        <v>154</v>
      </c>
    </row>
    <row r="501" spans="1:65" s="14" customFormat="1" ht="11.25" x14ac:dyDescent="0.2">
      <c r="B501" s="205"/>
      <c r="C501" s="206"/>
      <c r="D501" s="196" t="s">
        <v>166</v>
      </c>
      <c r="E501" s="207" t="s">
        <v>79</v>
      </c>
      <c r="F501" s="208" t="s">
        <v>869</v>
      </c>
      <c r="G501" s="206"/>
      <c r="H501" s="209">
        <v>12</v>
      </c>
      <c r="I501" s="210"/>
      <c r="J501" s="206"/>
      <c r="K501" s="206"/>
      <c r="L501" s="211"/>
      <c r="M501" s="212"/>
      <c r="N501" s="213"/>
      <c r="O501" s="213"/>
      <c r="P501" s="213"/>
      <c r="Q501" s="213"/>
      <c r="R501" s="213"/>
      <c r="S501" s="213"/>
      <c r="T501" s="214"/>
      <c r="AT501" s="215" t="s">
        <v>166</v>
      </c>
      <c r="AU501" s="215" t="s">
        <v>91</v>
      </c>
      <c r="AV501" s="14" t="s">
        <v>91</v>
      </c>
      <c r="AW501" s="14" t="s">
        <v>42</v>
      </c>
      <c r="AX501" s="14" t="s">
        <v>81</v>
      </c>
      <c r="AY501" s="215" t="s">
        <v>154</v>
      </c>
    </row>
    <row r="502" spans="1:65" s="15" customFormat="1" ht="11.25" x14ac:dyDescent="0.2">
      <c r="B502" s="216"/>
      <c r="C502" s="217"/>
      <c r="D502" s="196" t="s">
        <v>166</v>
      </c>
      <c r="E502" s="218" t="s">
        <v>79</v>
      </c>
      <c r="F502" s="219" t="s">
        <v>171</v>
      </c>
      <c r="G502" s="217"/>
      <c r="H502" s="220">
        <v>104.21</v>
      </c>
      <c r="I502" s="221"/>
      <c r="J502" s="217"/>
      <c r="K502" s="217"/>
      <c r="L502" s="222"/>
      <c r="M502" s="223"/>
      <c r="N502" s="224"/>
      <c r="O502" s="224"/>
      <c r="P502" s="224"/>
      <c r="Q502" s="224"/>
      <c r="R502" s="224"/>
      <c r="S502" s="224"/>
      <c r="T502" s="225"/>
      <c r="AT502" s="226" t="s">
        <v>166</v>
      </c>
      <c r="AU502" s="226" t="s">
        <v>91</v>
      </c>
      <c r="AV502" s="15" t="s">
        <v>162</v>
      </c>
      <c r="AW502" s="15" t="s">
        <v>42</v>
      </c>
      <c r="AX502" s="15" t="s">
        <v>89</v>
      </c>
      <c r="AY502" s="226" t="s">
        <v>154</v>
      </c>
    </row>
    <row r="503" spans="1:65" s="2" customFormat="1" ht="44.25" customHeight="1" x14ac:dyDescent="0.2">
      <c r="A503" s="37"/>
      <c r="B503" s="38"/>
      <c r="C503" s="176" t="s">
        <v>870</v>
      </c>
      <c r="D503" s="176" t="s">
        <v>157</v>
      </c>
      <c r="E503" s="177" t="s">
        <v>871</v>
      </c>
      <c r="F503" s="178" t="s">
        <v>872</v>
      </c>
      <c r="G503" s="179" t="s">
        <v>174</v>
      </c>
      <c r="H503" s="180">
        <v>4.5519999999999996</v>
      </c>
      <c r="I503" s="181"/>
      <c r="J503" s="182">
        <f>ROUND(I503*H503,2)</f>
        <v>0</v>
      </c>
      <c r="K503" s="178" t="s">
        <v>161</v>
      </c>
      <c r="L503" s="42"/>
      <c r="M503" s="183" t="s">
        <v>79</v>
      </c>
      <c r="N503" s="184" t="s">
        <v>51</v>
      </c>
      <c r="O503" s="67"/>
      <c r="P503" s="185">
        <f>O503*H503</f>
        <v>0</v>
      </c>
      <c r="Q503" s="185">
        <v>0</v>
      </c>
      <c r="R503" s="185">
        <f>Q503*H503</f>
        <v>0</v>
      </c>
      <c r="S503" s="185">
        <v>0</v>
      </c>
      <c r="T503" s="186">
        <f>S503*H503</f>
        <v>0</v>
      </c>
      <c r="U503" s="37"/>
      <c r="V503" s="37"/>
      <c r="W503" s="37"/>
      <c r="X503" s="37"/>
      <c r="Y503" s="37"/>
      <c r="Z503" s="37"/>
      <c r="AA503" s="37"/>
      <c r="AB503" s="37"/>
      <c r="AC503" s="37"/>
      <c r="AD503" s="37"/>
      <c r="AE503" s="37"/>
      <c r="AR503" s="187" t="s">
        <v>270</v>
      </c>
      <c r="AT503" s="187" t="s">
        <v>157</v>
      </c>
      <c r="AU503" s="187" t="s">
        <v>91</v>
      </c>
      <c r="AY503" s="19" t="s">
        <v>154</v>
      </c>
      <c r="BE503" s="188">
        <f>IF(N503="základní",J503,0)</f>
        <v>0</v>
      </c>
      <c r="BF503" s="188">
        <f>IF(N503="snížená",J503,0)</f>
        <v>0</v>
      </c>
      <c r="BG503" s="188">
        <f>IF(N503="zákl. přenesená",J503,0)</f>
        <v>0</v>
      </c>
      <c r="BH503" s="188">
        <f>IF(N503="sníž. přenesená",J503,0)</f>
        <v>0</v>
      </c>
      <c r="BI503" s="188">
        <f>IF(N503="nulová",J503,0)</f>
        <v>0</v>
      </c>
      <c r="BJ503" s="19" t="s">
        <v>89</v>
      </c>
      <c r="BK503" s="188">
        <f>ROUND(I503*H503,2)</f>
        <v>0</v>
      </c>
      <c r="BL503" s="19" t="s">
        <v>270</v>
      </c>
      <c r="BM503" s="187" t="s">
        <v>873</v>
      </c>
    </row>
    <row r="504" spans="1:65" s="2" customFormat="1" ht="11.25" x14ac:dyDescent="0.2">
      <c r="A504" s="37"/>
      <c r="B504" s="38"/>
      <c r="C504" s="39"/>
      <c r="D504" s="189" t="s">
        <v>164</v>
      </c>
      <c r="E504" s="39"/>
      <c r="F504" s="190" t="s">
        <v>874</v>
      </c>
      <c r="G504" s="39"/>
      <c r="H504" s="39"/>
      <c r="I504" s="191"/>
      <c r="J504" s="39"/>
      <c r="K504" s="39"/>
      <c r="L504" s="42"/>
      <c r="M504" s="192"/>
      <c r="N504" s="193"/>
      <c r="O504" s="67"/>
      <c r="P504" s="67"/>
      <c r="Q504" s="67"/>
      <c r="R504" s="67"/>
      <c r="S504" s="67"/>
      <c r="T504" s="68"/>
      <c r="U504" s="37"/>
      <c r="V504" s="37"/>
      <c r="W504" s="37"/>
      <c r="X504" s="37"/>
      <c r="Y504" s="37"/>
      <c r="Z504" s="37"/>
      <c r="AA504" s="37"/>
      <c r="AB504" s="37"/>
      <c r="AC504" s="37"/>
      <c r="AD504" s="37"/>
      <c r="AE504" s="37"/>
      <c r="AT504" s="19" t="s">
        <v>164</v>
      </c>
      <c r="AU504" s="19" t="s">
        <v>91</v>
      </c>
    </row>
    <row r="505" spans="1:65" s="2" customFormat="1" ht="49.15" customHeight="1" x14ac:dyDescent="0.2">
      <c r="A505" s="37"/>
      <c r="B505" s="38"/>
      <c r="C505" s="176" t="s">
        <v>875</v>
      </c>
      <c r="D505" s="176" t="s">
        <v>157</v>
      </c>
      <c r="E505" s="177" t="s">
        <v>876</v>
      </c>
      <c r="F505" s="178" t="s">
        <v>877</v>
      </c>
      <c r="G505" s="179" t="s">
        <v>174</v>
      </c>
      <c r="H505" s="180">
        <v>4.5519999999999996</v>
      </c>
      <c r="I505" s="181"/>
      <c r="J505" s="182">
        <f>ROUND(I505*H505,2)</f>
        <v>0</v>
      </c>
      <c r="K505" s="178" t="s">
        <v>161</v>
      </c>
      <c r="L505" s="42"/>
      <c r="M505" s="183" t="s">
        <v>79</v>
      </c>
      <c r="N505" s="184" t="s">
        <v>51</v>
      </c>
      <c r="O505" s="67"/>
      <c r="P505" s="185">
        <f>O505*H505</f>
        <v>0</v>
      </c>
      <c r="Q505" s="185">
        <v>0</v>
      </c>
      <c r="R505" s="185">
        <f>Q505*H505</f>
        <v>0</v>
      </c>
      <c r="S505" s="185">
        <v>0</v>
      </c>
      <c r="T505" s="186">
        <f>S505*H505</f>
        <v>0</v>
      </c>
      <c r="U505" s="37"/>
      <c r="V505" s="37"/>
      <c r="W505" s="37"/>
      <c r="X505" s="37"/>
      <c r="Y505" s="37"/>
      <c r="Z505" s="37"/>
      <c r="AA505" s="37"/>
      <c r="AB505" s="37"/>
      <c r="AC505" s="37"/>
      <c r="AD505" s="37"/>
      <c r="AE505" s="37"/>
      <c r="AR505" s="187" t="s">
        <v>270</v>
      </c>
      <c r="AT505" s="187" t="s">
        <v>157</v>
      </c>
      <c r="AU505" s="187" t="s">
        <v>91</v>
      </c>
      <c r="AY505" s="19" t="s">
        <v>154</v>
      </c>
      <c r="BE505" s="188">
        <f>IF(N505="základní",J505,0)</f>
        <v>0</v>
      </c>
      <c r="BF505" s="188">
        <f>IF(N505="snížená",J505,0)</f>
        <v>0</v>
      </c>
      <c r="BG505" s="188">
        <f>IF(N505="zákl. přenesená",J505,0)</f>
        <v>0</v>
      </c>
      <c r="BH505" s="188">
        <f>IF(N505="sníž. přenesená",J505,0)</f>
        <v>0</v>
      </c>
      <c r="BI505" s="188">
        <f>IF(N505="nulová",J505,0)</f>
        <v>0</v>
      </c>
      <c r="BJ505" s="19" t="s">
        <v>89</v>
      </c>
      <c r="BK505" s="188">
        <f>ROUND(I505*H505,2)</f>
        <v>0</v>
      </c>
      <c r="BL505" s="19" t="s">
        <v>270</v>
      </c>
      <c r="BM505" s="187" t="s">
        <v>878</v>
      </c>
    </row>
    <row r="506" spans="1:65" s="2" customFormat="1" ht="11.25" x14ac:dyDescent="0.2">
      <c r="A506" s="37"/>
      <c r="B506" s="38"/>
      <c r="C506" s="39"/>
      <c r="D506" s="189" t="s">
        <v>164</v>
      </c>
      <c r="E506" s="39"/>
      <c r="F506" s="190" t="s">
        <v>879</v>
      </c>
      <c r="G506" s="39"/>
      <c r="H506" s="39"/>
      <c r="I506" s="191"/>
      <c r="J506" s="39"/>
      <c r="K506" s="39"/>
      <c r="L506" s="42"/>
      <c r="M506" s="192"/>
      <c r="N506" s="193"/>
      <c r="O506" s="67"/>
      <c r="P506" s="67"/>
      <c r="Q506" s="67"/>
      <c r="R506" s="67"/>
      <c r="S506" s="67"/>
      <c r="T506" s="68"/>
      <c r="U506" s="37"/>
      <c r="V506" s="37"/>
      <c r="W506" s="37"/>
      <c r="X506" s="37"/>
      <c r="Y506" s="37"/>
      <c r="Z506" s="37"/>
      <c r="AA506" s="37"/>
      <c r="AB506" s="37"/>
      <c r="AC506" s="37"/>
      <c r="AD506" s="37"/>
      <c r="AE506" s="37"/>
      <c r="AT506" s="19" t="s">
        <v>164</v>
      </c>
      <c r="AU506" s="19" t="s">
        <v>91</v>
      </c>
    </row>
    <row r="507" spans="1:65" s="12" customFormat="1" ht="22.9" customHeight="1" x14ac:dyDescent="0.2">
      <c r="B507" s="160"/>
      <c r="C507" s="161"/>
      <c r="D507" s="162" t="s">
        <v>80</v>
      </c>
      <c r="E507" s="174" t="s">
        <v>880</v>
      </c>
      <c r="F507" s="174" t="s">
        <v>881</v>
      </c>
      <c r="G507" s="161"/>
      <c r="H507" s="161"/>
      <c r="I507" s="164"/>
      <c r="J507" s="175">
        <f>BK507</f>
        <v>0</v>
      </c>
      <c r="K507" s="161"/>
      <c r="L507" s="166"/>
      <c r="M507" s="167"/>
      <c r="N507" s="168"/>
      <c r="O507" s="168"/>
      <c r="P507" s="169">
        <f>SUM(P508:P519)</f>
        <v>0</v>
      </c>
      <c r="Q507" s="168"/>
      <c r="R507" s="169">
        <f>SUM(R508:R519)</f>
        <v>1.7319200000000001E-3</v>
      </c>
      <c r="S507" s="168"/>
      <c r="T507" s="170">
        <f>SUM(T508:T519)</f>
        <v>0</v>
      </c>
      <c r="AR507" s="171" t="s">
        <v>91</v>
      </c>
      <c r="AT507" s="172" t="s">
        <v>80</v>
      </c>
      <c r="AU507" s="172" t="s">
        <v>89</v>
      </c>
      <c r="AY507" s="171" t="s">
        <v>154</v>
      </c>
      <c r="BK507" s="173">
        <f>SUM(BK508:BK519)</f>
        <v>0</v>
      </c>
    </row>
    <row r="508" spans="1:65" s="2" customFormat="1" ht="16.5" customHeight="1" x14ac:dyDescent="0.2">
      <c r="A508" s="37"/>
      <c r="B508" s="38"/>
      <c r="C508" s="176" t="s">
        <v>882</v>
      </c>
      <c r="D508" s="176" t="s">
        <v>157</v>
      </c>
      <c r="E508" s="177" t="s">
        <v>883</v>
      </c>
      <c r="F508" s="178" t="s">
        <v>884</v>
      </c>
      <c r="G508" s="179" t="s">
        <v>305</v>
      </c>
      <c r="H508" s="180">
        <v>2</v>
      </c>
      <c r="I508" s="181"/>
      <c r="J508" s="182">
        <f>ROUND(I508*H508,2)</f>
        <v>0</v>
      </c>
      <c r="K508" s="178" t="s">
        <v>161</v>
      </c>
      <c r="L508" s="42"/>
      <c r="M508" s="183" t="s">
        <v>79</v>
      </c>
      <c r="N508" s="184" t="s">
        <v>51</v>
      </c>
      <c r="O508" s="67"/>
      <c r="P508" s="185">
        <f>O508*H508</f>
        <v>0</v>
      </c>
      <c r="Q508" s="185">
        <v>1.0000000000000001E-5</v>
      </c>
      <c r="R508" s="185">
        <f>Q508*H508</f>
        <v>2.0000000000000002E-5</v>
      </c>
      <c r="S508" s="185">
        <v>0</v>
      </c>
      <c r="T508" s="186">
        <f>S508*H508</f>
        <v>0</v>
      </c>
      <c r="U508" s="37"/>
      <c r="V508" s="37"/>
      <c r="W508" s="37"/>
      <c r="X508" s="37"/>
      <c r="Y508" s="37"/>
      <c r="Z508" s="37"/>
      <c r="AA508" s="37"/>
      <c r="AB508" s="37"/>
      <c r="AC508" s="37"/>
      <c r="AD508" s="37"/>
      <c r="AE508" s="37"/>
      <c r="AR508" s="187" t="s">
        <v>270</v>
      </c>
      <c r="AT508" s="187" t="s">
        <v>157</v>
      </c>
      <c r="AU508" s="187" t="s">
        <v>91</v>
      </c>
      <c r="AY508" s="19" t="s">
        <v>154</v>
      </c>
      <c r="BE508" s="188">
        <f>IF(N508="základní",J508,0)</f>
        <v>0</v>
      </c>
      <c r="BF508" s="188">
        <f>IF(N508="snížená",J508,0)</f>
        <v>0</v>
      </c>
      <c r="BG508" s="188">
        <f>IF(N508="zákl. přenesená",J508,0)</f>
        <v>0</v>
      </c>
      <c r="BH508" s="188">
        <f>IF(N508="sníž. přenesená",J508,0)</f>
        <v>0</v>
      </c>
      <c r="BI508" s="188">
        <f>IF(N508="nulová",J508,0)</f>
        <v>0</v>
      </c>
      <c r="BJ508" s="19" t="s">
        <v>89</v>
      </c>
      <c r="BK508" s="188">
        <f>ROUND(I508*H508,2)</f>
        <v>0</v>
      </c>
      <c r="BL508" s="19" t="s">
        <v>270</v>
      </c>
      <c r="BM508" s="187" t="s">
        <v>885</v>
      </c>
    </row>
    <row r="509" spans="1:65" s="2" customFormat="1" ht="11.25" x14ac:dyDescent="0.2">
      <c r="A509" s="37"/>
      <c r="B509" s="38"/>
      <c r="C509" s="39"/>
      <c r="D509" s="189" t="s">
        <v>164</v>
      </c>
      <c r="E509" s="39"/>
      <c r="F509" s="190" t="s">
        <v>886</v>
      </c>
      <c r="G509" s="39"/>
      <c r="H509" s="39"/>
      <c r="I509" s="191"/>
      <c r="J509" s="39"/>
      <c r="K509" s="39"/>
      <c r="L509" s="42"/>
      <c r="M509" s="192"/>
      <c r="N509" s="193"/>
      <c r="O509" s="67"/>
      <c r="P509" s="67"/>
      <c r="Q509" s="67"/>
      <c r="R509" s="67"/>
      <c r="S509" s="67"/>
      <c r="T509" s="68"/>
      <c r="U509" s="37"/>
      <c r="V509" s="37"/>
      <c r="W509" s="37"/>
      <c r="X509" s="37"/>
      <c r="Y509" s="37"/>
      <c r="Z509" s="37"/>
      <c r="AA509" s="37"/>
      <c r="AB509" s="37"/>
      <c r="AC509" s="37"/>
      <c r="AD509" s="37"/>
      <c r="AE509" s="37"/>
      <c r="AT509" s="19" t="s">
        <v>164</v>
      </c>
      <c r="AU509" s="19" t="s">
        <v>91</v>
      </c>
    </row>
    <row r="510" spans="1:65" s="2" customFormat="1" ht="16.5" customHeight="1" x14ac:dyDescent="0.2">
      <c r="A510" s="37"/>
      <c r="B510" s="38"/>
      <c r="C510" s="238" t="s">
        <v>887</v>
      </c>
      <c r="D510" s="238" t="s">
        <v>336</v>
      </c>
      <c r="E510" s="239" t="s">
        <v>888</v>
      </c>
      <c r="F510" s="240" t="s">
        <v>889</v>
      </c>
      <c r="G510" s="241" t="s">
        <v>305</v>
      </c>
      <c r="H510" s="242">
        <v>2.1</v>
      </c>
      <c r="I510" s="243"/>
      <c r="J510" s="244">
        <f>ROUND(I510*H510,2)</f>
        <v>0</v>
      </c>
      <c r="K510" s="240" t="s">
        <v>161</v>
      </c>
      <c r="L510" s="245"/>
      <c r="M510" s="246" t="s">
        <v>79</v>
      </c>
      <c r="N510" s="247" t="s">
        <v>51</v>
      </c>
      <c r="O510" s="67"/>
      <c r="P510" s="185">
        <f>O510*H510</f>
        <v>0</v>
      </c>
      <c r="Q510" s="185">
        <v>3.8000000000000002E-4</v>
      </c>
      <c r="R510" s="185">
        <f>Q510*H510</f>
        <v>7.980000000000001E-4</v>
      </c>
      <c r="S510" s="185">
        <v>0</v>
      </c>
      <c r="T510" s="186">
        <f>S510*H510</f>
        <v>0</v>
      </c>
      <c r="U510" s="37"/>
      <c r="V510" s="37"/>
      <c r="W510" s="37"/>
      <c r="X510" s="37"/>
      <c r="Y510" s="37"/>
      <c r="Z510" s="37"/>
      <c r="AA510" s="37"/>
      <c r="AB510" s="37"/>
      <c r="AC510" s="37"/>
      <c r="AD510" s="37"/>
      <c r="AE510" s="37"/>
      <c r="AR510" s="187" t="s">
        <v>383</v>
      </c>
      <c r="AT510" s="187" t="s">
        <v>336</v>
      </c>
      <c r="AU510" s="187" t="s">
        <v>91</v>
      </c>
      <c r="AY510" s="19" t="s">
        <v>154</v>
      </c>
      <c r="BE510" s="188">
        <f>IF(N510="základní",J510,0)</f>
        <v>0</v>
      </c>
      <c r="BF510" s="188">
        <f>IF(N510="snížená",J510,0)</f>
        <v>0</v>
      </c>
      <c r="BG510" s="188">
        <f>IF(N510="zákl. přenesená",J510,0)</f>
        <v>0</v>
      </c>
      <c r="BH510" s="188">
        <f>IF(N510="sníž. přenesená",J510,0)</f>
        <v>0</v>
      </c>
      <c r="BI510" s="188">
        <f>IF(N510="nulová",J510,0)</f>
        <v>0</v>
      </c>
      <c r="BJ510" s="19" t="s">
        <v>89</v>
      </c>
      <c r="BK510" s="188">
        <f>ROUND(I510*H510,2)</f>
        <v>0</v>
      </c>
      <c r="BL510" s="19" t="s">
        <v>270</v>
      </c>
      <c r="BM510" s="187" t="s">
        <v>890</v>
      </c>
    </row>
    <row r="511" spans="1:65" s="14" customFormat="1" ht="11.25" x14ac:dyDescent="0.2">
      <c r="B511" s="205"/>
      <c r="C511" s="206"/>
      <c r="D511" s="196" t="s">
        <v>166</v>
      </c>
      <c r="E511" s="206"/>
      <c r="F511" s="208" t="s">
        <v>891</v>
      </c>
      <c r="G511" s="206"/>
      <c r="H511" s="209">
        <v>2.1</v>
      </c>
      <c r="I511" s="210"/>
      <c r="J511" s="206"/>
      <c r="K511" s="206"/>
      <c r="L511" s="211"/>
      <c r="M511" s="212"/>
      <c r="N511" s="213"/>
      <c r="O511" s="213"/>
      <c r="P511" s="213"/>
      <c r="Q511" s="213"/>
      <c r="R511" s="213"/>
      <c r="S511" s="213"/>
      <c r="T511" s="214"/>
      <c r="AT511" s="215" t="s">
        <v>166</v>
      </c>
      <c r="AU511" s="215" t="s">
        <v>91</v>
      </c>
      <c r="AV511" s="14" t="s">
        <v>91</v>
      </c>
      <c r="AW511" s="14" t="s">
        <v>4</v>
      </c>
      <c r="AX511" s="14" t="s">
        <v>89</v>
      </c>
      <c r="AY511" s="215" t="s">
        <v>154</v>
      </c>
    </row>
    <row r="512" spans="1:65" s="2" customFormat="1" ht="16.5" customHeight="1" x14ac:dyDescent="0.2">
      <c r="A512" s="37"/>
      <c r="B512" s="38"/>
      <c r="C512" s="176" t="s">
        <v>892</v>
      </c>
      <c r="D512" s="176" t="s">
        <v>157</v>
      </c>
      <c r="E512" s="177" t="s">
        <v>893</v>
      </c>
      <c r="F512" s="178" t="s">
        <v>894</v>
      </c>
      <c r="G512" s="179" t="s">
        <v>305</v>
      </c>
      <c r="H512" s="180">
        <v>5.6</v>
      </c>
      <c r="I512" s="181"/>
      <c r="J512" s="182">
        <f>ROUND(I512*H512,2)</f>
        <v>0</v>
      </c>
      <c r="K512" s="178" t="s">
        <v>161</v>
      </c>
      <c r="L512" s="42"/>
      <c r="M512" s="183" t="s">
        <v>79</v>
      </c>
      <c r="N512" s="184" t="s">
        <v>51</v>
      </c>
      <c r="O512" s="67"/>
      <c r="P512" s="185">
        <f>O512*H512</f>
        <v>0</v>
      </c>
      <c r="Q512" s="185">
        <v>0</v>
      </c>
      <c r="R512" s="185">
        <f>Q512*H512</f>
        <v>0</v>
      </c>
      <c r="S512" s="185">
        <v>0</v>
      </c>
      <c r="T512" s="186">
        <f>S512*H512</f>
        <v>0</v>
      </c>
      <c r="U512" s="37"/>
      <c r="V512" s="37"/>
      <c r="W512" s="37"/>
      <c r="X512" s="37"/>
      <c r="Y512" s="37"/>
      <c r="Z512" s="37"/>
      <c r="AA512" s="37"/>
      <c r="AB512" s="37"/>
      <c r="AC512" s="37"/>
      <c r="AD512" s="37"/>
      <c r="AE512" s="37"/>
      <c r="AR512" s="187" t="s">
        <v>270</v>
      </c>
      <c r="AT512" s="187" t="s">
        <v>157</v>
      </c>
      <c r="AU512" s="187" t="s">
        <v>91</v>
      </c>
      <c r="AY512" s="19" t="s">
        <v>154</v>
      </c>
      <c r="BE512" s="188">
        <f>IF(N512="základní",J512,0)</f>
        <v>0</v>
      </c>
      <c r="BF512" s="188">
        <f>IF(N512="snížená",J512,0)</f>
        <v>0</v>
      </c>
      <c r="BG512" s="188">
        <f>IF(N512="zákl. přenesená",J512,0)</f>
        <v>0</v>
      </c>
      <c r="BH512" s="188">
        <f>IF(N512="sníž. přenesená",J512,0)</f>
        <v>0</v>
      </c>
      <c r="BI512" s="188">
        <f>IF(N512="nulová",J512,0)</f>
        <v>0</v>
      </c>
      <c r="BJ512" s="19" t="s">
        <v>89</v>
      </c>
      <c r="BK512" s="188">
        <f>ROUND(I512*H512,2)</f>
        <v>0</v>
      </c>
      <c r="BL512" s="19" t="s">
        <v>270</v>
      </c>
      <c r="BM512" s="187" t="s">
        <v>895</v>
      </c>
    </row>
    <row r="513" spans="1:65" s="2" customFormat="1" ht="11.25" x14ac:dyDescent="0.2">
      <c r="A513" s="37"/>
      <c r="B513" s="38"/>
      <c r="C513" s="39"/>
      <c r="D513" s="189" t="s">
        <v>164</v>
      </c>
      <c r="E513" s="39"/>
      <c r="F513" s="190" t="s">
        <v>896</v>
      </c>
      <c r="G513" s="39"/>
      <c r="H513" s="39"/>
      <c r="I513" s="191"/>
      <c r="J513" s="39"/>
      <c r="K513" s="39"/>
      <c r="L513" s="42"/>
      <c r="M513" s="192"/>
      <c r="N513" s="193"/>
      <c r="O513" s="67"/>
      <c r="P513" s="67"/>
      <c r="Q513" s="67"/>
      <c r="R513" s="67"/>
      <c r="S513" s="67"/>
      <c r="T513" s="68"/>
      <c r="U513" s="37"/>
      <c r="V513" s="37"/>
      <c r="W513" s="37"/>
      <c r="X513" s="37"/>
      <c r="Y513" s="37"/>
      <c r="Z513" s="37"/>
      <c r="AA513" s="37"/>
      <c r="AB513" s="37"/>
      <c r="AC513" s="37"/>
      <c r="AD513" s="37"/>
      <c r="AE513" s="37"/>
      <c r="AT513" s="19" t="s">
        <v>164</v>
      </c>
      <c r="AU513" s="19" t="s">
        <v>91</v>
      </c>
    </row>
    <row r="514" spans="1:65" s="2" customFormat="1" ht="16.5" customHeight="1" x14ac:dyDescent="0.2">
      <c r="A514" s="37"/>
      <c r="B514" s="38"/>
      <c r="C514" s="238" t="s">
        <v>897</v>
      </c>
      <c r="D514" s="238" t="s">
        <v>336</v>
      </c>
      <c r="E514" s="239" t="s">
        <v>898</v>
      </c>
      <c r="F514" s="240" t="s">
        <v>899</v>
      </c>
      <c r="G514" s="241" t="s">
        <v>305</v>
      </c>
      <c r="H514" s="242">
        <v>5.7119999999999997</v>
      </c>
      <c r="I514" s="243"/>
      <c r="J514" s="244">
        <f>ROUND(I514*H514,2)</f>
        <v>0</v>
      </c>
      <c r="K514" s="240" t="s">
        <v>161</v>
      </c>
      <c r="L514" s="245"/>
      <c r="M514" s="246" t="s">
        <v>79</v>
      </c>
      <c r="N514" s="247" t="s">
        <v>51</v>
      </c>
      <c r="O514" s="67"/>
      <c r="P514" s="185">
        <f>O514*H514</f>
        <v>0</v>
      </c>
      <c r="Q514" s="185">
        <v>1.6000000000000001E-4</v>
      </c>
      <c r="R514" s="185">
        <f>Q514*H514</f>
        <v>9.1392000000000003E-4</v>
      </c>
      <c r="S514" s="185">
        <v>0</v>
      </c>
      <c r="T514" s="186">
        <f>S514*H514</f>
        <v>0</v>
      </c>
      <c r="U514" s="37"/>
      <c r="V514" s="37"/>
      <c r="W514" s="37"/>
      <c r="X514" s="37"/>
      <c r="Y514" s="37"/>
      <c r="Z514" s="37"/>
      <c r="AA514" s="37"/>
      <c r="AB514" s="37"/>
      <c r="AC514" s="37"/>
      <c r="AD514" s="37"/>
      <c r="AE514" s="37"/>
      <c r="AR514" s="187" t="s">
        <v>383</v>
      </c>
      <c r="AT514" s="187" t="s">
        <v>336</v>
      </c>
      <c r="AU514" s="187" t="s">
        <v>91</v>
      </c>
      <c r="AY514" s="19" t="s">
        <v>154</v>
      </c>
      <c r="BE514" s="188">
        <f>IF(N514="základní",J514,0)</f>
        <v>0</v>
      </c>
      <c r="BF514" s="188">
        <f>IF(N514="snížená",J514,0)</f>
        <v>0</v>
      </c>
      <c r="BG514" s="188">
        <f>IF(N514="zákl. přenesená",J514,0)</f>
        <v>0</v>
      </c>
      <c r="BH514" s="188">
        <f>IF(N514="sníž. přenesená",J514,0)</f>
        <v>0</v>
      </c>
      <c r="BI514" s="188">
        <f>IF(N514="nulová",J514,0)</f>
        <v>0</v>
      </c>
      <c r="BJ514" s="19" t="s">
        <v>89</v>
      </c>
      <c r="BK514" s="188">
        <f>ROUND(I514*H514,2)</f>
        <v>0</v>
      </c>
      <c r="BL514" s="19" t="s">
        <v>270</v>
      </c>
      <c r="BM514" s="187" t="s">
        <v>900</v>
      </c>
    </row>
    <row r="515" spans="1:65" s="14" customFormat="1" ht="11.25" x14ac:dyDescent="0.2">
      <c r="B515" s="205"/>
      <c r="C515" s="206"/>
      <c r="D515" s="196" t="s">
        <v>166</v>
      </c>
      <c r="E515" s="206"/>
      <c r="F515" s="208" t="s">
        <v>901</v>
      </c>
      <c r="G515" s="206"/>
      <c r="H515" s="209">
        <v>5.7119999999999997</v>
      </c>
      <c r="I515" s="210"/>
      <c r="J515" s="206"/>
      <c r="K515" s="206"/>
      <c r="L515" s="211"/>
      <c r="M515" s="212"/>
      <c r="N515" s="213"/>
      <c r="O515" s="213"/>
      <c r="P515" s="213"/>
      <c r="Q515" s="213"/>
      <c r="R515" s="213"/>
      <c r="S515" s="213"/>
      <c r="T515" s="214"/>
      <c r="AT515" s="215" t="s">
        <v>166</v>
      </c>
      <c r="AU515" s="215" t="s">
        <v>91</v>
      </c>
      <c r="AV515" s="14" t="s">
        <v>91</v>
      </c>
      <c r="AW515" s="14" t="s">
        <v>4</v>
      </c>
      <c r="AX515" s="14" t="s">
        <v>89</v>
      </c>
      <c r="AY515" s="215" t="s">
        <v>154</v>
      </c>
    </row>
    <row r="516" spans="1:65" s="2" customFormat="1" ht="44.25" customHeight="1" x14ac:dyDescent="0.2">
      <c r="A516" s="37"/>
      <c r="B516" s="38"/>
      <c r="C516" s="176" t="s">
        <v>902</v>
      </c>
      <c r="D516" s="176" t="s">
        <v>157</v>
      </c>
      <c r="E516" s="177" t="s">
        <v>903</v>
      </c>
      <c r="F516" s="178" t="s">
        <v>904</v>
      </c>
      <c r="G516" s="179" t="s">
        <v>174</v>
      </c>
      <c r="H516" s="180">
        <v>2E-3</v>
      </c>
      <c r="I516" s="181"/>
      <c r="J516" s="182">
        <f>ROUND(I516*H516,2)</f>
        <v>0</v>
      </c>
      <c r="K516" s="178" t="s">
        <v>161</v>
      </c>
      <c r="L516" s="42"/>
      <c r="M516" s="183" t="s">
        <v>79</v>
      </c>
      <c r="N516" s="184" t="s">
        <v>51</v>
      </c>
      <c r="O516" s="67"/>
      <c r="P516" s="185">
        <f>O516*H516</f>
        <v>0</v>
      </c>
      <c r="Q516" s="185">
        <v>0</v>
      </c>
      <c r="R516" s="185">
        <f>Q516*H516</f>
        <v>0</v>
      </c>
      <c r="S516" s="185">
        <v>0</v>
      </c>
      <c r="T516" s="186">
        <f>S516*H516</f>
        <v>0</v>
      </c>
      <c r="U516" s="37"/>
      <c r="V516" s="37"/>
      <c r="W516" s="37"/>
      <c r="X516" s="37"/>
      <c r="Y516" s="37"/>
      <c r="Z516" s="37"/>
      <c r="AA516" s="37"/>
      <c r="AB516" s="37"/>
      <c r="AC516" s="37"/>
      <c r="AD516" s="37"/>
      <c r="AE516" s="37"/>
      <c r="AR516" s="187" t="s">
        <v>270</v>
      </c>
      <c r="AT516" s="187" t="s">
        <v>157</v>
      </c>
      <c r="AU516" s="187" t="s">
        <v>91</v>
      </c>
      <c r="AY516" s="19" t="s">
        <v>154</v>
      </c>
      <c r="BE516" s="188">
        <f>IF(N516="základní",J516,0)</f>
        <v>0</v>
      </c>
      <c r="BF516" s="188">
        <f>IF(N516="snížená",J516,0)</f>
        <v>0</v>
      </c>
      <c r="BG516" s="188">
        <f>IF(N516="zákl. přenesená",J516,0)</f>
        <v>0</v>
      </c>
      <c r="BH516" s="188">
        <f>IF(N516="sníž. přenesená",J516,0)</f>
        <v>0</v>
      </c>
      <c r="BI516" s="188">
        <f>IF(N516="nulová",J516,0)</f>
        <v>0</v>
      </c>
      <c r="BJ516" s="19" t="s">
        <v>89</v>
      </c>
      <c r="BK516" s="188">
        <f>ROUND(I516*H516,2)</f>
        <v>0</v>
      </c>
      <c r="BL516" s="19" t="s">
        <v>270</v>
      </c>
      <c r="BM516" s="187" t="s">
        <v>905</v>
      </c>
    </row>
    <row r="517" spans="1:65" s="2" customFormat="1" ht="11.25" x14ac:dyDescent="0.2">
      <c r="A517" s="37"/>
      <c r="B517" s="38"/>
      <c r="C517" s="39"/>
      <c r="D517" s="189" t="s">
        <v>164</v>
      </c>
      <c r="E517" s="39"/>
      <c r="F517" s="190" t="s">
        <v>906</v>
      </c>
      <c r="G517" s="39"/>
      <c r="H517" s="39"/>
      <c r="I517" s="191"/>
      <c r="J517" s="39"/>
      <c r="K517" s="39"/>
      <c r="L517" s="42"/>
      <c r="M517" s="192"/>
      <c r="N517" s="193"/>
      <c r="O517" s="67"/>
      <c r="P517" s="67"/>
      <c r="Q517" s="67"/>
      <c r="R517" s="67"/>
      <c r="S517" s="67"/>
      <c r="T517" s="68"/>
      <c r="U517" s="37"/>
      <c r="V517" s="37"/>
      <c r="W517" s="37"/>
      <c r="X517" s="37"/>
      <c r="Y517" s="37"/>
      <c r="Z517" s="37"/>
      <c r="AA517" s="37"/>
      <c r="AB517" s="37"/>
      <c r="AC517" s="37"/>
      <c r="AD517" s="37"/>
      <c r="AE517" s="37"/>
      <c r="AT517" s="19" t="s">
        <v>164</v>
      </c>
      <c r="AU517" s="19" t="s">
        <v>91</v>
      </c>
    </row>
    <row r="518" spans="1:65" s="2" customFormat="1" ht="49.15" customHeight="1" x14ac:dyDescent="0.2">
      <c r="A518" s="37"/>
      <c r="B518" s="38"/>
      <c r="C518" s="176" t="s">
        <v>907</v>
      </c>
      <c r="D518" s="176" t="s">
        <v>157</v>
      </c>
      <c r="E518" s="177" t="s">
        <v>908</v>
      </c>
      <c r="F518" s="178" t="s">
        <v>909</v>
      </c>
      <c r="G518" s="179" t="s">
        <v>174</v>
      </c>
      <c r="H518" s="180">
        <v>2E-3</v>
      </c>
      <c r="I518" s="181"/>
      <c r="J518" s="182">
        <f>ROUND(I518*H518,2)</f>
        <v>0</v>
      </c>
      <c r="K518" s="178" t="s">
        <v>161</v>
      </c>
      <c r="L518" s="42"/>
      <c r="M518" s="183" t="s">
        <v>79</v>
      </c>
      <c r="N518" s="184" t="s">
        <v>51</v>
      </c>
      <c r="O518" s="67"/>
      <c r="P518" s="185">
        <f>O518*H518</f>
        <v>0</v>
      </c>
      <c r="Q518" s="185">
        <v>0</v>
      </c>
      <c r="R518" s="185">
        <f>Q518*H518</f>
        <v>0</v>
      </c>
      <c r="S518" s="185">
        <v>0</v>
      </c>
      <c r="T518" s="186">
        <f>S518*H518</f>
        <v>0</v>
      </c>
      <c r="U518" s="37"/>
      <c r="V518" s="37"/>
      <c r="W518" s="37"/>
      <c r="X518" s="37"/>
      <c r="Y518" s="37"/>
      <c r="Z518" s="37"/>
      <c r="AA518" s="37"/>
      <c r="AB518" s="37"/>
      <c r="AC518" s="37"/>
      <c r="AD518" s="37"/>
      <c r="AE518" s="37"/>
      <c r="AR518" s="187" t="s">
        <v>270</v>
      </c>
      <c r="AT518" s="187" t="s">
        <v>157</v>
      </c>
      <c r="AU518" s="187" t="s">
        <v>91</v>
      </c>
      <c r="AY518" s="19" t="s">
        <v>154</v>
      </c>
      <c r="BE518" s="188">
        <f>IF(N518="základní",J518,0)</f>
        <v>0</v>
      </c>
      <c r="BF518" s="188">
        <f>IF(N518="snížená",J518,0)</f>
        <v>0</v>
      </c>
      <c r="BG518" s="188">
        <f>IF(N518="zákl. přenesená",J518,0)</f>
        <v>0</v>
      </c>
      <c r="BH518" s="188">
        <f>IF(N518="sníž. přenesená",J518,0)</f>
        <v>0</v>
      </c>
      <c r="BI518" s="188">
        <f>IF(N518="nulová",J518,0)</f>
        <v>0</v>
      </c>
      <c r="BJ518" s="19" t="s">
        <v>89</v>
      </c>
      <c r="BK518" s="188">
        <f>ROUND(I518*H518,2)</f>
        <v>0</v>
      </c>
      <c r="BL518" s="19" t="s">
        <v>270</v>
      </c>
      <c r="BM518" s="187" t="s">
        <v>910</v>
      </c>
    </row>
    <row r="519" spans="1:65" s="2" customFormat="1" ht="11.25" x14ac:dyDescent="0.2">
      <c r="A519" s="37"/>
      <c r="B519" s="38"/>
      <c r="C519" s="39"/>
      <c r="D519" s="189" t="s">
        <v>164</v>
      </c>
      <c r="E519" s="39"/>
      <c r="F519" s="190" t="s">
        <v>911</v>
      </c>
      <c r="G519" s="39"/>
      <c r="H519" s="39"/>
      <c r="I519" s="191"/>
      <c r="J519" s="39"/>
      <c r="K519" s="39"/>
      <c r="L519" s="42"/>
      <c r="M519" s="192"/>
      <c r="N519" s="193"/>
      <c r="O519" s="67"/>
      <c r="P519" s="67"/>
      <c r="Q519" s="67"/>
      <c r="R519" s="67"/>
      <c r="S519" s="67"/>
      <c r="T519" s="68"/>
      <c r="U519" s="37"/>
      <c r="V519" s="37"/>
      <c r="W519" s="37"/>
      <c r="X519" s="37"/>
      <c r="Y519" s="37"/>
      <c r="Z519" s="37"/>
      <c r="AA519" s="37"/>
      <c r="AB519" s="37"/>
      <c r="AC519" s="37"/>
      <c r="AD519" s="37"/>
      <c r="AE519" s="37"/>
      <c r="AT519" s="19" t="s">
        <v>164</v>
      </c>
      <c r="AU519" s="19" t="s">
        <v>91</v>
      </c>
    </row>
    <row r="520" spans="1:65" s="12" customFormat="1" ht="22.9" customHeight="1" x14ac:dyDescent="0.2">
      <c r="B520" s="160"/>
      <c r="C520" s="161"/>
      <c r="D520" s="162" t="s">
        <v>80</v>
      </c>
      <c r="E520" s="174" t="s">
        <v>912</v>
      </c>
      <c r="F520" s="174" t="s">
        <v>913</v>
      </c>
      <c r="G520" s="161"/>
      <c r="H520" s="161"/>
      <c r="I520" s="164"/>
      <c r="J520" s="175">
        <f>BK520</f>
        <v>0</v>
      </c>
      <c r="K520" s="161"/>
      <c r="L520" s="166"/>
      <c r="M520" s="167"/>
      <c r="N520" s="168"/>
      <c r="O520" s="168"/>
      <c r="P520" s="169">
        <f>SUM(P521:P549)</f>
        <v>0</v>
      </c>
      <c r="Q520" s="168"/>
      <c r="R520" s="169">
        <f>SUM(R521:R549)</f>
        <v>3.8529674999999992</v>
      </c>
      <c r="S520" s="168"/>
      <c r="T520" s="170">
        <f>SUM(T521:T549)</f>
        <v>0</v>
      </c>
      <c r="AR520" s="171" t="s">
        <v>91</v>
      </c>
      <c r="AT520" s="172" t="s">
        <v>80</v>
      </c>
      <c r="AU520" s="172" t="s">
        <v>89</v>
      </c>
      <c r="AY520" s="171" t="s">
        <v>154</v>
      </c>
      <c r="BK520" s="173">
        <f>SUM(BK521:BK549)</f>
        <v>0</v>
      </c>
    </row>
    <row r="521" spans="1:65" s="2" customFormat="1" ht="24.2" customHeight="1" x14ac:dyDescent="0.2">
      <c r="A521" s="37"/>
      <c r="B521" s="38"/>
      <c r="C521" s="176" t="s">
        <v>914</v>
      </c>
      <c r="D521" s="176" t="s">
        <v>157</v>
      </c>
      <c r="E521" s="177" t="s">
        <v>915</v>
      </c>
      <c r="F521" s="178" t="s">
        <v>916</v>
      </c>
      <c r="G521" s="179" t="s">
        <v>160</v>
      </c>
      <c r="H521" s="180">
        <v>197.79499999999999</v>
      </c>
      <c r="I521" s="181"/>
      <c r="J521" s="182">
        <f>ROUND(I521*H521,2)</f>
        <v>0</v>
      </c>
      <c r="K521" s="178" t="s">
        <v>161</v>
      </c>
      <c r="L521" s="42"/>
      <c r="M521" s="183" t="s">
        <v>79</v>
      </c>
      <c r="N521" s="184" t="s">
        <v>51</v>
      </c>
      <c r="O521" s="67"/>
      <c r="P521" s="185">
        <f>O521*H521</f>
        <v>0</v>
      </c>
      <c r="Q521" s="185">
        <v>2.9999999999999997E-4</v>
      </c>
      <c r="R521" s="185">
        <f>Q521*H521</f>
        <v>5.9338499999999988E-2</v>
      </c>
      <c r="S521" s="185">
        <v>0</v>
      </c>
      <c r="T521" s="186">
        <f>S521*H521</f>
        <v>0</v>
      </c>
      <c r="U521" s="37"/>
      <c r="V521" s="37"/>
      <c r="W521" s="37"/>
      <c r="X521" s="37"/>
      <c r="Y521" s="37"/>
      <c r="Z521" s="37"/>
      <c r="AA521" s="37"/>
      <c r="AB521" s="37"/>
      <c r="AC521" s="37"/>
      <c r="AD521" s="37"/>
      <c r="AE521" s="37"/>
      <c r="AR521" s="187" t="s">
        <v>270</v>
      </c>
      <c r="AT521" s="187" t="s">
        <v>157</v>
      </c>
      <c r="AU521" s="187" t="s">
        <v>91</v>
      </c>
      <c r="AY521" s="19" t="s">
        <v>154</v>
      </c>
      <c r="BE521" s="188">
        <f>IF(N521="základní",J521,0)</f>
        <v>0</v>
      </c>
      <c r="BF521" s="188">
        <f>IF(N521="snížená",J521,0)</f>
        <v>0</v>
      </c>
      <c r="BG521" s="188">
        <f>IF(N521="zákl. přenesená",J521,0)</f>
        <v>0</v>
      </c>
      <c r="BH521" s="188">
        <f>IF(N521="sníž. přenesená",J521,0)</f>
        <v>0</v>
      </c>
      <c r="BI521" s="188">
        <f>IF(N521="nulová",J521,0)</f>
        <v>0</v>
      </c>
      <c r="BJ521" s="19" t="s">
        <v>89</v>
      </c>
      <c r="BK521" s="188">
        <f>ROUND(I521*H521,2)</f>
        <v>0</v>
      </c>
      <c r="BL521" s="19" t="s">
        <v>270</v>
      </c>
      <c r="BM521" s="187" t="s">
        <v>917</v>
      </c>
    </row>
    <row r="522" spans="1:65" s="2" customFormat="1" ht="11.25" x14ac:dyDescent="0.2">
      <c r="A522" s="37"/>
      <c r="B522" s="38"/>
      <c r="C522" s="39"/>
      <c r="D522" s="189" t="s">
        <v>164</v>
      </c>
      <c r="E522" s="39"/>
      <c r="F522" s="190" t="s">
        <v>918</v>
      </c>
      <c r="G522" s="39"/>
      <c r="H522" s="39"/>
      <c r="I522" s="191"/>
      <c r="J522" s="39"/>
      <c r="K522" s="39"/>
      <c r="L522" s="42"/>
      <c r="M522" s="192"/>
      <c r="N522" s="193"/>
      <c r="O522" s="67"/>
      <c r="P522" s="67"/>
      <c r="Q522" s="67"/>
      <c r="R522" s="67"/>
      <c r="S522" s="67"/>
      <c r="T522" s="68"/>
      <c r="U522" s="37"/>
      <c r="V522" s="37"/>
      <c r="W522" s="37"/>
      <c r="X522" s="37"/>
      <c r="Y522" s="37"/>
      <c r="Z522" s="37"/>
      <c r="AA522" s="37"/>
      <c r="AB522" s="37"/>
      <c r="AC522" s="37"/>
      <c r="AD522" s="37"/>
      <c r="AE522" s="37"/>
      <c r="AT522" s="19" t="s">
        <v>164</v>
      </c>
      <c r="AU522" s="19" t="s">
        <v>91</v>
      </c>
    </row>
    <row r="523" spans="1:65" s="2" customFormat="1" ht="37.9" customHeight="1" x14ac:dyDescent="0.2">
      <c r="A523" s="37"/>
      <c r="B523" s="38"/>
      <c r="C523" s="176" t="s">
        <v>919</v>
      </c>
      <c r="D523" s="176" t="s">
        <v>157</v>
      </c>
      <c r="E523" s="177" t="s">
        <v>920</v>
      </c>
      <c r="F523" s="178" t="s">
        <v>921</v>
      </c>
      <c r="G523" s="179" t="s">
        <v>160</v>
      </c>
      <c r="H523" s="180">
        <v>197.79499999999999</v>
      </c>
      <c r="I523" s="181"/>
      <c r="J523" s="182">
        <f>ROUND(I523*H523,2)</f>
        <v>0</v>
      </c>
      <c r="K523" s="178" t="s">
        <v>161</v>
      </c>
      <c r="L523" s="42"/>
      <c r="M523" s="183" t="s">
        <v>79</v>
      </c>
      <c r="N523" s="184" t="s">
        <v>51</v>
      </c>
      <c r="O523" s="67"/>
      <c r="P523" s="185">
        <f>O523*H523</f>
        <v>0</v>
      </c>
      <c r="Q523" s="185">
        <v>5.1999999999999998E-3</v>
      </c>
      <c r="R523" s="185">
        <f>Q523*H523</f>
        <v>1.0285339999999998</v>
      </c>
      <c r="S523" s="185">
        <v>0</v>
      </c>
      <c r="T523" s="186">
        <f>S523*H523</f>
        <v>0</v>
      </c>
      <c r="U523" s="37"/>
      <c r="V523" s="37"/>
      <c r="W523" s="37"/>
      <c r="X523" s="37"/>
      <c r="Y523" s="37"/>
      <c r="Z523" s="37"/>
      <c r="AA523" s="37"/>
      <c r="AB523" s="37"/>
      <c r="AC523" s="37"/>
      <c r="AD523" s="37"/>
      <c r="AE523" s="37"/>
      <c r="AR523" s="187" t="s">
        <v>270</v>
      </c>
      <c r="AT523" s="187" t="s">
        <v>157</v>
      </c>
      <c r="AU523" s="187" t="s">
        <v>91</v>
      </c>
      <c r="AY523" s="19" t="s">
        <v>154</v>
      </c>
      <c r="BE523" s="188">
        <f>IF(N523="základní",J523,0)</f>
        <v>0</v>
      </c>
      <c r="BF523" s="188">
        <f>IF(N523="snížená",J523,0)</f>
        <v>0</v>
      </c>
      <c r="BG523" s="188">
        <f>IF(N523="zákl. přenesená",J523,0)</f>
        <v>0</v>
      </c>
      <c r="BH523" s="188">
        <f>IF(N523="sníž. přenesená",J523,0)</f>
        <v>0</v>
      </c>
      <c r="BI523" s="188">
        <f>IF(N523="nulová",J523,0)</f>
        <v>0</v>
      </c>
      <c r="BJ523" s="19" t="s">
        <v>89</v>
      </c>
      <c r="BK523" s="188">
        <f>ROUND(I523*H523,2)</f>
        <v>0</v>
      </c>
      <c r="BL523" s="19" t="s">
        <v>270</v>
      </c>
      <c r="BM523" s="187" t="s">
        <v>922</v>
      </c>
    </row>
    <row r="524" spans="1:65" s="2" customFormat="1" ht="11.25" x14ac:dyDescent="0.2">
      <c r="A524" s="37"/>
      <c r="B524" s="38"/>
      <c r="C524" s="39"/>
      <c r="D524" s="189" t="s">
        <v>164</v>
      </c>
      <c r="E524" s="39"/>
      <c r="F524" s="190" t="s">
        <v>923</v>
      </c>
      <c r="G524" s="39"/>
      <c r="H524" s="39"/>
      <c r="I524" s="191"/>
      <c r="J524" s="39"/>
      <c r="K524" s="39"/>
      <c r="L524" s="42"/>
      <c r="M524" s="192"/>
      <c r="N524" s="193"/>
      <c r="O524" s="67"/>
      <c r="P524" s="67"/>
      <c r="Q524" s="67"/>
      <c r="R524" s="67"/>
      <c r="S524" s="67"/>
      <c r="T524" s="68"/>
      <c r="U524" s="37"/>
      <c r="V524" s="37"/>
      <c r="W524" s="37"/>
      <c r="X524" s="37"/>
      <c r="Y524" s="37"/>
      <c r="Z524" s="37"/>
      <c r="AA524" s="37"/>
      <c r="AB524" s="37"/>
      <c r="AC524" s="37"/>
      <c r="AD524" s="37"/>
      <c r="AE524" s="37"/>
      <c r="AT524" s="19" t="s">
        <v>164</v>
      </c>
      <c r="AU524" s="19" t="s">
        <v>91</v>
      </c>
    </row>
    <row r="525" spans="1:65" s="13" customFormat="1" ht="11.25" x14ac:dyDescent="0.2">
      <c r="B525" s="194"/>
      <c r="C525" s="195"/>
      <c r="D525" s="196" t="s">
        <v>166</v>
      </c>
      <c r="E525" s="197" t="s">
        <v>79</v>
      </c>
      <c r="F525" s="198" t="s">
        <v>244</v>
      </c>
      <c r="G525" s="195"/>
      <c r="H525" s="197" t="s">
        <v>79</v>
      </c>
      <c r="I525" s="199"/>
      <c r="J525" s="195"/>
      <c r="K525" s="195"/>
      <c r="L525" s="200"/>
      <c r="M525" s="201"/>
      <c r="N525" s="202"/>
      <c r="O525" s="202"/>
      <c r="P525" s="202"/>
      <c r="Q525" s="202"/>
      <c r="R525" s="202"/>
      <c r="S525" s="202"/>
      <c r="T525" s="203"/>
      <c r="AT525" s="204" t="s">
        <v>166</v>
      </c>
      <c r="AU525" s="204" t="s">
        <v>91</v>
      </c>
      <c r="AV525" s="13" t="s">
        <v>89</v>
      </c>
      <c r="AW525" s="13" t="s">
        <v>42</v>
      </c>
      <c r="AX525" s="13" t="s">
        <v>81</v>
      </c>
      <c r="AY525" s="204" t="s">
        <v>154</v>
      </c>
    </row>
    <row r="526" spans="1:65" s="14" customFormat="1" ht="11.25" x14ac:dyDescent="0.2">
      <c r="B526" s="205"/>
      <c r="C526" s="206"/>
      <c r="D526" s="196" t="s">
        <v>166</v>
      </c>
      <c r="E526" s="207" t="s">
        <v>79</v>
      </c>
      <c r="F526" s="208" t="s">
        <v>924</v>
      </c>
      <c r="G526" s="206"/>
      <c r="H526" s="209">
        <v>26.4</v>
      </c>
      <c r="I526" s="210"/>
      <c r="J526" s="206"/>
      <c r="K526" s="206"/>
      <c r="L526" s="211"/>
      <c r="M526" s="212"/>
      <c r="N526" s="213"/>
      <c r="O526" s="213"/>
      <c r="P526" s="213"/>
      <c r="Q526" s="213"/>
      <c r="R526" s="213"/>
      <c r="S526" s="213"/>
      <c r="T526" s="214"/>
      <c r="AT526" s="215" t="s">
        <v>166</v>
      </c>
      <c r="AU526" s="215" t="s">
        <v>91</v>
      </c>
      <c r="AV526" s="14" t="s">
        <v>91</v>
      </c>
      <c r="AW526" s="14" t="s">
        <v>42</v>
      </c>
      <c r="AX526" s="14" t="s">
        <v>81</v>
      </c>
      <c r="AY526" s="215" t="s">
        <v>154</v>
      </c>
    </row>
    <row r="527" spans="1:65" s="16" customFormat="1" ht="11.25" x14ac:dyDescent="0.2">
      <c r="B527" s="227"/>
      <c r="C527" s="228"/>
      <c r="D527" s="196" t="s">
        <v>166</v>
      </c>
      <c r="E527" s="229" t="s">
        <v>79</v>
      </c>
      <c r="F527" s="230" t="s">
        <v>246</v>
      </c>
      <c r="G527" s="228"/>
      <c r="H527" s="231">
        <v>26.4</v>
      </c>
      <c r="I527" s="232"/>
      <c r="J527" s="228"/>
      <c r="K527" s="228"/>
      <c r="L527" s="233"/>
      <c r="M527" s="234"/>
      <c r="N527" s="235"/>
      <c r="O527" s="235"/>
      <c r="P527" s="235"/>
      <c r="Q527" s="235"/>
      <c r="R527" s="235"/>
      <c r="S527" s="235"/>
      <c r="T527" s="236"/>
      <c r="AT527" s="237" t="s">
        <v>166</v>
      </c>
      <c r="AU527" s="237" t="s">
        <v>91</v>
      </c>
      <c r="AV527" s="16" t="s">
        <v>155</v>
      </c>
      <c r="AW527" s="16" t="s">
        <v>42</v>
      </c>
      <c r="AX527" s="16" t="s">
        <v>81</v>
      </c>
      <c r="AY527" s="237" t="s">
        <v>154</v>
      </c>
    </row>
    <row r="528" spans="1:65" s="13" customFormat="1" ht="11.25" x14ac:dyDescent="0.2">
      <c r="B528" s="194"/>
      <c r="C528" s="195"/>
      <c r="D528" s="196" t="s">
        <v>166</v>
      </c>
      <c r="E528" s="197" t="s">
        <v>79</v>
      </c>
      <c r="F528" s="198" t="s">
        <v>247</v>
      </c>
      <c r="G528" s="195"/>
      <c r="H528" s="197" t="s">
        <v>79</v>
      </c>
      <c r="I528" s="199"/>
      <c r="J528" s="195"/>
      <c r="K528" s="195"/>
      <c r="L528" s="200"/>
      <c r="M528" s="201"/>
      <c r="N528" s="202"/>
      <c r="O528" s="202"/>
      <c r="P528" s="202"/>
      <c r="Q528" s="202"/>
      <c r="R528" s="202"/>
      <c r="S528" s="202"/>
      <c r="T528" s="203"/>
      <c r="AT528" s="204" t="s">
        <v>166</v>
      </c>
      <c r="AU528" s="204" t="s">
        <v>91</v>
      </c>
      <c r="AV528" s="13" t="s">
        <v>89</v>
      </c>
      <c r="AW528" s="13" t="s">
        <v>42</v>
      </c>
      <c r="AX528" s="13" t="s">
        <v>81</v>
      </c>
      <c r="AY528" s="204" t="s">
        <v>154</v>
      </c>
    </row>
    <row r="529" spans="1:65" s="14" customFormat="1" ht="11.25" x14ac:dyDescent="0.2">
      <c r="B529" s="205"/>
      <c r="C529" s="206"/>
      <c r="D529" s="196" t="s">
        <v>166</v>
      </c>
      <c r="E529" s="207" t="s">
        <v>79</v>
      </c>
      <c r="F529" s="208" t="s">
        <v>248</v>
      </c>
      <c r="G529" s="206"/>
      <c r="H529" s="209">
        <v>49.14</v>
      </c>
      <c r="I529" s="210"/>
      <c r="J529" s="206"/>
      <c r="K529" s="206"/>
      <c r="L529" s="211"/>
      <c r="M529" s="212"/>
      <c r="N529" s="213"/>
      <c r="O529" s="213"/>
      <c r="P529" s="213"/>
      <c r="Q529" s="213"/>
      <c r="R529" s="213"/>
      <c r="S529" s="213"/>
      <c r="T529" s="214"/>
      <c r="AT529" s="215" t="s">
        <v>166</v>
      </c>
      <c r="AU529" s="215" t="s">
        <v>91</v>
      </c>
      <c r="AV529" s="14" t="s">
        <v>91</v>
      </c>
      <c r="AW529" s="14" t="s">
        <v>42</v>
      </c>
      <c r="AX529" s="14" t="s">
        <v>81</v>
      </c>
      <c r="AY529" s="215" t="s">
        <v>154</v>
      </c>
    </row>
    <row r="530" spans="1:65" s="14" customFormat="1" ht="11.25" x14ac:dyDescent="0.2">
      <c r="B530" s="205"/>
      <c r="C530" s="206"/>
      <c r="D530" s="196" t="s">
        <v>166</v>
      </c>
      <c r="E530" s="207" t="s">
        <v>79</v>
      </c>
      <c r="F530" s="208" t="s">
        <v>925</v>
      </c>
      <c r="G530" s="206"/>
      <c r="H530" s="209">
        <v>36.701000000000001</v>
      </c>
      <c r="I530" s="210"/>
      <c r="J530" s="206"/>
      <c r="K530" s="206"/>
      <c r="L530" s="211"/>
      <c r="M530" s="212"/>
      <c r="N530" s="213"/>
      <c r="O530" s="213"/>
      <c r="P530" s="213"/>
      <c r="Q530" s="213"/>
      <c r="R530" s="213"/>
      <c r="S530" s="213"/>
      <c r="T530" s="214"/>
      <c r="AT530" s="215" t="s">
        <v>166</v>
      </c>
      <c r="AU530" s="215" t="s">
        <v>91</v>
      </c>
      <c r="AV530" s="14" t="s">
        <v>91</v>
      </c>
      <c r="AW530" s="14" t="s">
        <v>42</v>
      </c>
      <c r="AX530" s="14" t="s">
        <v>81</v>
      </c>
      <c r="AY530" s="215" t="s">
        <v>154</v>
      </c>
    </row>
    <row r="531" spans="1:65" s="14" customFormat="1" ht="11.25" x14ac:dyDescent="0.2">
      <c r="B531" s="205"/>
      <c r="C531" s="206"/>
      <c r="D531" s="196" t="s">
        <v>166</v>
      </c>
      <c r="E531" s="207" t="s">
        <v>79</v>
      </c>
      <c r="F531" s="208" t="s">
        <v>926</v>
      </c>
      <c r="G531" s="206"/>
      <c r="H531" s="209">
        <v>9.4049999999999994</v>
      </c>
      <c r="I531" s="210"/>
      <c r="J531" s="206"/>
      <c r="K531" s="206"/>
      <c r="L531" s="211"/>
      <c r="M531" s="212"/>
      <c r="N531" s="213"/>
      <c r="O531" s="213"/>
      <c r="P531" s="213"/>
      <c r="Q531" s="213"/>
      <c r="R531" s="213"/>
      <c r="S531" s="213"/>
      <c r="T531" s="214"/>
      <c r="AT531" s="215" t="s">
        <v>166</v>
      </c>
      <c r="AU531" s="215" t="s">
        <v>91</v>
      </c>
      <c r="AV531" s="14" t="s">
        <v>91</v>
      </c>
      <c r="AW531" s="14" t="s">
        <v>42</v>
      </c>
      <c r="AX531" s="14" t="s">
        <v>81</v>
      </c>
      <c r="AY531" s="215" t="s">
        <v>154</v>
      </c>
    </row>
    <row r="532" spans="1:65" s="14" customFormat="1" ht="11.25" x14ac:dyDescent="0.2">
      <c r="B532" s="205"/>
      <c r="C532" s="206"/>
      <c r="D532" s="196" t="s">
        <v>166</v>
      </c>
      <c r="E532" s="207" t="s">
        <v>79</v>
      </c>
      <c r="F532" s="208" t="s">
        <v>251</v>
      </c>
      <c r="G532" s="206"/>
      <c r="H532" s="209">
        <v>16.829999999999998</v>
      </c>
      <c r="I532" s="210"/>
      <c r="J532" s="206"/>
      <c r="K532" s="206"/>
      <c r="L532" s="211"/>
      <c r="M532" s="212"/>
      <c r="N532" s="213"/>
      <c r="O532" s="213"/>
      <c r="P532" s="213"/>
      <c r="Q532" s="213"/>
      <c r="R532" s="213"/>
      <c r="S532" s="213"/>
      <c r="T532" s="214"/>
      <c r="AT532" s="215" t="s">
        <v>166</v>
      </c>
      <c r="AU532" s="215" t="s">
        <v>91</v>
      </c>
      <c r="AV532" s="14" t="s">
        <v>91</v>
      </c>
      <c r="AW532" s="14" t="s">
        <v>42</v>
      </c>
      <c r="AX532" s="14" t="s">
        <v>81</v>
      </c>
      <c r="AY532" s="215" t="s">
        <v>154</v>
      </c>
    </row>
    <row r="533" spans="1:65" s="14" customFormat="1" ht="11.25" x14ac:dyDescent="0.2">
      <c r="B533" s="205"/>
      <c r="C533" s="206"/>
      <c r="D533" s="196" t="s">
        <v>166</v>
      </c>
      <c r="E533" s="207" t="s">
        <v>79</v>
      </c>
      <c r="F533" s="208" t="s">
        <v>252</v>
      </c>
      <c r="G533" s="206"/>
      <c r="H533" s="209">
        <v>24.623000000000001</v>
      </c>
      <c r="I533" s="210"/>
      <c r="J533" s="206"/>
      <c r="K533" s="206"/>
      <c r="L533" s="211"/>
      <c r="M533" s="212"/>
      <c r="N533" s="213"/>
      <c r="O533" s="213"/>
      <c r="P533" s="213"/>
      <c r="Q533" s="213"/>
      <c r="R533" s="213"/>
      <c r="S533" s="213"/>
      <c r="T533" s="214"/>
      <c r="AT533" s="215" t="s">
        <v>166</v>
      </c>
      <c r="AU533" s="215" t="s">
        <v>91</v>
      </c>
      <c r="AV533" s="14" t="s">
        <v>91</v>
      </c>
      <c r="AW533" s="14" t="s">
        <v>42</v>
      </c>
      <c r="AX533" s="14" t="s">
        <v>81</v>
      </c>
      <c r="AY533" s="215" t="s">
        <v>154</v>
      </c>
    </row>
    <row r="534" spans="1:65" s="16" customFormat="1" ht="11.25" x14ac:dyDescent="0.2">
      <c r="B534" s="227"/>
      <c r="C534" s="228"/>
      <c r="D534" s="196" t="s">
        <v>166</v>
      </c>
      <c r="E534" s="229" t="s">
        <v>79</v>
      </c>
      <c r="F534" s="230" t="s">
        <v>246</v>
      </c>
      <c r="G534" s="228"/>
      <c r="H534" s="231">
        <v>136.69900000000001</v>
      </c>
      <c r="I534" s="232"/>
      <c r="J534" s="228"/>
      <c r="K534" s="228"/>
      <c r="L534" s="233"/>
      <c r="M534" s="234"/>
      <c r="N534" s="235"/>
      <c r="O534" s="235"/>
      <c r="P534" s="235"/>
      <c r="Q534" s="235"/>
      <c r="R534" s="235"/>
      <c r="S534" s="235"/>
      <c r="T534" s="236"/>
      <c r="AT534" s="237" t="s">
        <v>166</v>
      </c>
      <c r="AU534" s="237" t="s">
        <v>91</v>
      </c>
      <c r="AV534" s="16" t="s">
        <v>155</v>
      </c>
      <c r="AW534" s="16" t="s">
        <v>42</v>
      </c>
      <c r="AX534" s="16" t="s">
        <v>81</v>
      </c>
      <c r="AY534" s="237" t="s">
        <v>154</v>
      </c>
    </row>
    <row r="535" spans="1:65" s="13" customFormat="1" ht="11.25" x14ac:dyDescent="0.2">
      <c r="B535" s="194"/>
      <c r="C535" s="195"/>
      <c r="D535" s="196" t="s">
        <v>166</v>
      </c>
      <c r="E535" s="197" t="s">
        <v>79</v>
      </c>
      <c r="F535" s="198" t="s">
        <v>253</v>
      </c>
      <c r="G535" s="195"/>
      <c r="H535" s="197" t="s">
        <v>79</v>
      </c>
      <c r="I535" s="199"/>
      <c r="J535" s="195"/>
      <c r="K535" s="195"/>
      <c r="L535" s="200"/>
      <c r="M535" s="201"/>
      <c r="N535" s="202"/>
      <c r="O535" s="202"/>
      <c r="P535" s="202"/>
      <c r="Q535" s="202"/>
      <c r="R535" s="202"/>
      <c r="S535" s="202"/>
      <c r="T535" s="203"/>
      <c r="AT535" s="204" t="s">
        <v>166</v>
      </c>
      <c r="AU535" s="204" t="s">
        <v>91</v>
      </c>
      <c r="AV535" s="13" t="s">
        <v>89</v>
      </c>
      <c r="AW535" s="13" t="s">
        <v>42</v>
      </c>
      <c r="AX535" s="13" t="s">
        <v>81</v>
      </c>
      <c r="AY535" s="204" t="s">
        <v>154</v>
      </c>
    </row>
    <row r="536" spans="1:65" s="14" customFormat="1" ht="11.25" x14ac:dyDescent="0.2">
      <c r="B536" s="205"/>
      <c r="C536" s="206"/>
      <c r="D536" s="196" t="s">
        <v>166</v>
      </c>
      <c r="E536" s="207" t="s">
        <v>79</v>
      </c>
      <c r="F536" s="208" t="s">
        <v>927</v>
      </c>
      <c r="G536" s="206"/>
      <c r="H536" s="209">
        <v>34.695999999999998</v>
      </c>
      <c r="I536" s="210"/>
      <c r="J536" s="206"/>
      <c r="K536" s="206"/>
      <c r="L536" s="211"/>
      <c r="M536" s="212"/>
      <c r="N536" s="213"/>
      <c r="O536" s="213"/>
      <c r="P536" s="213"/>
      <c r="Q536" s="213"/>
      <c r="R536" s="213"/>
      <c r="S536" s="213"/>
      <c r="T536" s="214"/>
      <c r="AT536" s="215" t="s">
        <v>166</v>
      </c>
      <c r="AU536" s="215" t="s">
        <v>91</v>
      </c>
      <c r="AV536" s="14" t="s">
        <v>91</v>
      </c>
      <c r="AW536" s="14" t="s">
        <v>42</v>
      </c>
      <c r="AX536" s="14" t="s">
        <v>81</v>
      </c>
      <c r="AY536" s="215" t="s">
        <v>154</v>
      </c>
    </row>
    <row r="537" spans="1:65" s="16" customFormat="1" ht="11.25" x14ac:dyDescent="0.2">
      <c r="B537" s="227"/>
      <c r="C537" s="228"/>
      <c r="D537" s="196" t="s">
        <v>166</v>
      </c>
      <c r="E537" s="229" t="s">
        <v>79</v>
      </c>
      <c r="F537" s="230" t="s">
        <v>246</v>
      </c>
      <c r="G537" s="228"/>
      <c r="H537" s="231">
        <v>34.695999999999998</v>
      </c>
      <c r="I537" s="232"/>
      <c r="J537" s="228"/>
      <c r="K537" s="228"/>
      <c r="L537" s="233"/>
      <c r="M537" s="234"/>
      <c r="N537" s="235"/>
      <c r="O537" s="235"/>
      <c r="P537" s="235"/>
      <c r="Q537" s="235"/>
      <c r="R537" s="235"/>
      <c r="S537" s="235"/>
      <c r="T537" s="236"/>
      <c r="AT537" s="237" t="s">
        <v>166</v>
      </c>
      <c r="AU537" s="237" t="s">
        <v>91</v>
      </c>
      <c r="AV537" s="16" t="s">
        <v>155</v>
      </c>
      <c r="AW537" s="16" t="s">
        <v>42</v>
      </c>
      <c r="AX537" s="16" t="s">
        <v>81</v>
      </c>
      <c r="AY537" s="237" t="s">
        <v>154</v>
      </c>
    </row>
    <row r="538" spans="1:65" s="15" customFormat="1" ht="11.25" x14ac:dyDescent="0.2">
      <c r="B538" s="216"/>
      <c r="C538" s="217"/>
      <c r="D538" s="196" t="s">
        <v>166</v>
      </c>
      <c r="E538" s="218" t="s">
        <v>79</v>
      </c>
      <c r="F538" s="219" t="s">
        <v>171</v>
      </c>
      <c r="G538" s="217"/>
      <c r="H538" s="220">
        <v>197.79499999999999</v>
      </c>
      <c r="I538" s="221"/>
      <c r="J538" s="217"/>
      <c r="K538" s="217"/>
      <c r="L538" s="222"/>
      <c r="M538" s="223"/>
      <c r="N538" s="224"/>
      <c r="O538" s="224"/>
      <c r="P538" s="224"/>
      <c r="Q538" s="224"/>
      <c r="R538" s="224"/>
      <c r="S538" s="224"/>
      <c r="T538" s="225"/>
      <c r="AT538" s="226" t="s">
        <v>166</v>
      </c>
      <c r="AU538" s="226" t="s">
        <v>91</v>
      </c>
      <c r="AV538" s="15" t="s">
        <v>162</v>
      </c>
      <c r="AW538" s="15" t="s">
        <v>42</v>
      </c>
      <c r="AX538" s="15" t="s">
        <v>89</v>
      </c>
      <c r="AY538" s="226" t="s">
        <v>154</v>
      </c>
    </row>
    <row r="539" spans="1:65" s="2" customFormat="1" ht="16.5" customHeight="1" x14ac:dyDescent="0.2">
      <c r="A539" s="37"/>
      <c r="B539" s="38"/>
      <c r="C539" s="238" t="s">
        <v>928</v>
      </c>
      <c r="D539" s="238" t="s">
        <v>336</v>
      </c>
      <c r="E539" s="239" t="s">
        <v>929</v>
      </c>
      <c r="F539" s="240" t="s">
        <v>930</v>
      </c>
      <c r="G539" s="241" t="s">
        <v>160</v>
      </c>
      <c r="H539" s="242">
        <v>217.57499999999999</v>
      </c>
      <c r="I539" s="243"/>
      <c r="J539" s="244">
        <f>ROUND(I539*H539,2)</f>
        <v>0</v>
      </c>
      <c r="K539" s="240" t="s">
        <v>161</v>
      </c>
      <c r="L539" s="245"/>
      <c r="M539" s="246" t="s">
        <v>79</v>
      </c>
      <c r="N539" s="247" t="s">
        <v>51</v>
      </c>
      <c r="O539" s="67"/>
      <c r="P539" s="185">
        <f>O539*H539</f>
        <v>0</v>
      </c>
      <c r="Q539" s="185">
        <v>1.26E-2</v>
      </c>
      <c r="R539" s="185">
        <f>Q539*H539</f>
        <v>2.7414449999999997</v>
      </c>
      <c r="S539" s="185">
        <v>0</v>
      </c>
      <c r="T539" s="186">
        <f>S539*H539</f>
        <v>0</v>
      </c>
      <c r="U539" s="37"/>
      <c r="V539" s="37"/>
      <c r="W539" s="37"/>
      <c r="X539" s="37"/>
      <c r="Y539" s="37"/>
      <c r="Z539" s="37"/>
      <c r="AA539" s="37"/>
      <c r="AB539" s="37"/>
      <c r="AC539" s="37"/>
      <c r="AD539" s="37"/>
      <c r="AE539" s="37"/>
      <c r="AR539" s="187" t="s">
        <v>383</v>
      </c>
      <c r="AT539" s="187" t="s">
        <v>336</v>
      </c>
      <c r="AU539" s="187" t="s">
        <v>91</v>
      </c>
      <c r="AY539" s="19" t="s">
        <v>154</v>
      </c>
      <c r="BE539" s="188">
        <f>IF(N539="základní",J539,0)</f>
        <v>0</v>
      </c>
      <c r="BF539" s="188">
        <f>IF(N539="snížená",J539,0)</f>
        <v>0</v>
      </c>
      <c r="BG539" s="188">
        <f>IF(N539="zákl. přenesená",J539,0)</f>
        <v>0</v>
      </c>
      <c r="BH539" s="188">
        <f>IF(N539="sníž. přenesená",J539,0)</f>
        <v>0</v>
      </c>
      <c r="BI539" s="188">
        <f>IF(N539="nulová",J539,0)</f>
        <v>0</v>
      </c>
      <c r="BJ539" s="19" t="s">
        <v>89</v>
      </c>
      <c r="BK539" s="188">
        <f>ROUND(I539*H539,2)</f>
        <v>0</v>
      </c>
      <c r="BL539" s="19" t="s">
        <v>270</v>
      </c>
      <c r="BM539" s="187" t="s">
        <v>931</v>
      </c>
    </row>
    <row r="540" spans="1:65" s="14" customFormat="1" ht="11.25" x14ac:dyDescent="0.2">
      <c r="B540" s="205"/>
      <c r="C540" s="206"/>
      <c r="D540" s="196" t="s">
        <v>166</v>
      </c>
      <c r="E540" s="206"/>
      <c r="F540" s="208" t="s">
        <v>932</v>
      </c>
      <c r="G540" s="206"/>
      <c r="H540" s="209">
        <v>217.57499999999999</v>
      </c>
      <c r="I540" s="210"/>
      <c r="J540" s="206"/>
      <c r="K540" s="206"/>
      <c r="L540" s="211"/>
      <c r="M540" s="212"/>
      <c r="N540" s="213"/>
      <c r="O540" s="213"/>
      <c r="P540" s="213"/>
      <c r="Q540" s="213"/>
      <c r="R540" s="213"/>
      <c r="S540" s="213"/>
      <c r="T540" s="214"/>
      <c r="AT540" s="215" t="s">
        <v>166</v>
      </c>
      <c r="AU540" s="215" t="s">
        <v>91</v>
      </c>
      <c r="AV540" s="14" t="s">
        <v>91</v>
      </c>
      <c r="AW540" s="14" t="s">
        <v>4</v>
      </c>
      <c r="AX540" s="14" t="s">
        <v>89</v>
      </c>
      <c r="AY540" s="215" t="s">
        <v>154</v>
      </c>
    </row>
    <row r="541" spans="1:65" s="2" customFormat="1" ht="24.2" customHeight="1" x14ac:dyDescent="0.2">
      <c r="A541" s="37"/>
      <c r="B541" s="38"/>
      <c r="C541" s="176" t="s">
        <v>933</v>
      </c>
      <c r="D541" s="176" t="s">
        <v>157</v>
      </c>
      <c r="E541" s="177" t="s">
        <v>934</v>
      </c>
      <c r="F541" s="178" t="s">
        <v>935</v>
      </c>
      <c r="G541" s="179" t="s">
        <v>305</v>
      </c>
      <c r="H541" s="180">
        <v>43</v>
      </c>
      <c r="I541" s="181"/>
      <c r="J541" s="182">
        <f>ROUND(I541*H541,2)</f>
        <v>0</v>
      </c>
      <c r="K541" s="178" t="s">
        <v>161</v>
      </c>
      <c r="L541" s="42"/>
      <c r="M541" s="183" t="s">
        <v>79</v>
      </c>
      <c r="N541" s="184" t="s">
        <v>51</v>
      </c>
      <c r="O541" s="67"/>
      <c r="P541" s="185">
        <f>O541*H541</f>
        <v>0</v>
      </c>
      <c r="Q541" s="185">
        <v>5.5000000000000003E-4</v>
      </c>
      <c r="R541" s="185">
        <f>Q541*H541</f>
        <v>2.3650000000000001E-2</v>
      </c>
      <c r="S541" s="185">
        <v>0</v>
      </c>
      <c r="T541" s="186">
        <f>S541*H541</f>
        <v>0</v>
      </c>
      <c r="U541" s="37"/>
      <c r="V541" s="37"/>
      <c r="W541" s="37"/>
      <c r="X541" s="37"/>
      <c r="Y541" s="37"/>
      <c r="Z541" s="37"/>
      <c r="AA541" s="37"/>
      <c r="AB541" s="37"/>
      <c r="AC541" s="37"/>
      <c r="AD541" s="37"/>
      <c r="AE541" s="37"/>
      <c r="AR541" s="187" t="s">
        <v>270</v>
      </c>
      <c r="AT541" s="187" t="s">
        <v>157</v>
      </c>
      <c r="AU541" s="187" t="s">
        <v>91</v>
      </c>
      <c r="AY541" s="19" t="s">
        <v>154</v>
      </c>
      <c r="BE541" s="188">
        <f>IF(N541="základní",J541,0)</f>
        <v>0</v>
      </c>
      <c r="BF541" s="188">
        <f>IF(N541="snížená",J541,0)</f>
        <v>0</v>
      </c>
      <c r="BG541" s="188">
        <f>IF(N541="zákl. přenesená",J541,0)</f>
        <v>0</v>
      </c>
      <c r="BH541" s="188">
        <f>IF(N541="sníž. přenesená",J541,0)</f>
        <v>0</v>
      </c>
      <c r="BI541" s="188">
        <f>IF(N541="nulová",J541,0)</f>
        <v>0</v>
      </c>
      <c r="BJ541" s="19" t="s">
        <v>89</v>
      </c>
      <c r="BK541" s="188">
        <f>ROUND(I541*H541,2)</f>
        <v>0</v>
      </c>
      <c r="BL541" s="19" t="s">
        <v>270</v>
      </c>
      <c r="BM541" s="187" t="s">
        <v>936</v>
      </c>
    </row>
    <row r="542" spans="1:65" s="2" customFormat="1" ht="11.25" x14ac:dyDescent="0.2">
      <c r="A542" s="37"/>
      <c r="B542" s="38"/>
      <c r="C542" s="39"/>
      <c r="D542" s="189" t="s">
        <v>164</v>
      </c>
      <c r="E542" s="39"/>
      <c r="F542" s="190" t="s">
        <v>937</v>
      </c>
      <c r="G542" s="39"/>
      <c r="H542" s="39"/>
      <c r="I542" s="191"/>
      <c r="J542" s="39"/>
      <c r="K542" s="39"/>
      <c r="L542" s="42"/>
      <c r="M542" s="192"/>
      <c r="N542" s="193"/>
      <c r="O542" s="67"/>
      <c r="P542" s="67"/>
      <c r="Q542" s="67"/>
      <c r="R542" s="67"/>
      <c r="S542" s="67"/>
      <c r="T542" s="68"/>
      <c r="U542" s="37"/>
      <c r="V542" s="37"/>
      <c r="W542" s="37"/>
      <c r="X542" s="37"/>
      <c r="Y542" s="37"/>
      <c r="Z542" s="37"/>
      <c r="AA542" s="37"/>
      <c r="AB542" s="37"/>
      <c r="AC542" s="37"/>
      <c r="AD542" s="37"/>
      <c r="AE542" s="37"/>
      <c r="AT542" s="19" t="s">
        <v>164</v>
      </c>
      <c r="AU542" s="19" t="s">
        <v>91</v>
      </c>
    </row>
    <row r="543" spans="1:65" s="13" customFormat="1" ht="11.25" x14ac:dyDescent="0.2">
      <c r="B543" s="194"/>
      <c r="C543" s="195"/>
      <c r="D543" s="196" t="s">
        <v>166</v>
      </c>
      <c r="E543" s="197" t="s">
        <v>79</v>
      </c>
      <c r="F543" s="198" t="s">
        <v>938</v>
      </c>
      <c r="G543" s="195"/>
      <c r="H543" s="197" t="s">
        <v>79</v>
      </c>
      <c r="I543" s="199"/>
      <c r="J543" s="195"/>
      <c r="K543" s="195"/>
      <c r="L543" s="200"/>
      <c r="M543" s="201"/>
      <c r="N543" s="202"/>
      <c r="O543" s="202"/>
      <c r="P543" s="202"/>
      <c r="Q543" s="202"/>
      <c r="R543" s="202"/>
      <c r="S543" s="202"/>
      <c r="T543" s="203"/>
      <c r="AT543" s="204" t="s">
        <v>166</v>
      </c>
      <c r="AU543" s="204" t="s">
        <v>91</v>
      </c>
      <c r="AV543" s="13" t="s">
        <v>89</v>
      </c>
      <c r="AW543" s="13" t="s">
        <v>42</v>
      </c>
      <c r="AX543" s="13" t="s">
        <v>81</v>
      </c>
      <c r="AY543" s="204" t="s">
        <v>154</v>
      </c>
    </row>
    <row r="544" spans="1:65" s="14" customFormat="1" ht="11.25" x14ac:dyDescent="0.2">
      <c r="B544" s="205"/>
      <c r="C544" s="206"/>
      <c r="D544" s="196" t="s">
        <v>166</v>
      </c>
      <c r="E544" s="207" t="s">
        <v>79</v>
      </c>
      <c r="F544" s="208" t="s">
        <v>939</v>
      </c>
      <c r="G544" s="206"/>
      <c r="H544" s="209">
        <v>3</v>
      </c>
      <c r="I544" s="210"/>
      <c r="J544" s="206"/>
      <c r="K544" s="206"/>
      <c r="L544" s="211"/>
      <c r="M544" s="212"/>
      <c r="N544" s="213"/>
      <c r="O544" s="213"/>
      <c r="P544" s="213"/>
      <c r="Q544" s="213"/>
      <c r="R544" s="213"/>
      <c r="S544" s="213"/>
      <c r="T544" s="214"/>
      <c r="AT544" s="215" t="s">
        <v>166</v>
      </c>
      <c r="AU544" s="215" t="s">
        <v>91</v>
      </c>
      <c r="AV544" s="14" t="s">
        <v>91</v>
      </c>
      <c r="AW544" s="14" t="s">
        <v>42</v>
      </c>
      <c r="AX544" s="14" t="s">
        <v>81</v>
      </c>
      <c r="AY544" s="215" t="s">
        <v>154</v>
      </c>
    </row>
    <row r="545" spans="1:65" s="13" customFormat="1" ht="11.25" x14ac:dyDescent="0.2">
      <c r="B545" s="194"/>
      <c r="C545" s="195"/>
      <c r="D545" s="196" t="s">
        <v>166</v>
      </c>
      <c r="E545" s="197" t="s">
        <v>79</v>
      </c>
      <c r="F545" s="198" t="s">
        <v>247</v>
      </c>
      <c r="G545" s="195"/>
      <c r="H545" s="197" t="s">
        <v>79</v>
      </c>
      <c r="I545" s="199"/>
      <c r="J545" s="195"/>
      <c r="K545" s="195"/>
      <c r="L545" s="200"/>
      <c r="M545" s="201"/>
      <c r="N545" s="202"/>
      <c r="O545" s="202"/>
      <c r="P545" s="202"/>
      <c r="Q545" s="202"/>
      <c r="R545" s="202"/>
      <c r="S545" s="202"/>
      <c r="T545" s="203"/>
      <c r="AT545" s="204" t="s">
        <v>166</v>
      </c>
      <c r="AU545" s="204" t="s">
        <v>91</v>
      </c>
      <c r="AV545" s="13" t="s">
        <v>89</v>
      </c>
      <c r="AW545" s="13" t="s">
        <v>42</v>
      </c>
      <c r="AX545" s="13" t="s">
        <v>81</v>
      </c>
      <c r="AY545" s="204" t="s">
        <v>154</v>
      </c>
    </row>
    <row r="546" spans="1:65" s="14" customFormat="1" ht="11.25" x14ac:dyDescent="0.2">
      <c r="B546" s="205"/>
      <c r="C546" s="206"/>
      <c r="D546" s="196" t="s">
        <v>166</v>
      </c>
      <c r="E546" s="207" t="s">
        <v>79</v>
      </c>
      <c r="F546" s="208" t="s">
        <v>940</v>
      </c>
      <c r="G546" s="206"/>
      <c r="H546" s="209">
        <v>36</v>
      </c>
      <c r="I546" s="210"/>
      <c r="J546" s="206"/>
      <c r="K546" s="206"/>
      <c r="L546" s="211"/>
      <c r="M546" s="212"/>
      <c r="N546" s="213"/>
      <c r="O546" s="213"/>
      <c r="P546" s="213"/>
      <c r="Q546" s="213"/>
      <c r="R546" s="213"/>
      <c r="S546" s="213"/>
      <c r="T546" s="214"/>
      <c r="AT546" s="215" t="s">
        <v>166</v>
      </c>
      <c r="AU546" s="215" t="s">
        <v>91</v>
      </c>
      <c r="AV546" s="14" t="s">
        <v>91</v>
      </c>
      <c r="AW546" s="14" t="s">
        <v>42</v>
      </c>
      <c r="AX546" s="14" t="s">
        <v>81</v>
      </c>
      <c r="AY546" s="215" t="s">
        <v>154</v>
      </c>
    </row>
    <row r="547" spans="1:65" s="13" customFormat="1" ht="11.25" x14ac:dyDescent="0.2">
      <c r="B547" s="194"/>
      <c r="C547" s="195"/>
      <c r="D547" s="196" t="s">
        <v>166</v>
      </c>
      <c r="E547" s="197" t="s">
        <v>79</v>
      </c>
      <c r="F547" s="198" t="s">
        <v>253</v>
      </c>
      <c r="G547" s="195"/>
      <c r="H547" s="197" t="s">
        <v>79</v>
      </c>
      <c r="I547" s="199"/>
      <c r="J547" s="195"/>
      <c r="K547" s="195"/>
      <c r="L547" s="200"/>
      <c r="M547" s="201"/>
      <c r="N547" s="202"/>
      <c r="O547" s="202"/>
      <c r="P547" s="202"/>
      <c r="Q547" s="202"/>
      <c r="R547" s="202"/>
      <c r="S547" s="202"/>
      <c r="T547" s="203"/>
      <c r="AT547" s="204" t="s">
        <v>166</v>
      </c>
      <c r="AU547" s="204" t="s">
        <v>91</v>
      </c>
      <c r="AV547" s="13" t="s">
        <v>89</v>
      </c>
      <c r="AW547" s="13" t="s">
        <v>42</v>
      </c>
      <c r="AX547" s="13" t="s">
        <v>81</v>
      </c>
      <c r="AY547" s="204" t="s">
        <v>154</v>
      </c>
    </row>
    <row r="548" spans="1:65" s="14" customFormat="1" ht="11.25" x14ac:dyDescent="0.2">
      <c r="B548" s="205"/>
      <c r="C548" s="206"/>
      <c r="D548" s="196" t="s">
        <v>166</v>
      </c>
      <c r="E548" s="207" t="s">
        <v>79</v>
      </c>
      <c r="F548" s="208" t="s">
        <v>941</v>
      </c>
      <c r="G548" s="206"/>
      <c r="H548" s="209">
        <v>4</v>
      </c>
      <c r="I548" s="210"/>
      <c r="J548" s="206"/>
      <c r="K548" s="206"/>
      <c r="L548" s="211"/>
      <c r="M548" s="212"/>
      <c r="N548" s="213"/>
      <c r="O548" s="213"/>
      <c r="P548" s="213"/>
      <c r="Q548" s="213"/>
      <c r="R548" s="213"/>
      <c r="S548" s="213"/>
      <c r="T548" s="214"/>
      <c r="AT548" s="215" t="s">
        <v>166</v>
      </c>
      <c r="AU548" s="215" t="s">
        <v>91</v>
      </c>
      <c r="AV548" s="14" t="s">
        <v>91</v>
      </c>
      <c r="AW548" s="14" t="s">
        <v>42</v>
      </c>
      <c r="AX548" s="14" t="s">
        <v>81</v>
      </c>
      <c r="AY548" s="215" t="s">
        <v>154</v>
      </c>
    </row>
    <row r="549" spans="1:65" s="15" customFormat="1" ht="11.25" x14ac:dyDescent="0.2">
      <c r="B549" s="216"/>
      <c r="C549" s="217"/>
      <c r="D549" s="196" t="s">
        <v>166</v>
      </c>
      <c r="E549" s="218" t="s">
        <v>79</v>
      </c>
      <c r="F549" s="219" t="s">
        <v>171</v>
      </c>
      <c r="G549" s="217"/>
      <c r="H549" s="220">
        <v>43</v>
      </c>
      <c r="I549" s="221"/>
      <c r="J549" s="217"/>
      <c r="K549" s="217"/>
      <c r="L549" s="222"/>
      <c r="M549" s="223"/>
      <c r="N549" s="224"/>
      <c r="O549" s="224"/>
      <c r="P549" s="224"/>
      <c r="Q549" s="224"/>
      <c r="R549" s="224"/>
      <c r="S549" s="224"/>
      <c r="T549" s="225"/>
      <c r="AT549" s="226" t="s">
        <v>166</v>
      </c>
      <c r="AU549" s="226" t="s">
        <v>91</v>
      </c>
      <c r="AV549" s="15" t="s">
        <v>162</v>
      </c>
      <c r="AW549" s="15" t="s">
        <v>42</v>
      </c>
      <c r="AX549" s="15" t="s">
        <v>89</v>
      </c>
      <c r="AY549" s="226" t="s">
        <v>154</v>
      </c>
    </row>
    <row r="550" spans="1:65" s="12" customFormat="1" ht="22.9" customHeight="1" x14ac:dyDescent="0.2">
      <c r="B550" s="160"/>
      <c r="C550" s="161"/>
      <c r="D550" s="162" t="s">
        <v>80</v>
      </c>
      <c r="E550" s="174" t="s">
        <v>942</v>
      </c>
      <c r="F550" s="174" t="s">
        <v>943</v>
      </c>
      <c r="G550" s="161"/>
      <c r="H550" s="161"/>
      <c r="I550" s="164"/>
      <c r="J550" s="175">
        <f>BK550</f>
        <v>0</v>
      </c>
      <c r="K550" s="161"/>
      <c r="L550" s="166"/>
      <c r="M550" s="167"/>
      <c r="N550" s="168"/>
      <c r="O550" s="168"/>
      <c r="P550" s="169">
        <f>SUM(P551:P571)</f>
        <v>0</v>
      </c>
      <c r="Q550" s="168"/>
      <c r="R550" s="169">
        <f>SUM(R551:R571)</f>
        <v>2.9139660000000001E-2</v>
      </c>
      <c r="S550" s="168"/>
      <c r="T550" s="170">
        <f>SUM(T551:T571)</f>
        <v>0</v>
      </c>
      <c r="AR550" s="171" t="s">
        <v>91</v>
      </c>
      <c r="AT550" s="172" t="s">
        <v>80</v>
      </c>
      <c r="AU550" s="172" t="s">
        <v>89</v>
      </c>
      <c r="AY550" s="171" t="s">
        <v>154</v>
      </c>
      <c r="BK550" s="173">
        <f>SUM(BK551:BK571)</f>
        <v>0</v>
      </c>
    </row>
    <row r="551" spans="1:65" s="2" customFormat="1" ht="16.5" customHeight="1" x14ac:dyDescent="0.2">
      <c r="A551" s="37"/>
      <c r="B551" s="38"/>
      <c r="C551" s="176" t="s">
        <v>944</v>
      </c>
      <c r="D551" s="176" t="s">
        <v>157</v>
      </c>
      <c r="E551" s="177" t="s">
        <v>945</v>
      </c>
      <c r="F551" s="178" t="s">
        <v>946</v>
      </c>
      <c r="G551" s="179" t="s">
        <v>160</v>
      </c>
      <c r="H551" s="180">
        <v>2.613</v>
      </c>
      <c r="I551" s="181"/>
      <c r="J551" s="182">
        <f>ROUND(I551*H551,2)</f>
        <v>0</v>
      </c>
      <c r="K551" s="178" t="s">
        <v>161</v>
      </c>
      <c r="L551" s="42"/>
      <c r="M551" s="183" t="s">
        <v>79</v>
      </c>
      <c r="N551" s="184" t="s">
        <v>51</v>
      </c>
      <c r="O551" s="67"/>
      <c r="P551" s="185">
        <f>O551*H551</f>
        <v>0</v>
      </c>
      <c r="Q551" s="185">
        <v>8.0000000000000007E-5</v>
      </c>
      <c r="R551" s="185">
        <f>Q551*H551</f>
        <v>2.0904000000000002E-4</v>
      </c>
      <c r="S551" s="185">
        <v>0</v>
      </c>
      <c r="T551" s="186">
        <f>S551*H551</f>
        <v>0</v>
      </c>
      <c r="U551" s="37"/>
      <c r="V551" s="37"/>
      <c r="W551" s="37"/>
      <c r="X551" s="37"/>
      <c r="Y551" s="37"/>
      <c r="Z551" s="37"/>
      <c r="AA551" s="37"/>
      <c r="AB551" s="37"/>
      <c r="AC551" s="37"/>
      <c r="AD551" s="37"/>
      <c r="AE551" s="37"/>
      <c r="AR551" s="187" t="s">
        <v>270</v>
      </c>
      <c r="AT551" s="187" t="s">
        <v>157</v>
      </c>
      <c r="AU551" s="187" t="s">
        <v>91</v>
      </c>
      <c r="AY551" s="19" t="s">
        <v>154</v>
      </c>
      <c r="BE551" s="188">
        <f>IF(N551="základní",J551,0)</f>
        <v>0</v>
      </c>
      <c r="BF551" s="188">
        <f>IF(N551="snížená",J551,0)</f>
        <v>0</v>
      </c>
      <c r="BG551" s="188">
        <f>IF(N551="zákl. přenesená",J551,0)</f>
        <v>0</v>
      </c>
      <c r="BH551" s="188">
        <f>IF(N551="sníž. přenesená",J551,0)</f>
        <v>0</v>
      </c>
      <c r="BI551" s="188">
        <f>IF(N551="nulová",J551,0)</f>
        <v>0</v>
      </c>
      <c r="BJ551" s="19" t="s">
        <v>89</v>
      </c>
      <c r="BK551" s="188">
        <f>ROUND(I551*H551,2)</f>
        <v>0</v>
      </c>
      <c r="BL551" s="19" t="s">
        <v>270</v>
      </c>
      <c r="BM551" s="187" t="s">
        <v>947</v>
      </c>
    </row>
    <row r="552" spans="1:65" s="2" customFormat="1" ht="11.25" x14ac:dyDescent="0.2">
      <c r="A552" s="37"/>
      <c r="B552" s="38"/>
      <c r="C552" s="39"/>
      <c r="D552" s="189" t="s">
        <v>164</v>
      </c>
      <c r="E552" s="39"/>
      <c r="F552" s="190" t="s">
        <v>948</v>
      </c>
      <c r="G552" s="39"/>
      <c r="H552" s="39"/>
      <c r="I552" s="191"/>
      <c r="J552" s="39"/>
      <c r="K552" s="39"/>
      <c r="L552" s="42"/>
      <c r="M552" s="192"/>
      <c r="N552" s="193"/>
      <c r="O552" s="67"/>
      <c r="P552" s="67"/>
      <c r="Q552" s="67"/>
      <c r="R552" s="67"/>
      <c r="S552" s="67"/>
      <c r="T552" s="68"/>
      <c r="U552" s="37"/>
      <c r="V552" s="37"/>
      <c r="W552" s="37"/>
      <c r="X552" s="37"/>
      <c r="Y552" s="37"/>
      <c r="Z552" s="37"/>
      <c r="AA552" s="37"/>
      <c r="AB552" s="37"/>
      <c r="AC552" s="37"/>
      <c r="AD552" s="37"/>
      <c r="AE552" s="37"/>
      <c r="AT552" s="19" t="s">
        <v>164</v>
      </c>
      <c r="AU552" s="19" t="s">
        <v>91</v>
      </c>
    </row>
    <row r="553" spans="1:65" s="14" customFormat="1" ht="11.25" x14ac:dyDescent="0.2">
      <c r="B553" s="205"/>
      <c r="C553" s="206"/>
      <c r="D553" s="196" t="s">
        <v>166</v>
      </c>
      <c r="E553" s="207" t="s">
        <v>79</v>
      </c>
      <c r="F553" s="208" t="s">
        <v>949</v>
      </c>
      <c r="G553" s="206"/>
      <c r="H553" s="209">
        <v>1.2749999999999999</v>
      </c>
      <c r="I553" s="210"/>
      <c r="J553" s="206"/>
      <c r="K553" s="206"/>
      <c r="L553" s="211"/>
      <c r="M553" s="212"/>
      <c r="N553" s="213"/>
      <c r="O553" s="213"/>
      <c r="P553" s="213"/>
      <c r="Q553" s="213"/>
      <c r="R553" s="213"/>
      <c r="S553" s="213"/>
      <c r="T553" s="214"/>
      <c r="AT553" s="215" t="s">
        <v>166</v>
      </c>
      <c r="AU553" s="215" t="s">
        <v>91</v>
      </c>
      <c r="AV553" s="14" t="s">
        <v>91</v>
      </c>
      <c r="AW553" s="14" t="s">
        <v>42</v>
      </c>
      <c r="AX553" s="14" t="s">
        <v>81</v>
      </c>
      <c r="AY553" s="215" t="s">
        <v>154</v>
      </c>
    </row>
    <row r="554" spans="1:65" s="14" customFormat="1" ht="11.25" x14ac:dyDescent="0.2">
      <c r="B554" s="205"/>
      <c r="C554" s="206"/>
      <c r="D554" s="196" t="s">
        <v>166</v>
      </c>
      <c r="E554" s="207" t="s">
        <v>79</v>
      </c>
      <c r="F554" s="208" t="s">
        <v>950</v>
      </c>
      <c r="G554" s="206"/>
      <c r="H554" s="209">
        <v>1.3380000000000001</v>
      </c>
      <c r="I554" s="210"/>
      <c r="J554" s="206"/>
      <c r="K554" s="206"/>
      <c r="L554" s="211"/>
      <c r="M554" s="212"/>
      <c r="N554" s="213"/>
      <c r="O554" s="213"/>
      <c r="P554" s="213"/>
      <c r="Q554" s="213"/>
      <c r="R554" s="213"/>
      <c r="S554" s="213"/>
      <c r="T554" s="214"/>
      <c r="AT554" s="215" t="s">
        <v>166</v>
      </c>
      <c r="AU554" s="215" t="s">
        <v>91</v>
      </c>
      <c r="AV554" s="14" t="s">
        <v>91</v>
      </c>
      <c r="AW554" s="14" t="s">
        <v>42</v>
      </c>
      <c r="AX554" s="14" t="s">
        <v>81</v>
      </c>
      <c r="AY554" s="215" t="s">
        <v>154</v>
      </c>
    </row>
    <row r="555" spans="1:65" s="15" customFormat="1" ht="11.25" x14ac:dyDescent="0.2">
      <c r="B555" s="216"/>
      <c r="C555" s="217"/>
      <c r="D555" s="196" t="s">
        <v>166</v>
      </c>
      <c r="E555" s="218" t="s">
        <v>79</v>
      </c>
      <c r="F555" s="219" t="s">
        <v>171</v>
      </c>
      <c r="G555" s="217"/>
      <c r="H555" s="220">
        <v>2.613</v>
      </c>
      <c r="I555" s="221"/>
      <c r="J555" s="217"/>
      <c r="K555" s="217"/>
      <c r="L555" s="222"/>
      <c r="M555" s="223"/>
      <c r="N555" s="224"/>
      <c r="O555" s="224"/>
      <c r="P555" s="224"/>
      <c r="Q555" s="224"/>
      <c r="R555" s="224"/>
      <c r="S555" s="224"/>
      <c r="T555" s="225"/>
      <c r="AT555" s="226" t="s">
        <v>166</v>
      </c>
      <c r="AU555" s="226" t="s">
        <v>91</v>
      </c>
      <c r="AV555" s="15" t="s">
        <v>162</v>
      </c>
      <c r="AW555" s="15" t="s">
        <v>42</v>
      </c>
      <c r="AX555" s="15" t="s">
        <v>89</v>
      </c>
      <c r="AY555" s="226" t="s">
        <v>154</v>
      </c>
    </row>
    <row r="556" spans="1:65" s="2" customFormat="1" ht="24.2" customHeight="1" x14ac:dyDescent="0.2">
      <c r="A556" s="37"/>
      <c r="B556" s="38"/>
      <c r="C556" s="176" t="s">
        <v>951</v>
      </c>
      <c r="D556" s="176" t="s">
        <v>157</v>
      </c>
      <c r="E556" s="177" t="s">
        <v>952</v>
      </c>
      <c r="F556" s="178" t="s">
        <v>953</v>
      </c>
      <c r="G556" s="179" t="s">
        <v>160</v>
      </c>
      <c r="H556" s="180">
        <v>2.613</v>
      </c>
      <c r="I556" s="181"/>
      <c r="J556" s="182">
        <f>ROUND(I556*H556,2)</f>
        <v>0</v>
      </c>
      <c r="K556" s="178" t="s">
        <v>161</v>
      </c>
      <c r="L556" s="42"/>
      <c r="M556" s="183" t="s">
        <v>79</v>
      </c>
      <c r="N556" s="184" t="s">
        <v>51</v>
      </c>
      <c r="O556" s="67"/>
      <c r="P556" s="185">
        <f>O556*H556</f>
        <v>0</v>
      </c>
      <c r="Q556" s="185">
        <v>1.3999999999999999E-4</v>
      </c>
      <c r="R556" s="185">
        <f>Q556*H556</f>
        <v>3.6581999999999999E-4</v>
      </c>
      <c r="S556" s="185">
        <v>0</v>
      </c>
      <c r="T556" s="186">
        <f>S556*H556</f>
        <v>0</v>
      </c>
      <c r="U556" s="37"/>
      <c r="V556" s="37"/>
      <c r="W556" s="37"/>
      <c r="X556" s="37"/>
      <c r="Y556" s="37"/>
      <c r="Z556" s="37"/>
      <c r="AA556" s="37"/>
      <c r="AB556" s="37"/>
      <c r="AC556" s="37"/>
      <c r="AD556" s="37"/>
      <c r="AE556" s="37"/>
      <c r="AR556" s="187" t="s">
        <v>270</v>
      </c>
      <c r="AT556" s="187" t="s">
        <v>157</v>
      </c>
      <c r="AU556" s="187" t="s">
        <v>91</v>
      </c>
      <c r="AY556" s="19" t="s">
        <v>154</v>
      </c>
      <c r="BE556" s="188">
        <f>IF(N556="základní",J556,0)</f>
        <v>0</v>
      </c>
      <c r="BF556" s="188">
        <f>IF(N556="snížená",J556,0)</f>
        <v>0</v>
      </c>
      <c r="BG556" s="188">
        <f>IF(N556="zákl. přenesená",J556,0)</f>
        <v>0</v>
      </c>
      <c r="BH556" s="188">
        <f>IF(N556="sníž. přenesená",J556,0)</f>
        <v>0</v>
      </c>
      <c r="BI556" s="188">
        <f>IF(N556="nulová",J556,0)</f>
        <v>0</v>
      </c>
      <c r="BJ556" s="19" t="s">
        <v>89</v>
      </c>
      <c r="BK556" s="188">
        <f>ROUND(I556*H556,2)</f>
        <v>0</v>
      </c>
      <c r="BL556" s="19" t="s">
        <v>270</v>
      </c>
      <c r="BM556" s="187" t="s">
        <v>954</v>
      </c>
    </row>
    <row r="557" spans="1:65" s="2" customFormat="1" ht="11.25" x14ac:dyDescent="0.2">
      <c r="A557" s="37"/>
      <c r="B557" s="38"/>
      <c r="C557" s="39"/>
      <c r="D557" s="189" t="s">
        <v>164</v>
      </c>
      <c r="E557" s="39"/>
      <c r="F557" s="190" t="s">
        <v>955</v>
      </c>
      <c r="G557" s="39"/>
      <c r="H557" s="39"/>
      <c r="I557" s="191"/>
      <c r="J557" s="39"/>
      <c r="K557" s="39"/>
      <c r="L557" s="42"/>
      <c r="M557" s="192"/>
      <c r="N557" s="193"/>
      <c r="O557" s="67"/>
      <c r="P557" s="67"/>
      <c r="Q557" s="67"/>
      <c r="R557" s="67"/>
      <c r="S557" s="67"/>
      <c r="T557" s="68"/>
      <c r="U557" s="37"/>
      <c r="V557" s="37"/>
      <c r="W557" s="37"/>
      <c r="X557" s="37"/>
      <c r="Y557" s="37"/>
      <c r="Z557" s="37"/>
      <c r="AA557" s="37"/>
      <c r="AB557" s="37"/>
      <c r="AC557" s="37"/>
      <c r="AD557" s="37"/>
      <c r="AE557" s="37"/>
      <c r="AT557" s="19" t="s">
        <v>164</v>
      </c>
      <c r="AU557" s="19" t="s">
        <v>91</v>
      </c>
    </row>
    <row r="558" spans="1:65" s="2" customFormat="1" ht="24.2" customHeight="1" x14ac:dyDescent="0.2">
      <c r="A558" s="37"/>
      <c r="B558" s="38"/>
      <c r="C558" s="176" t="s">
        <v>956</v>
      </c>
      <c r="D558" s="176" t="s">
        <v>157</v>
      </c>
      <c r="E558" s="177" t="s">
        <v>957</v>
      </c>
      <c r="F558" s="178" t="s">
        <v>958</v>
      </c>
      <c r="G558" s="179" t="s">
        <v>160</v>
      </c>
      <c r="H558" s="180">
        <v>2.613</v>
      </c>
      <c r="I558" s="181"/>
      <c r="J558" s="182">
        <f>ROUND(I558*H558,2)</f>
        <v>0</v>
      </c>
      <c r="K558" s="178" t="s">
        <v>161</v>
      </c>
      <c r="L558" s="42"/>
      <c r="M558" s="183" t="s">
        <v>79</v>
      </c>
      <c r="N558" s="184" t="s">
        <v>51</v>
      </c>
      <c r="O558" s="67"/>
      <c r="P558" s="185">
        <f>O558*H558</f>
        <v>0</v>
      </c>
      <c r="Q558" s="185">
        <v>1.2E-4</v>
      </c>
      <c r="R558" s="185">
        <f>Q558*H558</f>
        <v>3.1356E-4</v>
      </c>
      <c r="S558" s="185">
        <v>0</v>
      </c>
      <c r="T558" s="186">
        <f>S558*H558</f>
        <v>0</v>
      </c>
      <c r="U558" s="37"/>
      <c r="V558" s="37"/>
      <c r="W558" s="37"/>
      <c r="X558" s="37"/>
      <c r="Y558" s="37"/>
      <c r="Z558" s="37"/>
      <c r="AA558" s="37"/>
      <c r="AB558" s="37"/>
      <c r="AC558" s="37"/>
      <c r="AD558" s="37"/>
      <c r="AE558" s="37"/>
      <c r="AR558" s="187" t="s">
        <v>270</v>
      </c>
      <c r="AT558" s="187" t="s">
        <v>157</v>
      </c>
      <c r="AU558" s="187" t="s">
        <v>91</v>
      </c>
      <c r="AY558" s="19" t="s">
        <v>154</v>
      </c>
      <c r="BE558" s="188">
        <f>IF(N558="základní",J558,0)</f>
        <v>0</v>
      </c>
      <c r="BF558" s="188">
        <f>IF(N558="snížená",J558,0)</f>
        <v>0</v>
      </c>
      <c r="BG558" s="188">
        <f>IF(N558="zákl. přenesená",J558,0)</f>
        <v>0</v>
      </c>
      <c r="BH558" s="188">
        <f>IF(N558="sníž. přenesená",J558,0)</f>
        <v>0</v>
      </c>
      <c r="BI558" s="188">
        <f>IF(N558="nulová",J558,0)</f>
        <v>0</v>
      </c>
      <c r="BJ558" s="19" t="s">
        <v>89</v>
      </c>
      <c r="BK558" s="188">
        <f>ROUND(I558*H558,2)</f>
        <v>0</v>
      </c>
      <c r="BL558" s="19" t="s">
        <v>270</v>
      </c>
      <c r="BM558" s="187" t="s">
        <v>959</v>
      </c>
    </row>
    <row r="559" spans="1:65" s="2" customFormat="1" ht="11.25" x14ac:dyDescent="0.2">
      <c r="A559" s="37"/>
      <c r="B559" s="38"/>
      <c r="C559" s="39"/>
      <c r="D559" s="189" t="s">
        <v>164</v>
      </c>
      <c r="E559" s="39"/>
      <c r="F559" s="190" t="s">
        <v>960</v>
      </c>
      <c r="G559" s="39"/>
      <c r="H559" s="39"/>
      <c r="I559" s="191"/>
      <c r="J559" s="39"/>
      <c r="K559" s="39"/>
      <c r="L559" s="42"/>
      <c r="M559" s="192"/>
      <c r="N559" s="193"/>
      <c r="O559" s="67"/>
      <c r="P559" s="67"/>
      <c r="Q559" s="67"/>
      <c r="R559" s="67"/>
      <c r="S559" s="67"/>
      <c r="T559" s="68"/>
      <c r="U559" s="37"/>
      <c r="V559" s="37"/>
      <c r="W559" s="37"/>
      <c r="X559" s="37"/>
      <c r="Y559" s="37"/>
      <c r="Z559" s="37"/>
      <c r="AA559" s="37"/>
      <c r="AB559" s="37"/>
      <c r="AC559" s="37"/>
      <c r="AD559" s="37"/>
      <c r="AE559" s="37"/>
      <c r="AT559" s="19" t="s">
        <v>164</v>
      </c>
      <c r="AU559" s="19" t="s">
        <v>91</v>
      </c>
    </row>
    <row r="560" spans="1:65" s="2" customFormat="1" ht="24.2" customHeight="1" x14ac:dyDescent="0.2">
      <c r="A560" s="37"/>
      <c r="B560" s="38"/>
      <c r="C560" s="176" t="s">
        <v>961</v>
      </c>
      <c r="D560" s="176" t="s">
        <v>157</v>
      </c>
      <c r="E560" s="177" t="s">
        <v>962</v>
      </c>
      <c r="F560" s="178" t="s">
        <v>963</v>
      </c>
      <c r="G560" s="179" t="s">
        <v>160</v>
      </c>
      <c r="H560" s="180">
        <v>2.613</v>
      </c>
      <c r="I560" s="181"/>
      <c r="J560" s="182">
        <f>ROUND(I560*H560,2)</f>
        <v>0</v>
      </c>
      <c r="K560" s="178" t="s">
        <v>161</v>
      </c>
      <c r="L560" s="42"/>
      <c r="M560" s="183" t="s">
        <v>79</v>
      </c>
      <c r="N560" s="184" t="s">
        <v>51</v>
      </c>
      <c r="O560" s="67"/>
      <c r="P560" s="185">
        <f>O560*H560</f>
        <v>0</v>
      </c>
      <c r="Q560" s="185">
        <v>1.2E-4</v>
      </c>
      <c r="R560" s="185">
        <f>Q560*H560</f>
        <v>3.1356E-4</v>
      </c>
      <c r="S560" s="185">
        <v>0</v>
      </c>
      <c r="T560" s="186">
        <f>S560*H560</f>
        <v>0</v>
      </c>
      <c r="U560" s="37"/>
      <c r="V560" s="37"/>
      <c r="W560" s="37"/>
      <c r="X560" s="37"/>
      <c r="Y560" s="37"/>
      <c r="Z560" s="37"/>
      <c r="AA560" s="37"/>
      <c r="AB560" s="37"/>
      <c r="AC560" s="37"/>
      <c r="AD560" s="37"/>
      <c r="AE560" s="37"/>
      <c r="AR560" s="187" t="s">
        <v>270</v>
      </c>
      <c r="AT560" s="187" t="s">
        <v>157</v>
      </c>
      <c r="AU560" s="187" t="s">
        <v>91</v>
      </c>
      <c r="AY560" s="19" t="s">
        <v>154</v>
      </c>
      <c r="BE560" s="188">
        <f>IF(N560="základní",J560,0)</f>
        <v>0</v>
      </c>
      <c r="BF560" s="188">
        <f>IF(N560="snížená",J560,0)</f>
        <v>0</v>
      </c>
      <c r="BG560" s="188">
        <f>IF(N560="zákl. přenesená",J560,0)</f>
        <v>0</v>
      </c>
      <c r="BH560" s="188">
        <f>IF(N560="sníž. přenesená",J560,0)</f>
        <v>0</v>
      </c>
      <c r="BI560" s="188">
        <f>IF(N560="nulová",J560,0)</f>
        <v>0</v>
      </c>
      <c r="BJ560" s="19" t="s">
        <v>89</v>
      </c>
      <c r="BK560" s="188">
        <f>ROUND(I560*H560,2)</f>
        <v>0</v>
      </c>
      <c r="BL560" s="19" t="s">
        <v>270</v>
      </c>
      <c r="BM560" s="187" t="s">
        <v>964</v>
      </c>
    </row>
    <row r="561" spans="1:65" s="2" customFormat="1" ht="11.25" x14ac:dyDescent="0.2">
      <c r="A561" s="37"/>
      <c r="B561" s="38"/>
      <c r="C561" s="39"/>
      <c r="D561" s="189" t="s">
        <v>164</v>
      </c>
      <c r="E561" s="39"/>
      <c r="F561" s="190" t="s">
        <v>965</v>
      </c>
      <c r="G561" s="39"/>
      <c r="H561" s="39"/>
      <c r="I561" s="191"/>
      <c r="J561" s="39"/>
      <c r="K561" s="39"/>
      <c r="L561" s="42"/>
      <c r="M561" s="192"/>
      <c r="N561" s="193"/>
      <c r="O561" s="67"/>
      <c r="P561" s="67"/>
      <c r="Q561" s="67"/>
      <c r="R561" s="67"/>
      <c r="S561" s="67"/>
      <c r="T561" s="68"/>
      <c r="U561" s="37"/>
      <c r="V561" s="37"/>
      <c r="W561" s="37"/>
      <c r="X561" s="37"/>
      <c r="Y561" s="37"/>
      <c r="Z561" s="37"/>
      <c r="AA561" s="37"/>
      <c r="AB561" s="37"/>
      <c r="AC561" s="37"/>
      <c r="AD561" s="37"/>
      <c r="AE561" s="37"/>
      <c r="AT561" s="19" t="s">
        <v>164</v>
      </c>
      <c r="AU561" s="19" t="s">
        <v>91</v>
      </c>
    </row>
    <row r="562" spans="1:65" s="2" customFormat="1" ht="24.2" customHeight="1" x14ac:dyDescent="0.2">
      <c r="A562" s="37"/>
      <c r="B562" s="38"/>
      <c r="C562" s="176" t="s">
        <v>966</v>
      </c>
      <c r="D562" s="176" t="s">
        <v>157</v>
      </c>
      <c r="E562" s="177" t="s">
        <v>967</v>
      </c>
      <c r="F562" s="178" t="s">
        <v>968</v>
      </c>
      <c r="G562" s="179" t="s">
        <v>160</v>
      </c>
      <c r="H562" s="180">
        <v>47.351999999999997</v>
      </c>
      <c r="I562" s="181"/>
      <c r="J562" s="182">
        <f>ROUND(I562*H562,2)</f>
        <v>0</v>
      </c>
      <c r="K562" s="178" t="s">
        <v>161</v>
      </c>
      <c r="L562" s="42"/>
      <c r="M562" s="183" t="s">
        <v>79</v>
      </c>
      <c r="N562" s="184" t="s">
        <v>51</v>
      </c>
      <c r="O562" s="67"/>
      <c r="P562" s="185">
        <f>O562*H562</f>
        <v>0</v>
      </c>
      <c r="Q562" s="185">
        <v>0</v>
      </c>
      <c r="R562" s="185">
        <f>Q562*H562</f>
        <v>0</v>
      </c>
      <c r="S562" s="185">
        <v>0</v>
      </c>
      <c r="T562" s="186">
        <f>S562*H562</f>
        <v>0</v>
      </c>
      <c r="U562" s="37"/>
      <c r="V562" s="37"/>
      <c r="W562" s="37"/>
      <c r="X562" s="37"/>
      <c r="Y562" s="37"/>
      <c r="Z562" s="37"/>
      <c r="AA562" s="37"/>
      <c r="AB562" s="37"/>
      <c r="AC562" s="37"/>
      <c r="AD562" s="37"/>
      <c r="AE562" s="37"/>
      <c r="AR562" s="187" t="s">
        <v>270</v>
      </c>
      <c r="AT562" s="187" t="s">
        <v>157</v>
      </c>
      <c r="AU562" s="187" t="s">
        <v>91</v>
      </c>
      <c r="AY562" s="19" t="s">
        <v>154</v>
      </c>
      <c r="BE562" s="188">
        <f>IF(N562="základní",J562,0)</f>
        <v>0</v>
      </c>
      <c r="BF562" s="188">
        <f>IF(N562="snížená",J562,0)</f>
        <v>0</v>
      </c>
      <c r="BG562" s="188">
        <f>IF(N562="zákl. přenesená",J562,0)</f>
        <v>0</v>
      </c>
      <c r="BH562" s="188">
        <f>IF(N562="sníž. přenesená",J562,0)</f>
        <v>0</v>
      </c>
      <c r="BI562" s="188">
        <f>IF(N562="nulová",J562,0)</f>
        <v>0</v>
      </c>
      <c r="BJ562" s="19" t="s">
        <v>89</v>
      </c>
      <c r="BK562" s="188">
        <f>ROUND(I562*H562,2)</f>
        <v>0</v>
      </c>
      <c r="BL562" s="19" t="s">
        <v>270</v>
      </c>
      <c r="BM562" s="187" t="s">
        <v>969</v>
      </c>
    </row>
    <row r="563" spans="1:65" s="2" customFormat="1" ht="11.25" x14ac:dyDescent="0.2">
      <c r="A563" s="37"/>
      <c r="B563" s="38"/>
      <c r="C563" s="39"/>
      <c r="D563" s="189" t="s">
        <v>164</v>
      </c>
      <c r="E563" s="39"/>
      <c r="F563" s="190" t="s">
        <v>970</v>
      </c>
      <c r="G563" s="39"/>
      <c r="H563" s="39"/>
      <c r="I563" s="191"/>
      <c r="J563" s="39"/>
      <c r="K563" s="39"/>
      <c r="L563" s="42"/>
      <c r="M563" s="192"/>
      <c r="N563" s="193"/>
      <c r="O563" s="67"/>
      <c r="P563" s="67"/>
      <c r="Q563" s="67"/>
      <c r="R563" s="67"/>
      <c r="S563" s="67"/>
      <c r="T563" s="68"/>
      <c r="U563" s="37"/>
      <c r="V563" s="37"/>
      <c r="W563" s="37"/>
      <c r="X563" s="37"/>
      <c r="Y563" s="37"/>
      <c r="Z563" s="37"/>
      <c r="AA563" s="37"/>
      <c r="AB563" s="37"/>
      <c r="AC563" s="37"/>
      <c r="AD563" s="37"/>
      <c r="AE563" s="37"/>
      <c r="AT563" s="19" t="s">
        <v>164</v>
      </c>
      <c r="AU563" s="19" t="s">
        <v>91</v>
      </c>
    </row>
    <row r="564" spans="1:65" s="2" customFormat="1" ht="24.2" customHeight="1" x14ac:dyDescent="0.2">
      <c r="A564" s="37"/>
      <c r="B564" s="38"/>
      <c r="C564" s="176" t="s">
        <v>971</v>
      </c>
      <c r="D564" s="176" t="s">
        <v>157</v>
      </c>
      <c r="E564" s="177" t="s">
        <v>972</v>
      </c>
      <c r="F564" s="178" t="s">
        <v>973</v>
      </c>
      <c r="G564" s="179" t="s">
        <v>160</v>
      </c>
      <c r="H564" s="180">
        <v>47.351999999999997</v>
      </c>
      <c r="I564" s="181"/>
      <c r="J564" s="182">
        <f>ROUND(I564*H564,2)</f>
        <v>0</v>
      </c>
      <c r="K564" s="178" t="s">
        <v>161</v>
      </c>
      <c r="L564" s="42"/>
      <c r="M564" s="183" t="s">
        <v>79</v>
      </c>
      <c r="N564" s="184" t="s">
        <v>51</v>
      </c>
      <c r="O564" s="67"/>
      <c r="P564" s="185">
        <f>O564*H564</f>
        <v>0</v>
      </c>
      <c r="Q564" s="185">
        <v>2.1000000000000001E-4</v>
      </c>
      <c r="R564" s="185">
        <f>Q564*H564</f>
        <v>9.9439200000000002E-3</v>
      </c>
      <c r="S564" s="185">
        <v>0</v>
      </c>
      <c r="T564" s="186">
        <f>S564*H564</f>
        <v>0</v>
      </c>
      <c r="U564" s="37"/>
      <c r="V564" s="37"/>
      <c r="W564" s="37"/>
      <c r="X564" s="37"/>
      <c r="Y564" s="37"/>
      <c r="Z564" s="37"/>
      <c r="AA564" s="37"/>
      <c r="AB564" s="37"/>
      <c r="AC564" s="37"/>
      <c r="AD564" s="37"/>
      <c r="AE564" s="37"/>
      <c r="AR564" s="187" t="s">
        <v>270</v>
      </c>
      <c r="AT564" s="187" t="s">
        <v>157</v>
      </c>
      <c r="AU564" s="187" t="s">
        <v>91</v>
      </c>
      <c r="AY564" s="19" t="s">
        <v>154</v>
      </c>
      <c r="BE564" s="188">
        <f>IF(N564="základní",J564,0)</f>
        <v>0</v>
      </c>
      <c r="BF564" s="188">
        <f>IF(N564="snížená",J564,0)</f>
        <v>0</v>
      </c>
      <c r="BG564" s="188">
        <f>IF(N564="zákl. přenesená",J564,0)</f>
        <v>0</v>
      </c>
      <c r="BH564" s="188">
        <f>IF(N564="sníž. přenesená",J564,0)</f>
        <v>0</v>
      </c>
      <c r="BI564" s="188">
        <f>IF(N564="nulová",J564,0)</f>
        <v>0</v>
      </c>
      <c r="BJ564" s="19" t="s">
        <v>89</v>
      </c>
      <c r="BK564" s="188">
        <f>ROUND(I564*H564,2)</f>
        <v>0</v>
      </c>
      <c r="BL564" s="19" t="s">
        <v>270</v>
      </c>
      <c r="BM564" s="187" t="s">
        <v>974</v>
      </c>
    </row>
    <row r="565" spans="1:65" s="2" customFormat="1" ht="11.25" x14ac:dyDescent="0.2">
      <c r="A565" s="37"/>
      <c r="B565" s="38"/>
      <c r="C565" s="39"/>
      <c r="D565" s="189" t="s">
        <v>164</v>
      </c>
      <c r="E565" s="39"/>
      <c r="F565" s="190" t="s">
        <v>975</v>
      </c>
      <c r="G565" s="39"/>
      <c r="H565" s="39"/>
      <c r="I565" s="191"/>
      <c r="J565" s="39"/>
      <c r="K565" s="39"/>
      <c r="L565" s="42"/>
      <c r="M565" s="192"/>
      <c r="N565" s="193"/>
      <c r="O565" s="67"/>
      <c r="P565" s="67"/>
      <c r="Q565" s="67"/>
      <c r="R565" s="67"/>
      <c r="S565" s="67"/>
      <c r="T565" s="68"/>
      <c r="U565" s="37"/>
      <c r="V565" s="37"/>
      <c r="W565" s="37"/>
      <c r="X565" s="37"/>
      <c r="Y565" s="37"/>
      <c r="Z565" s="37"/>
      <c r="AA565" s="37"/>
      <c r="AB565" s="37"/>
      <c r="AC565" s="37"/>
      <c r="AD565" s="37"/>
      <c r="AE565" s="37"/>
      <c r="AT565" s="19" t="s">
        <v>164</v>
      </c>
      <c r="AU565" s="19" t="s">
        <v>91</v>
      </c>
    </row>
    <row r="566" spans="1:65" s="2" customFormat="1" ht="24.2" customHeight="1" x14ac:dyDescent="0.2">
      <c r="A566" s="37"/>
      <c r="B566" s="38"/>
      <c r="C566" s="176" t="s">
        <v>976</v>
      </c>
      <c r="D566" s="176" t="s">
        <v>157</v>
      </c>
      <c r="E566" s="177" t="s">
        <v>977</v>
      </c>
      <c r="F566" s="178" t="s">
        <v>978</v>
      </c>
      <c r="G566" s="179" t="s">
        <v>160</v>
      </c>
      <c r="H566" s="180">
        <v>47.351999999999997</v>
      </c>
      <c r="I566" s="181"/>
      <c r="J566" s="182">
        <f>ROUND(I566*H566,2)</f>
        <v>0</v>
      </c>
      <c r="K566" s="178" t="s">
        <v>161</v>
      </c>
      <c r="L566" s="42"/>
      <c r="M566" s="183" t="s">
        <v>79</v>
      </c>
      <c r="N566" s="184" t="s">
        <v>51</v>
      </c>
      <c r="O566" s="67"/>
      <c r="P566" s="185">
        <f>O566*H566</f>
        <v>0</v>
      </c>
      <c r="Q566" s="185">
        <v>3.8000000000000002E-4</v>
      </c>
      <c r="R566" s="185">
        <f>Q566*H566</f>
        <v>1.7993760000000001E-2</v>
      </c>
      <c r="S566" s="185">
        <v>0</v>
      </c>
      <c r="T566" s="186">
        <f>S566*H566</f>
        <v>0</v>
      </c>
      <c r="U566" s="37"/>
      <c r="V566" s="37"/>
      <c r="W566" s="37"/>
      <c r="X566" s="37"/>
      <c r="Y566" s="37"/>
      <c r="Z566" s="37"/>
      <c r="AA566" s="37"/>
      <c r="AB566" s="37"/>
      <c r="AC566" s="37"/>
      <c r="AD566" s="37"/>
      <c r="AE566" s="37"/>
      <c r="AR566" s="187" t="s">
        <v>270</v>
      </c>
      <c r="AT566" s="187" t="s">
        <v>157</v>
      </c>
      <c r="AU566" s="187" t="s">
        <v>91</v>
      </c>
      <c r="AY566" s="19" t="s">
        <v>154</v>
      </c>
      <c r="BE566" s="188">
        <f>IF(N566="základní",J566,0)</f>
        <v>0</v>
      </c>
      <c r="BF566" s="188">
        <f>IF(N566="snížená",J566,0)</f>
        <v>0</v>
      </c>
      <c r="BG566" s="188">
        <f>IF(N566="zákl. přenesená",J566,0)</f>
        <v>0</v>
      </c>
      <c r="BH566" s="188">
        <f>IF(N566="sníž. přenesená",J566,0)</f>
        <v>0</v>
      </c>
      <c r="BI566" s="188">
        <f>IF(N566="nulová",J566,0)</f>
        <v>0</v>
      </c>
      <c r="BJ566" s="19" t="s">
        <v>89</v>
      </c>
      <c r="BK566" s="188">
        <f>ROUND(I566*H566,2)</f>
        <v>0</v>
      </c>
      <c r="BL566" s="19" t="s">
        <v>270</v>
      </c>
      <c r="BM566" s="187" t="s">
        <v>979</v>
      </c>
    </row>
    <row r="567" spans="1:65" s="2" customFormat="1" ht="11.25" x14ac:dyDescent="0.2">
      <c r="A567" s="37"/>
      <c r="B567" s="38"/>
      <c r="C567" s="39"/>
      <c r="D567" s="189" t="s">
        <v>164</v>
      </c>
      <c r="E567" s="39"/>
      <c r="F567" s="190" t="s">
        <v>980</v>
      </c>
      <c r="G567" s="39"/>
      <c r="H567" s="39"/>
      <c r="I567" s="191"/>
      <c r="J567" s="39"/>
      <c r="K567" s="39"/>
      <c r="L567" s="42"/>
      <c r="M567" s="192"/>
      <c r="N567" s="193"/>
      <c r="O567" s="67"/>
      <c r="P567" s="67"/>
      <c r="Q567" s="67"/>
      <c r="R567" s="67"/>
      <c r="S567" s="67"/>
      <c r="T567" s="68"/>
      <c r="U567" s="37"/>
      <c r="V567" s="37"/>
      <c r="W567" s="37"/>
      <c r="X567" s="37"/>
      <c r="Y567" s="37"/>
      <c r="Z567" s="37"/>
      <c r="AA567" s="37"/>
      <c r="AB567" s="37"/>
      <c r="AC567" s="37"/>
      <c r="AD567" s="37"/>
      <c r="AE567" s="37"/>
      <c r="AT567" s="19" t="s">
        <v>164</v>
      </c>
      <c r="AU567" s="19" t="s">
        <v>91</v>
      </c>
    </row>
    <row r="568" spans="1:65" s="13" customFormat="1" ht="11.25" x14ac:dyDescent="0.2">
      <c r="B568" s="194"/>
      <c r="C568" s="195"/>
      <c r="D568" s="196" t="s">
        <v>166</v>
      </c>
      <c r="E568" s="197" t="s">
        <v>79</v>
      </c>
      <c r="F568" s="198" t="s">
        <v>218</v>
      </c>
      <c r="G568" s="195"/>
      <c r="H568" s="197" t="s">
        <v>79</v>
      </c>
      <c r="I568" s="199"/>
      <c r="J568" s="195"/>
      <c r="K568" s="195"/>
      <c r="L568" s="200"/>
      <c r="M568" s="201"/>
      <c r="N568" s="202"/>
      <c r="O568" s="202"/>
      <c r="P568" s="202"/>
      <c r="Q568" s="202"/>
      <c r="R568" s="202"/>
      <c r="S568" s="202"/>
      <c r="T568" s="203"/>
      <c r="AT568" s="204" t="s">
        <v>166</v>
      </c>
      <c r="AU568" s="204" t="s">
        <v>91</v>
      </c>
      <c r="AV568" s="13" t="s">
        <v>89</v>
      </c>
      <c r="AW568" s="13" t="s">
        <v>42</v>
      </c>
      <c r="AX568" s="13" t="s">
        <v>81</v>
      </c>
      <c r="AY568" s="204" t="s">
        <v>154</v>
      </c>
    </row>
    <row r="569" spans="1:65" s="14" customFormat="1" ht="11.25" x14ac:dyDescent="0.2">
      <c r="B569" s="205"/>
      <c r="C569" s="206"/>
      <c r="D569" s="196" t="s">
        <v>166</v>
      </c>
      <c r="E569" s="207" t="s">
        <v>79</v>
      </c>
      <c r="F569" s="208" t="s">
        <v>368</v>
      </c>
      <c r="G569" s="206"/>
      <c r="H569" s="209">
        <v>44.798999999999999</v>
      </c>
      <c r="I569" s="210"/>
      <c r="J569" s="206"/>
      <c r="K569" s="206"/>
      <c r="L569" s="211"/>
      <c r="M569" s="212"/>
      <c r="N569" s="213"/>
      <c r="O569" s="213"/>
      <c r="P569" s="213"/>
      <c r="Q569" s="213"/>
      <c r="R569" s="213"/>
      <c r="S569" s="213"/>
      <c r="T569" s="214"/>
      <c r="AT569" s="215" t="s">
        <v>166</v>
      </c>
      <c r="AU569" s="215" t="s">
        <v>91</v>
      </c>
      <c r="AV569" s="14" t="s">
        <v>91</v>
      </c>
      <c r="AW569" s="14" t="s">
        <v>42</v>
      </c>
      <c r="AX569" s="14" t="s">
        <v>81</v>
      </c>
      <c r="AY569" s="215" t="s">
        <v>154</v>
      </c>
    </row>
    <row r="570" spans="1:65" s="14" customFormat="1" ht="11.25" x14ac:dyDescent="0.2">
      <c r="B570" s="205"/>
      <c r="C570" s="206"/>
      <c r="D570" s="196" t="s">
        <v>166</v>
      </c>
      <c r="E570" s="207" t="s">
        <v>79</v>
      </c>
      <c r="F570" s="208" t="s">
        <v>981</v>
      </c>
      <c r="G570" s="206"/>
      <c r="H570" s="209">
        <v>2.5529999999999999</v>
      </c>
      <c r="I570" s="210"/>
      <c r="J570" s="206"/>
      <c r="K570" s="206"/>
      <c r="L570" s="211"/>
      <c r="M570" s="212"/>
      <c r="N570" s="213"/>
      <c r="O570" s="213"/>
      <c r="P570" s="213"/>
      <c r="Q570" s="213"/>
      <c r="R570" s="213"/>
      <c r="S570" s="213"/>
      <c r="T570" s="214"/>
      <c r="AT570" s="215" t="s">
        <v>166</v>
      </c>
      <c r="AU570" s="215" t="s">
        <v>91</v>
      </c>
      <c r="AV570" s="14" t="s">
        <v>91</v>
      </c>
      <c r="AW570" s="14" t="s">
        <v>42</v>
      </c>
      <c r="AX570" s="14" t="s">
        <v>81</v>
      </c>
      <c r="AY570" s="215" t="s">
        <v>154</v>
      </c>
    </row>
    <row r="571" spans="1:65" s="15" customFormat="1" ht="11.25" x14ac:dyDescent="0.2">
      <c r="B571" s="216"/>
      <c r="C571" s="217"/>
      <c r="D571" s="196" t="s">
        <v>166</v>
      </c>
      <c r="E571" s="218" t="s">
        <v>79</v>
      </c>
      <c r="F571" s="219" t="s">
        <v>171</v>
      </c>
      <c r="G571" s="217"/>
      <c r="H571" s="220">
        <v>47.351999999999997</v>
      </c>
      <c r="I571" s="221"/>
      <c r="J571" s="217"/>
      <c r="K571" s="217"/>
      <c r="L571" s="222"/>
      <c r="M571" s="223"/>
      <c r="N571" s="224"/>
      <c r="O571" s="224"/>
      <c r="P571" s="224"/>
      <c r="Q571" s="224"/>
      <c r="R571" s="224"/>
      <c r="S571" s="224"/>
      <c r="T571" s="225"/>
      <c r="AT571" s="226" t="s">
        <v>166</v>
      </c>
      <c r="AU571" s="226" t="s">
        <v>91</v>
      </c>
      <c r="AV571" s="15" t="s">
        <v>162</v>
      </c>
      <c r="AW571" s="15" t="s">
        <v>42</v>
      </c>
      <c r="AX571" s="15" t="s">
        <v>89</v>
      </c>
      <c r="AY571" s="226" t="s">
        <v>154</v>
      </c>
    </row>
    <row r="572" spans="1:65" s="12" customFormat="1" ht="22.9" customHeight="1" x14ac:dyDescent="0.2">
      <c r="B572" s="160"/>
      <c r="C572" s="161"/>
      <c r="D572" s="162" t="s">
        <v>80</v>
      </c>
      <c r="E572" s="174" t="s">
        <v>982</v>
      </c>
      <c r="F572" s="174" t="s">
        <v>983</v>
      </c>
      <c r="G572" s="161"/>
      <c r="H572" s="161"/>
      <c r="I572" s="164"/>
      <c r="J572" s="175">
        <f>BK572</f>
        <v>0</v>
      </c>
      <c r="K572" s="161"/>
      <c r="L572" s="166"/>
      <c r="M572" s="167"/>
      <c r="N572" s="168"/>
      <c r="O572" s="168"/>
      <c r="P572" s="169">
        <f>SUM(P573:P589)</f>
        <v>0</v>
      </c>
      <c r="Q572" s="168"/>
      <c r="R572" s="169">
        <f>SUM(R573:R589)</f>
        <v>9.5702960000000004E-2</v>
      </c>
      <c r="S572" s="168"/>
      <c r="T572" s="170">
        <f>SUM(T573:T589)</f>
        <v>0</v>
      </c>
      <c r="AR572" s="171" t="s">
        <v>91</v>
      </c>
      <c r="AT572" s="172" t="s">
        <v>80</v>
      </c>
      <c r="AU572" s="172" t="s">
        <v>89</v>
      </c>
      <c r="AY572" s="171" t="s">
        <v>154</v>
      </c>
      <c r="BK572" s="173">
        <f>SUM(BK573:BK589)</f>
        <v>0</v>
      </c>
    </row>
    <row r="573" spans="1:65" s="2" customFormat="1" ht="33" customHeight="1" x14ac:dyDescent="0.2">
      <c r="A573" s="37"/>
      <c r="B573" s="38"/>
      <c r="C573" s="176" t="s">
        <v>984</v>
      </c>
      <c r="D573" s="176" t="s">
        <v>157</v>
      </c>
      <c r="E573" s="177" t="s">
        <v>985</v>
      </c>
      <c r="F573" s="178" t="s">
        <v>986</v>
      </c>
      <c r="G573" s="179" t="s">
        <v>160</v>
      </c>
      <c r="H573" s="180">
        <v>196.17500000000001</v>
      </c>
      <c r="I573" s="181"/>
      <c r="J573" s="182">
        <f>ROUND(I573*H573,2)</f>
        <v>0</v>
      </c>
      <c r="K573" s="178" t="s">
        <v>161</v>
      </c>
      <c r="L573" s="42"/>
      <c r="M573" s="183" t="s">
        <v>79</v>
      </c>
      <c r="N573" s="184" t="s">
        <v>51</v>
      </c>
      <c r="O573" s="67"/>
      <c r="P573" s="185">
        <f>O573*H573</f>
        <v>0</v>
      </c>
      <c r="Q573" s="185">
        <v>2.0000000000000001E-4</v>
      </c>
      <c r="R573" s="185">
        <f>Q573*H573</f>
        <v>3.9235000000000006E-2</v>
      </c>
      <c r="S573" s="185">
        <v>0</v>
      </c>
      <c r="T573" s="186">
        <f>S573*H573</f>
        <v>0</v>
      </c>
      <c r="U573" s="37"/>
      <c r="V573" s="37"/>
      <c r="W573" s="37"/>
      <c r="X573" s="37"/>
      <c r="Y573" s="37"/>
      <c r="Z573" s="37"/>
      <c r="AA573" s="37"/>
      <c r="AB573" s="37"/>
      <c r="AC573" s="37"/>
      <c r="AD573" s="37"/>
      <c r="AE573" s="37"/>
      <c r="AR573" s="187" t="s">
        <v>270</v>
      </c>
      <c r="AT573" s="187" t="s">
        <v>157</v>
      </c>
      <c r="AU573" s="187" t="s">
        <v>91</v>
      </c>
      <c r="AY573" s="19" t="s">
        <v>154</v>
      </c>
      <c r="BE573" s="188">
        <f>IF(N573="základní",J573,0)</f>
        <v>0</v>
      </c>
      <c r="BF573" s="188">
        <f>IF(N573="snížená",J573,0)</f>
        <v>0</v>
      </c>
      <c r="BG573" s="188">
        <f>IF(N573="zákl. přenesená",J573,0)</f>
        <v>0</v>
      </c>
      <c r="BH573" s="188">
        <f>IF(N573="sníž. přenesená",J573,0)</f>
        <v>0</v>
      </c>
      <c r="BI573" s="188">
        <f>IF(N573="nulová",J573,0)</f>
        <v>0</v>
      </c>
      <c r="BJ573" s="19" t="s">
        <v>89</v>
      </c>
      <c r="BK573" s="188">
        <f>ROUND(I573*H573,2)</f>
        <v>0</v>
      </c>
      <c r="BL573" s="19" t="s">
        <v>270</v>
      </c>
      <c r="BM573" s="187" t="s">
        <v>987</v>
      </c>
    </row>
    <row r="574" spans="1:65" s="2" customFormat="1" ht="11.25" x14ac:dyDescent="0.2">
      <c r="A574" s="37"/>
      <c r="B574" s="38"/>
      <c r="C574" s="39"/>
      <c r="D574" s="189" t="s">
        <v>164</v>
      </c>
      <c r="E574" s="39"/>
      <c r="F574" s="190" t="s">
        <v>988</v>
      </c>
      <c r="G574" s="39"/>
      <c r="H574" s="39"/>
      <c r="I574" s="191"/>
      <c r="J574" s="39"/>
      <c r="K574" s="39"/>
      <c r="L574" s="42"/>
      <c r="M574" s="192"/>
      <c r="N574" s="193"/>
      <c r="O574" s="67"/>
      <c r="P574" s="67"/>
      <c r="Q574" s="67"/>
      <c r="R574" s="67"/>
      <c r="S574" s="67"/>
      <c r="T574" s="68"/>
      <c r="U574" s="37"/>
      <c r="V574" s="37"/>
      <c r="W574" s="37"/>
      <c r="X574" s="37"/>
      <c r="Y574" s="37"/>
      <c r="Z574" s="37"/>
      <c r="AA574" s="37"/>
      <c r="AB574" s="37"/>
      <c r="AC574" s="37"/>
      <c r="AD574" s="37"/>
      <c r="AE574" s="37"/>
      <c r="AT574" s="19" t="s">
        <v>164</v>
      </c>
      <c r="AU574" s="19" t="s">
        <v>91</v>
      </c>
    </row>
    <row r="575" spans="1:65" s="14" customFormat="1" ht="11.25" x14ac:dyDescent="0.2">
      <c r="B575" s="205"/>
      <c r="C575" s="206"/>
      <c r="D575" s="196" t="s">
        <v>166</v>
      </c>
      <c r="E575" s="207" t="s">
        <v>79</v>
      </c>
      <c r="F575" s="208" t="s">
        <v>989</v>
      </c>
      <c r="G575" s="206"/>
      <c r="H575" s="209">
        <v>196.17500000000001</v>
      </c>
      <c r="I575" s="210"/>
      <c r="J575" s="206"/>
      <c r="K575" s="206"/>
      <c r="L575" s="211"/>
      <c r="M575" s="212"/>
      <c r="N575" s="213"/>
      <c r="O575" s="213"/>
      <c r="P575" s="213"/>
      <c r="Q575" s="213"/>
      <c r="R575" s="213"/>
      <c r="S575" s="213"/>
      <c r="T575" s="214"/>
      <c r="AT575" s="215" t="s">
        <v>166</v>
      </c>
      <c r="AU575" s="215" t="s">
        <v>91</v>
      </c>
      <c r="AV575" s="14" t="s">
        <v>91</v>
      </c>
      <c r="AW575" s="14" t="s">
        <v>42</v>
      </c>
      <c r="AX575" s="14" t="s">
        <v>89</v>
      </c>
      <c r="AY575" s="215" t="s">
        <v>154</v>
      </c>
    </row>
    <row r="576" spans="1:65" s="2" customFormat="1" ht="37.9" customHeight="1" x14ac:dyDescent="0.2">
      <c r="A576" s="37"/>
      <c r="B576" s="38"/>
      <c r="C576" s="176" t="s">
        <v>990</v>
      </c>
      <c r="D576" s="176" t="s">
        <v>157</v>
      </c>
      <c r="E576" s="177" t="s">
        <v>991</v>
      </c>
      <c r="F576" s="178" t="s">
        <v>992</v>
      </c>
      <c r="G576" s="179" t="s">
        <v>160</v>
      </c>
      <c r="H576" s="180">
        <v>14.093</v>
      </c>
      <c r="I576" s="181"/>
      <c r="J576" s="182">
        <f>ROUND(I576*H576,2)</f>
        <v>0</v>
      </c>
      <c r="K576" s="178" t="s">
        <v>161</v>
      </c>
      <c r="L576" s="42"/>
      <c r="M576" s="183" t="s">
        <v>79</v>
      </c>
      <c r="N576" s="184" t="s">
        <v>51</v>
      </c>
      <c r="O576" s="67"/>
      <c r="P576" s="185">
        <f>O576*H576</f>
        <v>0</v>
      </c>
      <c r="Q576" s="185">
        <v>2.5999999999999998E-4</v>
      </c>
      <c r="R576" s="185">
        <f>Q576*H576</f>
        <v>3.6641799999999995E-3</v>
      </c>
      <c r="S576" s="185">
        <v>0</v>
      </c>
      <c r="T576" s="186">
        <f>S576*H576</f>
        <v>0</v>
      </c>
      <c r="U576" s="37"/>
      <c r="V576" s="37"/>
      <c r="W576" s="37"/>
      <c r="X576" s="37"/>
      <c r="Y576" s="37"/>
      <c r="Z576" s="37"/>
      <c r="AA576" s="37"/>
      <c r="AB576" s="37"/>
      <c r="AC576" s="37"/>
      <c r="AD576" s="37"/>
      <c r="AE576" s="37"/>
      <c r="AR576" s="187" t="s">
        <v>270</v>
      </c>
      <c r="AT576" s="187" t="s">
        <v>157</v>
      </c>
      <c r="AU576" s="187" t="s">
        <v>91</v>
      </c>
      <c r="AY576" s="19" t="s">
        <v>154</v>
      </c>
      <c r="BE576" s="188">
        <f>IF(N576="základní",J576,0)</f>
        <v>0</v>
      </c>
      <c r="BF576" s="188">
        <f>IF(N576="snížená",J576,0)</f>
        <v>0</v>
      </c>
      <c r="BG576" s="188">
        <f>IF(N576="zákl. přenesená",J576,0)</f>
        <v>0</v>
      </c>
      <c r="BH576" s="188">
        <f>IF(N576="sníž. přenesená",J576,0)</f>
        <v>0</v>
      </c>
      <c r="BI576" s="188">
        <f>IF(N576="nulová",J576,0)</f>
        <v>0</v>
      </c>
      <c r="BJ576" s="19" t="s">
        <v>89</v>
      </c>
      <c r="BK576" s="188">
        <f>ROUND(I576*H576,2)</f>
        <v>0</v>
      </c>
      <c r="BL576" s="19" t="s">
        <v>270</v>
      </c>
      <c r="BM576" s="187" t="s">
        <v>993</v>
      </c>
    </row>
    <row r="577" spans="1:65" s="2" customFormat="1" ht="11.25" x14ac:dyDescent="0.2">
      <c r="A577" s="37"/>
      <c r="B577" s="38"/>
      <c r="C577" s="39"/>
      <c r="D577" s="189" t="s">
        <v>164</v>
      </c>
      <c r="E577" s="39"/>
      <c r="F577" s="190" t="s">
        <v>994</v>
      </c>
      <c r="G577" s="39"/>
      <c r="H577" s="39"/>
      <c r="I577" s="191"/>
      <c r="J577" s="39"/>
      <c r="K577" s="39"/>
      <c r="L577" s="42"/>
      <c r="M577" s="192"/>
      <c r="N577" s="193"/>
      <c r="O577" s="67"/>
      <c r="P577" s="67"/>
      <c r="Q577" s="67"/>
      <c r="R577" s="67"/>
      <c r="S577" s="67"/>
      <c r="T577" s="68"/>
      <c r="U577" s="37"/>
      <c r="V577" s="37"/>
      <c r="W577" s="37"/>
      <c r="X577" s="37"/>
      <c r="Y577" s="37"/>
      <c r="Z577" s="37"/>
      <c r="AA577" s="37"/>
      <c r="AB577" s="37"/>
      <c r="AC577" s="37"/>
      <c r="AD577" s="37"/>
      <c r="AE577" s="37"/>
      <c r="AT577" s="19" t="s">
        <v>164</v>
      </c>
      <c r="AU577" s="19" t="s">
        <v>91</v>
      </c>
    </row>
    <row r="578" spans="1:65" s="14" customFormat="1" ht="11.25" x14ac:dyDescent="0.2">
      <c r="B578" s="205"/>
      <c r="C578" s="206"/>
      <c r="D578" s="196" t="s">
        <v>166</v>
      </c>
      <c r="E578" s="207" t="s">
        <v>79</v>
      </c>
      <c r="F578" s="208" t="s">
        <v>995</v>
      </c>
      <c r="G578" s="206"/>
      <c r="H578" s="209">
        <v>4.5</v>
      </c>
      <c r="I578" s="210"/>
      <c r="J578" s="206"/>
      <c r="K578" s="206"/>
      <c r="L578" s="211"/>
      <c r="M578" s="212"/>
      <c r="N578" s="213"/>
      <c r="O578" s="213"/>
      <c r="P578" s="213"/>
      <c r="Q578" s="213"/>
      <c r="R578" s="213"/>
      <c r="S578" s="213"/>
      <c r="T578" s="214"/>
      <c r="AT578" s="215" t="s">
        <v>166</v>
      </c>
      <c r="AU578" s="215" t="s">
        <v>91</v>
      </c>
      <c r="AV578" s="14" t="s">
        <v>91</v>
      </c>
      <c r="AW578" s="14" t="s">
        <v>42</v>
      </c>
      <c r="AX578" s="14" t="s">
        <v>81</v>
      </c>
      <c r="AY578" s="215" t="s">
        <v>154</v>
      </c>
    </row>
    <row r="579" spans="1:65" s="14" customFormat="1" ht="11.25" x14ac:dyDescent="0.2">
      <c r="B579" s="205"/>
      <c r="C579" s="206"/>
      <c r="D579" s="196" t="s">
        <v>166</v>
      </c>
      <c r="E579" s="207" t="s">
        <v>79</v>
      </c>
      <c r="F579" s="208" t="s">
        <v>996</v>
      </c>
      <c r="G579" s="206"/>
      <c r="H579" s="209">
        <v>9.593</v>
      </c>
      <c r="I579" s="210"/>
      <c r="J579" s="206"/>
      <c r="K579" s="206"/>
      <c r="L579" s="211"/>
      <c r="M579" s="212"/>
      <c r="N579" s="213"/>
      <c r="O579" s="213"/>
      <c r="P579" s="213"/>
      <c r="Q579" s="213"/>
      <c r="R579" s="213"/>
      <c r="S579" s="213"/>
      <c r="T579" s="214"/>
      <c r="AT579" s="215" t="s">
        <v>166</v>
      </c>
      <c r="AU579" s="215" t="s">
        <v>91</v>
      </c>
      <c r="AV579" s="14" t="s">
        <v>91</v>
      </c>
      <c r="AW579" s="14" t="s">
        <v>42</v>
      </c>
      <c r="AX579" s="14" t="s">
        <v>81</v>
      </c>
      <c r="AY579" s="215" t="s">
        <v>154</v>
      </c>
    </row>
    <row r="580" spans="1:65" s="15" customFormat="1" ht="11.25" x14ac:dyDescent="0.2">
      <c r="B580" s="216"/>
      <c r="C580" s="217"/>
      <c r="D580" s="196" t="s">
        <v>166</v>
      </c>
      <c r="E580" s="218" t="s">
        <v>79</v>
      </c>
      <c r="F580" s="219" t="s">
        <v>171</v>
      </c>
      <c r="G580" s="217"/>
      <c r="H580" s="220">
        <v>14.093</v>
      </c>
      <c r="I580" s="221"/>
      <c r="J580" s="217"/>
      <c r="K580" s="217"/>
      <c r="L580" s="222"/>
      <c r="M580" s="223"/>
      <c r="N580" s="224"/>
      <c r="O580" s="224"/>
      <c r="P580" s="224"/>
      <c r="Q580" s="224"/>
      <c r="R580" s="224"/>
      <c r="S580" s="224"/>
      <c r="T580" s="225"/>
      <c r="AT580" s="226" t="s">
        <v>166</v>
      </c>
      <c r="AU580" s="226" t="s">
        <v>91</v>
      </c>
      <c r="AV580" s="15" t="s">
        <v>162</v>
      </c>
      <c r="AW580" s="15" t="s">
        <v>42</v>
      </c>
      <c r="AX580" s="15" t="s">
        <v>89</v>
      </c>
      <c r="AY580" s="226" t="s">
        <v>154</v>
      </c>
    </row>
    <row r="581" spans="1:65" s="2" customFormat="1" ht="44.25" customHeight="1" x14ac:dyDescent="0.2">
      <c r="A581" s="37"/>
      <c r="B581" s="38"/>
      <c r="C581" s="176" t="s">
        <v>997</v>
      </c>
      <c r="D581" s="176" t="s">
        <v>157</v>
      </c>
      <c r="E581" s="177" t="s">
        <v>998</v>
      </c>
      <c r="F581" s="178" t="s">
        <v>999</v>
      </c>
      <c r="G581" s="179" t="s">
        <v>160</v>
      </c>
      <c r="H581" s="180">
        <v>182.08199999999999</v>
      </c>
      <c r="I581" s="181"/>
      <c r="J581" s="182">
        <f>ROUND(I581*H581,2)</f>
        <v>0</v>
      </c>
      <c r="K581" s="178" t="s">
        <v>161</v>
      </c>
      <c r="L581" s="42"/>
      <c r="M581" s="183" t="s">
        <v>79</v>
      </c>
      <c r="N581" s="184" t="s">
        <v>51</v>
      </c>
      <c r="O581" s="67"/>
      <c r="P581" s="185">
        <f>O581*H581</f>
        <v>0</v>
      </c>
      <c r="Q581" s="185">
        <v>2.9E-4</v>
      </c>
      <c r="R581" s="185">
        <f>Q581*H581</f>
        <v>5.2803780000000002E-2</v>
      </c>
      <c r="S581" s="185">
        <v>0</v>
      </c>
      <c r="T581" s="186">
        <f>S581*H581</f>
        <v>0</v>
      </c>
      <c r="U581" s="37"/>
      <c r="V581" s="37"/>
      <c r="W581" s="37"/>
      <c r="X581" s="37"/>
      <c r="Y581" s="37"/>
      <c r="Z581" s="37"/>
      <c r="AA581" s="37"/>
      <c r="AB581" s="37"/>
      <c r="AC581" s="37"/>
      <c r="AD581" s="37"/>
      <c r="AE581" s="37"/>
      <c r="AR581" s="187" t="s">
        <v>270</v>
      </c>
      <c r="AT581" s="187" t="s">
        <v>157</v>
      </c>
      <c r="AU581" s="187" t="s">
        <v>91</v>
      </c>
      <c r="AY581" s="19" t="s">
        <v>154</v>
      </c>
      <c r="BE581" s="188">
        <f>IF(N581="základní",J581,0)</f>
        <v>0</v>
      </c>
      <c r="BF581" s="188">
        <f>IF(N581="snížená",J581,0)</f>
        <v>0</v>
      </c>
      <c r="BG581" s="188">
        <f>IF(N581="zákl. přenesená",J581,0)</f>
        <v>0</v>
      </c>
      <c r="BH581" s="188">
        <f>IF(N581="sníž. přenesená",J581,0)</f>
        <v>0</v>
      </c>
      <c r="BI581" s="188">
        <f>IF(N581="nulová",J581,0)</f>
        <v>0</v>
      </c>
      <c r="BJ581" s="19" t="s">
        <v>89</v>
      </c>
      <c r="BK581" s="188">
        <f>ROUND(I581*H581,2)</f>
        <v>0</v>
      </c>
      <c r="BL581" s="19" t="s">
        <v>270</v>
      </c>
      <c r="BM581" s="187" t="s">
        <v>1000</v>
      </c>
    </row>
    <row r="582" spans="1:65" s="2" customFormat="1" ht="11.25" x14ac:dyDescent="0.2">
      <c r="A582" s="37"/>
      <c r="B582" s="38"/>
      <c r="C582" s="39"/>
      <c r="D582" s="189" t="s">
        <v>164</v>
      </c>
      <c r="E582" s="39"/>
      <c r="F582" s="190" t="s">
        <v>1001</v>
      </c>
      <c r="G582" s="39"/>
      <c r="H582" s="39"/>
      <c r="I582" s="191"/>
      <c r="J582" s="39"/>
      <c r="K582" s="39"/>
      <c r="L582" s="42"/>
      <c r="M582" s="192"/>
      <c r="N582" s="193"/>
      <c r="O582" s="67"/>
      <c r="P582" s="67"/>
      <c r="Q582" s="67"/>
      <c r="R582" s="67"/>
      <c r="S582" s="67"/>
      <c r="T582" s="68"/>
      <c r="U582" s="37"/>
      <c r="V582" s="37"/>
      <c r="W582" s="37"/>
      <c r="X582" s="37"/>
      <c r="Y582" s="37"/>
      <c r="Z582" s="37"/>
      <c r="AA582" s="37"/>
      <c r="AB582" s="37"/>
      <c r="AC582" s="37"/>
      <c r="AD582" s="37"/>
      <c r="AE582" s="37"/>
      <c r="AT582" s="19" t="s">
        <v>164</v>
      </c>
      <c r="AU582" s="19" t="s">
        <v>91</v>
      </c>
    </row>
    <row r="583" spans="1:65" s="14" customFormat="1" ht="11.25" x14ac:dyDescent="0.2">
      <c r="B583" s="205"/>
      <c r="C583" s="206"/>
      <c r="D583" s="196" t="s">
        <v>166</v>
      </c>
      <c r="E583" s="207" t="s">
        <v>79</v>
      </c>
      <c r="F583" s="208" t="s">
        <v>995</v>
      </c>
      <c r="G583" s="206"/>
      <c r="H583" s="209">
        <v>4.5</v>
      </c>
      <c r="I583" s="210"/>
      <c r="J583" s="206"/>
      <c r="K583" s="206"/>
      <c r="L583" s="211"/>
      <c r="M583" s="212"/>
      <c r="N583" s="213"/>
      <c r="O583" s="213"/>
      <c r="P583" s="213"/>
      <c r="Q583" s="213"/>
      <c r="R583" s="213"/>
      <c r="S583" s="213"/>
      <c r="T583" s="214"/>
      <c r="AT583" s="215" t="s">
        <v>166</v>
      </c>
      <c r="AU583" s="215" t="s">
        <v>91</v>
      </c>
      <c r="AV583" s="14" t="s">
        <v>91</v>
      </c>
      <c r="AW583" s="14" t="s">
        <v>42</v>
      </c>
      <c r="AX583" s="14" t="s">
        <v>81</v>
      </c>
      <c r="AY583" s="215" t="s">
        <v>154</v>
      </c>
    </row>
    <row r="584" spans="1:65" s="14" customFormat="1" ht="11.25" x14ac:dyDescent="0.2">
      <c r="B584" s="205"/>
      <c r="C584" s="206"/>
      <c r="D584" s="196" t="s">
        <v>166</v>
      </c>
      <c r="E584" s="207" t="s">
        <v>79</v>
      </c>
      <c r="F584" s="208" t="s">
        <v>996</v>
      </c>
      <c r="G584" s="206"/>
      <c r="H584" s="209">
        <v>9.593</v>
      </c>
      <c r="I584" s="210"/>
      <c r="J584" s="206"/>
      <c r="K584" s="206"/>
      <c r="L584" s="211"/>
      <c r="M584" s="212"/>
      <c r="N584" s="213"/>
      <c r="O584" s="213"/>
      <c r="P584" s="213"/>
      <c r="Q584" s="213"/>
      <c r="R584" s="213"/>
      <c r="S584" s="213"/>
      <c r="T584" s="214"/>
      <c r="AT584" s="215" t="s">
        <v>166</v>
      </c>
      <c r="AU584" s="215" t="s">
        <v>91</v>
      </c>
      <c r="AV584" s="14" t="s">
        <v>91</v>
      </c>
      <c r="AW584" s="14" t="s">
        <v>42</v>
      </c>
      <c r="AX584" s="14" t="s">
        <v>81</v>
      </c>
      <c r="AY584" s="215" t="s">
        <v>154</v>
      </c>
    </row>
    <row r="585" spans="1:65" s="13" customFormat="1" ht="11.25" x14ac:dyDescent="0.2">
      <c r="B585" s="194"/>
      <c r="C585" s="195"/>
      <c r="D585" s="196" t="s">
        <v>166</v>
      </c>
      <c r="E585" s="197" t="s">
        <v>79</v>
      </c>
      <c r="F585" s="198" t="s">
        <v>218</v>
      </c>
      <c r="G585" s="195"/>
      <c r="H585" s="197" t="s">
        <v>79</v>
      </c>
      <c r="I585" s="199"/>
      <c r="J585" s="195"/>
      <c r="K585" s="195"/>
      <c r="L585" s="200"/>
      <c r="M585" s="201"/>
      <c r="N585" s="202"/>
      <c r="O585" s="202"/>
      <c r="P585" s="202"/>
      <c r="Q585" s="202"/>
      <c r="R585" s="202"/>
      <c r="S585" s="202"/>
      <c r="T585" s="203"/>
      <c r="AT585" s="204" t="s">
        <v>166</v>
      </c>
      <c r="AU585" s="204" t="s">
        <v>91</v>
      </c>
      <c r="AV585" s="13" t="s">
        <v>89</v>
      </c>
      <c r="AW585" s="13" t="s">
        <v>42</v>
      </c>
      <c r="AX585" s="13" t="s">
        <v>81</v>
      </c>
      <c r="AY585" s="204" t="s">
        <v>154</v>
      </c>
    </row>
    <row r="586" spans="1:65" s="14" customFormat="1" ht="11.25" x14ac:dyDescent="0.2">
      <c r="B586" s="205"/>
      <c r="C586" s="206"/>
      <c r="D586" s="196" t="s">
        <v>166</v>
      </c>
      <c r="E586" s="207" t="s">
        <v>79</v>
      </c>
      <c r="F586" s="208" t="s">
        <v>1002</v>
      </c>
      <c r="G586" s="206"/>
      <c r="H586" s="209">
        <v>77.8</v>
      </c>
      <c r="I586" s="210"/>
      <c r="J586" s="206"/>
      <c r="K586" s="206"/>
      <c r="L586" s="211"/>
      <c r="M586" s="212"/>
      <c r="N586" s="213"/>
      <c r="O586" s="213"/>
      <c r="P586" s="213"/>
      <c r="Q586" s="213"/>
      <c r="R586" s="213"/>
      <c r="S586" s="213"/>
      <c r="T586" s="214"/>
      <c r="AT586" s="215" t="s">
        <v>166</v>
      </c>
      <c r="AU586" s="215" t="s">
        <v>91</v>
      </c>
      <c r="AV586" s="14" t="s">
        <v>91</v>
      </c>
      <c r="AW586" s="14" t="s">
        <v>42</v>
      </c>
      <c r="AX586" s="14" t="s">
        <v>81</v>
      </c>
      <c r="AY586" s="215" t="s">
        <v>154</v>
      </c>
    </row>
    <row r="587" spans="1:65" s="14" customFormat="1" ht="11.25" x14ac:dyDescent="0.2">
      <c r="B587" s="205"/>
      <c r="C587" s="206"/>
      <c r="D587" s="196" t="s">
        <v>166</v>
      </c>
      <c r="E587" s="207" t="s">
        <v>79</v>
      </c>
      <c r="F587" s="208" t="s">
        <v>1003</v>
      </c>
      <c r="G587" s="206"/>
      <c r="H587" s="209">
        <v>90.188999999999993</v>
      </c>
      <c r="I587" s="210"/>
      <c r="J587" s="206"/>
      <c r="K587" s="206"/>
      <c r="L587" s="211"/>
      <c r="M587" s="212"/>
      <c r="N587" s="213"/>
      <c r="O587" s="213"/>
      <c r="P587" s="213"/>
      <c r="Q587" s="213"/>
      <c r="R587" s="213"/>
      <c r="S587" s="213"/>
      <c r="T587" s="214"/>
      <c r="AT587" s="215" t="s">
        <v>166</v>
      </c>
      <c r="AU587" s="215" t="s">
        <v>91</v>
      </c>
      <c r="AV587" s="14" t="s">
        <v>91</v>
      </c>
      <c r="AW587" s="14" t="s">
        <v>42</v>
      </c>
      <c r="AX587" s="14" t="s">
        <v>81</v>
      </c>
      <c r="AY587" s="215" t="s">
        <v>154</v>
      </c>
    </row>
    <row r="588" spans="1:65" s="15" customFormat="1" ht="11.25" x14ac:dyDescent="0.2">
      <c r="B588" s="216"/>
      <c r="C588" s="217"/>
      <c r="D588" s="196" t="s">
        <v>166</v>
      </c>
      <c r="E588" s="218" t="s">
        <v>79</v>
      </c>
      <c r="F588" s="219" t="s">
        <v>171</v>
      </c>
      <c r="G588" s="217"/>
      <c r="H588" s="220">
        <v>182.08199999999999</v>
      </c>
      <c r="I588" s="221"/>
      <c r="J588" s="217"/>
      <c r="K588" s="217"/>
      <c r="L588" s="222"/>
      <c r="M588" s="223"/>
      <c r="N588" s="224"/>
      <c r="O588" s="224"/>
      <c r="P588" s="224"/>
      <c r="Q588" s="224"/>
      <c r="R588" s="224"/>
      <c r="S588" s="224"/>
      <c r="T588" s="225"/>
      <c r="AT588" s="226" t="s">
        <v>166</v>
      </c>
      <c r="AU588" s="226" t="s">
        <v>91</v>
      </c>
      <c r="AV588" s="15" t="s">
        <v>162</v>
      </c>
      <c r="AW588" s="15" t="s">
        <v>42</v>
      </c>
      <c r="AX588" s="15" t="s">
        <v>89</v>
      </c>
      <c r="AY588" s="226" t="s">
        <v>154</v>
      </c>
    </row>
    <row r="589" spans="1:65" s="2" customFormat="1" ht="21.75" customHeight="1" x14ac:dyDescent="0.2">
      <c r="A589" s="37"/>
      <c r="B589" s="38"/>
      <c r="C589" s="176" t="s">
        <v>1004</v>
      </c>
      <c r="D589" s="176" t="s">
        <v>157</v>
      </c>
      <c r="E589" s="177" t="s">
        <v>1005</v>
      </c>
      <c r="F589" s="178" t="s">
        <v>1006</v>
      </c>
      <c r="G589" s="179" t="s">
        <v>181</v>
      </c>
      <c r="H589" s="180">
        <v>20</v>
      </c>
      <c r="I589" s="181"/>
      <c r="J589" s="182">
        <f>ROUND(I589*H589,2)</f>
        <v>0</v>
      </c>
      <c r="K589" s="178" t="s">
        <v>79</v>
      </c>
      <c r="L589" s="42"/>
      <c r="M589" s="183" t="s">
        <v>79</v>
      </c>
      <c r="N589" s="184" t="s">
        <v>51</v>
      </c>
      <c r="O589" s="67"/>
      <c r="P589" s="185">
        <f>O589*H589</f>
        <v>0</v>
      </c>
      <c r="Q589" s="185">
        <v>0</v>
      </c>
      <c r="R589" s="185">
        <f>Q589*H589</f>
        <v>0</v>
      </c>
      <c r="S589" s="185">
        <v>0</v>
      </c>
      <c r="T589" s="186">
        <f>S589*H589</f>
        <v>0</v>
      </c>
      <c r="U589" s="37"/>
      <c r="V589" s="37"/>
      <c r="W589" s="37"/>
      <c r="X589" s="37"/>
      <c r="Y589" s="37"/>
      <c r="Z589" s="37"/>
      <c r="AA589" s="37"/>
      <c r="AB589" s="37"/>
      <c r="AC589" s="37"/>
      <c r="AD589" s="37"/>
      <c r="AE589" s="37"/>
      <c r="AR589" s="187" t="s">
        <v>270</v>
      </c>
      <c r="AT589" s="187" t="s">
        <v>157</v>
      </c>
      <c r="AU589" s="187" t="s">
        <v>91</v>
      </c>
      <c r="AY589" s="19" t="s">
        <v>154</v>
      </c>
      <c r="BE589" s="188">
        <f>IF(N589="základní",J589,0)</f>
        <v>0</v>
      </c>
      <c r="BF589" s="188">
        <f>IF(N589="snížená",J589,0)</f>
        <v>0</v>
      </c>
      <c r="BG589" s="188">
        <f>IF(N589="zákl. přenesená",J589,0)</f>
        <v>0</v>
      </c>
      <c r="BH589" s="188">
        <f>IF(N589="sníž. přenesená",J589,0)</f>
        <v>0</v>
      </c>
      <c r="BI589" s="188">
        <f>IF(N589="nulová",J589,0)</f>
        <v>0</v>
      </c>
      <c r="BJ589" s="19" t="s">
        <v>89</v>
      </c>
      <c r="BK589" s="188">
        <f>ROUND(I589*H589,2)</f>
        <v>0</v>
      </c>
      <c r="BL589" s="19" t="s">
        <v>270</v>
      </c>
      <c r="BM589" s="187" t="s">
        <v>1007</v>
      </c>
    </row>
    <row r="590" spans="1:65" s="12" customFormat="1" ht="25.9" customHeight="1" x14ac:dyDescent="0.2">
      <c r="B590" s="160"/>
      <c r="C590" s="161"/>
      <c r="D590" s="162" t="s">
        <v>80</v>
      </c>
      <c r="E590" s="163" t="s">
        <v>1008</v>
      </c>
      <c r="F590" s="163" t="s">
        <v>1009</v>
      </c>
      <c r="G590" s="161"/>
      <c r="H590" s="161"/>
      <c r="I590" s="164"/>
      <c r="J590" s="165">
        <f>BK590</f>
        <v>0</v>
      </c>
      <c r="K590" s="161"/>
      <c r="L590" s="166"/>
      <c r="M590" s="167"/>
      <c r="N590" s="168"/>
      <c r="O590" s="168"/>
      <c r="P590" s="169">
        <f>SUM(P591:P593)</f>
        <v>0</v>
      </c>
      <c r="Q590" s="168"/>
      <c r="R590" s="169">
        <f>SUM(R591:R593)</f>
        <v>0</v>
      </c>
      <c r="S590" s="168"/>
      <c r="T590" s="170">
        <f>SUM(T591:T593)</f>
        <v>0</v>
      </c>
      <c r="AR590" s="171" t="s">
        <v>162</v>
      </c>
      <c r="AT590" s="172" t="s">
        <v>80</v>
      </c>
      <c r="AU590" s="172" t="s">
        <v>81</v>
      </c>
      <c r="AY590" s="171" t="s">
        <v>154</v>
      </c>
      <c r="BK590" s="173">
        <f>SUM(BK591:BK593)</f>
        <v>0</v>
      </c>
    </row>
    <row r="591" spans="1:65" s="2" customFormat="1" ht="21.75" customHeight="1" x14ac:dyDescent="0.2">
      <c r="A591" s="37"/>
      <c r="B591" s="38"/>
      <c r="C591" s="176" t="s">
        <v>1010</v>
      </c>
      <c r="D591" s="176" t="s">
        <v>157</v>
      </c>
      <c r="E591" s="177" t="s">
        <v>1011</v>
      </c>
      <c r="F591" s="178" t="s">
        <v>1012</v>
      </c>
      <c r="G591" s="179" t="s">
        <v>1013</v>
      </c>
      <c r="H591" s="180">
        <v>1</v>
      </c>
      <c r="I591" s="181"/>
      <c r="J591" s="182">
        <f>ROUND(I591*H591,2)</f>
        <v>0</v>
      </c>
      <c r="K591" s="178" t="s">
        <v>79</v>
      </c>
      <c r="L591" s="42"/>
      <c r="M591" s="183" t="s">
        <v>79</v>
      </c>
      <c r="N591" s="184" t="s">
        <v>51</v>
      </c>
      <c r="O591" s="67"/>
      <c r="P591" s="185">
        <f>O591*H591</f>
        <v>0</v>
      </c>
      <c r="Q591" s="185">
        <v>0</v>
      </c>
      <c r="R591" s="185">
        <f>Q591*H591</f>
        <v>0</v>
      </c>
      <c r="S591" s="185">
        <v>0</v>
      </c>
      <c r="T591" s="186">
        <f>S591*H591</f>
        <v>0</v>
      </c>
      <c r="U591" s="37"/>
      <c r="V591" s="37"/>
      <c r="W591" s="37"/>
      <c r="X591" s="37"/>
      <c r="Y591" s="37"/>
      <c r="Z591" s="37"/>
      <c r="AA591" s="37"/>
      <c r="AB591" s="37"/>
      <c r="AC591" s="37"/>
      <c r="AD591" s="37"/>
      <c r="AE591" s="37"/>
      <c r="AR591" s="187" t="s">
        <v>1014</v>
      </c>
      <c r="AT591" s="187" t="s">
        <v>157</v>
      </c>
      <c r="AU591" s="187" t="s">
        <v>89</v>
      </c>
      <c r="AY591" s="19" t="s">
        <v>154</v>
      </c>
      <c r="BE591" s="188">
        <f>IF(N591="základní",J591,0)</f>
        <v>0</v>
      </c>
      <c r="BF591" s="188">
        <f>IF(N591="snížená",J591,0)</f>
        <v>0</v>
      </c>
      <c r="BG591" s="188">
        <f>IF(N591="zákl. přenesená",J591,0)</f>
        <v>0</v>
      </c>
      <c r="BH591" s="188">
        <f>IF(N591="sníž. přenesená",J591,0)</f>
        <v>0</v>
      </c>
      <c r="BI591" s="188">
        <f>IF(N591="nulová",J591,0)</f>
        <v>0</v>
      </c>
      <c r="BJ591" s="19" t="s">
        <v>89</v>
      </c>
      <c r="BK591" s="188">
        <f>ROUND(I591*H591,2)</f>
        <v>0</v>
      </c>
      <c r="BL591" s="19" t="s">
        <v>1014</v>
      </c>
      <c r="BM591" s="187" t="s">
        <v>1015</v>
      </c>
    </row>
    <row r="592" spans="1:65" s="2" customFormat="1" ht="55.5" customHeight="1" x14ac:dyDescent="0.2">
      <c r="A592" s="37"/>
      <c r="B592" s="38"/>
      <c r="C592" s="176" t="s">
        <v>1016</v>
      </c>
      <c r="D592" s="176" t="s">
        <v>157</v>
      </c>
      <c r="E592" s="177" t="s">
        <v>1017</v>
      </c>
      <c r="F592" s="178" t="s">
        <v>1018</v>
      </c>
      <c r="G592" s="179" t="s">
        <v>1013</v>
      </c>
      <c r="H592" s="180">
        <v>1</v>
      </c>
      <c r="I592" s="181"/>
      <c r="J592" s="182">
        <f>ROUND(I592*H592,2)</f>
        <v>0</v>
      </c>
      <c r="K592" s="178" t="s">
        <v>79</v>
      </c>
      <c r="L592" s="42"/>
      <c r="M592" s="183" t="s">
        <v>79</v>
      </c>
      <c r="N592" s="184" t="s">
        <v>51</v>
      </c>
      <c r="O592" s="67"/>
      <c r="P592" s="185">
        <f>O592*H592</f>
        <v>0</v>
      </c>
      <c r="Q592" s="185">
        <v>0</v>
      </c>
      <c r="R592" s="185">
        <f>Q592*H592</f>
        <v>0</v>
      </c>
      <c r="S592" s="185">
        <v>0</v>
      </c>
      <c r="T592" s="186">
        <f>S592*H592</f>
        <v>0</v>
      </c>
      <c r="U592" s="37"/>
      <c r="V592" s="37"/>
      <c r="W592" s="37"/>
      <c r="X592" s="37"/>
      <c r="Y592" s="37"/>
      <c r="Z592" s="37"/>
      <c r="AA592" s="37"/>
      <c r="AB592" s="37"/>
      <c r="AC592" s="37"/>
      <c r="AD592" s="37"/>
      <c r="AE592" s="37"/>
      <c r="AR592" s="187" t="s">
        <v>1014</v>
      </c>
      <c r="AT592" s="187" t="s">
        <v>157</v>
      </c>
      <c r="AU592" s="187" t="s">
        <v>89</v>
      </c>
      <c r="AY592" s="19" t="s">
        <v>154</v>
      </c>
      <c r="BE592" s="188">
        <f>IF(N592="základní",J592,0)</f>
        <v>0</v>
      </c>
      <c r="BF592" s="188">
        <f>IF(N592="snížená",J592,0)</f>
        <v>0</v>
      </c>
      <c r="BG592" s="188">
        <f>IF(N592="zákl. přenesená",J592,0)</f>
        <v>0</v>
      </c>
      <c r="BH592" s="188">
        <f>IF(N592="sníž. přenesená",J592,0)</f>
        <v>0</v>
      </c>
      <c r="BI592" s="188">
        <f>IF(N592="nulová",J592,0)</f>
        <v>0</v>
      </c>
      <c r="BJ592" s="19" t="s">
        <v>89</v>
      </c>
      <c r="BK592" s="188">
        <f>ROUND(I592*H592,2)</f>
        <v>0</v>
      </c>
      <c r="BL592" s="19" t="s">
        <v>1014</v>
      </c>
      <c r="BM592" s="187" t="s">
        <v>1019</v>
      </c>
    </row>
    <row r="593" spans="1:65" s="2" customFormat="1" ht="24.2" customHeight="1" x14ac:dyDescent="0.2">
      <c r="A593" s="37"/>
      <c r="B593" s="38"/>
      <c r="C593" s="176" t="s">
        <v>1020</v>
      </c>
      <c r="D593" s="176" t="s">
        <v>157</v>
      </c>
      <c r="E593" s="177" t="s">
        <v>1021</v>
      </c>
      <c r="F593" s="178" t="s">
        <v>1022</v>
      </c>
      <c r="G593" s="179" t="s">
        <v>1023</v>
      </c>
      <c r="H593" s="180">
        <v>1</v>
      </c>
      <c r="I593" s="181"/>
      <c r="J593" s="182">
        <f>ROUND(I593*H593,2)</f>
        <v>0</v>
      </c>
      <c r="K593" s="178" t="s">
        <v>79</v>
      </c>
      <c r="L593" s="42"/>
      <c r="M593" s="183" t="s">
        <v>79</v>
      </c>
      <c r="N593" s="184" t="s">
        <v>51</v>
      </c>
      <c r="O593" s="67"/>
      <c r="P593" s="185">
        <f>O593*H593</f>
        <v>0</v>
      </c>
      <c r="Q593" s="185">
        <v>0</v>
      </c>
      <c r="R593" s="185">
        <f>Q593*H593</f>
        <v>0</v>
      </c>
      <c r="S593" s="185">
        <v>0</v>
      </c>
      <c r="T593" s="186">
        <f>S593*H593</f>
        <v>0</v>
      </c>
      <c r="U593" s="37"/>
      <c r="V593" s="37"/>
      <c r="W593" s="37"/>
      <c r="X593" s="37"/>
      <c r="Y593" s="37"/>
      <c r="Z593" s="37"/>
      <c r="AA593" s="37"/>
      <c r="AB593" s="37"/>
      <c r="AC593" s="37"/>
      <c r="AD593" s="37"/>
      <c r="AE593" s="37"/>
      <c r="AR593" s="187" t="s">
        <v>1014</v>
      </c>
      <c r="AT593" s="187" t="s">
        <v>157</v>
      </c>
      <c r="AU593" s="187" t="s">
        <v>89</v>
      </c>
      <c r="AY593" s="19" t="s">
        <v>154</v>
      </c>
      <c r="BE593" s="188">
        <f>IF(N593="základní",J593,0)</f>
        <v>0</v>
      </c>
      <c r="BF593" s="188">
        <f>IF(N593="snížená",J593,0)</f>
        <v>0</v>
      </c>
      <c r="BG593" s="188">
        <f>IF(N593="zákl. přenesená",J593,0)</f>
        <v>0</v>
      </c>
      <c r="BH593" s="188">
        <f>IF(N593="sníž. přenesená",J593,0)</f>
        <v>0</v>
      </c>
      <c r="BI593" s="188">
        <f>IF(N593="nulová",J593,0)</f>
        <v>0</v>
      </c>
      <c r="BJ593" s="19" t="s">
        <v>89</v>
      </c>
      <c r="BK593" s="188">
        <f>ROUND(I593*H593,2)</f>
        <v>0</v>
      </c>
      <c r="BL593" s="19" t="s">
        <v>1014</v>
      </c>
      <c r="BM593" s="187" t="s">
        <v>1024</v>
      </c>
    </row>
    <row r="594" spans="1:65" s="12" customFormat="1" ht="25.9" customHeight="1" x14ac:dyDescent="0.2">
      <c r="B594" s="160"/>
      <c r="C594" s="161"/>
      <c r="D594" s="162" t="s">
        <v>80</v>
      </c>
      <c r="E594" s="163" t="s">
        <v>1025</v>
      </c>
      <c r="F594" s="163" t="s">
        <v>108</v>
      </c>
      <c r="G594" s="161"/>
      <c r="H594" s="161"/>
      <c r="I594" s="164"/>
      <c r="J594" s="165">
        <f>BK594</f>
        <v>0</v>
      </c>
      <c r="K594" s="161"/>
      <c r="L594" s="166"/>
      <c r="M594" s="167"/>
      <c r="N594" s="168"/>
      <c r="O594" s="168"/>
      <c r="P594" s="169">
        <f>SUM(P595:P597)</f>
        <v>0</v>
      </c>
      <c r="Q594" s="168"/>
      <c r="R594" s="169">
        <f>SUM(R595:R597)</f>
        <v>0</v>
      </c>
      <c r="S594" s="168"/>
      <c r="T594" s="170">
        <f>SUM(T595:T597)</f>
        <v>0</v>
      </c>
      <c r="AR594" s="171" t="s">
        <v>188</v>
      </c>
      <c r="AT594" s="172" t="s">
        <v>80</v>
      </c>
      <c r="AU594" s="172" t="s">
        <v>81</v>
      </c>
      <c r="AY594" s="171" t="s">
        <v>154</v>
      </c>
      <c r="BK594" s="173">
        <f>SUM(BK595:BK597)</f>
        <v>0</v>
      </c>
    </row>
    <row r="595" spans="1:65" s="2" customFormat="1" ht="24.2" customHeight="1" x14ac:dyDescent="0.2">
      <c r="A595" s="37"/>
      <c r="B595" s="38"/>
      <c r="C595" s="176" t="s">
        <v>1026</v>
      </c>
      <c r="D595" s="176" t="s">
        <v>157</v>
      </c>
      <c r="E595" s="177" t="s">
        <v>1027</v>
      </c>
      <c r="F595" s="178" t="s">
        <v>1028</v>
      </c>
      <c r="G595" s="179" t="s">
        <v>1013</v>
      </c>
      <c r="H595" s="180">
        <v>1</v>
      </c>
      <c r="I595" s="181"/>
      <c r="J595" s="182">
        <f>ROUND(I595*H595,2)</f>
        <v>0</v>
      </c>
      <c r="K595" s="178" t="s">
        <v>79</v>
      </c>
      <c r="L595" s="42"/>
      <c r="M595" s="183" t="s">
        <v>79</v>
      </c>
      <c r="N595" s="184" t="s">
        <v>51</v>
      </c>
      <c r="O595" s="67"/>
      <c r="P595" s="185">
        <f>O595*H595</f>
        <v>0</v>
      </c>
      <c r="Q595" s="185">
        <v>0</v>
      </c>
      <c r="R595" s="185">
        <f>Q595*H595</f>
        <v>0</v>
      </c>
      <c r="S595" s="185">
        <v>0</v>
      </c>
      <c r="T595" s="186">
        <f>S595*H595</f>
        <v>0</v>
      </c>
      <c r="U595" s="37"/>
      <c r="V595" s="37"/>
      <c r="W595" s="37"/>
      <c r="X595" s="37"/>
      <c r="Y595" s="37"/>
      <c r="Z595" s="37"/>
      <c r="AA595" s="37"/>
      <c r="AB595" s="37"/>
      <c r="AC595" s="37"/>
      <c r="AD595" s="37"/>
      <c r="AE595" s="37"/>
      <c r="AR595" s="187" t="s">
        <v>1029</v>
      </c>
      <c r="AT595" s="187" t="s">
        <v>157</v>
      </c>
      <c r="AU595" s="187" t="s">
        <v>89</v>
      </c>
      <c r="AY595" s="19" t="s">
        <v>154</v>
      </c>
      <c r="BE595" s="188">
        <f>IF(N595="základní",J595,0)</f>
        <v>0</v>
      </c>
      <c r="BF595" s="188">
        <f>IF(N595="snížená",J595,0)</f>
        <v>0</v>
      </c>
      <c r="BG595" s="188">
        <f>IF(N595="zákl. přenesená",J595,0)</f>
        <v>0</v>
      </c>
      <c r="BH595" s="188">
        <f>IF(N595="sníž. přenesená",J595,0)</f>
        <v>0</v>
      </c>
      <c r="BI595" s="188">
        <f>IF(N595="nulová",J595,0)</f>
        <v>0</v>
      </c>
      <c r="BJ595" s="19" t="s">
        <v>89</v>
      </c>
      <c r="BK595" s="188">
        <f>ROUND(I595*H595,2)</f>
        <v>0</v>
      </c>
      <c r="BL595" s="19" t="s">
        <v>1029</v>
      </c>
      <c r="BM595" s="187" t="s">
        <v>1030</v>
      </c>
    </row>
    <row r="596" spans="1:65" s="2" customFormat="1" ht="33" customHeight="1" x14ac:dyDescent="0.2">
      <c r="A596" s="37"/>
      <c r="B596" s="38"/>
      <c r="C596" s="176" t="s">
        <v>1031</v>
      </c>
      <c r="D596" s="176" t="s">
        <v>157</v>
      </c>
      <c r="E596" s="177" t="s">
        <v>1032</v>
      </c>
      <c r="F596" s="178" t="s">
        <v>1033</v>
      </c>
      <c r="G596" s="179" t="s">
        <v>1013</v>
      </c>
      <c r="H596" s="180">
        <v>1</v>
      </c>
      <c r="I596" s="181"/>
      <c r="J596" s="182">
        <f>ROUND(I596*H596,2)</f>
        <v>0</v>
      </c>
      <c r="K596" s="178" t="s">
        <v>79</v>
      </c>
      <c r="L596" s="42"/>
      <c r="M596" s="183" t="s">
        <v>79</v>
      </c>
      <c r="N596" s="184" t="s">
        <v>51</v>
      </c>
      <c r="O596" s="67"/>
      <c r="P596" s="185">
        <f>O596*H596</f>
        <v>0</v>
      </c>
      <c r="Q596" s="185">
        <v>0</v>
      </c>
      <c r="R596" s="185">
        <f>Q596*H596</f>
        <v>0</v>
      </c>
      <c r="S596" s="185">
        <v>0</v>
      </c>
      <c r="T596" s="186">
        <f>S596*H596</f>
        <v>0</v>
      </c>
      <c r="U596" s="37"/>
      <c r="V596" s="37"/>
      <c r="W596" s="37"/>
      <c r="X596" s="37"/>
      <c r="Y596" s="37"/>
      <c r="Z596" s="37"/>
      <c r="AA596" s="37"/>
      <c r="AB596" s="37"/>
      <c r="AC596" s="37"/>
      <c r="AD596" s="37"/>
      <c r="AE596" s="37"/>
      <c r="AR596" s="187" t="s">
        <v>1029</v>
      </c>
      <c r="AT596" s="187" t="s">
        <v>157</v>
      </c>
      <c r="AU596" s="187" t="s">
        <v>89</v>
      </c>
      <c r="AY596" s="19" t="s">
        <v>154</v>
      </c>
      <c r="BE596" s="188">
        <f>IF(N596="základní",J596,0)</f>
        <v>0</v>
      </c>
      <c r="BF596" s="188">
        <f>IF(N596="snížená",J596,0)</f>
        <v>0</v>
      </c>
      <c r="BG596" s="188">
        <f>IF(N596="zákl. přenesená",J596,0)</f>
        <v>0</v>
      </c>
      <c r="BH596" s="188">
        <f>IF(N596="sníž. přenesená",J596,0)</f>
        <v>0</v>
      </c>
      <c r="BI596" s="188">
        <f>IF(N596="nulová",J596,0)</f>
        <v>0</v>
      </c>
      <c r="BJ596" s="19" t="s">
        <v>89</v>
      </c>
      <c r="BK596" s="188">
        <f>ROUND(I596*H596,2)</f>
        <v>0</v>
      </c>
      <c r="BL596" s="19" t="s">
        <v>1029</v>
      </c>
      <c r="BM596" s="187" t="s">
        <v>1034</v>
      </c>
    </row>
    <row r="597" spans="1:65" s="2" customFormat="1" ht="24.2" customHeight="1" x14ac:dyDescent="0.2">
      <c r="A597" s="37"/>
      <c r="B597" s="38"/>
      <c r="C597" s="176" t="s">
        <v>1035</v>
      </c>
      <c r="D597" s="176" t="s">
        <v>157</v>
      </c>
      <c r="E597" s="177" t="s">
        <v>1036</v>
      </c>
      <c r="F597" s="178" t="s">
        <v>1037</v>
      </c>
      <c r="G597" s="179" t="s">
        <v>1023</v>
      </c>
      <c r="H597" s="180">
        <v>1</v>
      </c>
      <c r="I597" s="181"/>
      <c r="J597" s="182">
        <f>ROUND(I597*H597,2)</f>
        <v>0</v>
      </c>
      <c r="K597" s="178" t="s">
        <v>79</v>
      </c>
      <c r="L597" s="42"/>
      <c r="M597" s="248" t="s">
        <v>79</v>
      </c>
      <c r="N597" s="249" t="s">
        <v>51</v>
      </c>
      <c r="O597" s="250"/>
      <c r="P597" s="251">
        <f>O597*H597</f>
        <v>0</v>
      </c>
      <c r="Q597" s="251">
        <v>0</v>
      </c>
      <c r="R597" s="251">
        <f>Q597*H597</f>
        <v>0</v>
      </c>
      <c r="S597" s="251">
        <v>0</v>
      </c>
      <c r="T597" s="252">
        <f>S597*H597</f>
        <v>0</v>
      </c>
      <c r="U597" s="37"/>
      <c r="V597" s="37"/>
      <c r="W597" s="37"/>
      <c r="X597" s="37"/>
      <c r="Y597" s="37"/>
      <c r="Z597" s="37"/>
      <c r="AA597" s="37"/>
      <c r="AB597" s="37"/>
      <c r="AC597" s="37"/>
      <c r="AD597" s="37"/>
      <c r="AE597" s="37"/>
      <c r="AR597" s="187" t="s">
        <v>1029</v>
      </c>
      <c r="AT597" s="187" t="s">
        <v>157</v>
      </c>
      <c r="AU597" s="187" t="s">
        <v>89</v>
      </c>
      <c r="AY597" s="19" t="s">
        <v>154</v>
      </c>
      <c r="BE597" s="188">
        <f>IF(N597="základní",J597,0)</f>
        <v>0</v>
      </c>
      <c r="BF597" s="188">
        <f>IF(N597="snížená",J597,0)</f>
        <v>0</v>
      </c>
      <c r="BG597" s="188">
        <f>IF(N597="zákl. přenesená",J597,0)</f>
        <v>0</v>
      </c>
      <c r="BH597" s="188">
        <f>IF(N597="sníž. přenesená",J597,0)</f>
        <v>0</v>
      </c>
      <c r="BI597" s="188">
        <f>IF(N597="nulová",J597,0)</f>
        <v>0</v>
      </c>
      <c r="BJ597" s="19" t="s">
        <v>89</v>
      </c>
      <c r="BK597" s="188">
        <f>ROUND(I597*H597,2)</f>
        <v>0</v>
      </c>
      <c r="BL597" s="19" t="s">
        <v>1029</v>
      </c>
      <c r="BM597" s="187" t="s">
        <v>1038</v>
      </c>
    </row>
    <row r="598" spans="1:65" s="2" customFormat="1" ht="6.95" customHeight="1" x14ac:dyDescent="0.2">
      <c r="A598" s="37"/>
      <c r="B598" s="50"/>
      <c r="C598" s="51"/>
      <c r="D598" s="51"/>
      <c r="E598" s="51"/>
      <c r="F598" s="51"/>
      <c r="G598" s="51"/>
      <c r="H598" s="51"/>
      <c r="I598" s="51"/>
      <c r="J598" s="51"/>
      <c r="K598" s="51"/>
      <c r="L598" s="42"/>
      <c r="M598" s="37"/>
      <c r="O598" s="37"/>
      <c r="P598" s="37"/>
      <c r="Q598" s="37"/>
      <c r="R598" s="37"/>
      <c r="S598" s="37"/>
      <c r="T598" s="37"/>
      <c r="U598" s="37"/>
      <c r="V598" s="37"/>
      <c r="W598" s="37"/>
      <c r="X598" s="37"/>
      <c r="Y598" s="37"/>
      <c r="Z598" s="37"/>
      <c r="AA598" s="37"/>
      <c r="AB598" s="37"/>
      <c r="AC598" s="37"/>
      <c r="AD598" s="37"/>
      <c r="AE598" s="37"/>
    </row>
  </sheetData>
  <sheetProtection algorithmName="SHA-512" hashValue="lxTZ0XT4fpNf0ZsGhaPghvBeTZrX9+o6eagpqutVx9RjnAWkDM/P9b6EKlhdTig2dJkcQi1CpwOucaJkr+EH3g==" saltValue="zxuacONK5yTKoZRYkUGF5oS7BSf4XUwPqr2VV09Po72I2ulRqIpEKv+OemHF9kmRTlEssIVQorvjbj9gaUZthQ==" spinCount="100000" sheet="1" objects="1" scenarios="1" formatColumns="0" formatRows="0" autoFilter="0"/>
  <autoFilter ref="C100:K597" xr:uid="{00000000-0009-0000-0000-000001000000}"/>
  <mergeCells count="9">
    <mergeCell ref="E50:H50"/>
    <mergeCell ref="E91:H91"/>
    <mergeCell ref="E93:H93"/>
    <mergeCell ref="L2:V2"/>
    <mergeCell ref="E7:H7"/>
    <mergeCell ref="E9:H9"/>
    <mergeCell ref="E18:H18"/>
    <mergeCell ref="E27:H27"/>
    <mergeCell ref="E48:H48"/>
  </mergeCells>
  <hyperlinks>
    <hyperlink ref="F105" r:id="rId1" xr:uid="{00000000-0004-0000-0100-000000000000}"/>
    <hyperlink ref="F112" r:id="rId2" xr:uid="{00000000-0004-0000-0100-000001000000}"/>
    <hyperlink ref="F116" r:id="rId3" xr:uid="{00000000-0004-0000-0100-000002000000}"/>
    <hyperlink ref="F118" r:id="rId4" xr:uid="{00000000-0004-0000-0100-000003000000}"/>
    <hyperlink ref="F120" r:id="rId5" xr:uid="{00000000-0004-0000-0100-000004000000}"/>
    <hyperlink ref="F123" r:id="rId6" xr:uid="{00000000-0004-0000-0100-000005000000}"/>
    <hyperlink ref="F126" r:id="rId7" xr:uid="{00000000-0004-0000-0100-000006000000}"/>
    <hyperlink ref="F135" r:id="rId8" xr:uid="{00000000-0004-0000-0100-000007000000}"/>
    <hyperlink ref="F140" r:id="rId9" xr:uid="{00000000-0004-0000-0100-000008000000}"/>
    <hyperlink ref="F143" r:id="rId10" xr:uid="{00000000-0004-0000-0100-000009000000}"/>
    <hyperlink ref="F145" r:id="rId11" xr:uid="{00000000-0004-0000-0100-00000A000000}"/>
    <hyperlink ref="F150" r:id="rId12" xr:uid="{00000000-0004-0000-0100-00000B000000}"/>
    <hyperlink ref="F166" r:id="rId13" xr:uid="{00000000-0004-0000-0100-00000C000000}"/>
    <hyperlink ref="F171" r:id="rId14" xr:uid="{00000000-0004-0000-0100-00000D000000}"/>
    <hyperlink ref="F178" r:id="rId15" xr:uid="{00000000-0004-0000-0100-00000E000000}"/>
    <hyperlink ref="F184" r:id="rId16" xr:uid="{00000000-0004-0000-0100-00000F000000}"/>
    <hyperlink ref="F186" r:id="rId17" xr:uid="{00000000-0004-0000-0100-000010000000}"/>
    <hyperlink ref="F188" r:id="rId18" xr:uid="{00000000-0004-0000-0100-000011000000}"/>
    <hyperlink ref="F195" r:id="rId19" xr:uid="{00000000-0004-0000-0100-000012000000}"/>
    <hyperlink ref="F199" r:id="rId20" xr:uid="{00000000-0004-0000-0100-000013000000}"/>
    <hyperlink ref="F216" r:id="rId21" xr:uid="{00000000-0004-0000-0100-000014000000}"/>
    <hyperlink ref="F221" r:id="rId22" xr:uid="{00000000-0004-0000-0100-000015000000}"/>
    <hyperlink ref="F226" r:id="rId23" xr:uid="{00000000-0004-0000-0100-000016000000}"/>
    <hyperlink ref="F229" r:id="rId24" xr:uid="{00000000-0004-0000-0100-000017000000}"/>
    <hyperlink ref="F239" r:id="rId25" xr:uid="{00000000-0004-0000-0100-000018000000}"/>
    <hyperlink ref="F244" r:id="rId26" xr:uid="{00000000-0004-0000-0100-000019000000}"/>
    <hyperlink ref="F248" r:id="rId27" xr:uid="{00000000-0004-0000-0100-00001A000000}"/>
    <hyperlink ref="F254" r:id="rId28" xr:uid="{00000000-0004-0000-0100-00001B000000}"/>
    <hyperlink ref="F260" r:id="rId29" xr:uid="{00000000-0004-0000-0100-00001C000000}"/>
    <hyperlink ref="F263" r:id="rId30" xr:uid="{00000000-0004-0000-0100-00001D000000}"/>
    <hyperlink ref="F266" r:id="rId31" xr:uid="{00000000-0004-0000-0100-00001E000000}"/>
    <hyperlink ref="F269" r:id="rId32" xr:uid="{00000000-0004-0000-0100-00001F000000}"/>
    <hyperlink ref="F274" r:id="rId33" xr:uid="{00000000-0004-0000-0100-000020000000}"/>
    <hyperlink ref="F280" r:id="rId34" xr:uid="{00000000-0004-0000-0100-000021000000}"/>
    <hyperlink ref="F285" r:id="rId35" xr:uid="{00000000-0004-0000-0100-000022000000}"/>
    <hyperlink ref="F288" r:id="rId36" xr:uid="{00000000-0004-0000-0100-000023000000}"/>
    <hyperlink ref="F297" r:id="rId37" xr:uid="{00000000-0004-0000-0100-000024000000}"/>
    <hyperlink ref="F327" r:id="rId38" xr:uid="{00000000-0004-0000-0100-000025000000}"/>
    <hyperlink ref="F329" r:id="rId39" xr:uid="{00000000-0004-0000-0100-000026000000}"/>
    <hyperlink ref="F331" r:id="rId40" xr:uid="{00000000-0004-0000-0100-000027000000}"/>
    <hyperlink ref="F334" r:id="rId41" xr:uid="{00000000-0004-0000-0100-000028000000}"/>
    <hyperlink ref="F337" r:id="rId42" xr:uid="{00000000-0004-0000-0100-000029000000}"/>
    <hyperlink ref="F341" r:id="rId43" xr:uid="{00000000-0004-0000-0100-00002A000000}"/>
    <hyperlink ref="F348" r:id="rId44" xr:uid="{00000000-0004-0000-0100-00002B000000}"/>
    <hyperlink ref="F355" r:id="rId45" xr:uid="{00000000-0004-0000-0100-00002C000000}"/>
    <hyperlink ref="F362" r:id="rId46" xr:uid="{00000000-0004-0000-0100-00002D000000}"/>
    <hyperlink ref="F369" r:id="rId47" xr:uid="{00000000-0004-0000-0100-00002E000000}"/>
    <hyperlink ref="F371" r:id="rId48" xr:uid="{00000000-0004-0000-0100-00002F000000}"/>
    <hyperlink ref="F374" r:id="rId49" xr:uid="{00000000-0004-0000-0100-000030000000}"/>
    <hyperlink ref="F377" r:id="rId50" xr:uid="{00000000-0004-0000-0100-000031000000}"/>
    <hyperlink ref="F379" r:id="rId51" xr:uid="{00000000-0004-0000-0100-000032000000}"/>
    <hyperlink ref="F381" r:id="rId52" xr:uid="{00000000-0004-0000-0100-000033000000}"/>
    <hyperlink ref="F389" r:id="rId53" xr:uid="{00000000-0004-0000-0100-000034000000}"/>
    <hyperlink ref="F393" r:id="rId54" xr:uid="{00000000-0004-0000-0100-000035000000}"/>
    <hyperlink ref="F395" r:id="rId55" xr:uid="{00000000-0004-0000-0100-000036000000}"/>
    <hyperlink ref="F397" r:id="rId56" xr:uid="{00000000-0004-0000-0100-000037000000}"/>
    <hyperlink ref="F401" r:id="rId57" xr:uid="{00000000-0004-0000-0100-000038000000}"/>
    <hyperlink ref="F408" r:id="rId58" xr:uid="{00000000-0004-0000-0100-000039000000}"/>
    <hyperlink ref="F410" r:id="rId59" xr:uid="{00000000-0004-0000-0100-00003A000000}"/>
    <hyperlink ref="F414" r:id="rId60" xr:uid="{00000000-0004-0000-0100-00003B000000}"/>
    <hyperlink ref="F423" r:id="rId61" xr:uid="{00000000-0004-0000-0100-00003C000000}"/>
    <hyperlink ref="F426" r:id="rId62" xr:uid="{00000000-0004-0000-0100-00003D000000}"/>
    <hyperlink ref="F430" r:id="rId63" xr:uid="{00000000-0004-0000-0100-00003E000000}"/>
    <hyperlink ref="F435" r:id="rId64" xr:uid="{00000000-0004-0000-0100-00003F000000}"/>
    <hyperlink ref="F437" r:id="rId65" xr:uid="{00000000-0004-0000-0100-000040000000}"/>
    <hyperlink ref="F439" r:id="rId66" xr:uid="{00000000-0004-0000-0100-000041000000}"/>
    <hyperlink ref="F442" r:id="rId67" xr:uid="{00000000-0004-0000-0100-000042000000}"/>
    <hyperlink ref="F446" r:id="rId68" xr:uid="{00000000-0004-0000-0100-000043000000}"/>
    <hyperlink ref="F448" r:id="rId69" xr:uid="{00000000-0004-0000-0100-000044000000}"/>
    <hyperlink ref="F455" r:id="rId70" xr:uid="{00000000-0004-0000-0100-000045000000}"/>
    <hyperlink ref="F460" r:id="rId71" xr:uid="{00000000-0004-0000-0100-000046000000}"/>
    <hyperlink ref="F462" r:id="rId72" xr:uid="{00000000-0004-0000-0100-000047000000}"/>
    <hyperlink ref="F468" r:id="rId73" xr:uid="{00000000-0004-0000-0100-000048000000}"/>
    <hyperlink ref="F470" r:id="rId74" xr:uid="{00000000-0004-0000-0100-000049000000}"/>
    <hyperlink ref="F472" r:id="rId75" xr:uid="{00000000-0004-0000-0100-00004A000000}"/>
    <hyperlink ref="F474" r:id="rId76" xr:uid="{00000000-0004-0000-0100-00004B000000}"/>
    <hyperlink ref="F477" r:id="rId77" xr:uid="{00000000-0004-0000-0100-00004C000000}"/>
    <hyperlink ref="F479" r:id="rId78" xr:uid="{00000000-0004-0000-0100-00004D000000}"/>
    <hyperlink ref="F481" r:id="rId79" xr:uid="{00000000-0004-0000-0100-00004E000000}"/>
    <hyperlink ref="F483" r:id="rId80" xr:uid="{00000000-0004-0000-0100-00004F000000}"/>
    <hyperlink ref="F489" r:id="rId81" xr:uid="{00000000-0004-0000-0100-000050000000}"/>
    <hyperlink ref="F498" r:id="rId82" xr:uid="{00000000-0004-0000-0100-000051000000}"/>
    <hyperlink ref="F504" r:id="rId83" xr:uid="{00000000-0004-0000-0100-000052000000}"/>
    <hyperlink ref="F506" r:id="rId84" xr:uid="{00000000-0004-0000-0100-000053000000}"/>
    <hyperlink ref="F509" r:id="rId85" xr:uid="{00000000-0004-0000-0100-000054000000}"/>
    <hyperlink ref="F513" r:id="rId86" xr:uid="{00000000-0004-0000-0100-000055000000}"/>
    <hyperlink ref="F517" r:id="rId87" xr:uid="{00000000-0004-0000-0100-000056000000}"/>
    <hyperlink ref="F519" r:id="rId88" xr:uid="{00000000-0004-0000-0100-000057000000}"/>
    <hyperlink ref="F522" r:id="rId89" xr:uid="{00000000-0004-0000-0100-000058000000}"/>
    <hyperlink ref="F524" r:id="rId90" xr:uid="{00000000-0004-0000-0100-000059000000}"/>
    <hyperlink ref="F542" r:id="rId91" xr:uid="{00000000-0004-0000-0100-00005A000000}"/>
    <hyperlink ref="F552" r:id="rId92" xr:uid="{00000000-0004-0000-0100-00005B000000}"/>
    <hyperlink ref="F557" r:id="rId93" xr:uid="{00000000-0004-0000-0100-00005C000000}"/>
    <hyperlink ref="F559" r:id="rId94" xr:uid="{00000000-0004-0000-0100-00005D000000}"/>
    <hyperlink ref="F561" r:id="rId95" xr:uid="{00000000-0004-0000-0100-00005E000000}"/>
    <hyperlink ref="F563" r:id="rId96" xr:uid="{00000000-0004-0000-0100-00005F000000}"/>
    <hyperlink ref="F565" r:id="rId97" xr:uid="{00000000-0004-0000-0100-000060000000}"/>
    <hyperlink ref="F567" r:id="rId98" xr:uid="{00000000-0004-0000-0100-000061000000}"/>
    <hyperlink ref="F574" r:id="rId99" xr:uid="{00000000-0004-0000-0100-000062000000}"/>
    <hyperlink ref="F577" r:id="rId100" xr:uid="{00000000-0004-0000-0100-000063000000}"/>
    <hyperlink ref="F582" r:id="rId101" xr:uid="{00000000-0004-0000-0100-000064000000}"/>
  </hyperlinks>
  <pageMargins left="0.39370078740157483" right="0.39370078740157483" top="0.39370078740157483" bottom="0.39370078740157483" header="0" footer="0"/>
  <pageSetup paperSize="9" scale="76" fitToHeight="100" orientation="portrait" r:id="rId102"/>
  <headerFooter>
    <oddFooter>&amp;CStrana &amp;P z &amp;N</oddFooter>
  </headerFooter>
  <drawing r:id="rId1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138"/>
  <sheetViews>
    <sheetView showGridLines="0" workbookViewId="0">
      <selection activeCell="E23" sqref="E23:AN23"/>
    </sheetView>
  </sheetViews>
  <sheetFormatPr defaultRowHeight="16.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L2" s="374"/>
      <c r="M2" s="374"/>
      <c r="N2" s="374"/>
      <c r="O2" s="374"/>
      <c r="P2" s="374"/>
      <c r="Q2" s="374"/>
      <c r="R2" s="374"/>
      <c r="S2" s="374"/>
      <c r="T2" s="374"/>
      <c r="U2" s="374"/>
      <c r="V2" s="374"/>
      <c r="AT2" s="19" t="s">
        <v>94</v>
      </c>
    </row>
    <row r="3" spans="1:46" s="1" customFormat="1" ht="6.95" customHeight="1" x14ac:dyDescent="0.2">
      <c r="B3" s="104"/>
      <c r="C3" s="105"/>
      <c r="D3" s="105"/>
      <c r="E3" s="105"/>
      <c r="F3" s="105"/>
      <c r="G3" s="105"/>
      <c r="H3" s="105"/>
      <c r="I3" s="105"/>
      <c r="J3" s="105"/>
      <c r="K3" s="105"/>
      <c r="L3" s="22"/>
      <c r="AT3" s="19" t="s">
        <v>91</v>
      </c>
    </row>
    <row r="4" spans="1:46" s="1" customFormat="1" ht="24.95" customHeight="1" x14ac:dyDescent="0.2">
      <c r="B4" s="22"/>
      <c r="D4" s="106" t="s">
        <v>110</v>
      </c>
      <c r="L4" s="22"/>
      <c r="M4" s="107" t="s">
        <v>10</v>
      </c>
      <c r="AT4" s="19" t="s">
        <v>4</v>
      </c>
    </row>
    <row r="5" spans="1:46" s="1" customFormat="1" ht="6.95" customHeight="1" x14ac:dyDescent="0.2">
      <c r="B5" s="22"/>
      <c r="L5" s="22"/>
    </row>
    <row r="6" spans="1:46" s="1" customFormat="1" ht="12" customHeight="1" x14ac:dyDescent="0.2">
      <c r="B6" s="22"/>
      <c r="D6" s="108" t="s">
        <v>16</v>
      </c>
      <c r="L6" s="22"/>
    </row>
    <row r="7" spans="1:46" s="1" customFormat="1" ht="16.5" customHeight="1" x14ac:dyDescent="0.2">
      <c r="B7" s="22"/>
      <c r="E7" s="375" t="str">
        <f>'Rekapitulace stavby'!K6</f>
        <v>Rekonstrukce mycího centra kuchyně</v>
      </c>
      <c r="F7" s="376"/>
      <c r="G7" s="376"/>
      <c r="H7" s="376"/>
      <c r="L7" s="22"/>
    </row>
    <row r="8" spans="1:46" s="2" customFormat="1" ht="12" customHeight="1" x14ac:dyDescent="0.2">
      <c r="A8" s="37"/>
      <c r="B8" s="42"/>
      <c r="C8" s="37"/>
      <c r="D8" s="108" t="s">
        <v>111</v>
      </c>
      <c r="E8" s="37"/>
      <c r="F8" s="37"/>
      <c r="G8" s="37"/>
      <c r="H8" s="37"/>
      <c r="I8" s="37"/>
      <c r="J8" s="37"/>
      <c r="K8" s="37"/>
      <c r="L8" s="109"/>
      <c r="S8" s="37"/>
      <c r="T8" s="37"/>
      <c r="U8" s="37"/>
      <c r="V8" s="37"/>
      <c r="W8" s="37"/>
      <c r="X8" s="37"/>
      <c r="Y8" s="37"/>
      <c r="Z8" s="37"/>
      <c r="AA8" s="37"/>
      <c r="AB8" s="37"/>
      <c r="AC8" s="37"/>
      <c r="AD8" s="37"/>
      <c r="AE8" s="37"/>
    </row>
    <row r="9" spans="1:46" s="2" customFormat="1" ht="16.5" customHeight="1" x14ac:dyDescent="0.2">
      <c r="A9" s="37"/>
      <c r="B9" s="42"/>
      <c r="C9" s="37"/>
      <c r="D9" s="37"/>
      <c r="E9" s="377" t="s">
        <v>1039</v>
      </c>
      <c r="F9" s="378"/>
      <c r="G9" s="378"/>
      <c r="H9" s="378"/>
      <c r="I9" s="37"/>
      <c r="J9" s="37"/>
      <c r="K9" s="37"/>
      <c r="L9" s="109"/>
      <c r="S9" s="37"/>
      <c r="T9" s="37"/>
      <c r="U9" s="37"/>
      <c r="V9" s="37"/>
      <c r="W9" s="37"/>
      <c r="X9" s="37"/>
      <c r="Y9" s="37"/>
      <c r="Z9" s="37"/>
      <c r="AA9" s="37"/>
      <c r="AB9" s="37"/>
      <c r="AC9" s="37"/>
      <c r="AD9" s="37"/>
      <c r="AE9" s="37"/>
    </row>
    <row r="10" spans="1:46" s="2" customFormat="1" ht="11.25" x14ac:dyDescent="0.2">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x14ac:dyDescent="0.2">
      <c r="A11" s="37"/>
      <c r="B11" s="42"/>
      <c r="C11" s="37"/>
      <c r="D11" s="108" t="s">
        <v>18</v>
      </c>
      <c r="E11" s="37"/>
      <c r="F11" s="110" t="s">
        <v>79</v>
      </c>
      <c r="G11" s="37"/>
      <c r="H11" s="37"/>
      <c r="I11" s="108" t="s">
        <v>20</v>
      </c>
      <c r="J11" s="110" t="s">
        <v>79</v>
      </c>
      <c r="K11" s="37"/>
      <c r="L11" s="109"/>
      <c r="S11" s="37"/>
      <c r="T11" s="37"/>
      <c r="U11" s="37"/>
      <c r="V11" s="37"/>
      <c r="W11" s="37"/>
      <c r="X11" s="37"/>
      <c r="Y11" s="37"/>
      <c r="Z11" s="37"/>
      <c r="AA11" s="37"/>
      <c r="AB11" s="37"/>
      <c r="AC11" s="37"/>
      <c r="AD11" s="37"/>
      <c r="AE11" s="37"/>
    </row>
    <row r="12" spans="1:46" s="2" customFormat="1" ht="12" customHeight="1" x14ac:dyDescent="0.2">
      <c r="A12" s="37"/>
      <c r="B12" s="42"/>
      <c r="C12" s="37"/>
      <c r="D12" s="108" t="s">
        <v>22</v>
      </c>
      <c r="E12" s="37"/>
      <c r="F12" s="110" t="s">
        <v>23</v>
      </c>
      <c r="G12" s="37"/>
      <c r="H12" s="37"/>
      <c r="I12" s="108" t="s">
        <v>24</v>
      </c>
      <c r="J12" s="111" t="str">
        <f>'Rekapitulace stavby'!AN8</f>
        <v>10. 4. 2023</v>
      </c>
      <c r="K12" s="37"/>
      <c r="L12" s="109"/>
      <c r="S12" s="37"/>
      <c r="T12" s="37"/>
      <c r="U12" s="37"/>
      <c r="V12" s="37"/>
      <c r="W12" s="37"/>
      <c r="X12" s="37"/>
      <c r="Y12" s="37"/>
      <c r="Z12" s="37"/>
      <c r="AA12" s="37"/>
      <c r="AB12" s="37"/>
      <c r="AC12" s="37"/>
      <c r="AD12" s="37"/>
      <c r="AE12" s="37"/>
    </row>
    <row r="13" spans="1:46" s="2" customFormat="1" ht="10.9" customHeight="1" x14ac:dyDescent="0.2">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x14ac:dyDescent="0.2">
      <c r="A14" s="37"/>
      <c r="B14" s="42"/>
      <c r="C14" s="37"/>
      <c r="D14" s="108" t="s">
        <v>30</v>
      </c>
      <c r="E14" s="37"/>
      <c r="F14" s="37"/>
      <c r="G14" s="37"/>
      <c r="H14" s="37"/>
      <c r="I14" s="108" t="s">
        <v>31</v>
      </c>
      <c r="J14" s="110" t="s">
        <v>32</v>
      </c>
      <c r="K14" s="37"/>
      <c r="L14" s="109"/>
      <c r="S14" s="37"/>
      <c r="T14" s="37"/>
      <c r="U14" s="37"/>
      <c r="V14" s="37"/>
      <c r="W14" s="37"/>
      <c r="X14" s="37"/>
      <c r="Y14" s="37"/>
      <c r="Z14" s="37"/>
      <c r="AA14" s="37"/>
      <c r="AB14" s="37"/>
      <c r="AC14" s="37"/>
      <c r="AD14" s="37"/>
      <c r="AE14" s="37"/>
    </row>
    <row r="15" spans="1:46" s="2" customFormat="1" ht="18" customHeight="1" x14ac:dyDescent="0.2">
      <c r="A15" s="37"/>
      <c r="B15" s="42"/>
      <c r="C15" s="37"/>
      <c r="D15" s="37"/>
      <c r="E15" s="110" t="s">
        <v>33</v>
      </c>
      <c r="F15" s="37"/>
      <c r="G15" s="37"/>
      <c r="H15" s="37"/>
      <c r="I15" s="108" t="s">
        <v>34</v>
      </c>
      <c r="J15" s="110" t="s">
        <v>35</v>
      </c>
      <c r="K15" s="37"/>
      <c r="L15" s="109"/>
      <c r="S15" s="37"/>
      <c r="T15" s="37"/>
      <c r="U15" s="37"/>
      <c r="V15" s="37"/>
      <c r="W15" s="37"/>
      <c r="X15" s="37"/>
      <c r="Y15" s="37"/>
      <c r="Z15" s="37"/>
      <c r="AA15" s="37"/>
      <c r="AB15" s="37"/>
      <c r="AC15" s="37"/>
      <c r="AD15" s="37"/>
      <c r="AE15" s="37"/>
    </row>
    <row r="16" spans="1:46" s="2" customFormat="1" ht="6.95" customHeight="1" x14ac:dyDescent="0.2">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x14ac:dyDescent="0.2">
      <c r="A17" s="37"/>
      <c r="B17" s="42"/>
      <c r="C17" s="37"/>
      <c r="D17" s="108" t="s">
        <v>36</v>
      </c>
      <c r="E17" s="37"/>
      <c r="F17" s="37"/>
      <c r="G17" s="37"/>
      <c r="H17" s="37"/>
      <c r="I17" s="108" t="s">
        <v>31</v>
      </c>
      <c r="J17" s="32" t="str">
        <f>'Rekapitulace stavby'!AN13</f>
        <v>Vyplň údaj</v>
      </c>
      <c r="K17" s="37"/>
      <c r="L17" s="109"/>
      <c r="S17" s="37"/>
      <c r="T17" s="37"/>
      <c r="U17" s="37"/>
      <c r="V17" s="37"/>
      <c r="W17" s="37"/>
      <c r="X17" s="37"/>
      <c r="Y17" s="37"/>
      <c r="Z17" s="37"/>
      <c r="AA17" s="37"/>
      <c r="AB17" s="37"/>
      <c r="AC17" s="37"/>
      <c r="AD17" s="37"/>
      <c r="AE17" s="37"/>
    </row>
    <row r="18" spans="1:31" s="2" customFormat="1" ht="18" customHeight="1" x14ac:dyDescent="0.2">
      <c r="A18" s="37"/>
      <c r="B18" s="42"/>
      <c r="C18" s="37"/>
      <c r="D18" s="37"/>
      <c r="E18" s="379" t="str">
        <f>'Rekapitulace stavby'!E14</f>
        <v>Vyplň údaj</v>
      </c>
      <c r="F18" s="380"/>
      <c r="G18" s="380"/>
      <c r="H18" s="380"/>
      <c r="I18" s="108" t="s">
        <v>34</v>
      </c>
      <c r="J18" s="32" t="str">
        <f>'Rekapitulace stavby'!AN14</f>
        <v>Vyplň údaj</v>
      </c>
      <c r="K18" s="37"/>
      <c r="L18" s="109"/>
      <c r="S18" s="37"/>
      <c r="T18" s="37"/>
      <c r="U18" s="37"/>
      <c r="V18" s="37"/>
      <c r="W18" s="37"/>
      <c r="X18" s="37"/>
      <c r="Y18" s="37"/>
      <c r="Z18" s="37"/>
      <c r="AA18" s="37"/>
      <c r="AB18" s="37"/>
      <c r="AC18" s="37"/>
      <c r="AD18" s="37"/>
      <c r="AE18" s="37"/>
    </row>
    <row r="19" spans="1:31" s="2" customFormat="1" ht="6.95" customHeight="1" x14ac:dyDescent="0.2">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x14ac:dyDescent="0.2">
      <c r="A20" s="37"/>
      <c r="B20" s="42"/>
      <c r="C20" s="37"/>
      <c r="D20" s="108" t="s">
        <v>38</v>
      </c>
      <c r="E20" s="37"/>
      <c r="F20" s="37"/>
      <c r="G20" s="37"/>
      <c r="H20" s="37"/>
      <c r="I20" s="108" t="s">
        <v>31</v>
      </c>
      <c r="J20" s="110" t="s">
        <v>39</v>
      </c>
      <c r="K20" s="37"/>
      <c r="L20" s="109"/>
      <c r="S20" s="37"/>
      <c r="T20" s="37"/>
      <c r="U20" s="37"/>
      <c r="V20" s="37"/>
      <c r="W20" s="37"/>
      <c r="X20" s="37"/>
      <c r="Y20" s="37"/>
      <c r="Z20" s="37"/>
      <c r="AA20" s="37"/>
      <c r="AB20" s="37"/>
      <c r="AC20" s="37"/>
      <c r="AD20" s="37"/>
      <c r="AE20" s="37"/>
    </row>
    <row r="21" spans="1:31" s="2" customFormat="1" ht="18" customHeight="1" x14ac:dyDescent="0.2">
      <c r="A21" s="37"/>
      <c r="B21" s="42"/>
      <c r="C21" s="37"/>
      <c r="D21" s="37"/>
      <c r="E21" s="110" t="s">
        <v>40</v>
      </c>
      <c r="F21" s="37"/>
      <c r="G21" s="37"/>
      <c r="H21" s="37"/>
      <c r="I21" s="108" t="s">
        <v>34</v>
      </c>
      <c r="J21" s="110" t="s">
        <v>41</v>
      </c>
      <c r="K21" s="37"/>
      <c r="L21" s="109"/>
      <c r="S21" s="37"/>
      <c r="T21" s="37"/>
      <c r="U21" s="37"/>
      <c r="V21" s="37"/>
      <c r="W21" s="37"/>
      <c r="X21" s="37"/>
      <c r="Y21" s="37"/>
      <c r="Z21" s="37"/>
      <c r="AA21" s="37"/>
      <c r="AB21" s="37"/>
      <c r="AC21" s="37"/>
      <c r="AD21" s="37"/>
      <c r="AE21" s="37"/>
    </row>
    <row r="22" spans="1:31" s="2" customFormat="1" ht="6.95" customHeight="1" x14ac:dyDescent="0.2">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x14ac:dyDescent="0.2">
      <c r="A23" s="37"/>
      <c r="B23" s="42"/>
      <c r="C23" s="37"/>
      <c r="D23" s="108" t="s">
        <v>43</v>
      </c>
      <c r="E23" s="37"/>
      <c r="F23" s="37"/>
      <c r="G23" s="37"/>
      <c r="H23" s="37"/>
      <c r="I23" s="108" t="s">
        <v>31</v>
      </c>
      <c r="J23" s="110" t="s">
        <v>39</v>
      </c>
      <c r="K23" s="37"/>
      <c r="L23" s="109"/>
      <c r="S23" s="37"/>
      <c r="T23" s="37"/>
      <c r="U23" s="37"/>
      <c r="V23" s="37"/>
      <c r="W23" s="37"/>
      <c r="X23" s="37"/>
      <c r="Y23" s="37"/>
      <c r="Z23" s="37"/>
      <c r="AA23" s="37"/>
      <c r="AB23" s="37"/>
      <c r="AC23" s="37"/>
      <c r="AD23" s="37"/>
      <c r="AE23" s="37"/>
    </row>
    <row r="24" spans="1:31" s="2" customFormat="1" ht="18" customHeight="1" x14ac:dyDescent="0.2">
      <c r="A24" s="37"/>
      <c r="B24" s="42"/>
      <c r="C24" s="37"/>
      <c r="D24" s="37"/>
      <c r="E24" s="110" t="s">
        <v>40</v>
      </c>
      <c r="F24" s="37"/>
      <c r="G24" s="37"/>
      <c r="H24" s="37"/>
      <c r="I24" s="108" t="s">
        <v>34</v>
      </c>
      <c r="J24" s="110" t="s">
        <v>41</v>
      </c>
      <c r="K24" s="37"/>
      <c r="L24" s="109"/>
      <c r="S24" s="37"/>
      <c r="T24" s="37"/>
      <c r="U24" s="37"/>
      <c r="V24" s="37"/>
      <c r="W24" s="37"/>
      <c r="X24" s="37"/>
      <c r="Y24" s="37"/>
      <c r="Z24" s="37"/>
      <c r="AA24" s="37"/>
      <c r="AB24" s="37"/>
      <c r="AC24" s="37"/>
      <c r="AD24" s="37"/>
      <c r="AE24" s="37"/>
    </row>
    <row r="25" spans="1:31" s="2" customFormat="1" ht="6.95" customHeight="1" x14ac:dyDescent="0.2">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x14ac:dyDescent="0.2">
      <c r="A26" s="37"/>
      <c r="B26" s="42"/>
      <c r="C26" s="37"/>
      <c r="D26" s="108" t="s">
        <v>44</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x14ac:dyDescent="0.2">
      <c r="A27" s="112"/>
      <c r="B27" s="113"/>
      <c r="C27" s="112"/>
      <c r="D27" s="112"/>
      <c r="E27" s="381" t="s">
        <v>79</v>
      </c>
      <c r="F27" s="381"/>
      <c r="G27" s="381"/>
      <c r="H27" s="381"/>
      <c r="I27" s="112"/>
      <c r="J27" s="112"/>
      <c r="K27" s="112"/>
      <c r="L27" s="114"/>
      <c r="S27" s="112"/>
      <c r="T27" s="112"/>
      <c r="U27" s="112"/>
      <c r="V27" s="112"/>
      <c r="W27" s="112"/>
      <c r="X27" s="112"/>
      <c r="Y27" s="112"/>
      <c r="Z27" s="112"/>
      <c r="AA27" s="112"/>
      <c r="AB27" s="112"/>
      <c r="AC27" s="112"/>
      <c r="AD27" s="112"/>
      <c r="AE27" s="112"/>
    </row>
    <row r="28" spans="1:31" s="2" customFormat="1" ht="6.95" customHeight="1" x14ac:dyDescent="0.2">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x14ac:dyDescent="0.2">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x14ac:dyDescent="0.2">
      <c r="A30" s="37"/>
      <c r="B30" s="42"/>
      <c r="C30" s="37"/>
      <c r="D30" s="116" t="s">
        <v>46</v>
      </c>
      <c r="E30" s="37"/>
      <c r="F30" s="37"/>
      <c r="G30" s="37"/>
      <c r="H30" s="37"/>
      <c r="I30" s="37"/>
      <c r="J30" s="117">
        <f>ROUND(J85, 2)</f>
        <v>0</v>
      </c>
      <c r="K30" s="37"/>
      <c r="L30" s="109"/>
      <c r="S30" s="37"/>
      <c r="T30" s="37"/>
      <c r="U30" s="37"/>
      <c r="V30" s="37"/>
      <c r="W30" s="37"/>
      <c r="X30" s="37"/>
      <c r="Y30" s="37"/>
      <c r="Z30" s="37"/>
      <c r="AA30" s="37"/>
      <c r="AB30" s="37"/>
      <c r="AC30" s="37"/>
      <c r="AD30" s="37"/>
      <c r="AE30" s="37"/>
    </row>
    <row r="31" spans="1:31" s="2" customFormat="1" ht="6.95" customHeight="1" x14ac:dyDescent="0.2">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x14ac:dyDescent="0.2">
      <c r="A32" s="37"/>
      <c r="B32" s="42"/>
      <c r="C32" s="37"/>
      <c r="D32" s="37"/>
      <c r="E32" s="37"/>
      <c r="F32" s="118" t="s">
        <v>48</v>
      </c>
      <c r="G32" s="37"/>
      <c r="H32" s="37"/>
      <c r="I32" s="118" t="s">
        <v>47</v>
      </c>
      <c r="J32" s="118" t="s">
        <v>49</v>
      </c>
      <c r="K32" s="37"/>
      <c r="L32" s="109"/>
      <c r="S32" s="37"/>
      <c r="T32" s="37"/>
      <c r="U32" s="37"/>
      <c r="V32" s="37"/>
      <c r="W32" s="37"/>
      <c r="X32" s="37"/>
      <c r="Y32" s="37"/>
      <c r="Z32" s="37"/>
      <c r="AA32" s="37"/>
      <c r="AB32" s="37"/>
      <c r="AC32" s="37"/>
      <c r="AD32" s="37"/>
      <c r="AE32" s="37"/>
    </row>
    <row r="33" spans="1:31" s="2" customFormat="1" ht="14.45" customHeight="1" x14ac:dyDescent="0.2">
      <c r="A33" s="37"/>
      <c r="B33" s="42"/>
      <c r="C33" s="37"/>
      <c r="D33" s="119" t="s">
        <v>50</v>
      </c>
      <c r="E33" s="108" t="s">
        <v>51</v>
      </c>
      <c r="F33" s="120">
        <f>ROUND((SUM(BE85:BE137)),  2)</f>
        <v>0</v>
      </c>
      <c r="G33" s="37"/>
      <c r="H33" s="37"/>
      <c r="I33" s="121">
        <v>0.21</v>
      </c>
      <c r="J33" s="120">
        <f>ROUND(((SUM(BE85:BE137))*I33),  2)</f>
        <v>0</v>
      </c>
      <c r="K33" s="37"/>
      <c r="L33" s="109"/>
      <c r="S33" s="37"/>
      <c r="T33" s="37"/>
      <c r="U33" s="37"/>
      <c r="V33" s="37"/>
      <c r="W33" s="37"/>
      <c r="X33" s="37"/>
      <c r="Y33" s="37"/>
      <c r="Z33" s="37"/>
      <c r="AA33" s="37"/>
      <c r="AB33" s="37"/>
      <c r="AC33" s="37"/>
      <c r="AD33" s="37"/>
      <c r="AE33" s="37"/>
    </row>
    <row r="34" spans="1:31" s="2" customFormat="1" ht="14.45" customHeight="1" x14ac:dyDescent="0.2">
      <c r="A34" s="37"/>
      <c r="B34" s="42"/>
      <c r="C34" s="37"/>
      <c r="D34" s="37"/>
      <c r="E34" s="108" t="s">
        <v>52</v>
      </c>
      <c r="F34" s="120">
        <f>ROUND((SUM(BF85:BF137)),  2)</f>
        <v>0</v>
      </c>
      <c r="G34" s="37"/>
      <c r="H34" s="37"/>
      <c r="I34" s="121">
        <v>0.15</v>
      </c>
      <c r="J34" s="120">
        <f>ROUND(((SUM(BF85:BF137))*I34),  2)</f>
        <v>0</v>
      </c>
      <c r="K34" s="37"/>
      <c r="L34" s="109"/>
      <c r="S34" s="37"/>
      <c r="T34" s="37"/>
      <c r="U34" s="37"/>
      <c r="V34" s="37"/>
      <c r="W34" s="37"/>
      <c r="X34" s="37"/>
      <c r="Y34" s="37"/>
      <c r="Z34" s="37"/>
      <c r="AA34" s="37"/>
      <c r="AB34" s="37"/>
      <c r="AC34" s="37"/>
      <c r="AD34" s="37"/>
      <c r="AE34" s="37"/>
    </row>
    <row r="35" spans="1:31" s="2" customFormat="1" ht="14.45" hidden="1" customHeight="1" x14ac:dyDescent="0.2">
      <c r="A35" s="37"/>
      <c r="B35" s="42"/>
      <c r="C35" s="37"/>
      <c r="D35" s="37"/>
      <c r="E35" s="108" t="s">
        <v>53</v>
      </c>
      <c r="F35" s="120">
        <f>ROUND((SUM(BG85:BG137)),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x14ac:dyDescent="0.2">
      <c r="A36" s="37"/>
      <c r="B36" s="42"/>
      <c r="C36" s="37"/>
      <c r="D36" s="37"/>
      <c r="E36" s="108" t="s">
        <v>54</v>
      </c>
      <c r="F36" s="120">
        <f>ROUND((SUM(BH85:BH137)),  2)</f>
        <v>0</v>
      </c>
      <c r="G36" s="37"/>
      <c r="H36" s="37"/>
      <c r="I36" s="121">
        <v>0.15</v>
      </c>
      <c r="J36" s="120">
        <f>0</f>
        <v>0</v>
      </c>
      <c r="K36" s="37"/>
      <c r="L36" s="109"/>
      <c r="S36" s="37"/>
      <c r="T36" s="37"/>
      <c r="U36" s="37"/>
      <c r="V36" s="37"/>
      <c r="W36" s="37"/>
      <c r="X36" s="37"/>
      <c r="Y36" s="37"/>
      <c r="Z36" s="37"/>
      <c r="AA36" s="37"/>
      <c r="AB36" s="37"/>
      <c r="AC36" s="37"/>
      <c r="AD36" s="37"/>
      <c r="AE36" s="37"/>
    </row>
    <row r="37" spans="1:31" s="2" customFormat="1" ht="14.45" hidden="1" customHeight="1" x14ac:dyDescent="0.2">
      <c r="A37" s="37"/>
      <c r="B37" s="42"/>
      <c r="C37" s="37"/>
      <c r="D37" s="37"/>
      <c r="E37" s="108" t="s">
        <v>55</v>
      </c>
      <c r="F37" s="120">
        <f>ROUND((SUM(BI85:BI137)),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x14ac:dyDescent="0.2">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x14ac:dyDescent="0.2">
      <c r="A39" s="37"/>
      <c r="B39" s="42"/>
      <c r="C39" s="122"/>
      <c r="D39" s="123" t="s">
        <v>56</v>
      </c>
      <c r="E39" s="124"/>
      <c r="F39" s="124"/>
      <c r="G39" s="125" t="s">
        <v>57</v>
      </c>
      <c r="H39" s="126" t="s">
        <v>58</v>
      </c>
      <c r="I39" s="124"/>
      <c r="J39" s="127">
        <f>SUM(J30:J37)</f>
        <v>0</v>
      </c>
      <c r="K39" s="128"/>
      <c r="L39" s="109"/>
      <c r="S39" s="37"/>
      <c r="T39" s="37"/>
      <c r="U39" s="37"/>
      <c r="V39" s="37"/>
      <c r="W39" s="37"/>
      <c r="X39" s="37"/>
      <c r="Y39" s="37"/>
      <c r="Z39" s="37"/>
      <c r="AA39" s="37"/>
      <c r="AB39" s="37"/>
      <c r="AC39" s="37"/>
      <c r="AD39" s="37"/>
      <c r="AE39" s="37"/>
    </row>
    <row r="40" spans="1:31" s="2" customFormat="1" ht="14.45" customHeight="1" x14ac:dyDescent="0.2">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x14ac:dyDescent="0.2">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x14ac:dyDescent="0.2">
      <c r="A45" s="37"/>
      <c r="B45" s="38"/>
      <c r="C45" s="25" t="s">
        <v>113</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x14ac:dyDescent="0.2">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x14ac:dyDescent="0.2">
      <c r="A47" s="37"/>
      <c r="B47" s="38"/>
      <c r="C47" s="31"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x14ac:dyDescent="0.2">
      <c r="A48" s="37"/>
      <c r="B48" s="38"/>
      <c r="C48" s="39"/>
      <c r="D48" s="39"/>
      <c r="E48" s="382" t="str">
        <f>E7</f>
        <v>Rekonstrukce mycího centra kuchyně</v>
      </c>
      <c r="F48" s="383"/>
      <c r="G48" s="383"/>
      <c r="H48" s="383"/>
      <c r="I48" s="39"/>
      <c r="J48" s="39"/>
      <c r="K48" s="39"/>
      <c r="L48" s="109"/>
      <c r="S48" s="37"/>
      <c r="T48" s="37"/>
      <c r="U48" s="37"/>
      <c r="V48" s="37"/>
      <c r="W48" s="37"/>
      <c r="X48" s="37"/>
      <c r="Y48" s="37"/>
      <c r="Z48" s="37"/>
      <c r="AA48" s="37"/>
      <c r="AB48" s="37"/>
      <c r="AC48" s="37"/>
      <c r="AD48" s="37"/>
      <c r="AE48" s="37"/>
    </row>
    <row r="49" spans="1:47" s="2" customFormat="1" ht="12" customHeight="1" x14ac:dyDescent="0.2">
      <c r="A49" s="37"/>
      <c r="B49" s="38"/>
      <c r="C49" s="31" t="s">
        <v>111</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x14ac:dyDescent="0.2">
      <c r="A50" s="37"/>
      <c r="B50" s="38"/>
      <c r="C50" s="39"/>
      <c r="D50" s="39"/>
      <c r="E50" s="335" t="str">
        <f>E9</f>
        <v>D1.04.100_ZTI - Zdravotně technické instalace</v>
      </c>
      <c r="F50" s="384"/>
      <c r="G50" s="384"/>
      <c r="H50" s="384"/>
      <c r="I50" s="39"/>
      <c r="J50" s="39"/>
      <c r="K50" s="39"/>
      <c r="L50" s="109"/>
      <c r="S50" s="37"/>
      <c r="T50" s="37"/>
      <c r="U50" s="37"/>
      <c r="V50" s="37"/>
      <c r="W50" s="37"/>
      <c r="X50" s="37"/>
      <c r="Y50" s="37"/>
      <c r="Z50" s="37"/>
      <c r="AA50" s="37"/>
      <c r="AB50" s="37"/>
      <c r="AC50" s="37"/>
      <c r="AD50" s="37"/>
      <c r="AE50" s="37"/>
    </row>
    <row r="51" spans="1:47" s="2" customFormat="1" ht="6.95" customHeight="1" x14ac:dyDescent="0.2">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x14ac:dyDescent="0.2">
      <c r="A52" s="37"/>
      <c r="B52" s="38"/>
      <c r="C52" s="31" t="s">
        <v>22</v>
      </c>
      <c r="D52" s="39"/>
      <c r="E52" s="39"/>
      <c r="F52" s="29" t="str">
        <f>F12</f>
        <v>Česká Lípa</v>
      </c>
      <c r="G52" s="39"/>
      <c r="H52" s="39"/>
      <c r="I52" s="31" t="s">
        <v>24</v>
      </c>
      <c r="J52" s="62" t="str">
        <f>IF(J12="","",J12)</f>
        <v>10. 4. 2023</v>
      </c>
      <c r="K52" s="39"/>
      <c r="L52" s="109"/>
      <c r="S52" s="37"/>
      <c r="T52" s="37"/>
      <c r="U52" s="37"/>
      <c r="V52" s="37"/>
      <c r="W52" s="37"/>
      <c r="X52" s="37"/>
      <c r="Y52" s="37"/>
      <c r="Z52" s="37"/>
      <c r="AA52" s="37"/>
      <c r="AB52" s="37"/>
      <c r="AC52" s="37"/>
      <c r="AD52" s="37"/>
      <c r="AE52" s="37"/>
    </row>
    <row r="53" spans="1:47" s="2" customFormat="1" ht="6.95" customHeight="1" x14ac:dyDescent="0.2">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15.2" customHeight="1" x14ac:dyDescent="0.2">
      <c r="A54" s="37"/>
      <c r="B54" s="38"/>
      <c r="C54" s="31" t="s">
        <v>30</v>
      </c>
      <c r="D54" s="39"/>
      <c r="E54" s="39"/>
      <c r="F54" s="29" t="str">
        <f>E15</f>
        <v xml:space="preserve">Nemocnice s poliklinikou Česká Lípa, a.s. </v>
      </c>
      <c r="G54" s="39"/>
      <c r="H54" s="39"/>
      <c r="I54" s="31" t="s">
        <v>38</v>
      </c>
      <c r="J54" s="35" t="str">
        <f>E21</f>
        <v xml:space="preserve">STORING spol. s r.o. </v>
      </c>
      <c r="K54" s="39"/>
      <c r="L54" s="109"/>
      <c r="S54" s="37"/>
      <c r="T54" s="37"/>
      <c r="U54" s="37"/>
      <c r="V54" s="37"/>
      <c r="W54" s="37"/>
      <c r="X54" s="37"/>
      <c r="Y54" s="37"/>
      <c r="Z54" s="37"/>
      <c r="AA54" s="37"/>
      <c r="AB54" s="37"/>
      <c r="AC54" s="37"/>
      <c r="AD54" s="37"/>
      <c r="AE54" s="37"/>
    </row>
    <row r="55" spans="1:47" s="2" customFormat="1" ht="15.2" customHeight="1" x14ac:dyDescent="0.2">
      <c r="A55" s="37"/>
      <c r="B55" s="38"/>
      <c r="C55" s="31" t="s">
        <v>36</v>
      </c>
      <c r="D55" s="39"/>
      <c r="E55" s="39"/>
      <c r="F55" s="29" t="str">
        <f>IF(E18="","",E18)</f>
        <v>Vyplň údaj</v>
      </c>
      <c r="G55" s="39"/>
      <c r="H55" s="39"/>
      <c r="I55" s="31" t="s">
        <v>43</v>
      </c>
      <c r="J55" s="35" t="str">
        <f>E24</f>
        <v xml:space="preserve">STORING spol. s r.o. </v>
      </c>
      <c r="K55" s="39"/>
      <c r="L55" s="109"/>
      <c r="S55" s="37"/>
      <c r="T55" s="37"/>
      <c r="U55" s="37"/>
      <c r="V55" s="37"/>
      <c r="W55" s="37"/>
      <c r="X55" s="37"/>
      <c r="Y55" s="37"/>
      <c r="Z55" s="37"/>
      <c r="AA55" s="37"/>
      <c r="AB55" s="37"/>
      <c r="AC55" s="37"/>
      <c r="AD55" s="37"/>
      <c r="AE55" s="37"/>
    </row>
    <row r="56" spans="1:47" s="2" customFormat="1" ht="10.35" customHeight="1" x14ac:dyDescent="0.2">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x14ac:dyDescent="0.2">
      <c r="A57" s="37"/>
      <c r="B57" s="38"/>
      <c r="C57" s="133" t="s">
        <v>114</v>
      </c>
      <c r="D57" s="134"/>
      <c r="E57" s="134"/>
      <c r="F57" s="134"/>
      <c r="G57" s="134"/>
      <c r="H57" s="134"/>
      <c r="I57" s="134"/>
      <c r="J57" s="135" t="s">
        <v>115</v>
      </c>
      <c r="K57" s="134"/>
      <c r="L57" s="109"/>
      <c r="S57" s="37"/>
      <c r="T57" s="37"/>
      <c r="U57" s="37"/>
      <c r="V57" s="37"/>
      <c r="W57" s="37"/>
      <c r="X57" s="37"/>
      <c r="Y57" s="37"/>
      <c r="Z57" s="37"/>
      <c r="AA57" s="37"/>
      <c r="AB57" s="37"/>
      <c r="AC57" s="37"/>
      <c r="AD57" s="37"/>
      <c r="AE57" s="37"/>
    </row>
    <row r="58" spans="1:47" s="2" customFormat="1" ht="10.35" customHeight="1" x14ac:dyDescent="0.2">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x14ac:dyDescent="0.2">
      <c r="A59" s="37"/>
      <c r="B59" s="38"/>
      <c r="C59" s="136" t="s">
        <v>78</v>
      </c>
      <c r="D59" s="39"/>
      <c r="E59" s="39"/>
      <c r="F59" s="39"/>
      <c r="G59" s="39"/>
      <c r="H59" s="39"/>
      <c r="I59" s="39"/>
      <c r="J59" s="80">
        <f>J85</f>
        <v>0</v>
      </c>
      <c r="K59" s="39"/>
      <c r="L59" s="109"/>
      <c r="S59" s="37"/>
      <c r="T59" s="37"/>
      <c r="U59" s="37"/>
      <c r="V59" s="37"/>
      <c r="W59" s="37"/>
      <c r="X59" s="37"/>
      <c r="Y59" s="37"/>
      <c r="Z59" s="37"/>
      <c r="AA59" s="37"/>
      <c r="AB59" s="37"/>
      <c r="AC59" s="37"/>
      <c r="AD59" s="37"/>
      <c r="AE59" s="37"/>
      <c r="AU59" s="19" t="s">
        <v>116</v>
      </c>
    </row>
    <row r="60" spans="1:47" s="9" customFormat="1" ht="24.95" customHeight="1" x14ac:dyDescent="0.2">
      <c r="B60" s="137"/>
      <c r="C60" s="138"/>
      <c r="D60" s="139" t="s">
        <v>124</v>
      </c>
      <c r="E60" s="140"/>
      <c r="F60" s="140"/>
      <c r="G60" s="140"/>
      <c r="H60" s="140"/>
      <c r="I60" s="140"/>
      <c r="J60" s="141">
        <f>J86</f>
        <v>0</v>
      </c>
      <c r="K60" s="138"/>
      <c r="L60" s="142"/>
    </row>
    <row r="61" spans="1:47" s="10" customFormat="1" ht="19.899999999999999" customHeight="1" x14ac:dyDescent="0.2">
      <c r="B61" s="143"/>
      <c r="C61" s="144"/>
      <c r="D61" s="145" t="s">
        <v>126</v>
      </c>
      <c r="E61" s="146"/>
      <c r="F61" s="146"/>
      <c r="G61" s="146"/>
      <c r="H61" s="146"/>
      <c r="I61" s="146"/>
      <c r="J61" s="147">
        <f>J87</f>
        <v>0</v>
      </c>
      <c r="K61" s="144"/>
      <c r="L61" s="148"/>
    </row>
    <row r="62" spans="1:47" s="10" customFormat="1" ht="19.899999999999999" customHeight="1" x14ac:dyDescent="0.2">
      <c r="B62" s="143"/>
      <c r="C62" s="144"/>
      <c r="D62" s="145" t="s">
        <v>1040</v>
      </c>
      <c r="E62" s="146"/>
      <c r="F62" s="146"/>
      <c r="G62" s="146"/>
      <c r="H62" s="146"/>
      <c r="I62" s="146"/>
      <c r="J62" s="147">
        <f>J102</f>
        <v>0</v>
      </c>
      <c r="K62" s="144"/>
      <c r="L62" s="148"/>
    </row>
    <row r="63" spans="1:47" s="10" customFormat="1" ht="19.899999999999999" customHeight="1" x14ac:dyDescent="0.2">
      <c r="B63" s="143"/>
      <c r="C63" s="144"/>
      <c r="D63" s="145" t="s">
        <v>127</v>
      </c>
      <c r="E63" s="146"/>
      <c r="F63" s="146"/>
      <c r="G63" s="146"/>
      <c r="H63" s="146"/>
      <c r="I63" s="146"/>
      <c r="J63" s="147">
        <f>J119</f>
        <v>0</v>
      </c>
      <c r="K63" s="144"/>
      <c r="L63" s="148"/>
    </row>
    <row r="64" spans="1:47" s="10" customFormat="1" ht="19.899999999999999" customHeight="1" x14ac:dyDescent="0.2">
      <c r="B64" s="143"/>
      <c r="C64" s="144"/>
      <c r="D64" s="145" t="s">
        <v>1041</v>
      </c>
      <c r="E64" s="146"/>
      <c r="F64" s="146"/>
      <c r="G64" s="146"/>
      <c r="H64" s="146"/>
      <c r="I64" s="146"/>
      <c r="J64" s="147">
        <f>J128</f>
        <v>0</v>
      </c>
      <c r="K64" s="144"/>
      <c r="L64" s="148"/>
    </row>
    <row r="65" spans="1:31" s="9" customFormat="1" ht="24.95" customHeight="1" x14ac:dyDescent="0.2">
      <c r="B65" s="137"/>
      <c r="C65" s="138"/>
      <c r="D65" s="139" t="s">
        <v>137</v>
      </c>
      <c r="E65" s="140"/>
      <c r="F65" s="140"/>
      <c r="G65" s="140"/>
      <c r="H65" s="140"/>
      <c r="I65" s="140"/>
      <c r="J65" s="141">
        <f>J132</f>
        <v>0</v>
      </c>
      <c r="K65" s="138"/>
      <c r="L65" s="142"/>
    </row>
    <row r="66" spans="1:31" s="2" customFormat="1" ht="21.75" customHeight="1" x14ac:dyDescent="0.2">
      <c r="A66" s="37"/>
      <c r="B66" s="38"/>
      <c r="C66" s="39"/>
      <c r="D66" s="39"/>
      <c r="E66" s="39"/>
      <c r="F66" s="39"/>
      <c r="G66" s="39"/>
      <c r="H66" s="39"/>
      <c r="I66" s="39"/>
      <c r="J66" s="39"/>
      <c r="K66" s="39"/>
      <c r="L66" s="109"/>
      <c r="S66" s="37"/>
      <c r="T66" s="37"/>
      <c r="U66" s="37"/>
      <c r="V66" s="37"/>
      <c r="W66" s="37"/>
      <c r="X66" s="37"/>
      <c r="Y66" s="37"/>
      <c r="Z66" s="37"/>
      <c r="AA66" s="37"/>
      <c r="AB66" s="37"/>
      <c r="AC66" s="37"/>
      <c r="AD66" s="37"/>
      <c r="AE66" s="37"/>
    </row>
    <row r="67" spans="1:31" s="2" customFormat="1" ht="6.95" customHeight="1" x14ac:dyDescent="0.2">
      <c r="A67" s="37"/>
      <c r="B67" s="50"/>
      <c r="C67" s="51"/>
      <c r="D67" s="51"/>
      <c r="E67" s="51"/>
      <c r="F67" s="51"/>
      <c r="G67" s="51"/>
      <c r="H67" s="51"/>
      <c r="I67" s="51"/>
      <c r="J67" s="51"/>
      <c r="K67" s="51"/>
      <c r="L67" s="109"/>
      <c r="S67" s="37"/>
      <c r="T67" s="37"/>
      <c r="U67" s="37"/>
      <c r="V67" s="37"/>
      <c r="W67" s="37"/>
      <c r="X67" s="37"/>
      <c r="Y67" s="37"/>
      <c r="Z67" s="37"/>
      <c r="AA67" s="37"/>
      <c r="AB67" s="37"/>
      <c r="AC67" s="37"/>
      <c r="AD67" s="37"/>
      <c r="AE67" s="37"/>
    </row>
    <row r="71" spans="1:31" s="2" customFormat="1" ht="6.95" customHeight="1" x14ac:dyDescent="0.2">
      <c r="A71" s="37"/>
      <c r="B71" s="52"/>
      <c r="C71" s="53"/>
      <c r="D71" s="53"/>
      <c r="E71" s="53"/>
      <c r="F71" s="53"/>
      <c r="G71" s="53"/>
      <c r="H71" s="53"/>
      <c r="I71" s="53"/>
      <c r="J71" s="53"/>
      <c r="K71" s="53"/>
      <c r="L71" s="109"/>
      <c r="S71" s="37"/>
      <c r="T71" s="37"/>
      <c r="U71" s="37"/>
      <c r="V71" s="37"/>
      <c r="W71" s="37"/>
      <c r="X71" s="37"/>
      <c r="Y71" s="37"/>
      <c r="Z71" s="37"/>
      <c r="AA71" s="37"/>
      <c r="AB71" s="37"/>
      <c r="AC71" s="37"/>
      <c r="AD71" s="37"/>
      <c r="AE71" s="37"/>
    </row>
    <row r="72" spans="1:31" s="2" customFormat="1" ht="24.95" customHeight="1" x14ac:dyDescent="0.2">
      <c r="A72" s="37"/>
      <c r="B72" s="38"/>
      <c r="C72" s="25" t="s">
        <v>139</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6.95" customHeight="1" x14ac:dyDescent="0.2">
      <c r="A73" s="37"/>
      <c r="B73" s="38"/>
      <c r="C73" s="39"/>
      <c r="D73" s="39"/>
      <c r="E73" s="39"/>
      <c r="F73" s="39"/>
      <c r="G73" s="39"/>
      <c r="H73" s="39"/>
      <c r="I73" s="39"/>
      <c r="J73" s="39"/>
      <c r="K73" s="39"/>
      <c r="L73" s="109"/>
      <c r="S73" s="37"/>
      <c r="T73" s="37"/>
      <c r="U73" s="37"/>
      <c r="V73" s="37"/>
      <c r="W73" s="37"/>
      <c r="X73" s="37"/>
      <c r="Y73" s="37"/>
      <c r="Z73" s="37"/>
      <c r="AA73" s="37"/>
      <c r="AB73" s="37"/>
      <c r="AC73" s="37"/>
      <c r="AD73" s="37"/>
      <c r="AE73" s="37"/>
    </row>
    <row r="74" spans="1:31" s="2" customFormat="1" ht="12" customHeight="1" x14ac:dyDescent="0.2">
      <c r="A74" s="37"/>
      <c r="B74" s="38"/>
      <c r="C74" s="31" t="s">
        <v>16</v>
      </c>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6.5" customHeight="1" x14ac:dyDescent="0.2">
      <c r="A75" s="37"/>
      <c r="B75" s="38"/>
      <c r="C75" s="39"/>
      <c r="D75" s="39"/>
      <c r="E75" s="382" t="str">
        <f>E7</f>
        <v>Rekonstrukce mycího centra kuchyně</v>
      </c>
      <c r="F75" s="383"/>
      <c r="G75" s="383"/>
      <c r="H75" s="383"/>
      <c r="I75" s="39"/>
      <c r="J75" s="39"/>
      <c r="K75" s="39"/>
      <c r="L75" s="109"/>
      <c r="S75" s="37"/>
      <c r="T75" s="37"/>
      <c r="U75" s="37"/>
      <c r="V75" s="37"/>
      <c r="W75" s="37"/>
      <c r="X75" s="37"/>
      <c r="Y75" s="37"/>
      <c r="Z75" s="37"/>
      <c r="AA75" s="37"/>
      <c r="AB75" s="37"/>
      <c r="AC75" s="37"/>
      <c r="AD75" s="37"/>
      <c r="AE75" s="37"/>
    </row>
    <row r="76" spans="1:31" s="2" customFormat="1" ht="12" customHeight="1" x14ac:dyDescent="0.2">
      <c r="A76" s="37"/>
      <c r="B76" s="38"/>
      <c r="C76" s="31" t="s">
        <v>111</v>
      </c>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16.5" customHeight="1" x14ac:dyDescent="0.2">
      <c r="A77" s="37"/>
      <c r="B77" s="38"/>
      <c r="C77" s="39"/>
      <c r="D77" s="39"/>
      <c r="E77" s="335" t="str">
        <f>E9</f>
        <v>D1.04.100_ZTI - Zdravotně technické instalace</v>
      </c>
      <c r="F77" s="384"/>
      <c r="G77" s="384"/>
      <c r="H77" s="384"/>
      <c r="I77" s="39"/>
      <c r="J77" s="39"/>
      <c r="K77" s="39"/>
      <c r="L77" s="109"/>
      <c r="S77" s="37"/>
      <c r="T77" s="37"/>
      <c r="U77" s="37"/>
      <c r="V77" s="37"/>
      <c r="W77" s="37"/>
      <c r="X77" s="37"/>
      <c r="Y77" s="37"/>
      <c r="Z77" s="37"/>
      <c r="AA77" s="37"/>
      <c r="AB77" s="37"/>
      <c r="AC77" s="37"/>
      <c r="AD77" s="37"/>
      <c r="AE77" s="37"/>
    </row>
    <row r="78" spans="1:31" s="2" customFormat="1" ht="6.95" customHeight="1" x14ac:dyDescent="0.2">
      <c r="A78" s="37"/>
      <c r="B78" s="38"/>
      <c r="C78" s="39"/>
      <c r="D78" s="39"/>
      <c r="E78" s="39"/>
      <c r="F78" s="39"/>
      <c r="G78" s="39"/>
      <c r="H78" s="39"/>
      <c r="I78" s="39"/>
      <c r="J78" s="39"/>
      <c r="K78" s="39"/>
      <c r="L78" s="109"/>
      <c r="S78" s="37"/>
      <c r="T78" s="37"/>
      <c r="U78" s="37"/>
      <c r="V78" s="37"/>
      <c r="W78" s="37"/>
      <c r="X78" s="37"/>
      <c r="Y78" s="37"/>
      <c r="Z78" s="37"/>
      <c r="AA78" s="37"/>
      <c r="AB78" s="37"/>
      <c r="AC78" s="37"/>
      <c r="AD78" s="37"/>
      <c r="AE78" s="37"/>
    </row>
    <row r="79" spans="1:31" s="2" customFormat="1" ht="12" customHeight="1" x14ac:dyDescent="0.2">
      <c r="A79" s="37"/>
      <c r="B79" s="38"/>
      <c r="C79" s="31" t="s">
        <v>22</v>
      </c>
      <c r="D79" s="39"/>
      <c r="E79" s="39"/>
      <c r="F79" s="29" t="str">
        <f>F12</f>
        <v>Česká Lípa</v>
      </c>
      <c r="G79" s="39"/>
      <c r="H79" s="39"/>
      <c r="I79" s="31" t="s">
        <v>24</v>
      </c>
      <c r="J79" s="62" t="str">
        <f>IF(J12="","",J12)</f>
        <v>10. 4. 2023</v>
      </c>
      <c r="K79" s="39"/>
      <c r="L79" s="109"/>
      <c r="S79" s="37"/>
      <c r="T79" s="37"/>
      <c r="U79" s="37"/>
      <c r="V79" s="37"/>
      <c r="W79" s="37"/>
      <c r="X79" s="37"/>
      <c r="Y79" s="37"/>
      <c r="Z79" s="37"/>
      <c r="AA79" s="37"/>
      <c r="AB79" s="37"/>
      <c r="AC79" s="37"/>
      <c r="AD79" s="37"/>
      <c r="AE79" s="37"/>
    </row>
    <row r="80" spans="1:31" s="2" customFormat="1" ht="6.95" customHeight="1" x14ac:dyDescent="0.2">
      <c r="A80" s="37"/>
      <c r="B80" s="38"/>
      <c r="C80" s="39"/>
      <c r="D80" s="39"/>
      <c r="E80" s="39"/>
      <c r="F80" s="39"/>
      <c r="G80" s="39"/>
      <c r="H80" s="39"/>
      <c r="I80" s="39"/>
      <c r="J80" s="39"/>
      <c r="K80" s="39"/>
      <c r="L80" s="109"/>
      <c r="S80" s="37"/>
      <c r="T80" s="37"/>
      <c r="U80" s="37"/>
      <c r="V80" s="37"/>
      <c r="W80" s="37"/>
      <c r="X80" s="37"/>
      <c r="Y80" s="37"/>
      <c r="Z80" s="37"/>
      <c r="AA80" s="37"/>
      <c r="AB80" s="37"/>
      <c r="AC80" s="37"/>
      <c r="AD80" s="37"/>
      <c r="AE80" s="37"/>
    </row>
    <row r="81" spans="1:65" s="2" customFormat="1" ht="15.2" customHeight="1" x14ac:dyDescent="0.2">
      <c r="A81" s="37"/>
      <c r="B81" s="38"/>
      <c r="C81" s="31" t="s">
        <v>30</v>
      </c>
      <c r="D81" s="39"/>
      <c r="E81" s="39"/>
      <c r="F81" s="29" t="str">
        <f>E15</f>
        <v xml:space="preserve">Nemocnice s poliklinikou Česká Lípa, a.s. </v>
      </c>
      <c r="G81" s="39"/>
      <c r="H81" s="39"/>
      <c r="I81" s="31" t="s">
        <v>38</v>
      </c>
      <c r="J81" s="35" t="str">
        <f>E21</f>
        <v xml:space="preserve">STORING spol. s r.o. </v>
      </c>
      <c r="K81" s="39"/>
      <c r="L81" s="109"/>
      <c r="S81" s="37"/>
      <c r="T81" s="37"/>
      <c r="U81" s="37"/>
      <c r="V81" s="37"/>
      <c r="W81" s="37"/>
      <c r="X81" s="37"/>
      <c r="Y81" s="37"/>
      <c r="Z81" s="37"/>
      <c r="AA81" s="37"/>
      <c r="AB81" s="37"/>
      <c r="AC81" s="37"/>
      <c r="AD81" s="37"/>
      <c r="AE81" s="37"/>
    </row>
    <row r="82" spans="1:65" s="2" customFormat="1" ht="15.2" customHeight="1" x14ac:dyDescent="0.2">
      <c r="A82" s="37"/>
      <c r="B82" s="38"/>
      <c r="C82" s="31" t="s">
        <v>36</v>
      </c>
      <c r="D82" s="39"/>
      <c r="E82" s="39"/>
      <c r="F82" s="29" t="str">
        <f>IF(E18="","",E18)</f>
        <v>Vyplň údaj</v>
      </c>
      <c r="G82" s="39"/>
      <c r="H82" s="39"/>
      <c r="I82" s="31" t="s">
        <v>43</v>
      </c>
      <c r="J82" s="35" t="str">
        <f>E24</f>
        <v xml:space="preserve">STORING spol. s r.o. </v>
      </c>
      <c r="K82" s="39"/>
      <c r="L82" s="109"/>
      <c r="S82" s="37"/>
      <c r="T82" s="37"/>
      <c r="U82" s="37"/>
      <c r="V82" s="37"/>
      <c r="W82" s="37"/>
      <c r="X82" s="37"/>
      <c r="Y82" s="37"/>
      <c r="Z82" s="37"/>
      <c r="AA82" s="37"/>
      <c r="AB82" s="37"/>
      <c r="AC82" s="37"/>
      <c r="AD82" s="37"/>
      <c r="AE82" s="37"/>
    </row>
    <row r="83" spans="1:65" s="2" customFormat="1" ht="10.35" customHeight="1" x14ac:dyDescent="0.2">
      <c r="A83" s="37"/>
      <c r="B83" s="38"/>
      <c r="C83" s="39"/>
      <c r="D83" s="39"/>
      <c r="E83" s="39"/>
      <c r="F83" s="39"/>
      <c r="G83" s="39"/>
      <c r="H83" s="39"/>
      <c r="I83" s="39"/>
      <c r="J83" s="39"/>
      <c r="K83" s="39"/>
      <c r="L83" s="109"/>
      <c r="S83" s="37"/>
      <c r="T83" s="37"/>
      <c r="U83" s="37"/>
      <c r="V83" s="37"/>
      <c r="W83" s="37"/>
      <c r="X83" s="37"/>
      <c r="Y83" s="37"/>
      <c r="Z83" s="37"/>
      <c r="AA83" s="37"/>
      <c r="AB83" s="37"/>
      <c r="AC83" s="37"/>
      <c r="AD83" s="37"/>
      <c r="AE83" s="37"/>
    </row>
    <row r="84" spans="1:65" s="11" customFormat="1" ht="29.25" customHeight="1" x14ac:dyDescent="0.2">
      <c r="A84" s="149"/>
      <c r="B84" s="150"/>
      <c r="C84" s="151" t="s">
        <v>140</v>
      </c>
      <c r="D84" s="152" t="s">
        <v>65</v>
      </c>
      <c r="E84" s="152" t="s">
        <v>61</v>
      </c>
      <c r="F84" s="152" t="s">
        <v>62</v>
      </c>
      <c r="G84" s="152" t="s">
        <v>141</v>
      </c>
      <c r="H84" s="152" t="s">
        <v>142</v>
      </c>
      <c r="I84" s="152" t="s">
        <v>143</v>
      </c>
      <c r="J84" s="152" t="s">
        <v>115</v>
      </c>
      <c r="K84" s="153" t="s">
        <v>144</v>
      </c>
      <c r="L84" s="154"/>
      <c r="M84" s="71" t="s">
        <v>79</v>
      </c>
      <c r="N84" s="72" t="s">
        <v>50</v>
      </c>
      <c r="O84" s="72" t="s">
        <v>145</v>
      </c>
      <c r="P84" s="72" t="s">
        <v>146</v>
      </c>
      <c r="Q84" s="72" t="s">
        <v>147</v>
      </c>
      <c r="R84" s="72" t="s">
        <v>148</v>
      </c>
      <c r="S84" s="72" t="s">
        <v>149</v>
      </c>
      <c r="T84" s="73" t="s">
        <v>150</v>
      </c>
      <c r="U84" s="149"/>
      <c r="V84" s="149"/>
      <c r="W84" s="149"/>
      <c r="X84" s="149"/>
      <c r="Y84" s="149"/>
      <c r="Z84" s="149"/>
      <c r="AA84" s="149"/>
      <c r="AB84" s="149"/>
      <c r="AC84" s="149"/>
      <c r="AD84" s="149"/>
      <c r="AE84" s="149"/>
    </row>
    <row r="85" spans="1:65" s="2" customFormat="1" ht="22.9" customHeight="1" x14ac:dyDescent="0.25">
      <c r="A85" s="37"/>
      <c r="B85" s="38"/>
      <c r="C85" s="78" t="s">
        <v>151</v>
      </c>
      <c r="D85" s="39"/>
      <c r="E85" s="39"/>
      <c r="F85" s="39"/>
      <c r="G85" s="39"/>
      <c r="H85" s="39"/>
      <c r="I85" s="39"/>
      <c r="J85" s="155">
        <f>BK85</f>
        <v>0</v>
      </c>
      <c r="K85" s="39"/>
      <c r="L85" s="42"/>
      <c r="M85" s="74"/>
      <c r="N85" s="156"/>
      <c r="O85" s="75"/>
      <c r="P85" s="157">
        <f>P86+P132</f>
        <v>0</v>
      </c>
      <c r="Q85" s="75"/>
      <c r="R85" s="157">
        <f>R86+R132</f>
        <v>0.23579000000000003</v>
      </c>
      <c r="S85" s="75"/>
      <c r="T85" s="158">
        <f>T86+T132</f>
        <v>0.31964999999999999</v>
      </c>
      <c r="U85" s="37"/>
      <c r="V85" s="37"/>
      <c r="W85" s="37"/>
      <c r="X85" s="37"/>
      <c r="Y85" s="37"/>
      <c r="Z85" s="37"/>
      <c r="AA85" s="37"/>
      <c r="AB85" s="37"/>
      <c r="AC85" s="37"/>
      <c r="AD85" s="37"/>
      <c r="AE85" s="37"/>
      <c r="AT85" s="19" t="s">
        <v>80</v>
      </c>
      <c r="AU85" s="19" t="s">
        <v>116</v>
      </c>
      <c r="BK85" s="159">
        <f>BK86+BK132</f>
        <v>0</v>
      </c>
    </row>
    <row r="86" spans="1:65" s="12" customFormat="1" ht="25.9" customHeight="1" x14ac:dyDescent="0.2">
      <c r="B86" s="160"/>
      <c r="C86" s="161"/>
      <c r="D86" s="162" t="s">
        <v>80</v>
      </c>
      <c r="E86" s="163" t="s">
        <v>544</v>
      </c>
      <c r="F86" s="163" t="s">
        <v>545</v>
      </c>
      <c r="G86" s="161"/>
      <c r="H86" s="161"/>
      <c r="I86" s="164"/>
      <c r="J86" s="165">
        <f>BK86</f>
        <v>0</v>
      </c>
      <c r="K86" s="161"/>
      <c r="L86" s="166"/>
      <c r="M86" s="167"/>
      <c r="N86" s="168"/>
      <c r="O86" s="168"/>
      <c r="P86" s="169">
        <f>P87+P102+P119+P128</f>
        <v>0</v>
      </c>
      <c r="Q86" s="168"/>
      <c r="R86" s="169">
        <f>R87+R102+R119+R128</f>
        <v>0.23579000000000003</v>
      </c>
      <c r="S86" s="168"/>
      <c r="T86" s="170">
        <f>T87+T102+T119+T128</f>
        <v>0.31964999999999999</v>
      </c>
      <c r="AR86" s="171" t="s">
        <v>91</v>
      </c>
      <c r="AT86" s="172" t="s">
        <v>80</v>
      </c>
      <c r="AU86" s="172" t="s">
        <v>81</v>
      </c>
      <c r="AY86" s="171" t="s">
        <v>154</v>
      </c>
      <c r="BK86" s="173">
        <f>BK87+BK102+BK119+BK128</f>
        <v>0</v>
      </c>
    </row>
    <row r="87" spans="1:65" s="12" customFormat="1" ht="22.9" customHeight="1" x14ac:dyDescent="0.2">
      <c r="B87" s="160"/>
      <c r="C87" s="161"/>
      <c r="D87" s="162" t="s">
        <v>80</v>
      </c>
      <c r="E87" s="174" t="s">
        <v>600</v>
      </c>
      <c r="F87" s="174" t="s">
        <v>601</v>
      </c>
      <c r="G87" s="161"/>
      <c r="H87" s="161"/>
      <c r="I87" s="164"/>
      <c r="J87" s="175">
        <f>BK87</f>
        <v>0</v>
      </c>
      <c r="K87" s="161"/>
      <c r="L87" s="166"/>
      <c r="M87" s="167"/>
      <c r="N87" s="168"/>
      <c r="O87" s="168"/>
      <c r="P87" s="169">
        <f>SUM(P88:P101)</f>
        <v>0</v>
      </c>
      <c r="Q87" s="168"/>
      <c r="R87" s="169">
        <f>SUM(R88:R101)</f>
        <v>9.5100000000000004E-2</v>
      </c>
      <c r="S87" s="168"/>
      <c r="T87" s="170">
        <f>SUM(T88:T101)</f>
        <v>0.2238</v>
      </c>
      <c r="AR87" s="171" t="s">
        <v>91</v>
      </c>
      <c r="AT87" s="172" t="s">
        <v>80</v>
      </c>
      <c r="AU87" s="172" t="s">
        <v>89</v>
      </c>
      <c r="AY87" s="171" t="s">
        <v>154</v>
      </c>
      <c r="BK87" s="173">
        <f>SUM(BK88:BK101)</f>
        <v>0</v>
      </c>
    </row>
    <row r="88" spans="1:65" s="2" customFormat="1" ht="16.5" customHeight="1" x14ac:dyDescent="0.2">
      <c r="A88" s="37"/>
      <c r="B88" s="38"/>
      <c r="C88" s="176" t="s">
        <v>89</v>
      </c>
      <c r="D88" s="176" t="s">
        <v>157</v>
      </c>
      <c r="E88" s="177" t="s">
        <v>1042</v>
      </c>
      <c r="F88" s="178" t="s">
        <v>1043</v>
      </c>
      <c r="G88" s="179" t="s">
        <v>305</v>
      </c>
      <c r="H88" s="180">
        <v>15</v>
      </c>
      <c r="I88" s="181"/>
      <c r="J88" s="182">
        <f t="shared" ref="J88:J101" si="0">ROUND(I88*H88,2)</f>
        <v>0</v>
      </c>
      <c r="K88" s="178" t="s">
        <v>79</v>
      </c>
      <c r="L88" s="42"/>
      <c r="M88" s="183" t="s">
        <v>79</v>
      </c>
      <c r="N88" s="184" t="s">
        <v>51</v>
      </c>
      <c r="O88" s="67"/>
      <c r="P88" s="185">
        <f t="shared" ref="P88:P101" si="1">O88*H88</f>
        <v>0</v>
      </c>
      <c r="Q88" s="185">
        <v>0</v>
      </c>
      <c r="R88" s="185">
        <f t="shared" ref="R88:R101" si="2">Q88*H88</f>
        <v>0</v>
      </c>
      <c r="S88" s="185">
        <v>1.4919999999999999E-2</v>
      </c>
      <c r="T88" s="186">
        <f t="shared" ref="T88:T101" si="3">S88*H88</f>
        <v>0.2238</v>
      </c>
      <c r="U88" s="37"/>
      <c r="V88" s="37"/>
      <c r="W88" s="37"/>
      <c r="X88" s="37"/>
      <c r="Y88" s="37"/>
      <c r="Z88" s="37"/>
      <c r="AA88" s="37"/>
      <c r="AB88" s="37"/>
      <c r="AC88" s="37"/>
      <c r="AD88" s="37"/>
      <c r="AE88" s="37"/>
      <c r="AR88" s="187" t="s">
        <v>270</v>
      </c>
      <c r="AT88" s="187" t="s">
        <v>157</v>
      </c>
      <c r="AU88" s="187" t="s">
        <v>91</v>
      </c>
      <c r="AY88" s="19" t="s">
        <v>154</v>
      </c>
      <c r="BE88" s="188">
        <f t="shared" ref="BE88:BE101" si="4">IF(N88="základní",J88,0)</f>
        <v>0</v>
      </c>
      <c r="BF88" s="188">
        <f t="shared" ref="BF88:BF101" si="5">IF(N88="snížená",J88,0)</f>
        <v>0</v>
      </c>
      <c r="BG88" s="188">
        <f t="shared" ref="BG88:BG101" si="6">IF(N88="zákl. přenesená",J88,0)</f>
        <v>0</v>
      </c>
      <c r="BH88" s="188">
        <f t="shared" ref="BH88:BH101" si="7">IF(N88="sníž. přenesená",J88,0)</f>
        <v>0</v>
      </c>
      <c r="BI88" s="188">
        <f t="shared" ref="BI88:BI101" si="8">IF(N88="nulová",J88,0)</f>
        <v>0</v>
      </c>
      <c r="BJ88" s="19" t="s">
        <v>89</v>
      </c>
      <c r="BK88" s="188">
        <f t="shared" ref="BK88:BK101" si="9">ROUND(I88*H88,2)</f>
        <v>0</v>
      </c>
      <c r="BL88" s="19" t="s">
        <v>270</v>
      </c>
      <c r="BM88" s="187" t="s">
        <v>1044</v>
      </c>
    </row>
    <row r="89" spans="1:65" s="2" customFormat="1" ht="16.5" customHeight="1" x14ac:dyDescent="0.2">
      <c r="A89" s="37"/>
      <c r="B89" s="38"/>
      <c r="C89" s="176" t="s">
        <v>91</v>
      </c>
      <c r="D89" s="176" t="s">
        <v>157</v>
      </c>
      <c r="E89" s="177" t="s">
        <v>1045</v>
      </c>
      <c r="F89" s="178" t="s">
        <v>1046</v>
      </c>
      <c r="G89" s="179" t="s">
        <v>181</v>
      </c>
      <c r="H89" s="180">
        <v>3</v>
      </c>
      <c r="I89" s="181"/>
      <c r="J89" s="182">
        <f t="shared" si="0"/>
        <v>0</v>
      </c>
      <c r="K89" s="178" t="s">
        <v>79</v>
      </c>
      <c r="L89" s="42"/>
      <c r="M89" s="183" t="s">
        <v>79</v>
      </c>
      <c r="N89" s="184" t="s">
        <v>51</v>
      </c>
      <c r="O89" s="67"/>
      <c r="P89" s="185">
        <f t="shared" si="1"/>
        <v>0</v>
      </c>
      <c r="Q89" s="185">
        <v>1.6320000000000001E-2</v>
      </c>
      <c r="R89" s="185">
        <f t="shared" si="2"/>
        <v>4.8960000000000004E-2</v>
      </c>
      <c r="S89" s="185">
        <v>0</v>
      </c>
      <c r="T89" s="186">
        <f t="shared" si="3"/>
        <v>0</v>
      </c>
      <c r="U89" s="37"/>
      <c r="V89" s="37"/>
      <c r="W89" s="37"/>
      <c r="X89" s="37"/>
      <c r="Y89" s="37"/>
      <c r="Z89" s="37"/>
      <c r="AA89" s="37"/>
      <c r="AB89" s="37"/>
      <c r="AC89" s="37"/>
      <c r="AD89" s="37"/>
      <c r="AE89" s="37"/>
      <c r="AR89" s="187" t="s">
        <v>270</v>
      </c>
      <c r="AT89" s="187" t="s">
        <v>157</v>
      </c>
      <c r="AU89" s="187" t="s">
        <v>91</v>
      </c>
      <c r="AY89" s="19" t="s">
        <v>154</v>
      </c>
      <c r="BE89" s="188">
        <f t="shared" si="4"/>
        <v>0</v>
      </c>
      <c r="BF89" s="188">
        <f t="shared" si="5"/>
        <v>0</v>
      </c>
      <c r="BG89" s="188">
        <f t="shared" si="6"/>
        <v>0</v>
      </c>
      <c r="BH89" s="188">
        <f t="shared" si="7"/>
        <v>0</v>
      </c>
      <c r="BI89" s="188">
        <f t="shared" si="8"/>
        <v>0</v>
      </c>
      <c r="BJ89" s="19" t="s">
        <v>89</v>
      </c>
      <c r="BK89" s="188">
        <f t="shared" si="9"/>
        <v>0</v>
      </c>
      <c r="BL89" s="19" t="s">
        <v>270</v>
      </c>
      <c r="BM89" s="187" t="s">
        <v>1047</v>
      </c>
    </row>
    <row r="90" spans="1:65" s="2" customFormat="1" ht="16.5" customHeight="1" x14ac:dyDescent="0.2">
      <c r="A90" s="37"/>
      <c r="B90" s="38"/>
      <c r="C90" s="176" t="s">
        <v>155</v>
      </c>
      <c r="D90" s="176" t="s">
        <v>157</v>
      </c>
      <c r="E90" s="177" t="s">
        <v>1048</v>
      </c>
      <c r="F90" s="178" t="s">
        <v>1049</v>
      </c>
      <c r="G90" s="179" t="s">
        <v>305</v>
      </c>
      <c r="H90" s="180">
        <v>6</v>
      </c>
      <c r="I90" s="181"/>
      <c r="J90" s="182">
        <f t="shared" si="0"/>
        <v>0</v>
      </c>
      <c r="K90" s="178" t="s">
        <v>79</v>
      </c>
      <c r="L90" s="42"/>
      <c r="M90" s="183" t="s">
        <v>79</v>
      </c>
      <c r="N90" s="184" t="s">
        <v>51</v>
      </c>
      <c r="O90" s="67"/>
      <c r="P90" s="185">
        <f t="shared" si="1"/>
        <v>0</v>
      </c>
      <c r="Q90" s="185">
        <v>7.1000000000000002E-4</v>
      </c>
      <c r="R90" s="185">
        <f t="shared" si="2"/>
        <v>4.2599999999999999E-3</v>
      </c>
      <c r="S90" s="185">
        <v>0</v>
      </c>
      <c r="T90" s="186">
        <f t="shared" si="3"/>
        <v>0</v>
      </c>
      <c r="U90" s="37"/>
      <c r="V90" s="37"/>
      <c r="W90" s="37"/>
      <c r="X90" s="37"/>
      <c r="Y90" s="37"/>
      <c r="Z90" s="37"/>
      <c r="AA90" s="37"/>
      <c r="AB90" s="37"/>
      <c r="AC90" s="37"/>
      <c r="AD90" s="37"/>
      <c r="AE90" s="37"/>
      <c r="AR90" s="187" t="s">
        <v>270</v>
      </c>
      <c r="AT90" s="187" t="s">
        <v>157</v>
      </c>
      <c r="AU90" s="187" t="s">
        <v>91</v>
      </c>
      <c r="AY90" s="19" t="s">
        <v>154</v>
      </c>
      <c r="BE90" s="188">
        <f t="shared" si="4"/>
        <v>0</v>
      </c>
      <c r="BF90" s="188">
        <f t="shared" si="5"/>
        <v>0</v>
      </c>
      <c r="BG90" s="188">
        <f t="shared" si="6"/>
        <v>0</v>
      </c>
      <c r="BH90" s="188">
        <f t="shared" si="7"/>
        <v>0</v>
      </c>
      <c r="BI90" s="188">
        <f t="shared" si="8"/>
        <v>0</v>
      </c>
      <c r="BJ90" s="19" t="s">
        <v>89</v>
      </c>
      <c r="BK90" s="188">
        <f t="shared" si="9"/>
        <v>0</v>
      </c>
      <c r="BL90" s="19" t="s">
        <v>270</v>
      </c>
      <c r="BM90" s="187" t="s">
        <v>1050</v>
      </c>
    </row>
    <row r="91" spans="1:65" s="2" customFormat="1" ht="16.5" customHeight="1" x14ac:dyDescent="0.2">
      <c r="A91" s="37"/>
      <c r="B91" s="38"/>
      <c r="C91" s="176" t="s">
        <v>162</v>
      </c>
      <c r="D91" s="176" t="s">
        <v>157</v>
      </c>
      <c r="E91" s="177" t="s">
        <v>1051</v>
      </c>
      <c r="F91" s="178" t="s">
        <v>1052</v>
      </c>
      <c r="G91" s="179" t="s">
        <v>305</v>
      </c>
      <c r="H91" s="180">
        <v>9</v>
      </c>
      <c r="I91" s="181"/>
      <c r="J91" s="182">
        <f t="shared" si="0"/>
        <v>0</v>
      </c>
      <c r="K91" s="178" t="s">
        <v>79</v>
      </c>
      <c r="L91" s="42"/>
      <c r="M91" s="183" t="s">
        <v>79</v>
      </c>
      <c r="N91" s="184" t="s">
        <v>51</v>
      </c>
      <c r="O91" s="67"/>
      <c r="P91" s="185">
        <f t="shared" si="1"/>
        <v>0</v>
      </c>
      <c r="Q91" s="185">
        <v>2.0600000000000002E-3</v>
      </c>
      <c r="R91" s="185">
        <f t="shared" si="2"/>
        <v>1.8540000000000001E-2</v>
      </c>
      <c r="S91" s="185">
        <v>0</v>
      </c>
      <c r="T91" s="186">
        <f t="shared" si="3"/>
        <v>0</v>
      </c>
      <c r="U91" s="37"/>
      <c r="V91" s="37"/>
      <c r="W91" s="37"/>
      <c r="X91" s="37"/>
      <c r="Y91" s="37"/>
      <c r="Z91" s="37"/>
      <c r="AA91" s="37"/>
      <c r="AB91" s="37"/>
      <c r="AC91" s="37"/>
      <c r="AD91" s="37"/>
      <c r="AE91" s="37"/>
      <c r="AR91" s="187" t="s">
        <v>270</v>
      </c>
      <c r="AT91" s="187" t="s">
        <v>157</v>
      </c>
      <c r="AU91" s="187" t="s">
        <v>91</v>
      </c>
      <c r="AY91" s="19" t="s">
        <v>154</v>
      </c>
      <c r="BE91" s="188">
        <f t="shared" si="4"/>
        <v>0</v>
      </c>
      <c r="BF91" s="188">
        <f t="shared" si="5"/>
        <v>0</v>
      </c>
      <c r="BG91" s="188">
        <f t="shared" si="6"/>
        <v>0</v>
      </c>
      <c r="BH91" s="188">
        <f t="shared" si="7"/>
        <v>0</v>
      </c>
      <c r="BI91" s="188">
        <f t="shared" si="8"/>
        <v>0</v>
      </c>
      <c r="BJ91" s="19" t="s">
        <v>89</v>
      </c>
      <c r="BK91" s="188">
        <f t="shared" si="9"/>
        <v>0</v>
      </c>
      <c r="BL91" s="19" t="s">
        <v>270</v>
      </c>
      <c r="BM91" s="187" t="s">
        <v>1053</v>
      </c>
    </row>
    <row r="92" spans="1:65" s="2" customFormat="1" ht="16.5" customHeight="1" x14ac:dyDescent="0.2">
      <c r="A92" s="37"/>
      <c r="B92" s="38"/>
      <c r="C92" s="176" t="s">
        <v>188</v>
      </c>
      <c r="D92" s="176" t="s">
        <v>157</v>
      </c>
      <c r="E92" s="177" t="s">
        <v>1054</v>
      </c>
      <c r="F92" s="178" t="s">
        <v>1055</v>
      </c>
      <c r="G92" s="179" t="s">
        <v>305</v>
      </c>
      <c r="H92" s="180">
        <v>16</v>
      </c>
      <c r="I92" s="181"/>
      <c r="J92" s="182">
        <f t="shared" si="0"/>
        <v>0</v>
      </c>
      <c r="K92" s="178" t="s">
        <v>79</v>
      </c>
      <c r="L92" s="42"/>
      <c r="M92" s="183" t="s">
        <v>79</v>
      </c>
      <c r="N92" s="184" t="s">
        <v>51</v>
      </c>
      <c r="O92" s="67"/>
      <c r="P92" s="185">
        <f t="shared" si="1"/>
        <v>0</v>
      </c>
      <c r="Q92" s="185">
        <v>4.8000000000000001E-4</v>
      </c>
      <c r="R92" s="185">
        <f t="shared" si="2"/>
        <v>7.6800000000000002E-3</v>
      </c>
      <c r="S92" s="185">
        <v>0</v>
      </c>
      <c r="T92" s="186">
        <f t="shared" si="3"/>
        <v>0</v>
      </c>
      <c r="U92" s="37"/>
      <c r="V92" s="37"/>
      <c r="W92" s="37"/>
      <c r="X92" s="37"/>
      <c r="Y92" s="37"/>
      <c r="Z92" s="37"/>
      <c r="AA92" s="37"/>
      <c r="AB92" s="37"/>
      <c r="AC92" s="37"/>
      <c r="AD92" s="37"/>
      <c r="AE92" s="37"/>
      <c r="AR92" s="187" t="s">
        <v>270</v>
      </c>
      <c r="AT92" s="187" t="s">
        <v>157</v>
      </c>
      <c r="AU92" s="187" t="s">
        <v>91</v>
      </c>
      <c r="AY92" s="19" t="s">
        <v>154</v>
      </c>
      <c r="BE92" s="188">
        <f t="shared" si="4"/>
        <v>0</v>
      </c>
      <c r="BF92" s="188">
        <f t="shared" si="5"/>
        <v>0</v>
      </c>
      <c r="BG92" s="188">
        <f t="shared" si="6"/>
        <v>0</v>
      </c>
      <c r="BH92" s="188">
        <f t="shared" si="7"/>
        <v>0</v>
      </c>
      <c r="BI92" s="188">
        <f t="shared" si="8"/>
        <v>0</v>
      </c>
      <c r="BJ92" s="19" t="s">
        <v>89</v>
      </c>
      <c r="BK92" s="188">
        <f t="shared" si="9"/>
        <v>0</v>
      </c>
      <c r="BL92" s="19" t="s">
        <v>270</v>
      </c>
      <c r="BM92" s="187" t="s">
        <v>1056</v>
      </c>
    </row>
    <row r="93" spans="1:65" s="2" customFormat="1" ht="24.2" customHeight="1" x14ac:dyDescent="0.2">
      <c r="A93" s="37"/>
      <c r="B93" s="38"/>
      <c r="C93" s="176" t="s">
        <v>194</v>
      </c>
      <c r="D93" s="176" t="s">
        <v>157</v>
      </c>
      <c r="E93" s="177" t="s">
        <v>1057</v>
      </c>
      <c r="F93" s="178" t="s">
        <v>1058</v>
      </c>
      <c r="G93" s="179" t="s">
        <v>305</v>
      </c>
      <c r="H93" s="180">
        <v>6</v>
      </c>
      <c r="I93" s="181"/>
      <c r="J93" s="182">
        <f t="shared" si="0"/>
        <v>0</v>
      </c>
      <c r="K93" s="178" t="s">
        <v>79</v>
      </c>
      <c r="L93" s="42"/>
      <c r="M93" s="183" t="s">
        <v>79</v>
      </c>
      <c r="N93" s="184" t="s">
        <v>51</v>
      </c>
      <c r="O93" s="67"/>
      <c r="P93" s="185">
        <f t="shared" si="1"/>
        <v>0</v>
      </c>
      <c r="Q93" s="185">
        <v>4.8000000000000001E-4</v>
      </c>
      <c r="R93" s="185">
        <f t="shared" si="2"/>
        <v>2.8800000000000002E-3</v>
      </c>
      <c r="S93" s="185">
        <v>0</v>
      </c>
      <c r="T93" s="186">
        <f t="shared" si="3"/>
        <v>0</v>
      </c>
      <c r="U93" s="37"/>
      <c r="V93" s="37"/>
      <c r="W93" s="37"/>
      <c r="X93" s="37"/>
      <c r="Y93" s="37"/>
      <c r="Z93" s="37"/>
      <c r="AA93" s="37"/>
      <c r="AB93" s="37"/>
      <c r="AC93" s="37"/>
      <c r="AD93" s="37"/>
      <c r="AE93" s="37"/>
      <c r="AR93" s="187" t="s">
        <v>270</v>
      </c>
      <c r="AT93" s="187" t="s">
        <v>157</v>
      </c>
      <c r="AU93" s="187" t="s">
        <v>91</v>
      </c>
      <c r="AY93" s="19" t="s">
        <v>154</v>
      </c>
      <c r="BE93" s="188">
        <f t="shared" si="4"/>
        <v>0</v>
      </c>
      <c r="BF93" s="188">
        <f t="shared" si="5"/>
        <v>0</v>
      </c>
      <c r="BG93" s="188">
        <f t="shared" si="6"/>
        <v>0</v>
      </c>
      <c r="BH93" s="188">
        <f t="shared" si="7"/>
        <v>0</v>
      </c>
      <c r="BI93" s="188">
        <f t="shared" si="8"/>
        <v>0</v>
      </c>
      <c r="BJ93" s="19" t="s">
        <v>89</v>
      </c>
      <c r="BK93" s="188">
        <f t="shared" si="9"/>
        <v>0</v>
      </c>
      <c r="BL93" s="19" t="s">
        <v>270</v>
      </c>
      <c r="BM93" s="187" t="s">
        <v>1059</v>
      </c>
    </row>
    <row r="94" spans="1:65" s="2" customFormat="1" ht="16.5" customHeight="1" x14ac:dyDescent="0.2">
      <c r="A94" s="37"/>
      <c r="B94" s="38"/>
      <c r="C94" s="176" t="s">
        <v>199</v>
      </c>
      <c r="D94" s="176" t="s">
        <v>157</v>
      </c>
      <c r="E94" s="177" t="s">
        <v>1060</v>
      </c>
      <c r="F94" s="178" t="s">
        <v>1061</v>
      </c>
      <c r="G94" s="179" t="s">
        <v>181</v>
      </c>
      <c r="H94" s="180">
        <v>8</v>
      </c>
      <c r="I94" s="181"/>
      <c r="J94" s="182">
        <f t="shared" si="0"/>
        <v>0</v>
      </c>
      <c r="K94" s="178" t="s">
        <v>79</v>
      </c>
      <c r="L94" s="42"/>
      <c r="M94" s="183" t="s">
        <v>79</v>
      </c>
      <c r="N94" s="184" t="s">
        <v>51</v>
      </c>
      <c r="O94" s="67"/>
      <c r="P94" s="185">
        <f t="shared" si="1"/>
        <v>0</v>
      </c>
      <c r="Q94" s="185">
        <v>0</v>
      </c>
      <c r="R94" s="185">
        <f t="shared" si="2"/>
        <v>0</v>
      </c>
      <c r="S94" s="185">
        <v>0</v>
      </c>
      <c r="T94" s="186">
        <f t="shared" si="3"/>
        <v>0</v>
      </c>
      <c r="U94" s="37"/>
      <c r="V94" s="37"/>
      <c r="W94" s="37"/>
      <c r="X94" s="37"/>
      <c r="Y94" s="37"/>
      <c r="Z94" s="37"/>
      <c r="AA94" s="37"/>
      <c r="AB94" s="37"/>
      <c r="AC94" s="37"/>
      <c r="AD94" s="37"/>
      <c r="AE94" s="37"/>
      <c r="AR94" s="187" t="s">
        <v>270</v>
      </c>
      <c r="AT94" s="187" t="s">
        <v>157</v>
      </c>
      <c r="AU94" s="187" t="s">
        <v>91</v>
      </c>
      <c r="AY94" s="19" t="s">
        <v>154</v>
      </c>
      <c r="BE94" s="188">
        <f t="shared" si="4"/>
        <v>0</v>
      </c>
      <c r="BF94" s="188">
        <f t="shared" si="5"/>
        <v>0</v>
      </c>
      <c r="BG94" s="188">
        <f t="shared" si="6"/>
        <v>0</v>
      </c>
      <c r="BH94" s="188">
        <f t="shared" si="7"/>
        <v>0</v>
      </c>
      <c r="BI94" s="188">
        <f t="shared" si="8"/>
        <v>0</v>
      </c>
      <c r="BJ94" s="19" t="s">
        <v>89</v>
      </c>
      <c r="BK94" s="188">
        <f t="shared" si="9"/>
        <v>0</v>
      </c>
      <c r="BL94" s="19" t="s">
        <v>270</v>
      </c>
      <c r="BM94" s="187" t="s">
        <v>1062</v>
      </c>
    </row>
    <row r="95" spans="1:65" s="2" customFormat="1" ht="49.15" customHeight="1" x14ac:dyDescent="0.2">
      <c r="A95" s="37"/>
      <c r="B95" s="38"/>
      <c r="C95" s="176" t="s">
        <v>203</v>
      </c>
      <c r="D95" s="176" t="s">
        <v>157</v>
      </c>
      <c r="E95" s="177" t="s">
        <v>1063</v>
      </c>
      <c r="F95" s="178" t="s">
        <v>1064</v>
      </c>
      <c r="G95" s="179" t="s">
        <v>181</v>
      </c>
      <c r="H95" s="180">
        <v>1</v>
      </c>
      <c r="I95" s="181"/>
      <c r="J95" s="182">
        <f t="shared" si="0"/>
        <v>0</v>
      </c>
      <c r="K95" s="178" t="s">
        <v>79</v>
      </c>
      <c r="L95" s="42"/>
      <c r="M95" s="183" t="s">
        <v>79</v>
      </c>
      <c r="N95" s="184" t="s">
        <v>51</v>
      </c>
      <c r="O95" s="67"/>
      <c r="P95" s="185">
        <f t="shared" si="1"/>
        <v>0</v>
      </c>
      <c r="Q95" s="185">
        <v>1.48E-3</v>
      </c>
      <c r="R95" s="185">
        <f t="shared" si="2"/>
        <v>1.48E-3</v>
      </c>
      <c r="S95" s="185">
        <v>0</v>
      </c>
      <c r="T95" s="186">
        <f t="shared" si="3"/>
        <v>0</v>
      </c>
      <c r="U95" s="37"/>
      <c r="V95" s="37"/>
      <c r="W95" s="37"/>
      <c r="X95" s="37"/>
      <c r="Y95" s="37"/>
      <c r="Z95" s="37"/>
      <c r="AA95" s="37"/>
      <c r="AB95" s="37"/>
      <c r="AC95" s="37"/>
      <c r="AD95" s="37"/>
      <c r="AE95" s="37"/>
      <c r="AR95" s="187" t="s">
        <v>270</v>
      </c>
      <c r="AT95" s="187" t="s">
        <v>157</v>
      </c>
      <c r="AU95" s="187" t="s">
        <v>91</v>
      </c>
      <c r="AY95" s="19" t="s">
        <v>154</v>
      </c>
      <c r="BE95" s="188">
        <f t="shared" si="4"/>
        <v>0</v>
      </c>
      <c r="BF95" s="188">
        <f t="shared" si="5"/>
        <v>0</v>
      </c>
      <c r="BG95" s="188">
        <f t="shared" si="6"/>
        <v>0</v>
      </c>
      <c r="BH95" s="188">
        <f t="shared" si="7"/>
        <v>0</v>
      </c>
      <c r="BI95" s="188">
        <f t="shared" si="8"/>
        <v>0</v>
      </c>
      <c r="BJ95" s="19" t="s">
        <v>89</v>
      </c>
      <c r="BK95" s="188">
        <f t="shared" si="9"/>
        <v>0</v>
      </c>
      <c r="BL95" s="19" t="s">
        <v>270</v>
      </c>
      <c r="BM95" s="187" t="s">
        <v>1065</v>
      </c>
    </row>
    <row r="96" spans="1:65" s="2" customFormat="1" ht="66.75" customHeight="1" x14ac:dyDescent="0.2">
      <c r="A96" s="37"/>
      <c r="B96" s="38"/>
      <c r="C96" s="176" t="s">
        <v>212</v>
      </c>
      <c r="D96" s="176" t="s">
        <v>157</v>
      </c>
      <c r="E96" s="177" t="s">
        <v>1066</v>
      </c>
      <c r="F96" s="178" t="s">
        <v>1067</v>
      </c>
      <c r="G96" s="179" t="s">
        <v>181</v>
      </c>
      <c r="H96" s="180">
        <v>1</v>
      </c>
      <c r="I96" s="181"/>
      <c r="J96" s="182">
        <f t="shared" si="0"/>
        <v>0</v>
      </c>
      <c r="K96" s="178" t="s">
        <v>79</v>
      </c>
      <c r="L96" s="42"/>
      <c r="M96" s="183" t="s">
        <v>79</v>
      </c>
      <c r="N96" s="184" t="s">
        <v>51</v>
      </c>
      <c r="O96" s="67"/>
      <c r="P96" s="185">
        <f t="shared" si="1"/>
        <v>0</v>
      </c>
      <c r="Q96" s="185">
        <v>5.0400000000000002E-3</v>
      </c>
      <c r="R96" s="185">
        <f t="shared" si="2"/>
        <v>5.0400000000000002E-3</v>
      </c>
      <c r="S96" s="185">
        <v>0</v>
      </c>
      <c r="T96" s="186">
        <f t="shared" si="3"/>
        <v>0</v>
      </c>
      <c r="U96" s="37"/>
      <c r="V96" s="37"/>
      <c r="W96" s="37"/>
      <c r="X96" s="37"/>
      <c r="Y96" s="37"/>
      <c r="Z96" s="37"/>
      <c r="AA96" s="37"/>
      <c r="AB96" s="37"/>
      <c r="AC96" s="37"/>
      <c r="AD96" s="37"/>
      <c r="AE96" s="37"/>
      <c r="AR96" s="187" t="s">
        <v>270</v>
      </c>
      <c r="AT96" s="187" t="s">
        <v>157</v>
      </c>
      <c r="AU96" s="187" t="s">
        <v>91</v>
      </c>
      <c r="AY96" s="19" t="s">
        <v>154</v>
      </c>
      <c r="BE96" s="188">
        <f t="shared" si="4"/>
        <v>0</v>
      </c>
      <c r="BF96" s="188">
        <f t="shared" si="5"/>
        <v>0</v>
      </c>
      <c r="BG96" s="188">
        <f t="shared" si="6"/>
        <v>0</v>
      </c>
      <c r="BH96" s="188">
        <f t="shared" si="7"/>
        <v>0</v>
      </c>
      <c r="BI96" s="188">
        <f t="shared" si="8"/>
        <v>0</v>
      </c>
      <c r="BJ96" s="19" t="s">
        <v>89</v>
      </c>
      <c r="BK96" s="188">
        <f t="shared" si="9"/>
        <v>0</v>
      </c>
      <c r="BL96" s="19" t="s">
        <v>270</v>
      </c>
      <c r="BM96" s="187" t="s">
        <v>1068</v>
      </c>
    </row>
    <row r="97" spans="1:65" s="2" customFormat="1" ht="66.75" customHeight="1" x14ac:dyDescent="0.2">
      <c r="A97" s="37"/>
      <c r="B97" s="38"/>
      <c r="C97" s="176" t="s">
        <v>221</v>
      </c>
      <c r="D97" s="176" t="s">
        <v>157</v>
      </c>
      <c r="E97" s="177" t="s">
        <v>1069</v>
      </c>
      <c r="F97" s="178" t="s">
        <v>1070</v>
      </c>
      <c r="G97" s="179" t="s">
        <v>181</v>
      </c>
      <c r="H97" s="180">
        <v>1</v>
      </c>
      <c r="I97" s="181"/>
      <c r="J97" s="182">
        <f t="shared" si="0"/>
        <v>0</v>
      </c>
      <c r="K97" s="178" t="s">
        <v>79</v>
      </c>
      <c r="L97" s="42"/>
      <c r="M97" s="183" t="s">
        <v>79</v>
      </c>
      <c r="N97" s="184" t="s">
        <v>51</v>
      </c>
      <c r="O97" s="67"/>
      <c r="P97" s="185">
        <f t="shared" si="1"/>
        <v>0</v>
      </c>
      <c r="Q97" s="185">
        <v>5.0400000000000002E-3</v>
      </c>
      <c r="R97" s="185">
        <f t="shared" si="2"/>
        <v>5.0400000000000002E-3</v>
      </c>
      <c r="S97" s="185">
        <v>0</v>
      </c>
      <c r="T97" s="186">
        <f t="shared" si="3"/>
        <v>0</v>
      </c>
      <c r="U97" s="37"/>
      <c r="V97" s="37"/>
      <c r="W97" s="37"/>
      <c r="X97" s="37"/>
      <c r="Y97" s="37"/>
      <c r="Z97" s="37"/>
      <c r="AA97" s="37"/>
      <c r="AB97" s="37"/>
      <c r="AC97" s="37"/>
      <c r="AD97" s="37"/>
      <c r="AE97" s="37"/>
      <c r="AR97" s="187" t="s">
        <v>270</v>
      </c>
      <c r="AT97" s="187" t="s">
        <v>157</v>
      </c>
      <c r="AU97" s="187" t="s">
        <v>91</v>
      </c>
      <c r="AY97" s="19" t="s">
        <v>154</v>
      </c>
      <c r="BE97" s="188">
        <f t="shared" si="4"/>
        <v>0</v>
      </c>
      <c r="BF97" s="188">
        <f t="shared" si="5"/>
        <v>0</v>
      </c>
      <c r="BG97" s="188">
        <f t="shared" si="6"/>
        <v>0</v>
      </c>
      <c r="BH97" s="188">
        <f t="shared" si="7"/>
        <v>0</v>
      </c>
      <c r="BI97" s="188">
        <f t="shared" si="8"/>
        <v>0</v>
      </c>
      <c r="BJ97" s="19" t="s">
        <v>89</v>
      </c>
      <c r="BK97" s="188">
        <f t="shared" si="9"/>
        <v>0</v>
      </c>
      <c r="BL97" s="19" t="s">
        <v>270</v>
      </c>
      <c r="BM97" s="187" t="s">
        <v>1071</v>
      </c>
    </row>
    <row r="98" spans="1:65" s="2" customFormat="1" ht="24.2" customHeight="1" x14ac:dyDescent="0.2">
      <c r="A98" s="37"/>
      <c r="B98" s="38"/>
      <c r="C98" s="176" t="s">
        <v>227</v>
      </c>
      <c r="D98" s="176" t="s">
        <v>157</v>
      </c>
      <c r="E98" s="177" t="s">
        <v>1072</v>
      </c>
      <c r="F98" s="178" t="s">
        <v>1073</v>
      </c>
      <c r="G98" s="179" t="s">
        <v>181</v>
      </c>
      <c r="H98" s="180">
        <v>1</v>
      </c>
      <c r="I98" s="181"/>
      <c r="J98" s="182">
        <f t="shared" si="0"/>
        <v>0</v>
      </c>
      <c r="K98" s="178" t="s">
        <v>79</v>
      </c>
      <c r="L98" s="42"/>
      <c r="M98" s="183" t="s">
        <v>79</v>
      </c>
      <c r="N98" s="184" t="s">
        <v>51</v>
      </c>
      <c r="O98" s="67"/>
      <c r="P98" s="185">
        <f t="shared" si="1"/>
        <v>0</v>
      </c>
      <c r="Q98" s="185">
        <v>2.2000000000000001E-4</v>
      </c>
      <c r="R98" s="185">
        <f t="shared" si="2"/>
        <v>2.2000000000000001E-4</v>
      </c>
      <c r="S98" s="185">
        <v>0</v>
      </c>
      <c r="T98" s="186">
        <f t="shared" si="3"/>
        <v>0</v>
      </c>
      <c r="U98" s="37"/>
      <c r="V98" s="37"/>
      <c r="W98" s="37"/>
      <c r="X98" s="37"/>
      <c r="Y98" s="37"/>
      <c r="Z98" s="37"/>
      <c r="AA98" s="37"/>
      <c r="AB98" s="37"/>
      <c r="AC98" s="37"/>
      <c r="AD98" s="37"/>
      <c r="AE98" s="37"/>
      <c r="AR98" s="187" t="s">
        <v>270</v>
      </c>
      <c r="AT98" s="187" t="s">
        <v>157</v>
      </c>
      <c r="AU98" s="187" t="s">
        <v>91</v>
      </c>
      <c r="AY98" s="19" t="s">
        <v>154</v>
      </c>
      <c r="BE98" s="188">
        <f t="shared" si="4"/>
        <v>0</v>
      </c>
      <c r="BF98" s="188">
        <f t="shared" si="5"/>
        <v>0</v>
      </c>
      <c r="BG98" s="188">
        <f t="shared" si="6"/>
        <v>0</v>
      </c>
      <c r="BH98" s="188">
        <f t="shared" si="7"/>
        <v>0</v>
      </c>
      <c r="BI98" s="188">
        <f t="shared" si="8"/>
        <v>0</v>
      </c>
      <c r="BJ98" s="19" t="s">
        <v>89</v>
      </c>
      <c r="BK98" s="188">
        <f t="shared" si="9"/>
        <v>0</v>
      </c>
      <c r="BL98" s="19" t="s">
        <v>270</v>
      </c>
      <c r="BM98" s="187" t="s">
        <v>1074</v>
      </c>
    </row>
    <row r="99" spans="1:65" s="2" customFormat="1" ht="24.2" customHeight="1" x14ac:dyDescent="0.2">
      <c r="A99" s="37"/>
      <c r="B99" s="38"/>
      <c r="C99" s="176" t="s">
        <v>232</v>
      </c>
      <c r="D99" s="176" t="s">
        <v>157</v>
      </c>
      <c r="E99" s="177" t="s">
        <v>1075</v>
      </c>
      <c r="F99" s="178" t="s">
        <v>1076</v>
      </c>
      <c r="G99" s="179" t="s">
        <v>181</v>
      </c>
      <c r="H99" s="180">
        <v>2</v>
      </c>
      <c r="I99" s="181"/>
      <c r="J99" s="182">
        <f t="shared" si="0"/>
        <v>0</v>
      </c>
      <c r="K99" s="178" t="s">
        <v>79</v>
      </c>
      <c r="L99" s="42"/>
      <c r="M99" s="183" t="s">
        <v>79</v>
      </c>
      <c r="N99" s="184" t="s">
        <v>51</v>
      </c>
      <c r="O99" s="67"/>
      <c r="P99" s="185">
        <f t="shared" si="1"/>
        <v>0</v>
      </c>
      <c r="Q99" s="185">
        <v>5.0000000000000001E-4</v>
      </c>
      <c r="R99" s="185">
        <f t="shared" si="2"/>
        <v>1E-3</v>
      </c>
      <c r="S99" s="185">
        <v>0</v>
      </c>
      <c r="T99" s="186">
        <f t="shared" si="3"/>
        <v>0</v>
      </c>
      <c r="U99" s="37"/>
      <c r="V99" s="37"/>
      <c r="W99" s="37"/>
      <c r="X99" s="37"/>
      <c r="Y99" s="37"/>
      <c r="Z99" s="37"/>
      <c r="AA99" s="37"/>
      <c r="AB99" s="37"/>
      <c r="AC99" s="37"/>
      <c r="AD99" s="37"/>
      <c r="AE99" s="37"/>
      <c r="AR99" s="187" t="s">
        <v>270</v>
      </c>
      <c r="AT99" s="187" t="s">
        <v>157</v>
      </c>
      <c r="AU99" s="187" t="s">
        <v>91</v>
      </c>
      <c r="AY99" s="19" t="s">
        <v>154</v>
      </c>
      <c r="BE99" s="188">
        <f t="shared" si="4"/>
        <v>0</v>
      </c>
      <c r="BF99" s="188">
        <f t="shared" si="5"/>
        <v>0</v>
      </c>
      <c r="BG99" s="188">
        <f t="shared" si="6"/>
        <v>0</v>
      </c>
      <c r="BH99" s="188">
        <f t="shared" si="7"/>
        <v>0</v>
      </c>
      <c r="BI99" s="188">
        <f t="shared" si="8"/>
        <v>0</v>
      </c>
      <c r="BJ99" s="19" t="s">
        <v>89</v>
      </c>
      <c r="BK99" s="188">
        <f t="shared" si="9"/>
        <v>0</v>
      </c>
      <c r="BL99" s="19" t="s">
        <v>270</v>
      </c>
      <c r="BM99" s="187" t="s">
        <v>1077</v>
      </c>
    </row>
    <row r="100" spans="1:65" s="2" customFormat="1" ht="21.75" customHeight="1" x14ac:dyDescent="0.2">
      <c r="A100" s="37"/>
      <c r="B100" s="38"/>
      <c r="C100" s="176" t="s">
        <v>239</v>
      </c>
      <c r="D100" s="176" t="s">
        <v>157</v>
      </c>
      <c r="E100" s="177" t="s">
        <v>1078</v>
      </c>
      <c r="F100" s="178" t="s">
        <v>1079</v>
      </c>
      <c r="G100" s="179" t="s">
        <v>305</v>
      </c>
      <c r="H100" s="180">
        <v>31</v>
      </c>
      <c r="I100" s="181"/>
      <c r="J100" s="182">
        <f t="shared" si="0"/>
        <v>0</v>
      </c>
      <c r="K100" s="178" t="s">
        <v>79</v>
      </c>
      <c r="L100" s="42"/>
      <c r="M100" s="183" t="s">
        <v>79</v>
      </c>
      <c r="N100" s="184" t="s">
        <v>51</v>
      </c>
      <c r="O100" s="67"/>
      <c r="P100" s="185">
        <f t="shared" si="1"/>
        <v>0</v>
      </c>
      <c r="Q100" s="185">
        <v>0</v>
      </c>
      <c r="R100" s="185">
        <f t="shared" si="2"/>
        <v>0</v>
      </c>
      <c r="S100" s="185">
        <v>0</v>
      </c>
      <c r="T100" s="186">
        <f t="shared" si="3"/>
        <v>0</v>
      </c>
      <c r="U100" s="37"/>
      <c r="V100" s="37"/>
      <c r="W100" s="37"/>
      <c r="X100" s="37"/>
      <c r="Y100" s="37"/>
      <c r="Z100" s="37"/>
      <c r="AA100" s="37"/>
      <c r="AB100" s="37"/>
      <c r="AC100" s="37"/>
      <c r="AD100" s="37"/>
      <c r="AE100" s="37"/>
      <c r="AR100" s="187" t="s">
        <v>270</v>
      </c>
      <c r="AT100" s="187" t="s">
        <v>157</v>
      </c>
      <c r="AU100" s="187" t="s">
        <v>91</v>
      </c>
      <c r="AY100" s="19" t="s">
        <v>154</v>
      </c>
      <c r="BE100" s="188">
        <f t="shared" si="4"/>
        <v>0</v>
      </c>
      <c r="BF100" s="188">
        <f t="shared" si="5"/>
        <v>0</v>
      </c>
      <c r="BG100" s="188">
        <f t="shared" si="6"/>
        <v>0</v>
      </c>
      <c r="BH100" s="188">
        <f t="shared" si="7"/>
        <v>0</v>
      </c>
      <c r="BI100" s="188">
        <f t="shared" si="8"/>
        <v>0</v>
      </c>
      <c r="BJ100" s="19" t="s">
        <v>89</v>
      </c>
      <c r="BK100" s="188">
        <f t="shared" si="9"/>
        <v>0</v>
      </c>
      <c r="BL100" s="19" t="s">
        <v>270</v>
      </c>
      <c r="BM100" s="187" t="s">
        <v>1080</v>
      </c>
    </row>
    <row r="101" spans="1:65" s="2" customFormat="1" ht="24.2" customHeight="1" x14ac:dyDescent="0.2">
      <c r="A101" s="37"/>
      <c r="B101" s="38"/>
      <c r="C101" s="176" t="s">
        <v>255</v>
      </c>
      <c r="D101" s="176" t="s">
        <v>157</v>
      </c>
      <c r="E101" s="177" t="s">
        <v>1081</v>
      </c>
      <c r="F101" s="178" t="s">
        <v>1082</v>
      </c>
      <c r="G101" s="179" t="s">
        <v>174</v>
      </c>
      <c r="H101" s="180">
        <v>9.5000000000000001E-2</v>
      </c>
      <c r="I101" s="181"/>
      <c r="J101" s="182">
        <f t="shared" si="0"/>
        <v>0</v>
      </c>
      <c r="K101" s="178" t="s">
        <v>79</v>
      </c>
      <c r="L101" s="42"/>
      <c r="M101" s="183" t="s">
        <v>79</v>
      </c>
      <c r="N101" s="184" t="s">
        <v>51</v>
      </c>
      <c r="O101" s="67"/>
      <c r="P101" s="185">
        <f t="shared" si="1"/>
        <v>0</v>
      </c>
      <c r="Q101" s="185">
        <v>0</v>
      </c>
      <c r="R101" s="185">
        <f t="shared" si="2"/>
        <v>0</v>
      </c>
      <c r="S101" s="185">
        <v>0</v>
      </c>
      <c r="T101" s="186">
        <f t="shared" si="3"/>
        <v>0</v>
      </c>
      <c r="U101" s="37"/>
      <c r="V101" s="37"/>
      <c r="W101" s="37"/>
      <c r="X101" s="37"/>
      <c r="Y101" s="37"/>
      <c r="Z101" s="37"/>
      <c r="AA101" s="37"/>
      <c r="AB101" s="37"/>
      <c r="AC101" s="37"/>
      <c r="AD101" s="37"/>
      <c r="AE101" s="37"/>
      <c r="AR101" s="187" t="s">
        <v>270</v>
      </c>
      <c r="AT101" s="187" t="s">
        <v>157</v>
      </c>
      <c r="AU101" s="187" t="s">
        <v>91</v>
      </c>
      <c r="AY101" s="19" t="s">
        <v>154</v>
      </c>
      <c r="BE101" s="188">
        <f t="shared" si="4"/>
        <v>0</v>
      </c>
      <c r="BF101" s="188">
        <f t="shared" si="5"/>
        <v>0</v>
      </c>
      <c r="BG101" s="188">
        <f t="shared" si="6"/>
        <v>0</v>
      </c>
      <c r="BH101" s="188">
        <f t="shared" si="7"/>
        <v>0</v>
      </c>
      <c r="BI101" s="188">
        <f t="shared" si="8"/>
        <v>0</v>
      </c>
      <c r="BJ101" s="19" t="s">
        <v>89</v>
      </c>
      <c r="BK101" s="188">
        <f t="shared" si="9"/>
        <v>0</v>
      </c>
      <c r="BL101" s="19" t="s">
        <v>270</v>
      </c>
      <c r="BM101" s="187" t="s">
        <v>1083</v>
      </c>
    </row>
    <row r="102" spans="1:65" s="12" customFormat="1" ht="22.9" customHeight="1" x14ac:dyDescent="0.2">
      <c r="B102" s="160"/>
      <c r="C102" s="161"/>
      <c r="D102" s="162" t="s">
        <v>80</v>
      </c>
      <c r="E102" s="174" t="s">
        <v>1084</v>
      </c>
      <c r="F102" s="174" t="s">
        <v>1085</v>
      </c>
      <c r="G102" s="161"/>
      <c r="H102" s="161"/>
      <c r="I102" s="164"/>
      <c r="J102" s="175">
        <f>BK102</f>
        <v>0</v>
      </c>
      <c r="K102" s="161"/>
      <c r="L102" s="166"/>
      <c r="M102" s="167"/>
      <c r="N102" s="168"/>
      <c r="O102" s="168"/>
      <c r="P102" s="169">
        <f>SUM(P103:P118)</f>
        <v>0</v>
      </c>
      <c r="Q102" s="168"/>
      <c r="R102" s="169">
        <f>SUM(R103:R118)</f>
        <v>7.3660000000000003E-2</v>
      </c>
      <c r="S102" s="168"/>
      <c r="T102" s="170">
        <f>SUM(T103:T118)</f>
        <v>9.5849999999999991E-2</v>
      </c>
      <c r="AR102" s="171" t="s">
        <v>91</v>
      </c>
      <c r="AT102" s="172" t="s">
        <v>80</v>
      </c>
      <c r="AU102" s="172" t="s">
        <v>89</v>
      </c>
      <c r="AY102" s="171" t="s">
        <v>154</v>
      </c>
      <c r="BK102" s="173">
        <f>SUM(BK103:BK118)</f>
        <v>0</v>
      </c>
    </row>
    <row r="103" spans="1:65" s="2" customFormat="1" ht="24.2" customHeight="1" x14ac:dyDescent="0.2">
      <c r="A103" s="37"/>
      <c r="B103" s="38"/>
      <c r="C103" s="176" t="s">
        <v>8</v>
      </c>
      <c r="D103" s="176" t="s">
        <v>157</v>
      </c>
      <c r="E103" s="177" t="s">
        <v>1086</v>
      </c>
      <c r="F103" s="178" t="s">
        <v>1087</v>
      </c>
      <c r="G103" s="179" t="s">
        <v>305</v>
      </c>
      <c r="H103" s="180">
        <v>45</v>
      </c>
      <c r="I103" s="181"/>
      <c r="J103" s="182">
        <f t="shared" ref="J103:J118" si="10">ROUND(I103*H103,2)</f>
        <v>0</v>
      </c>
      <c r="K103" s="178" t="s">
        <v>79</v>
      </c>
      <c r="L103" s="42"/>
      <c r="M103" s="183" t="s">
        <v>79</v>
      </c>
      <c r="N103" s="184" t="s">
        <v>51</v>
      </c>
      <c r="O103" s="67"/>
      <c r="P103" s="185">
        <f t="shared" ref="P103:P118" si="11">O103*H103</f>
        <v>0</v>
      </c>
      <c r="Q103" s="185">
        <v>0</v>
      </c>
      <c r="R103" s="185">
        <f t="shared" ref="R103:R118" si="12">Q103*H103</f>
        <v>0</v>
      </c>
      <c r="S103" s="185">
        <v>2.1299999999999999E-3</v>
      </c>
      <c r="T103" s="186">
        <f t="shared" ref="T103:T118" si="13">S103*H103</f>
        <v>9.5849999999999991E-2</v>
      </c>
      <c r="U103" s="37"/>
      <c r="V103" s="37"/>
      <c r="W103" s="37"/>
      <c r="X103" s="37"/>
      <c r="Y103" s="37"/>
      <c r="Z103" s="37"/>
      <c r="AA103" s="37"/>
      <c r="AB103" s="37"/>
      <c r="AC103" s="37"/>
      <c r="AD103" s="37"/>
      <c r="AE103" s="37"/>
      <c r="AR103" s="187" t="s">
        <v>270</v>
      </c>
      <c r="AT103" s="187" t="s">
        <v>157</v>
      </c>
      <c r="AU103" s="187" t="s">
        <v>91</v>
      </c>
      <c r="AY103" s="19" t="s">
        <v>154</v>
      </c>
      <c r="BE103" s="188">
        <f t="shared" ref="BE103:BE118" si="14">IF(N103="základní",J103,0)</f>
        <v>0</v>
      </c>
      <c r="BF103" s="188">
        <f t="shared" ref="BF103:BF118" si="15">IF(N103="snížená",J103,0)</f>
        <v>0</v>
      </c>
      <c r="BG103" s="188">
        <f t="shared" ref="BG103:BG118" si="16">IF(N103="zákl. přenesená",J103,0)</f>
        <v>0</v>
      </c>
      <c r="BH103" s="188">
        <f t="shared" ref="BH103:BH118" si="17">IF(N103="sníž. přenesená",J103,0)</f>
        <v>0</v>
      </c>
      <c r="BI103" s="188">
        <f t="shared" ref="BI103:BI118" si="18">IF(N103="nulová",J103,0)</f>
        <v>0</v>
      </c>
      <c r="BJ103" s="19" t="s">
        <v>89</v>
      </c>
      <c r="BK103" s="188">
        <f t="shared" ref="BK103:BK118" si="19">ROUND(I103*H103,2)</f>
        <v>0</v>
      </c>
      <c r="BL103" s="19" t="s">
        <v>270</v>
      </c>
      <c r="BM103" s="187" t="s">
        <v>1088</v>
      </c>
    </row>
    <row r="104" spans="1:65" s="2" customFormat="1" ht="24.2" customHeight="1" x14ac:dyDescent="0.2">
      <c r="A104" s="37"/>
      <c r="B104" s="38"/>
      <c r="C104" s="176" t="s">
        <v>270</v>
      </c>
      <c r="D104" s="176" t="s">
        <v>157</v>
      </c>
      <c r="E104" s="177" t="s">
        <v>1089</v>
      </c>
      <c r="F104" s="178" t="s">
        <v>1090</v>
      </c>
      <c r="G104" s="179" t="s">
        <v>305</v>
      </c>
      <c r="H104" s="180">
        <v>6</v>
      </c>
      <c r="I104" s="181"/>
      <c r="J104" s="182">
        <f t="shared" si="10"/>
        <v>0</v>
      </c>
      <c r="K104" s="178" t="s">
        <v>79</v>
      </c>
      <c r="L104" s="42"/>
      <c r="M104" s="183" t="s">
        <v>79</v>
      </c>
      <c r="N104" s="184" t="s">
        <v>51</v>
      </c>
      <c r="O104" s="67"/>
      <c r="P104" s="185">
        <f t="shared" si="11"/>
        <v>0</v>
      </c>
      <c r="Q104" s="185">
        <v>8.4000000000000003E-4</v>
      </c>
      <c r="R104" s="185">
        <f t="shared" si="12"/>
        <v>5.0400000000000002E-3</v>
      </c>
      <c r="S104" s="185">
        <v>0</v>
      </c>
      <c r="T104" s="186">
        <f t="shared" si="13"/>
        <v>0</v>
      </c>
      <c r="U104" s="37"/>
      <c r="V104" s="37"/>
      <c r="W104" s="37"/>
      <c r="X104" s="37"/>
      <c r="Y104" s="37"/>
      <c r="Z104" s="37"/>
      <c r="AA104" s="37"/>
      <c r="AB104" s="37"/>
      <c r="AC104" s="37"/>
      <c r="AD104" s="37"/>
      <c r="AE104" s="37"/>
      <c r="AR104" s="187" t="s">
        <v>270</v>
      </c>
      <c r="AT104" s="187" t="s">
        <v>157</v>
      </c>
      <c r="AU104" s="187" t="s">
        <v>91</v>
      </c>
      <c r="AY104" s="19" t="s">
        <v>154</v>
      </c>
      <c r="BE104" s="188">
        <f t="shared" si="14"/>
        <v>0</v>
      </c>
      <c r="BF104" s="188">
        <f t="shared" si="15"/>
        <v>0</v>
      </c>
      <c r="BG104" s="188">
        <f t="shared" si="16"/>
        <v>0</v>
      </c>
      <c r="BH104" s="188">
        <f t="shared" si="17"/>
        <v>0</v>
      </c>
      <c r="BI104" s="188">
        <f t="shared" si="18"/>
        <v>0</v>
      </c>
      <c r="BJ104" s="19" t="s">
        <v>89</v>
      </c>
      <c r="BK104" s="188">
        <f t="shared" si="19"/>
        <v>0</v>
      </c>
      <c r="BL104" s="19" t="s">
        <v>270</v>
      </c>
      <c r="BM104" s="187" t="s">
        <v>1091</v>
      </c>
    </row>
    <row r="105" spans="1:65" s="2" customFormat="1" ht="24.2" customHeight="1" x14ac:dyDescent="0.2">
      <c r="A105" s="37"/>
      <c r="B105" s="38"/>
      <c r="C105" s="176" t="s">
        <v>278</v>
      </c>
      <c r="D105" s="176" t="s">
        <v>157</v>
      </c>
      <c r="E105" s="177" t="s">
        <v>1092</v>
      </c>
      <c r="F105" s="178" t="s">
        <v>1093</v>
      </c>
      <c r="G105" s="179" t="s">
        <v>305</v>
      </c>
      <c r="H105" s="180">
        <v>21</v>
      </c>
      <c r="I105" s="181"/>
      <c r="J105" s="182">
        <f t="shared" si="10"/>
        <v>0</v>
      </c>
      <c r="K105" s="178" t="s">
        <v>79</v>
      </c>
      <c r="L105" s="42"/>
      <c r="M105" s="183" t="s">
        <v>79</v>
      </c>
      <c r="N105" s="184" t="s">
        <v>51</v>
      </c>
      <c r="O105" s="67"/>
      <c r="P105" s="185">
        <f t="shared" si="11"/>
        <v>0</v>
      </c>
      <c r="Q105" s="185">
        <v>9.7999999999999997E-4</v>
      </c>
      <c r="R105" s="185">
        <f t="shared" si="12"/>
        <v>2.0580000000000001E-2</v>
      </c>
      <c r="S105" s="185">
        <v>0</v>
      </c>
      <c r="T105" s="186">
        <f t="shared" si="13"/>
        <v>0</v>
      </c>
      <c r="U105" s="37"/>
      <c r="V105" s="37"/>
      <c r="W105" s="37"/>
      <c r="X105" s="37"/>
      <c r="Y105" s="37"/>
      <c r="Z105" s="37"/>
      <c r="AA105" s="37"/>
      <c r="AB105" s="37"/>
      <c r="AC105" s="37"/>
      <c r="AD105" s="37"/>
      <c r="AE105" s="37"/>
      <c r="AR105" s="187" t="s">
        <v>270</v>
      </c>
      <c r="AT105" s="187" t="s">
        <v>157</v>
      </c>
      <c r="AU105" s="187" t="s">
        <v>91</v>
      </c>
      <c r="AY105" s="19" t="s">
        <v>154</v>
      </c>
      <c r="BE105" s="188">
        <f t="shared" si="14"/>
        <v>0</v>
      </c>
      <c r="BF105" s="188">
        <f t="shared" si="15"/>
        <v>0</v>
      </c>
      <c r="BG105" s="188">
        <f t="shared" si="16"/>
        <v>0</v>
      </c>
      <c r="BH105" s="188">
        <f t="shared" si="17"/>
        <v>0</v>
      </c>
      <c r="BI105" s="188">
        <f t="shared" si="18"/>
        <v>0</v>
      </c>
      <c r="BJ105" s="19" t="s">
        <v>89</v>
      </c>
      <c r="BK105" s="188">
        <f t="shared" si="19"/>
        <v>0</v>
      </c>
      <c r="BL105" s="19" t="s">
        <v>270</v>
      </c>
      <c r="BM105" s="187" t="s">
        <v>1094</v>
      </c>
    </row>
    <row r="106" spans="1:65" s="2" customFormat="1" ht="24.2" customHeight="1" x14ac:dyDescent="0.2">
      <c r="A106" s="37"/>
      <c r="B106" s="38"/>
      <c r="C106" s="176" t="s">
        <v>283</v>
      </c>
      <c r="D106" s="176" t="s">
        <v>157</v>
      </c>
      <c r="E106" s="177" t="s">
        <v>1095</v>
      </c>
      <c r="F106" s="178" t="s">
        <v>1096</v>
      </c>
      <c r="G106" s="179" t="s">
        <v>305</v>
      </c>
      <c r="H106" s="180">
        <v>2</v>
      </c>
      <c r="I106" s="181"/>
      <c r="J106" s="182">
        <f t="shared" si="10"/>
        <v>0</v>
      </c>
      <c r="K106" s="178" t="s">
        <v>79</v>
      </c>
      <c r="L106" s="42"/>
      <c r="M106" s="183" t="s">
        <v>79</v>
      </c>
      <c r="N106" s="184" t="s">
        <v>51</v>
      </c>
      <c r="O106" s="67"/>
      <c r="P106" s="185">
        <f t="shared" si="11"/>
        <v>0</v>
      </c>
      <c r="Q106" s="185">
        <v>1.2600000000000001E-3</v>
      </c>
      <c r="R106" s="185">
        <f t="shared" si="12"/>
        <v>2.5200000000000001E-3</v>
      </c>
      <c r="S106" s="185">
        <v>0</v>
      </c>
      <c r="T106" s="186">
        <f t="shared" si="13"/>
        <v>0</v>
      </c>
      <c r="U106" s="37"/>
      <c r="V106" s="37"/>
      <c r="W106" s="37"/>
      <c r="X106" s="37"/>
      <c r="Y106" s="37"/>
      <c r="Z106" s="37"/>
      <c r="AA106" s="37"/>
      <c r="AB106" s="37"/>
      <c r="AC106" s="37"/>
      <c r="AD106" s="37"/>
      <c r="AE106" s="37"/>
      <c r="AR106" s="187" t="s">
        <v>270</v>
      </c>
      <c r="AT106" s="187" t="s">
        <v>157</v>
      </c>
      <c r="AU106" s="187" t="s">
        <v>91</v>
      </c>
      <c r="AY106" s="19" t="s">
        <v>154</v>
      </c>
      <c r="BE106" s="188">
        <f t="shared" si="14"/>
        <v>0</v>
      </c>
      <c r="BF106" s="188">
        <f t="shared" si="15"/>
        <v>0</v>
      </c>
      <c r="BG106" s="188">
        <f t="shared" si="16"/>
        <v>0</v>
      </c>
      <c r="BH106" s="188">
        <f t="shared" si="17"/>
        <v>0</v>
      </c>
      <c r="BI106" s="188">
        <f t="shared" si="18"/>
        <v>0</v>
      </c>
      <c r="BJ106" s="19" t="s">
        <v>89</v>
      </c>
      <c r="BK106" s="188">
        <f t="shared" si="19"/>
        <v>0</v>
      </c>
      <c r="BL106" s="19" t="s">
        <v>270</v>
      </c>
      <c r="BM106" s="187" t="s">
        <v>1097</v>
      </c>
    </row>
    <row r="107" spans="1:65" s="2" customFormat="1" ht="24.2" customHeight="1" x14ac:dyDescent="0.2">
      <c r="A107" s="37"/>
      <c r="B107" s="38"/>
      <c r="C107" s="176" t="s">
        <v>288</v>
      </c>
      <c r="D107" s="176" t="s">
        <v>157</v>
      </c>
      <c r="E107" s="177" t="s">
        <v>1098</v>
      </c>
      <c r="F107" s="178" t="s">
        <v>1099</v>
      </c>
      <c r="G107" s="179" t="s">
        <v>305</v>
      </c>
      <c r="H107" s="180">
        <v>20</v>
      </c>
      <c r="I107" s="181"/>
      <c r="J107" s="182">
        <f t="shared" si="10"/>
        <v>0</v>
      </c>
      <c r="K107" s="178" t="s">
        <v>79</v>
      </c>
      <c r="L107" s="42"/>
      <c r="M107" s="183" t="s">
        <v>79</v>
      </c>
      <c r="N107" s="184" t="s">
        <v>51</v>
      </c>
      <c r="O107" s="67"/>
      <c r="P107" s="185">
        <f t="shared" si="11"/>
        <v>0</v>
      </c>
      <c r="Q107" s="185">
        <v>1.5299999999999999E-3</v>
      </c>
      <c r="R107" s="185">
        <f t="shared" si="12"/>
        <v>3.0599999999999999E-2</v>
      </c>
      <c r="S107" s="185">
        <v>0</v>
      </c>
      <c r="T107" s="186">
        <f t="shared" si="13"/>
        <v>0</v>
      </c>
      <c r="U107" s="37"/>
      <c r="V107" s="37"/>
      <c r="W107" s="37"/>
      <c r="X107" s="37"/>
      <c r="Y107" s="37"/>
      <c r="Z107" s="37"/>
      <c r="AA107" s="37"/>
      <c r="AB107" s="37"/>
      <c r="AC107" s="37"/>
      <c r="AD107" s="37"/>
      <c r="AE107" s="37"/>
      <c r="AR107" s="187" t="s">
        <v>270</v>
      </c>
      <c r="AT107" s="187" t="s">
        <v>157</v>
      </c>
      <c r="AU107" s="187" t="s">
        <v>91</v>
      </c>
      <c r="AY107" s="19" t="s">
        <v>154</v>
      </c>
      <c r="BE107" s="188">
        <f t="shared" si="14"/>
        <v>0</v>
      </c>
      <c r="BF107" s="188">
        <f t="shared" si="15"/>
        <v>0</v>
      </c>
      <c r="BG107" s="188">
        <f t="shared" si="16"/>
        <v>0</v>
      </c>
      <c r="BH107" s="188">
        <f t="shared" si="17"/>
        <v>0</v>
      </c>
      <c r="BI107" s="188">
        <f t="shared" si="18"/>
        <v>0</v>
      </c>
      <c r="BJ107" s="19" t="s">
        <v>89</v>
      </c>
      <c r="BK107" s="188">
        <f t="shared" si="19"/>
        <v>0</v>
      </c>
      <c r="BL107" s="19" t="s">
        <v>270</v>
      </c>
      <c r="BM107" s="187" t="s">
        <v>1100</v>
      </c>
    </row>
    <row r="108" spans="1:65" s="2" customFormat="1" ht="37.9" customHeight="1" x14ac:dyDescent="0.2">
      <c r="A108" s="37"/>
      <c r="B108" s="38"/>
      <c r="C108" s="176" t="s">
        <v>297</v>
      </c>
      <c r="D108" s="176" t="s">
        <v>157</v>
      </c>
      <c r="E108" s="177" t="s">
        <v>1101</v>
      </c>
      <c r="F108" s="178" t="s">
        <v>1102</v>
      </c>
      <c r="G108" s="179" t="s">
        <v>305</v>
      </c>
      <c r="H108" s="180">
        <v>21</v>
      </c>
      <c r="I108" s="181"/>
      <c r="J108" s="182">
        <f t="shared" si="10"/>
        <v>0</v>
      </c>
      <c r="K108" s="178" t="s">
        <v>79</v>
      </c>
      <c r="L108" s="42"/>
      <c r="M108" s="183" t="s">
        <v>79</v>
      </c>
      <c r="N108" s="184" t="s">
        <v>51</v>
      </c>
      <c r="O108" s="67"/>
      <c r="P108" s="185">
        <f t="shared" si="11"/>
        <v>0</v>
      </c>
      <c r="Q108" s="185">
        <v>4.0000000000000003E-5</v>
      </c>
      <c r="R108" s="185">
        <f t="shared" si="12"/>
        <v>8.4000000000000003E-4</v>
      </c>
      <c r="S108" s="185">
        <v>0</v>
      </c>
      <c r="T108" s="186">
        <f t="shared" si="13"/>
        <v>0</v>
      </c>
      <c r="U108" s="37"/>
      <c r="V108" s="37"/>
      <c r="W108" s="37"/>
      <c r="X108" s="37"/>
      <c r="Y108" s="37"/>
      <c r="Z108" s="37"/>
      <c r="AA108" s="37"/>
      <c r="AB108" s="37"/>
      <c r="AC108" s="37"/>
      <c r="AD108" s="37"/>
      <c r="AE108" s="37"/>
      <c r="AR108" s="187" t="s">
        <v>270</v>
      </c>
      <c r="AT108" s="187" t="s">
        <v>157</v>
      </c>
      <c r="AU108" s="187" t="s">
        <v>91</v>
      </c>
      <c r="AY108" s="19" t="s">
        <v>154</v>
      </c>
      <c r="BE108" s="188">
        <f t="shared" si="14"/>
        <v>0</v>
      </c>
      <c r="BF108" s="188">
        <f t="shared" si="15"/>
        <v>0</v>
      </c>
      <c r="BG108" s="188">
        <f t="shared" si="16"/>
        <v>0</v>
      </c>
      <c r="BH108" s="188">
        <f t="shared" si="17"/>
        <v>0</v>
      </c>
      <c r="BI108" s="188">
        <f t="shared" si="18"/>
        <v>0</v>
      </c>
      <c r="BJ108" s="19" t="s">
        <v>89</v>
      </c>
      <c r="BK108" s="188">
        <f t="shared" si="19"/>
        <v>0</v>
      </c>
      <c r="BL108" s="19" t="s">
        <v>270</v>
      </c>
      <c r="BM108" s="187" t="s">
        <v>1103</v>
      </c>
    </row>
    <row r="109" spans="1:65" s="2" customFormat="1" ht="37.9" customHeight="1" x14ac:dyDescent="0.2">
      <c r="A109" s="37"/>
      <c r="B109" s="38"/>
      <c r="C109" s="176" t="s">
        <v>7</v>
      </c>
      <c r="D109" s="176" t="s">
        <v>157</v>
      </c>
      <c r="E109" s="177" t="s">
        <v>1104</v>
      </c>
      <c r="F109" s="178" t="s">
        <v>1105</v>
      </c>
      <c r="G109" s="179" t="s">
        <v>305</v>
      </c>
      <c r="H109" s="180">
        <v>19</v>
      </c>
      <c r="I109" s="181"/>
      <c r="J109" s="182">
        <f t="shared" si="10"/>
        <v>0</v>
      </c>
      <c r="K109" s="178" t="s">
        <v>79</v>
      </c>
      <c r="L109" s="42"/>
      <c r="M109" s="183" t="s">
        <v>79</v>
      </c>
      <c r="N109" s="184" t="s">
        <v>51</v>
      </c>
      <c r="O109" s="67"/>
      <c r="P109" s="185">
        <f t="shared" si="11"/>
        <v>0</v>
      </c>
      <c r="Q109" s="185">
        <v>4.0000000000000003E-5</v>
      </c>
      <c r="R109" s="185">
        <f t="shared" si="12"/>
        <v>7.6000000000000004E-4</v>
      </c>
      <c r="S109" s="185">
        <v>0</v>
      </c>
      <c r="T109" s="186">
        <f t="shared" si="13"/>
        <v>0</v>
      </c>
      <c r="U109" s="37"/>
      <c r="V109" s="37"/>
      <c r="W109" s="37"/>
      <c r="X109" s="37"/>
      <c r="Y109" s="37"/>
      <c r="Z109" s="37"/>
      <c r="AA109" s="37"/>
      <c r="AB109" s="37"/>
      <c r="AC109" s="37"/>
      <c r="AD109" s="37"/>
      <c r="AE109" s="37"/>
      <c r="AR109" s="187" t="s">
        <v>270</v>
      </c>
      <c r="AT109" s="187" t="s">
        <v>157</v>
      </c>
      <c r="AU109" s="187" t="s">
        <v>91</v>
      </c>
      <c r="AY109" s="19" t="s">
        <v>154</v>
      </c>
      <c r="BE109" s="188">
        <f t="shared" si="14"/>
        <v>0</v>
      </c>
      <c r="BF109" s="188">
        <f t="shared" si="15"/>
        <v>0</v>
      </c>
      <c r="BG109" s="188">
        <f t="shared" si="16"/>
        <v>0</v>
      </c>
      <c r="BH109" s="188">
        <f t="shared" si="17"/>
        <v>0</v>
      </c>
      <c r="BI109" s="188">
        <f t="shared" si="18"/>
        <v>0</v>
      </c>
      <c r="BJ109" s="19" t="s">
        <v>89</v>
      </c>
      <c r="BK109" s="188">
        <f t="shared" si="19"/>
        <v>0</v>
      </c>
      <c r="BL109" s="19" t="s">
        <v>270</v>
      </c>
      <c r="BM109" s="187" t="s">
        <v>1106</v>
      </c>
    </row>
    <row r="110" spans="1:65" s="2" customFormat="1" ht="37.9" customHeight="1" x14ac:dyDescent="0.2">
      <c r="A110" s="37"/>
      <c r="B110" s="38"/>
      <c r="C110" s="176" t="s">
        <v>316</v>
      </c>
      <c r="D110" s="176" t="s">
        <v>157</v>
      </c>
      <c r="E110" s="177" t="s">
        <v>1107</v>
      </c>
      <c r="F110" s="178" t="s">
        <v>1108</v>
      </c>
      <c r="G110" s="179" t="s">
        <v>305</v>
      </c>
      <c r="H110" s="180">
        <v>6</v>
      </c>
      <c r="I110" s="181"/>
      <c r="J110" s="182">
        <f t="shared" si="10"/>
        <v>0</v>
      </c>
      <c r="K110" s="178" t="s">
        <v>79</v>
      </c>
      <c r="L110" s="42"/>
      <c r="M110" s="183" t="s">
        <v>79</v>
      </c>
      <c r="N110" s="184" t="s">
        <v>51</v>
      </c>
      <c r="O110" s="67"/>
      <c r="P110" s="185">
        <f t="shared" si="11"/>
        <v>0</v>
      </c>
      <c r="Q110" s="185">
        <v>5.0000000000000002E-5</v>
      </c>
      <c r="R110" s="185">
        <f t="shared" si="12"/>
        <v>3.0000000000000003E-4</v>
      </c>
      <c r="S110" s="185">
        <v>0</v>
      </c>
      <c r="T110" s="186">
        <f t="shared" si="13"/>
        <v>0</v>
      </c>
      <c r="U110" s="37"/>
      <c r="V110" s="37"/>
      <c r="W110" s="37"/>
      <c r="X110" s="37"/>
      <c r="Y110" s="37"/>
      <c r="Z110" s="37"/>
      <c r="AA110" s="37"/>
      <c r="AB110" s="37"/>
      <c r="AC110" s="37"/>
      <c r="AD110" s="37"/>
      <c r="AE110" s="37"/>
      <c r="AR110" s="187" t="s">
        <v>270</v>
      </c>
      <c r="AT110" s="187" t="s">
        <v>157</v>
      </c>
      <c r="AU110" s="187" t="s">
        <v>91</v>
      </c>
      <c r="AY110" s="19" t="s">
        <v>154</v>
      </c>
      <c r="BE110" s="188">
        <f t="shared" si="14"/>
        <v>0</v>
      </c>
      <c r="BF110" s="188">
        <f t="shared" si="15"/>
        <v>0</v>
      </c>
      <c r="BG110" s="188">
        <f t="shared" si="16"/>
        <v>0</v>
      </c>
      <c r="BH110" s="188">
        <f t="shared" si="17"/>
        <v>0</v>
      </c>
      <c r="BI110" s="188">
        <f t="shared" si="18"/>
        <v>0</v>
      </c>
      <c r="BJ110" s="19" t="s">
        <v>89</v>
      </c>
      <c r="BK110" s="188">
        <f t="shared" si="19"/>
        <v>0</v>
      </c>
      <c r="BL110" s="19" t="s">
        <v>270</v>
      </c>
      <c r="BM110" s="187" t="s">
        <v>1109</v>
      </c>
    </row>
    <row r="111" spans="1:65" s="2" customFormat="1" ht="37.9" customHeight="1" x14ac:dyDescent="0.2">
      <c r="A111" s="37"/>
      <c r="B111" s="38"/>
      <c r="C111" s="176" t="s">
        <v>323</v>
      </c>
      <c r="D111" s="176" t="s">
        <v>157</v>
      </c>
      <c r="E111" s="177" t="s">
        <v>1110</v>
      </c>
      <c r="F111" s="178" t="s">
        <v>1111</v>
      </c>
      <c r="G111" s="179" t="s">
        <v>305</v>
      </c>
      <c r="H111" s="180">
        <v>2</v>
      </c>
      <c r="I111" s="181"/>
      <c r="J111" s="182">
        <f t="shared" si="10"/>
        <v>0</v>
      </c>
      <c r="K111" s="178" t="s">
        <v>79</v>
      </c>
      <c r="L111" s="42"/>
      <c r="M111" s="183" t="s">
        <v>79</v>
      </c>
      <c r="N111" s="184" t="s">
        <v>51</v>
      </c>
      <c r="O111" s="67"/>
      <c r="P111" s="185">
        <f t="shared" si="11"/>
        <v>0</v>
      </c>
      <c r="Q111" s="185">
        <v>1.6000000000000001E-4</v>
      </c>
      <c r="R111" s="185">
        <f t="shared" si="12"/>
        <v>3.2000000000000003E-4</v>
      </c>
      <c r="S111" s="185">
        <v>0</v>
      </c>
      <c r="T111" s="186">
        <f t="shared" si="13"/>
        <v>0</v>
      </c>
      <c r="U111" s="37"/>
      <c r="V111" s="37"/>
      <c r="W111" s="37"/>
      <c r="X111" s="37"/>
      <c r="Y111" s="37"/>
      <c r="Z111" s="37"/>
      <c r="AA111" s="37"/>
      <c r="AB111" s="37"/>
      <c r="AC111" s="37"/>
      <c r="AD111" s="37"/>
      <c r="AE111" s="37"/>
      <c r="AR111" s="187" t="s">
        <v>270</v>
      </c>
      <c r="AT111" s="187" t="s">
        <v>157</v>
      </c>
      <c r="AU111" s="187" t="s">
        <v>91</v>
      </c>
      <c r="AY111" s="19" t="s">
        <v>154</v>
      </c>
      <c r="BE111" s="188">
        <f t="shared" si="14"/>
        <v>0</v>
      </c>
      <c r="BF111" s="188">
        <f t="shared" si="15"/>
        <v>0</v>
      </c>
      <c r="BG111" s="188">
        <f t="shared" si="16"/>
        <v>0</v>
      </c>
      <c r="BH111" s="188">
        <f t="shared" si="17"/>
        <v>0</v>
      </c>
      <c r="BI111" s="188">
        <f t="shared" si="18"/>
        <v>0</v>
      </c>
      <c r="BJ111" s="19" t="s">
        <v>89</v>
      </c>
      <c r="BK111" s="188">
        <f t="shared" si="19"/>
        <v>0</v>
      </c>
      <c r="BL111" s="19" t="s">
        <v>270</v>
      </c>
      <c r="BM111" s="187" t="s">
        <v>1112</v>
      </c>
    </row>
    <row r="112" spans="1:65" s="2" customFormat="1" ht="16.5" customHeight="1" x14ac:dyDescent="0.2">
      <c r="A112" s="37"/>
      <c r="B112" s="38"/>
      <c r="C112" s="176" t="s">
        <v>330</v>
      </c>
      <c r="D112" s="176" t="s">
        <v>157</v>
      </c>
      <c r="E112" s="177" t="s">
        <v>1113</v>
      </c>
      <c r="F112" s="178" t="s">
        <v>1114</v>
      </c>
      <c r="G112" s="179" t="s">
        <v>181</v>
      </c>
      <c r="H112" s="180">
        <v>13</v>
      </c>
      <c r="I112" s="181"/>
      <c r="J112" s="182">
        <f t="shared" si="10"/>
        <v>0</v>
      </c>
      <c r="K112" s="178" t="s">
        <v>79</v>
      </c>
      <c r="L112" s="42"/>
      <c r="M112" s="183" t="s">
        <v>79</v>
      </c>
      <c r="N112" s="184" t="s">
        <v>51</v>
      </c>
      <c r="O112" s="67"/>
      <c r="P112" s="185">
        <f t="shared" si="11"/>
        <v>0</v>
      </c>
      <c r="Q112" s="185">
        <v>0</v>
      </c>
      <c r="R112" s="185">
        <f t="shared" si="12"/>
        <v>0</v>
      </c>
      <c r="S112" s="185">
        <v>0</v>
      </c>
      <c r="T112" s="186">
        <f t="shared" si="13"/>
        <v>0</v>
      </c>
      <c r="U112" s="37"/>
      <c r="V112" s="37"/>
      <c r="W112" s="37"/>
      <c r="X112" s="37"/>
      <c r="Y112" s="37"/>
      <c r="Z112" s="37"/>
      <c r="AA112" s="37"/>
      <c r="AB112" s="37"/>
      <c r="AC112" s="37"/>
      <c r="AD112" s="37"/>
      <c r="AE112" s="37"/>
      <c r="AR112" s="187" t="s">
        <v>270</v>
      </c>
      <c r="AT112" s="187" t="s">
        <v>157</v>
      </c>
      <c r="AU112" s="187" t="s">
        <v>91</v>
      </c>
      <c r="AY112" s="19" t="s">
        <v>154</v>
      </c>
      <c r="BE112" s="188">
        <f t="shared" si="14"/>
        <v>0</v>
      </c>
      <c r="BF112" s="188">
        <f t="shared" si="15"/>
        <v>0</v>
      </c>
      <c r="BG112" s="188">
        <f t="shared" si="16"/>
        <v>0</v>
      </c>
      <c r="BH112" s="188">
        <f t="shared" si="17"/>
        <v>0</v>
      </c>
      <c r="BI112" s="188">
        <f t="shared" si="18"/>
        <v>0</v>
      </c>
      <c r="BJ112" s="19" t="s">
        <v>89</v>
      </c>
      <c r="BK112" s="188">
        <f t="shared" si="19"/>
        <v>0</v>
      </c>
      <c r="BL112" s="19" t="s">
        <v>270</v>
      </c>
      <c r="BM112" s="187" t="s">
        <v>1115</v>
      </c>
    </row>
    <row r="113" spans="1:65" s="2" customFormat="1" ht="21.75" customHeight="1" x14ac:dyDescent="0.2">
      <c r="A113" s="37"/>
      <c r="B113" s="38"/>
      <c r="C113" s="176" t="s">
        <v>335</v>
      </c>
      <c r="D113" s="176" t="s">
        <v>157</v>
      </c>
      <c r="E113" s="177" t="s">
        <v>1116</v>
      </c>
      <c r="F113" s="178" t="s">
        <v>1117</v>
      </c>
      <c r="G113" s="179" t="s">
        <v>181</v>
      </c>
      <c r="H113" s="180">
        <v>5</v>
      </c>
      <c r="I113" s="181"/>
      <c r="J113" s="182">
        <f t="shared" si="10"/>
        <v>0</v>
      </c>
      <c r="K113" s="178" t="s">
        <v>79</v>
      </c>
      <c r="L113" s="42"/>
      <c r="M113" s="183" t="s">
        <v>79</v>
      </c>
      <c r="N113" s="184" t="s">
        <v>51</v>
      </c>
      <c r="O113" s="67"/>
      <c r="P113" s="185">
        <f t="shared" si="11"/>
        <v>0</v>
      </c>
      <c r="Q113" s="185">
        <v>1.2999999999999999E-4</v>
      </c>
      <c r="R113" s="185">
        <f t="shared" si="12"/>
        <v>6.4999999999999997E-4</v>
      </c>
      <c r="S113" s="185">
        <v>0</v>
      </c>
      <c r="T113" s="186">
        <f t="shared" si="13"/>
        <v>0</v>
      </c>
      <c r="U113" s="37"/>
      <c r="V113" s="37"/>
      <c r="W113" s="37"/>
      <c r="X113" s="37"/>
      <c r="Y113" s="37"/>
      <c r="Z113" s="37"/>
      <c r="AA113" s="37"/>
      <c r="AB113" s="37"/>
      <c r="AC113" s="37"/>
      <c r="AD113" s="37"/>
      <c r="AE113" s="37"/>
      <c r="AR113" s="187" t="s">
        <v>270</v>
      </c>
      <c r="AT113" s="187" t="s">
        <v>157</v>
      </c>
      <c r="AU113" s="187" t="s">
        <v>91</v>
      </c>
      <c r="AY113" s="19" t="s">
        <v>154</v>
      </c>
      <c r="BE113" s="188">
        <f t="shared" si="14"/>
        <v>0</v>
      </c>
      <c r="BF113" s="188">
        <f t="shared" si="15"/>
        <v>0</v>
      </c>
      <c r="BG113" s="188">
        <f t="shared" si="16"/>
        <v>0</v>
      </c>
      <c r="BH113" s="188">
        <f t="shared" si="17"/>
        <v>0</v>
      </c>
      <c r="BI113" s="188">
        <f t="shared" si="18"/>
        <v>0</v>
      </c>
      <c r="BJ113" s="19" t="s">
        <v>89</v>
      </c>
      <c r="BK113" s="188">
        <f t="shared" si="19"/>
        <v>0</v>
      </c>
      <c r="BL113" s="19" t="s">
        <v>270</v>
      </c>
      <c r="BM113" s="187" t="s">
        <v>1118</v>
      </c>
    </row>
    <row r="114" spans="1:65" s="2" customFormat="1" ht="16.5" customHeight="1" x14ac:dyDescent="0.2">
      <c r="A114" s="37"/>
      <c r="B114" s="38"/>
      <c r="C114" s="176" t="s">
        <v>340</v>
      </c>
      <c r="D114" s="176" t="s">
        <v>157</v>
      </c>
      <c r="E114" s="177" t="s">
        <v>1119</v>
      </c>
      <c r="F114" s="178" t="s">
        <v>1120</v>
      </c>
      <c r="G114" s="179" t="s">
        <v>1121</v>
      </c>
      <c r="H114" s="180">
        <v>1</v>
      </c>
      <c r="I114" s="181"/>
      <c r="J114" s="182">
        <f t="shared" si="10"/>
        <v>0</v>
      </c>
      <c r="K114" s="178" t="s">
        <v>79</v>
      </c>
      <c r="L114" s="42"/>
      <c r="M114" s="183" t="s">
        <v>79</v>
      </c>
      <c r="N114" s="184" t="s">
        <v>51</v>
      </c>
      <c r="O114" s="67"/>
      <c r="P114" s="185">
        <f t="shared" si="11"/>
        <v>0</v>
      </c>
      <c r="Q114" s="185">
        <v>2.5000000000000001E-4</v>
      </c>
      <c r="R114" s="185">
        <f t="shared" si="12"/>
        <v>2.5000000000000001E-4</v>
      </c>
      <c r="S114" s="185">
        <v>0</v>
      </c>
      <c r="T114" s="186">
        <f t="shared" si="13"/>
        <v>0</v>
      </c>
      <c r="U114" s="37"/>
      <c r="V114" s="37"/>
      <c r="W114" s="37"/>
      <c r="X114" s="37"/>
      <c r="Y114" s="37"/>
      <c r="Z114" s="37"/>
      <c r="AA114" s="37"/>
      <c r="AB114" s="37"/>
      <c r="AC114" s="37"/>
      <c r="AD114" s="37"/>
      <c r="AE114" s="37"/>
      <c r="AR114" s="187" t="s">
        <v>270</v>
      </c>
      <c r="AT114" s="187" t="s">
        <v>157</v>
      </c>
      <c r="AU114" s="187" t="s">
        <v>91</v>
      </c>
      <c r="AY114" s="19" t="s">
        <v>154</v>
      </c>
      <c r="BE114" s="188">
        <f t="shared" si="14"/>
        <v>0</v>
      </c>
      <c r="BF114" s="188">
        <f t="shared" si="15"/>
        <v>0</v>
      </c>
      <c r="BG114" s="188">
        <f t="shared" si="16"/>
        <v>0</v>
      </c>
      <c r="BH114" s="188">
        <f t="shared" si="17"/>
        <v>0</v>
      </c>
      <c r="BI114" s="188">
        <f t="shared" si="18"/>
        <v>0</v>
      </c>
      <c r="BJ114" s="19" t="s">
        <v>89</v>
      </c>
      <c r="BK114" s="188">
        <f t="shared" si="19"/>
        <v>0</v>
      </c>
      <c r="BL114" s="19" t="s">
        <v>270</v>
      </c>
      <c r="BM114" s="187" t="s">
        <v>1122</v>
      </c>
    </row>
    <row r="115" spans="1:65" s="2" customFormat="1" ht="21.75" customHeight="1" x14ac:dyDescent="0.2">
      <c r="A115" s="37"/>
      <c r="B115" s="38"/>
      <c r="C115" s="176" t="s">
        <v>349</v>
      </c>
      <c r="D115" s="176" t="s">
        <v>157</v>
      </c>
      <c r="E115" s="177" t="s">
        <v>1123</v>
      </c>
      <c r="F115" s="178" t="s">
        <v>1124</v>
      </c>
      <c r="G115" s="179" t="s">
        <v>181</v>
      </c>
      <c r="H115" s="180">
        <v>4</v>
      </c>
      <c r="I115" s="181"/>
      <c r="J115" s="182">
        <f t="shared" si="10"/>
        <v>0</v>
      </c>
      <c r="K115" s="178" t="s">
        <v>79</v>
      </c>
      <c r="L115" s="42"/>
      <c r="M115" s="183" t="s">
        <v>79</v>
      </c>
      <c r="N115" s="184" t="s">
        <v>51</v>
      </c>
      <c r="O115" s="67"/>
      <c r="P115" s="185">
        <f t="shared" si="11"/>
        <v>0</v>
      </c>
      <c r="Q115" s="185">
        <v>5.0000000000000001E-4</v>
      </c>
      <c r="R115" s="185">
        <f t="shared" si="12"/>
        <v>2E-3</v>
      </c>
      <c r="S115" s="185">
        <v>0</v>
      </c>
      <c r="T115" s="186">
        <f t="shared" si="13"/>
        <v>0</v>
      </c>
      <c r="U115" s="37"/>
      <c r="V115" s="37"/>
      <c r="W115" s="37"/>
      <c r="X115" s="37"/>
      <c r="Y115" s="37"/>
      <c r="Z115" s="37"/>
      <c r="AA115" s="37"/>
      <c r="AB115" s="37"/>
      <c r="AC115" s="37"/>
      <c r="AD115" s="37"/>
      <c r="AE115" s="37"/>
      <c r="AR115" s="187" t="s">
        <v>270</v>
      </c>
      <c r="AT115" s="187" t="s">
        <v>157</v>
      </c>
      <c r="AU115" s="187" t="s">
        <v>91</v>
      </c>
      <c r="AY115" s="19" t="s">
        <v>154</v>
      </c>
      <c r="BE115" s="188">
        <f t="shared" si="14"/>
        <v>0</v>
      </c>
      <c r="BF115" s="188">
        <f t="shared" si="15"/>
        <v>0</v>
      </c>
      <c r="BG115" s="188">
        <f t="shared" si="16"/>
        <v>0</v>
      </c>
      <c r="BH115" s="188">
        <f t="shared" si="17"/>
        <v>0</v>
      </c>
      <c r="BI115" s="188">
        <f t="shared" si="18"/>
        <v>0</v>
      </c>
      <c r="BJ115" s="19" t="s">
        <v>89</v>
      </c>
      <c r="BK115" s="188">
        <f t="shared" si="19"/>
        <v>0</v>
      </c>
      <c r="BL115" s="19" t="s">
        <v>270</v>
      </c>
      <c r="BM115" s="187" t="s">
        <v>1125</v>
      </c>
    </row>
    <row r="116" spans="1:65" s="2" customFormat="1" ht="24.2" customHeight="1" x14ac:dyDescent="0.2">
      <c r="A116" s="37"/>
      <c r="B116" s="38"/>
      <c r="C116" s="176" t="s">
        <v>356</v>
      </c>
      <c r="D116" s="176" t="s">
        <v>157</v>
      </c>
      <c r="E116" s="177" t="s">
        <v>1126</v>
      </c>
      <c r="F116" s="178" t="s">
        <v>1127</v>
      </c>
      <c r="G116" s="179" t="s">
        <v>305</v>
      </c>
      <c r="H116" s="180">
        <v>49</v>
      </c>
      <c r="I116" s="181"/>
      <c r="J116" s="182">
        <f t="shared" si="10"/>
        <v>0</v>
      </c>
      <c r="K116" s="178" t="s">
        <v>79</v>
      </c>
      <c r="L116" s="42"/>
      <c r="M116" s="183" t="s">
        <v>79</v>
      </c>
      <c r="N116" s="184" t="s">
        <v>51</v>
      </c>
      <c r="O116" s="67"/>
      <c r="P116" s="185">
        <f t="shared" si="11"/>
        <v>0</v>
      </c>
      <c r="Q116" s="185">
        <v>1.9000000000000001E-4</v>
      </c>
      <c r="R116" s="185">
        <f t="shared" si="12"/>
        <v>9.3100000000000006E-3</v>
      </c>
      <c r="S116" s="185">
        <v>0</v>
      </c>
      <c r="T116" s="186">
        <f t="shared" si="13"/>
        <v>0</v>
      </c>
      <c r="U116" s="37"/>
      <c r="V116" s="37"/>
      <c r="W116" s="37"/>
      <c r="X116" s="37"/>
      <c r="Y116" s="37"/>
      <c r="Z116" s="37"/>
      <c r="AA116" s="37"/>
      <c r="AB116" s="37"/>
      <c r="AC116" s="37"/>
      <c r="AD116" s="37"/>
      <c r="AE116" s="37"/>
      <c r="AR116" s="187" t="s">
        <v>270</v>
      </c>
      <c r="AT116" s="187" t="s">
        <v>157</v>
      </c>
      <c r="AU116" s="187" t="s">
        <v>91</v>
      </c>
      <c r="AY116" s="19" t="s">
        <v>154</v>
      </c>
      <c r="BE116" s="188">
        <f t="shared" si="14"/>
        <v>0</v>
      </c>
      <c r="BF116" s="188">
        <f t="shared" si="15"/>
        <v>0</v>
      </c>
      <c r="BG116" s="188">
        <f t="shared" si="16"/>
        <v>0</v>
      </c>
      <c r="BH116" s="188">
        <f t="shared" si="17"/>
        <v>0</v>
      </c>
      <c r="BI116" s="188">
        <f t="shared" si="18"/>
        <v>0</v>
      </c>
      <c r="BJ116" s="19" t="s">
        <v>89</v>
      </c>
      <c r="BK116" s="188">
        <f t="shared" si="19"/>
        <v>0</v>
      </c>
      <c r="BL116" s="19" t="s">
        <v>270</v>
      </c>
      <c r="BM116" s="187" t="s">
        <v>1128</v>
      </c>
    </row>
    <row r="117" spans="1:65" s="2" customFormat="1" ht="21.75" customHeight="1" x14ac:dyDescent="0.2">
      <c r="A117" s="37"/>
      <c r="B117" s="38"/>
      <c r="C117" s="176" t="s">
        <v>362</v>
      </c>
      <c r="D117" s="176" t="s">
        <v>157</v>
      </c>
      <c r="E117" s="177" t="s">
        <v>1129</v>
      </c>
      <c r="F117" s="178" t="s">
        <v>1130</v>
      </c>
      <c r="G117" s="179" t="s">
        <v>305</v>
      </c>
      <c r="H117" s="180">
        <v>49</v>
      </c>
      <c r="I117" s="181"/>
      <c r="J117" s="182">
        <f t="shared" si="10"/>
        <v>0</v>
      </c>
      <c r="K117" s="178" t="s">
        <v>79</v>
      </c>
      <c r="L117" s="42"/>
      <c r="M117" s="183" t="s">
        <v>79</v>
      </c>
      <c r="N117" s="184" t="s">
        <v>51</v>
      </c>
      <c r="O117" s="67"/>
      <c r="P117" s="185">
        <f t="shared" si="11"/>
        <v>0</v>
      </c>
      <c r="Q117" s="185">
        <v>1.0000000000000001E-5</v>
      </c>
      <c r="R117" s="185">
        <f t="shared" si="12"/>
        <v>4.9000000000000009E-4</v>
      </c>
      <c r="S117" s="185">
        <v>0</v>
      </c>
      <c r="T117" s="186">
        <f t="shared" si="13"/>
        <v>0</v>
      </c>
      <c r="U117" s="37"/>
      <c r="V117" s="37"/>
      <c r="W117" s="37"/>
      <c r="X117" s="37"/>
      <c r="Y117" s="37"/>
      <c r="Z117" s="37"/>
      <c r="AA117" s="37"/>
      <c r="AB117" s="37"/>
      <c r="AC117" s="37"/>
      <c r="AD117" s="37"/>
      <c r="AE117" s="37"/>
      <c r="AR117" s="187" t="s">
        <v>270</v>
      </c>
      <c r="AT117" s="187" t="s">
        <v>157</v>
      </c>
      <c r="AU117" s="187" t="s">
        <v>91</v>
      </c>
      <c r="AY117" s="19" t="s">
        <v>154</v>
      </c>
      <c r="BE117" s="188">
        <f t="shared" si="14"/>
        <v>0</v>
      </c>
      <c r="BF117" s="188">
        <f t="shared" si="15"/>
        <v>0</v>
      </c>
      <c r="BG117" s="188">
        <f t="shared" si="16"/>
        <v>0</v>
      </c>
      <c r="BH117" s="188">
        <f t="shared" si="17"/>
        <v>0</v>
      </c>
      <c r="BI117" s="188">
        <f t="shared" si="18"/>
        <v>0</v>
      </c>
      <c r="BJ117" s="19" t="s">
        <v>89</v>
      </c>
      <c r="BK117" s="188">
        <f t="shared" si="19"/>
        <v>0</v>
      </c>
      <c r="BL117" s="19" t="s">
        <v>270</v>
      </c>
      <c r="BM117" s="187" t="s">
        <v>1131</v>
      </c>
    </row>
    <row r="118" spans="1:65" s="2" customFormat="1" ht="24.2" customHeight="1" x14ac:dyDescent="0.2">
      <c r="A118" s="37"/>
      <c r="B118" s="38"/>
      <c r="C118" s="176" t="s">
        <v>369</v>
      </c>
      <c r="D118" s="176" t="s">
        <v>157</v>
      </c>
      <c r="E118" s="177" t="s">
        <v>1132</v>
      </c>
      <c r="F118" s="178" t="s">
        <v>1133</v>
      </c>
      <c r="G118" s="179" t="s">
        <v>174</v>
      </c>
      <c r="H118" s="180">
        <v>7.3999999999999996E-2</v>
      </c>
      <c r="I118" s="181"/>
      <c r="J118" s="182">
        <f t="shared" si="10"/>
        <v>0</v>
      </c>
      <c r="K118" s="178" t="s">
        <v>79</v>
      </c>
      <c r="L118" s="42"/>
      <c r="M118" s="183" t="s">
        <v>79</v>
      </c>
      <c r="N118" s="184" t="s">
        <v>51</v>
      </c>
      <c r="O118" s="67"/>
      <c r="P118" s="185">
        <f t="shared" si="11"/>
        <v>0</v>
      </c>
      <c r="Q118" s="185">
        <v>0</v>
      </c>
      <c r="R118" s="185">
        <f t="shared" si="12"/>
        <v>0</v>
      </c>
      <c r="S118" s="185">
        <v>0</v>
      </c>
      <c r="T118" s="186">
        <f t="shared" si="13"/>
        <v>0</v>
      </c>
      <c r="U118" s="37"/>
      <c r="V118" s="37"/>
      <c r="W118" s="37"/>
      <c r="X118" s="37"/>
      <c r="Y118" s="37"/>
      <c r="Z118" s="37"/>
      <c r="AA118" s="37"/>
      <c r="AB118" s="37"/>
      <c r="AC118" s="37"/>
      <c r="AD118" s="37"/>
      <c r="AE118" s="37"/>
      <c r="AR118" s="187" t="s">
        <v>270</v>
      </c>
      <c r="AT118" s="187" t="s">
        <v>157</v>
      </c>
      <c r="AU118" s="187" t="s">
        <v>91</v>
      </c>
      <c r="AY118" s="19" t="s">
        <v>154</v>
      </c>
      <c r="BE118" s="188">
        <f t="shared" si="14"/>
        <v>0</v>
      </c>
      <c r="BF118" s="188">
        <f t="shared" si="15"/>
        <v>0</v>
      </c>
      <c r="BG118" s="188">
        <f t="shared" si="16"/>
        <v>0</v>
      </c>
      <c r="BH118" s="188">
        <f t="shared" si="17"/>
        <v>0</v>
      </c>
      <c r="BI118" s="188">
        <f t="shared" si="18"/>
        <v>0</v>
      </c>
      <c r="BJ118" s="19" t="s">
        <v>89</v>
      </c>
      <c r="BK118" s="188">
        <f t="shared" si="19"/>
        <v>0</v>
      </c>
      <c r="BL118" s="19" t="s">
        <v>270</v>
      </c>
      <c r="BM118" s="187" t="s">
        <v>1134</v>
      </c>
    </row>
    <row r="119" spans="1:65" s="12" customFormat="1" ht="22.9" customHeight="1" x14ac:dyDescent="0.2">
      <c r="B119" s="160"/>
      <c r="C119" s="161"/>
      <c r="D119" s="162" t="s">
        <v>80</v>
      </c>
      <c r="E119" s="174" t="s">
        <v>607</v>
      </c>
      <c r="F119" s="174" t="s">
        <v>608</v>
      </c>
      <c r="G119" s="161"/>
      <c r="H119" s="161"/>
      <c r="I119" s="164"/>
      <c r="J119" s="175">
        <f>BK119</f>
        <v>0</v>
      </c>
      <c r="K119" s="161"/>
      <c r="L119" s="166"/>
      <c r="M119" s="167"/>
      <c r="N119" s="168"/>
      <c r="O119" s="168"/>
      <c r="P119" s="169">
        <f>SUM(P120:P127)</f>
        <v>0</v>
      </c>
      <c r="Q119" s="168"/>
      <c r="R119" s="169">
        <f>SUM(R120:R127)</f>
        <v>6.522E-2</v>
      </c>
      <c r="S119" s="168"/>
      <c r="T119" s="170">
        <f>SUM(T120:T127)</f>
        <v>0</v>
      </c>
      <c r="AR119" s="171" t="s">
        <v>91</v>
      </c>
      <c r="AT119" s="172" t="s">
        <v>80</v>
      </c>
      <c r="AU119" s="172" t="s">
        <v>89</v>
      </c>
      <c r="AY119" s="171" t="s">
        <v>154</v>
      </c>
      <c r="BK119" s="173">
        <f>SUM(BK120:BK127)</f>
        <v>0</v>
      </c>
    </row>
    <row r="120" spans="1:65" s="2" customFormat="1" ht="24.2" customHeight="1" x14ac:dyDescent="0.2">
      <c r="A120" s="37"/>
      <c r="B120" s="38"/>
      <c r="C120" s="176" t="s">
        <v>377</v>
      </c>
      <c r="D120" s="176" t="s">
        <v>157</v>
      </c>
      <c r="E120" s="177" t="s">
        <v>1135</v>
      </c>
      <c r="F120" s="178" t="s">
        <v>1136</v>
      </c>
      <c r="G120" s="179" t="s">
        <v>612</v>
      </c>
      <c r="H120" s="180">
        <v>3</v>
      </c>
      <c r="I120" s="181"/>
      <c r="J120" s="182">
        <f t="shared" ref="J120:J127" si="20">ROUND(I120*H120,2)</f>
        <v>0</v>
      </c>
      <c r="K120" s="178" t="s">
        <v>79</v>
      </c>
      <c r="L120" s="42"/>
      <c r="M120" s="183" t="s">
        <v>79</v>
      </c>
      <c r="N120" s="184" t="s">
        <v>51</v>
      </c>
      <c r="O120" s="67"/>
      <c r="P120" s="185">
        <f t="shared" ref="P120:P127" si="21">O120*H120</f>
        <v>0</v>
      </c>
      <c r="Q120" s="185">
        <v>1.4970000000000001E-2</v>
      </c>
      <c r="R120" s="185">
        <f t="shared" ref="R120:R127" si="22">Q120*H120</f>
        <v>4.4910000000000005E-2</v>
      </c>
      <c r="S120" s="185">
        <v>0</v>
      </c>
      <c r="T120" s="186">
        <f t="shared" ref="T120:T127" si="23">S120*H120</f>
        <v>0</v>
      </c>
      <c r="U120" s="37"/>
      <c r="V120" s="37"/>
      <c r="W120" s="37"/>
      <c r="X120" s="37"/>
      <c r="Y120" s="37"/>
      <c r="Z120" s="37"/>
      <c r="AA120" s="37"/>
      <c r="AB120" s="37"/>
      <c r="AC120" s="37"/>
      <c r="AD120" s="37"/>
      <c r="AE120" s="37"/>
      <c r="AR120" s="187" t="s">
        <v>270</v>
      </c>
      <c r="AT120" s="187" t="s">
        <v>157</v>
      </c>
      <c r="AU120" s="187" t="s">
        <v>91</v>
      </c>
      <c r="AY120" s="19" t="s">
        <v>154</v>
      </c>
      <c r="BE120" s="188">
        <f t="shared" ref="BE120:BE127" si="24">IF(N120="základní",J120,0)</f>
        <v>0</v>
      </c>
      <c r="BF120" s="188">
        <f t="shared" ref="BF120:BF127" si="25">IF(N120="snížená",J120,0)</f>
        <v>0</v>
      </c>
      <c r="BG120" s="188">
        <f t="shared" ref="BG120:BG127" si="26">IF(N120="zákl. přenesená",J120,0)</f>
        <v>0</v>
      </c>
      <c r="BH120" s="188">
        <f t="shared" ref="BH120:BH127" si="27">IF(N120="sníž. přenesená",J120,0)</f>
        <v>0</v>
      </c>
      <c r="BI120" s="188">
        <f t="shared" ref="BI120:BI127" si="28">IF(N120="nulová",J120,0)</f>
        <v>0</v>
      </c>
      <c r="BJ120" s="19" t="s">
        <v>89</v>
      </c>
      <c r="BK120" s="188">
        <f t="shared" ref="BK120:BK127" si="29">ROUND(I120*H120,2)</f>
        <v>0</v>
      </c>
      <c r="BL120" s="19" t="s">
        <v>270</v>
      </c>
      <c r="BM120" s="187" t="s">
        <v>1137</v>
      </c>
    </row>
    <row r="121" spans="1:65" s="2" customFormat="1" ht="24.2" customHeight="1" x14ac:dyDescent="0.2">
      <c r="A121" s="37"/>
      <c r="B121" s="38"/>
      <c r="C121" s="176" t="s">
        <v>383</v>
      </c>
      <c r="D121" s="176" t="s">
        <v>157</v>
      </c>
      <c r="E121" s="177" t="s">
        <v>1138</v>
      </c>
      <c r="F121" s="178" t="s">
        <v>1139</v>
      </c>
      <c r="G121" s="179" t="s">
        <v>612</v>
      </c>
      <c r="H121" s="180">
        <v>1</v>
      </c>
      <c r="I121" s="181"/>
      <c r="J121" s="182">
        <f t="shared" si="20"/>
        <v>0</v>
      </c>
      <c r="K121" s="178" t="s">
        <v>79</v>
      </c>
      <c r="L121" s="42"/>
      <c r="M121" s="183" t="s">
        <v>79</v>
      </c>
      <c r="N121" s="184" t="s">
        <v>51</v>
      </c>
      <c r="O121" s="67"/>
      <c r="P121" s="185">
        <f t="shared" si="21"/>
        <v>0</v>
      </c>
      <c r="Q121" s="185">
        <v>1.0659999999999999E-2</v>
      </c>
      <c r="R121" s="185">
        <f t="shared" si="22"/>
        <v>1.0659999999999999E-2</v>
      </c>
      <c r="S121" s="185">
        <v>0</v>
      </c>
      <c r="T121" s="186">
        <f t="shared" si="23"/>
        <v>0</v>
      </c>
      <c r="U121" s="37"/>
      <c r="V121" s="37"/>
      <c r="W121" s="37"/>
      <c r="X121" s="37"/>
      <c r="Y121" s="37"/>
      <c r="Z121" s="37"/>
      <c r="AA121" s="37"/>
      <c r="AB121" s="37"/>
      <c r="AC121" s="37"/>
      <c r="AD121" s="37"/>
      <c r="AE121" s="37"/>
      <c r="AR121" s="187" t="s">
        <v>270</v>
      </c>
      <c r="AT121" s="187" t="s">
        <v>157</v>
      </c>
      <c r="AU121" s="187" t="s">
        <v>91</v>
      </c>
      <c r="AY121" s="19" t="s">
        <v>154</v>
      </c>
      <c r="BE121" s="188">
        <f t="shared" si="24"/>
        <v>0</v>
      </c>
      <c r="BF121" s="188">
        <f t="shared" si="25"/>
        <v>0</v>
      </c>
      <c r="BG121" s="188">
        <f t="shared" si="26"/>
        <v>0</v>
      </c>
      <c r="BH121" s="188">
        <f t="shared" si="27"/>
        <v>0</v>
      </c>
      <c r="BI121" s="188">
        <f t="shared" si="28"/>
        <v>0</v>
      </c>
      <c r="BJ121" s="19" t="s">
        <v>89</v>
      </c>
      <c r="BK121" s="188">
        <f t="shared" si="29"/>
        <v>0</v>
      </c>
      <c r="BL121" s="19" t="s">
        <v>270</v>
      </c>
      <c r="BM121" s="187" t="s">
        <v>1140</v>
      </c>
    </row>
    <row r="122" spans="1:65" s="2" customFormat="1" ht="24.2" customHeight="1" x14ac:dyDescent="0.2">
      <c r="A122" s="37"/>
      <c r="B122" s="38"/>
      <c r="C122" s="176" t="s">
        <v>389</v>
      </c>
      <c r="D122" s="176" t="s">
        <v>157</v>
      </c>
      <c r="E122" s="177" t="s">
        <v>1141</v>
      </c>
      <c r="F122" s="178" t="s">
        <v>1142</v>
      </c>
      <c r="G122" s="179" t="s">
        <v>612</v>
      </c>
      <c r="H122" s="180">
        <v>5</v>
      </c>
      <c r="I122" s="181"/>
      <c r="J122" s="182">
        <f t="shared" si="20"/>
        <v>0</v>
      </c>
      <c r="K122" s="178" t="s">
        <v>79</v>
      </c>
      <c r="L122" s="42"/>
      <c r="M122" s="183" t="s">
        <v>79</v>
      </c>
      <c r="N122" s="184" t="s">
        <v>51</v>
      </c>
      <c r="O122" s="67"/>
      <c r="P122" s="185">
        <f t="shared" si="21"/>
        <v>0</v>
      </c>
      <c r="Q122" s="185">
        <v>2.4000000000000001E-4</v>
      </c>
      <c r="R122" s="185">
        <f t="shared" si="22"/>
        <v>1.2000000000000001E-3</v>
      </c>
      <c r="S122" s="185">
        <v>0</v>
      </c>
      <c r="T122" s="186">
        <f t="shared" si="23"/>
        <v>0</v>
      </c>
      <c r="U122" s="37"/>
      <c r="V122" s="37"/>
      <c r="W122" s="37"/>
      <c r="X122" s="37"/>
      <c r="Y122" s="37"/>
      <c r="Z122" s="37"/>
      <c r="AA122" s="37"/>
      <c r="AB122" s="37"/>
      <c r="AC122" s="37"/>
      <c r="AD122" s="37"/>
      <c r="AE122" s="37"/>
      <c r="AR122" s="187" t="s">
        <v>270</v>
      </c>
      <c r="AT122" s="187" t="s">
        <v>157</v>
      </c>
      <c r="AU122" s="187" t="s">
        <v>91</v>
      </c>
      <c r="AY122" s="19" t="s">
        <v>154</v>
      </c>
      <c r="BE122" s="188">
        <f t="shared" si="24"/>
        <v>0</v>
      </c>
      <c r="BF122" s="188">
        <f t="shared" si="25"/>
        <v>0</v>
      </c>
      <c r="BG122" s="188">
        <f t="shared" si="26"/>
        <v>0</v>
      </c>
      <c r="BH122" s="188">
        <f t="shared" si="27"/>
        <v>0</v>
      </c>
      <c r="BI122" s="188">
        <f t="shared" si="28"/>
        <v>0</v>
      </c>
      <c r="BJ122" s="19" t="s">
        <v>89</v>
      </c>
      <c r="BK122" s="188">
        <f t="shared" si="29"/>
        <v>0</v>
      </c>
      <c r="BL122" s="19" t="s">
        <v>270</v>
      </c>
      <c r="BM122" s="187" t="s">
        <v>1143</v>
      </c>
    </row>
    <row r="123" spans="1:65" s="2" customFormat="1" ht="16.5" customHeight="1" x14ac:dyDescent="0.2">
      <c r="A123" s="37"/>
      <c r="B123" s="38"/>
      <c r="C123" s="176" t="s">
        <v>395</v>
      </c>
      <c r="D123" s="176" t="s">
        <v>157</v>
      </c>
      <c r="E123" s="177" t="s">
        <v>1144</v>
      </c>
      <c r="F123" s="178" t="s">
        <v>1145</v>
      </c>
      <c r="G123" s="179" t="s">
        <v>181</v>
      </c>
      <c r="H123" s="180">
        <v>1</v>
      </c>
      <c r="I123" s="181"/>
      <c r="J123" s="182">
        <f t="shared" si="20"/>
        <v>0</v>
      </c>
      <c r="K123" s="178" t="s">
        <v>79</v>
      </c>
      <c r="L123" s="42"/>
      <c r="M123" s="183" t="s">
        <v>79</v>
      </c>
      <c r="N123" s="184" t="s">
        <v>51</v>
      </c>
      <c r="O123" s="67"/>
      <c r="P123" s="185">
        <f t="shared" si="21"/>
        <v>0</v>
      </c>
      <c r="Q123" s="185">
        <v>1.09E-3</v>
      </c>
      <c r="R123" s="185">
        <f t="shared" si="22"/>
        <v>1.09E-3</v>
      </c>
      <c r="S123" s="185">
        <v>0</v>
      </c>
      <c r="T123" s="186">
        <f t="shared" si="23"/>
        <v>0</v>
      </c>
      <c r="U123" s="37"/>
      <c r="V123" s="37"/>
      <c r="W123" s="37"/>
      <c r="X123" s="37"/>
      <c r="Y123" s="37"/>
      <c r="Z123" s="37"/>
      <c r="AA123" s="37"/>
      <c r="AB123" s="37"/>
      <c r="AC123" s="37"/>
      <c r="AD123" s="37"/>
      <c r="AE123" s="37"/>
      <c r="AR123" s="187" t="s">
        <v>270</v>
      </c>
      <c r="AT123" s="187" t="s">
        <v>157</v>
      </c>
      <c r="AU123" s="187" t="s">
        <v>91</v>
      </c>
      <c r="AY123" s="19" t="s">
        <v>154</v>
      </c>
      <c r="BE123" s="188">
        <f t="shared" si="24"/>
        <v>0</v>
      </c>
      <c r="BF123" s="188">
        <f t="shared" si="25"/>
        <v>0</v>
      </c>
      <c r="BG123" s="188">
        <f t="shared" si="26"/>
        <v>0</v>
      </c>
      <c r="BH123" s="188">
        <f t="shared" si="27"/>
        <v>0</v>
      </c>
      <c r="BI123" s="188">
        <f t="shared" si="28"/>
        <v>0</v>
      </c>
      <c r="BJ123" s="19" t="s">
        <v>89</v>
      </c>
      <c r="BK123" s="188">
        <f t="shared" si="29"/>
        <v>0</v>
      </c>
      <c r="BL123" s="19" t="s">
        <v>270</v>
      </c>
      <c r="BM123" s="187" t="s">
        <v>1146</v>
      </c>
    </row>
    <row r="124" spans="1:65" s="2" customFormat="1" ht="16.5" customHeight="1" x14ac:dyDescent="0.2">
      <c r="A124" s="37"/>
      <c r="B124" s="38"/>
      <c r="C124" s="176" t="s">
        <v>402</v>
      </c>
      <c r="D124" s="176" t="s">
        <v>157</v>
      </c>
      <c r="E124" s="177" t="s">
        <v>1147</v>
      </c>
      <c r="F124" s="178" t="s">
        <v>1148</v>
      </c>
      <c r="G124" s="179" t="s">
        <v>612</v>
      </c>
      <c r="H124" s="180">
        <v>2</v>
      </c>
      <c r="I124" s="181"/>
      <c r="J124" s="182">
        <f t="shared" si="20"/>
        <v>0</v>
      </c>
      <c r="K124" s="178" t="s">
        <v>79</v>
      </c>
      <c r="L124" s="42"/>
      <c r="M124" s="183" t="s">
        <v>79</v>
      </c>
      <c r="N124" s="184" t="s">
        <v>51</v>
      </c>
      <c r="O124" s="67"/>
      <c r="P124" s="185">
        <f t="shared" si="21"/>
        <v>0</v>
      </c>
      <c r="Q124" s="185">
        <v>1.8400000000000001E-3</v>
      </c>
      <c r="R124" s="185">
        <f t="shared" si="22"/>
        <v>3.6800000000000001E-3</v>
      </c>
      <c r="S124" s="185">
        <v>0</v>
      </c>
      <c r="T124" s="186">
        <f t="shared" si="23"/>
        <v>0</v>
      </c>
      <c r="U124" s="37"/>
      <c r="V124" s="37"/>
      <c r="W124" s="37"/>
      <c r="X124" s="37"/>
      <c r="Y124" s="37"/>
      <c r="Z124" s="37"/>
      <c r="AA124" s="37"/>
      <c r="AB124" s="37"/>
      <c r="AC124" s="37"/>
      <c r="AD124" s="37"/>
      <c r="AE124" s="37"/>
      <c r="AR124" s="187" t="s">
        <v>270</v>
      </c>
      <c r="AT124" s="187" t="s">
        <v>157</v>
      </c>
      <c r="AU124" s="187" t="s">
        <v>91</v>
      </c>
      <c r="AY124" s="19" t="s">
        <v>154</v>
      </c>
      <c r="BE124" s="188">
        <f t="shared" si="24"/>
        <v>0</v>
      </c>
      <c r="BF124" s="188">
        <f t="shared" si="25"/>
        <v>0</v>
      </c>
      <c r="BG124" s="188">
        <f t="shared" si="26"/>
        <v>0</v>
      </c>
      <c r="BH124" s="188">
        <f t="shared" si="27"/>
        <v>0</v>
      </c>
      <c r="BI124" s="188">
        <f t="shared" si="28"/>
        <v>0</v>
      </c>
      <c r="BJ124" s="19" t="s">
        <v>89</v>
      </c>
      <c r="BK124" s="188">
        <f t="shared" si="29"/>
        <v>0</v>
      </c>
      <c r="BL124" s="19" t="s">
        <v>270</v>
      </c>
      <c r="BM124" s="187" t="s">
        <v>1149</v>
      </c>
    </row>
    <row r="125" spans="1:65" s="2" customFormat="1" ht="24.2" customHeight="1" x14ac:dyDescent="0.2">
      <c r="A125" s="37"/>
      <c r="B125" s="38"/>
      <c r="C125" s="176" t="s">
        <v>410</v>
      </c>
      <c r="D125" s="176" t="s">
        <v>157</v>
      </c>
      <c r="E125" s="177" t="s">
        <v>1150</v>
      </c>
      <c r="F125" s="178" t="s">
        <v>1151</v>
      </c>
      <c r="G125" s="179" t="s">
        <v>612</v>
      </c>
      <c r="H125" s="180">
        <v>1</v>
      </c>
      <c r="I125" s="181"/>
      <c r="J125" s="182">
        <f t="shared" si="20"/>
        <v>0</v>
      </c>
      <c r="K125" s="178" t="s">
        <v>79</v>
      </c>
      <c r="L125" s="42"/>
      <c r="M125" s="183" t="s">
        <v>79</v>
      </c>
      <c r="N125" s="184" t="s">
        <v>51</v>
      </c>
      <c r="O125" s="67"/>
      <c r="P125" s="185">
        <f t="shared" si="21"/>
        <v>0</v>
      </c>
      <c r="Q125" s="185">
        <v>1.8400000000000001E-3</v>
      </c>
      <c r="R125" s="185">
        <f t="shared" si="22"/>
        <v>1.8400000000000001E-3</v>
      </c>
      <c r="S125" s="185">
        <v>0</v>
      </c>
      <c r="T125" s="186">
        <f t="shared" si="23"/>
        <v>0</v>
      </c>
      <c r="U125" s="37"/>
      <c r="V125" s="37"/>
      <c r="W125" s="37"/>
      <c r="X125" s="37"/>
      <c r="Y125" s="37"/>
      <c r="Z125" s="37"/>
      <c r="AA125" s="37"/>
      <c r="AB125" s="37"/>
      <c r="AC125" s="37"/>
      <c r="AD125" s="37"/>
      <c r="AE125" s="37"/>
      <c r="AR125" s="187" t="s">
        <v>270</v>
      </c>
      <c r="AT125" s="187" t="s">
        <v>157</v>
      </c>
      <c r="AU125" s="187" t="s">
        <v>91</v>
      </c>
      <c r="AY125" s="19" t="s">
        <v>154</v>
      </c>
      <c r="BE125" s="188">
        <f t="shared" si="24"/>
        <v>0</v>
      </c>
      <c r="BF125" s="188">
        <f t="shared" si="25"/>
        <v>0</v>
      </c>
      <c r="BG125" s="188">
        <f t="shared" si="26"/>
        <v>0</v>
      </c>
      <c r="BH125" s="188">
        <f t="shared" si="27"/>
        <v>0</v>
      </c>
      <c r="BI125" s="188">
        <f t="shared" si="28"/>
        <v>0</v>
      </c>
      <c r="BJ125" s="19" t="s">
        <v>89</v>
      </c>
      <c r="BK125" s="188">
        <f t="shared" si="29"/>
        <v>0</v>
      </c>
      <c r="BL125" s="19" t="s">
        <v>270</v>
      </c>
      <c r="BM125" s="187" t="s">
        <v>1152</v>
      </c>
    </row>
    <row r="126" spans="1:65" s="2" customFormat="1" ht="16.5" customHeight="1" x14ac:dyDescent="0.2">
      <c r="A126" s="37"/>
      <c r="B126" s="38"/>
      <c r="C126" s="176" t="s">
        <v>417</v>
      </c>
      <c r="D126" s="176" t="s">
        <v>157</v>
      </c>
      <c r="E126" s="177" t="s">
        <v>1153</v>
      </c>
      <c r="F126" s="178" t="s">
        <v>1154</v>
      </c>
      <c r="G126" s="179" t="s">
        <v>612</v>
      </c>
      <c r="H126" s="180">
        <v>1</v>
      </c>
      <c r="I126" s="181"/>
      <c r="J126" s="182">
        <f t="shared" si="20"/>
        <v>0</v>
      </c>
      <c r="K126" s="178" t="s">
        <v>79</v>
      </c>
      <c r="L126" s="42"/>
      <c r="M126" s="183" t="s">
        <v>79</v>
      </c>
      <c r="N126" s="184" t="s">
        <v>51</v>
      </c>
      <c r="O126" s="67"/>
      <c r="P126" s="185">
        <f t="shared" si="21"/>
        <v>0</v>
      </c>
      <c r="Q126" s="185">
        <v>1.8400000000000001E-3</v>
      </c>
      <c r="R126" s="185">
        <f t="shared" si="22"/>
        <v>1.8400000000000001E-3</v>
      </c>
      <c r="S126" s="185">
        <v>0</v>
      </c>
      <c r="T126" s="186">
        <f t="shared" si="23"/>
        <v>0</v>
      </c>
      <c r="U126" s="37"/>
      <c r="V126" s="37"/>
      <c r="W126" s="37"/>
      <c r="X126" s="37"/>
      <c r="Y126" s="37"/>
      <c r="Z126" s="37"/>
      <c r="AA126" s="37"/>
      <c r="AB126" s="37"/>
      <c r="AC126" s="37"/>
      <c r="AD126" s="37"/>
      <c r="AE126" s="37"/>
      <c r="AR126" s="187" t="s">
        <v>270</v>
      </c>
      <c r="AT126" s="187" t="s">
        <v>157</v>
      </c>
      <c r="AU126" s="187" t="s">
        <v>91</v>
      </c>
      <c r="AY126" s="19" t="s">
        <v>154</v>
      </c>
      <c r="BE126" s="188">
        <f t="shared" si="24"/>
        <v>0</v>
      </c>
      <c r="BF126" s="188">
        <f t="shared" si="25"/>
        <v>0</v>
      </c>
      <c r="BG126" s="188">
        <f t="shared" si="26"/>
        <v>0</v>
      </c>
      <c r="BH126" s="188">
        <f t="shared" si="27"/>
        <v>0</v>
      </c>
      <c r="BI126" s="188">
        <f t="shared" si="28"/>
        <v>0</v>
      </c>
      <c r="BJ126" s="19" t="s">
        <v>89</v>
      </c>
      <c r="BK126" s="188">
        <f t="shared" si="29"/>
        <v>0</v>
      </c>
      <c r="BL126" s="19" t="s">
        <v>270</v>
      </c>
      <c r="BM126" s="187" t="s">
        <v>1155</v>
      </c>
    </row>
    <row r="127" spans="1:65" s="2" customFormat="1" ht="24.2" customHeight="1" x14ac:dyDescent="0.2">
      <c r="A127" s="37"/>
      <c r="B127" s="38"/>
      <c r="C127" s="176" t="s">
        <v>423</v>
      </c>
      <c r="D127" s="176" t="s">
        <v>157</v>
      </c>
      <c r="E127" s="177" t="s">
        <v>1156</v>
      </c>
      <c r="F127" s="178" t="s">
        <v>1157</v>
      </c>
      <c r="G127" s="179" t="s">
        <v>174</v>
      </c>
      <c r="H127" s="180">
        <v>6.5000000000000002E-2</v>
      </c>
      <c r="I127" s="181"/>
      <c r="J127" s="182">
        <f t="shared" si="20"/>
        <v>0</v>
      </c>
      <c r="K127" s="178" t="s">
        <v>79</v>
      </c>
      <c r="L127" s="42"/>
      <c r="M127" s="183" t="s">
        <v>79</v>
      </c>
      <c r="N127" s="184" t="s">
        <v>51</v>
      </c>
      <c r="O127" s="67"/>
      <c r="P127" s="185">
        <f t="shared" si="21"/>
        <v>0</v>
      </c>
      <c r="Q127" s="185">
        <v>0</v>
      </c>
      <c r="R127" s="185">
        <f t="shared" si="22"/>
        <v>0</v>
      </c>
      <c r="S127" s="185">
        <v>0</v>
      </c>
      <c r="T127" s="186">
        <f t="shared" si="23"/>
        <v>0</v>
      </c>
      <c r="U127" s="37"/>
      <c r="V127" s="37"/>
      <c r="W127" s="37"/>
      <c r="X127" s="37"/>
      <c r="Y127" s="37"/>
      <c r="Z127" s="37"/>
      <c r="AA127" s="37"/>
      <c r="AB127" s="37"/>
      <c r="AC127" s="37"/>
      <c r="AD127" s="37"/>
      <c r="AE127" s="37"/>
      <c r="AR127" s="187" t="s">
        <v>270</v>
      </c>
      <c r="AT127" s="187" t="s">
        <v>157</v>
      </c>
      <c r="AU127" s="187" t="s">
        <v>91</v>
      </c>
      <c r="AY127" s="19" t="s">
        <v>154</v>
      </c>
      <c r="BE127" s="188">
        <f t="shared" si="24"/>
        <v>0</v>
      </c>
      <c r="BF127" s="188">
        <f t="shared" si="25"/>
        <v>0</v>
      </c>
      <c r="BG127" s="188">
        <f t="shared" si="26"/>
        <v>0</v>
      </c>
      <c r="BH127" s="188">
        <f t="shared" si="27"/>
        <v>0</v>
      </c>
      <c r="BI127" s="188">
        <f t="shared" si="28"/>
        <v>0</v>
      </c>
      <c r="BJ127" s="19" t="s">
        <v>89</v>
      </c>
      <c r="BK127" s="188">
        <f t="shared" si="29"/>
        <v>0</v>
      </c>
      <c r="BL127" s="19" t="s">
        <v>270</v>
      </c>
      <c r="BM127" s="187" t="s">
        <v>1158</v>
      </c>
    </row>
    <row r="128" spans="1:65" s="12" customFormat="1" ht="22.9" customHeight="1" x14ac:dyDescent="0.2">
      <c r="B128" s="160"/>
      <c r="C128" s="161"/>
      <c r="D128" s="162" t="s">
        <v>80</v>
      </c>
      <c r="E128" s="174" t="s">
        <v>1159</v>
      </c>
      <c r="F128" s="174" t="s">
        <v>1160</v>
      </c>
      <c r="G128" s="161"/>
      <c r="H128" s="161"/>
      <c r="I128" s="164"/>
      <c r="J128" s="175">
        <f>BK128</f>
        <v>0</v>
      </c>
      <c r="K128" s="161"/>
      <c r="L128" s="166"/>
      <c r="M128" s="167"/>
      <c r="N128" s="168"/>
      <c r="O128" s="168"/>
      <c r="P128" s="169">
        <f>SUM(P129:P131)</f>
        <v>0</v>
      </c>
      <c r="Q128" s="168"/>
      <c r="R128" s="169">
        <f>SUM(R129:R131)</f>
        <v>1.8100000000000002E-3</v>
      </c>
      <c r="S128" s="168"/>
      <c r="T128" s="170">
        <f>SUM(T129:T131)</f>
        <v>0</v>
      </c>
      <c r="AR128" s="171" t="s">
        <v>91</v>
      </c>
      <c r="AT128" s="172" t="s">
        <v>80</v>
      </c>
      <c r="AU128" s="172" t="s">
        <v>89</v>
      </c>
      <c r="AY128" s="171" t="s">
        <v>154</v>
      </c>
      <c r="BK128" s="173">
        <f>SUM(BK129:BK131)</f>
        <v>0</v>
      </c>
    </row>
    <row r="129" spans="1:65" s="2" customFormat="1" ht="37.9" customHeight="1" x14ac:dyDescent="0.2">
      <c r="A129" s="37"/>
      <c r="B129" s="38"/>
      <c r="C129" s="176" t="s">
        <v>433</v>
      </c>
      <c r="D129" s="176" t="s">
        <v>157</v>
      </c>
      <c r="E129" s="177" t="s">
        <v>1161</v>
      </c>
      <c r="F129" s="178" t="s">
        <v>1162</v>
      </c>
      <c r="G129" s="179" t="s">
        <v>181</v>
      </c>
      <c r="H129" s="180">
        <v>1</v>
      </c>
      <c r="I129" s="181"/>
      <c r="J129" s="182">
        <f>ROUND(I129*H129,2)</f>
        <v>0</v>
      </c>
      <c r="K129" s="178" t="s">
        <v>79</v>
      </c>
      <c r="L129" s="42"/>
      <c r="M129" s="183" t="s">
        <v>79</v>
      </c>
      <c r="N129" s="184" t="s">
        <v>51</v>
      </c>
      <c r="O129" s="67"/>
      <c r="P129" s="185">
        <f>O129*H129</f>
        <v>0</v>
      </c>
      <c r="Q129" s="185">
        <v>1E-4</v>
      </c>
      <c r="R129" s="185">
        <f>Q129*H129</f>
        <v>1E-4</v>
      </c>
      <c r="S129" s="185">
        <v>0</v>
      </c>
      <c r="T129" s="186">
        <f>S129*H129</f>
        <v>0</v>
      </c>
      <c r="U129" s="37"/>
      <c r="V129" s="37"/>
      <c r="W129" s="37"/>
      <c r="X129" s="37"/>
      <c r="Y129" s="37"/>
      <c r="Z129" s="37"/>
      <c r="AA129" s="37"/>
      <c r="AB129" s="37"/>
      <c r="AC129" s="37"/>
      <c r="AD129" s="37"/>
      <c r="AE129" s="37"/>
      <c r="AR129" s="187" t="s">
        <v>270</v>
      </c>
      <c r="AT129" s="187" t="s">
        <v>157</v>
      </c>
      <c r="AU129" s="187" t="s">
        <v>91</v>
      </c>
      <c r="AY129" s="19" t="s">
        <v>154</v>
      </c>
      <c r="BE129" s="188">
        <f>IF(N129="základní",J129,0)</f>
        <v>0</v>
      </c>
      <c r="BF129" s="188">
        <f>IF(N129="snížená",J129,0)</f>
        <v>0</v>
      </c>
      <c r="BG129" s="188">
        <f>IF(N129="zákl. přenesená",J129,0)</f>
        <v>0</v>
      </c>
      <c r="BH129" s="188">
        <f>IF(N129="sníž. přenesená",J129,0)</f>
        <v>0</v>
      </c>
      <c r="BI129" s="188">
        <f>IF(N129="nulová",J129,0)</f>
        <v>0</v>
      </c>
      <c r="BJ129" s="19" t="s">
        <v>89</v>
      </c>
      <c r="BK129" s="188">
        <f>ROUND(I129*H129,2)</f>
        <v>0</v>
      </c>
      <c r="BL129" s="19" t="s">
        <v>270</v>
      </c>
      <c r="BM129" s="187" t="s">
        <v>1163</v>
      </c>
    </row>
    <row r="130" spans="1:65" s="2" customFormat="1" ht="37.9" customHeight="1" x14ac:dyDescent="0.2">
      <c r="A130" s="37"/>
      <c r="B130" s="38"/>
      <c r="C130" s="176" t="s">
        <v>442</v>
      </c>
      <c r="D130" s="176" t="s">
        <v>157</v>
      </c>
      <c r="E130" s="177" t="s">
        <v>1164</v>
      </c>
      <c r="F130" s="178" t="s">
        <v>1165</v>
      </c>
      <c r="G130" s="179" t="s">
        <v>181</v>
      </c>
      <c r="H130" s="180">
        <v>5</v>
      </c>
      <c r="I130" s="181"/>
      <c r="J130" s="182">
        <f>ROUND(I130*H130,2)</f>
        <v>0</v>
      </c>
      <c r="K130" s="178" t="s">
        <v>79</v>
      </c>
      <c r="L130" s="42"/>
      <c r="M130" s="183" t="s">
        <v>79</v>
      </c>
      <c r="N130" s="184" t="s">
        <v>51</v>
      </c>
      <c r="O130" s="67"/>
      <c r="P130" s="185">
        <f>O130*H130</f>
        <v>0</v>
      </c>
      <c r="Q130" s="185">
        <v>2.4000000000000001E-4</v>
      </c>
      <c r="R130" s="185">
        <f>Q130*H130</f>
        <v>1.2000000000000001E-3</v>
      </c>
      <c r="S130" s="185">
        <v>0</v>
      </c>
      <c r="T130" s="186">
        <f>S130*H130</f>
        <v>0</v>
      </c>
      <c r="U130" s="37"/>
      <c r="V130" s="37"/>
      <c r="W130" s="37"/>
      <c r="X130" s="37"/>
      <c r="Y130" s="37"/>
      <c r="Z130" s="37"/>
      <c r="AA130" s="37"/>
      <c r="AB130" s="37"/>
      <c r="AC130" s="37"/>
      <c r="AD130" s="37"/>
      <c r="AE130" s="37"/>
      <c r="AR130" s="187" t="s">
        <v>270</v>
      </c>
      <c r="AT130" s="187" t="s">
        <v>157</v>
      </c>
      <c r="AU130" s="187" t="s">
        <v>91</v>
      </c>
      <c r="AY130" s="19" t="s">
        <v>154</v>
      </c>
      <c r="BE130" s="188">
        <f>IF(N130="základní",J130,0)</f>
        <v>0</v>
      </c>
      <c r="BF130" s="188">
        <f>IF(N130="snížená",J130,0)</f>
        <v>0</v>
      </c>
      <c r="BG130" s="188">
        <f>IF(N130="zákl. přenesená",J130,0)</f>
        <v>0</v>
      </c>
      <c r="BH130" s="188">
        <f>IF(N130="sníž. přenesená",J130,0)</f>
        <v>0</v>
      </c>
      <c r="BI130" s="188">
        <f>IF(N130="nulová",J130,0)</f>
        <v>0</v>
      </c>
      <c r="BJ130" s="19" t="s">
        <v>89</v>
      </c>
      <c r="BK130" s="188">
        <f>ROUND(I130*H130,2)</f>
        <v>0</v>
      </c>
      <c r="BL130" s="19" t="s">
        <v>270</v>
      </c>
      <c r="BM130" s="187" t="s">
        <v>1166</v>
      </c>
    </row>
    <row r="131" spans="1:65" s="2" customFormat="1" ht="37.9" customHeight="1" x14ac:dyDescent="0.2">
      <c r="A131" s="37"/>
      <c r="B131" s="38"/>
      <c r="C131" s="176" t="s">
        <v>446</v>
      </c>
      <c r="D131" s="176" t="s">
        <v>157</v>
      </c>
      <c r="E131" s="177" t="s">
        <v>1167</v>
      </c>
      <c r="F131" s="178" t="s">
        <v>1168</v>
      </c>
      <c r="G131" s="179" t="s">
        <v>181</v>
      </c>
      <c r="H131" s="180">
        <v>1</v>
      </c>
      <c r="I131" s="181"/>
      <c r="J131" s="182">
        <f>ROUND(I131*H131,2)</f>
        <v>0</v>
      </c>
      <c r="K131" s="178" t="s">
        <v>79</v>
      </c>
      <c r="L131" s="42"/>
      <c r="M131" s="183" t="s">
        <v>79</v>
      </c>
      <c r="N131" s="184" t="s">
        <v>51</v>
      </c>
      <c r="O131" s="67"/>
      <c r="P131" s="185">
        <f>O131*H131</f>
        <v>0</v>
      </c>
      <c r="Q131" s="185">
        <v>5.1000000000000004E-4</v>
      </c>
      <c r="R131" s="185">
        <f>Q131*H131</f>
        <v>5.1000000000000004E-4</v>
      </c>
      <c r="S131" s="185">
        <v>0</v>
      </c>
      <c r="T131" s="186">
        <f>S131*H131</f>
        <v>0</v>
      </c>
      <c r="U131" s="37"/>
      <c r="V131" s="37"/>
      <c r="W131" s="37"/>
      <c r="X131" s="37"/>
      <c r="Y131" s="37"/>
      <c r="Z131" s="37"/>
      <c r="AA131" s="37"/>
      <c r="AB131" s="37"/>
      <c r="AC131" s="37"/>
      <c r="AD131" s="37"/>
      <c r="AE131" s="37"/>
      <c r="AR131" s="187" t="s">
        <v>270</v>
      </c>
      <c r="AT131" s="187" t="s">
        <v>157</v>
      </c>
      <c r="AU131" s="187" t="s">
        <v>91</v>
      </c>
      <c r="AY131" s="19" t="s">
        <v>154</v>
      </c>
      <c r="BE131" s="188">
        <f>IF(N131="základní",J131,0)</f>
        <v>0</v>
      </c>
      <c r="BF131" s="188">
        <f>IF(N131="snížená",J131,0)</f>
        <v>0</v>
      </c>
      <c r="BG131" s="188">
        <f>IF(N131="zákl. přenesená",J131,0)</f>
        <v>0</v>
      </c>
      <c r="BH131" s="188">
        <f>IF(N131="sníž. přenesená",J131,0)</f>
        <v>0</v>
      </c>
      <c r="BI131" s="188">
        <f>IF(N131="nulová",J131,0)</f>
        <v>0</v>
      </c>
      <c r="BJ131" s="19" t="s">
        <v>89</v>
      </c>
      <c r="BK131" s="188">
        <f>ROUND(I131*H131,2)</f>
        <v>0</v>
      </c>
      <c r="BL131" s="19" t="s">
        <v>270</v>
      </c>
      <c r="BM131" s="187" t="s">
        <v>1169</v>
      </c>
    </row>
    <row r="132" spans="1:65" s="12" customFormat="1" ht="25.9" customHeight="1" x14ac:dyDescent="0.2">
      <c r="B132" s="160"/>
      <c r="C132" s="161"/>
      <c r="D132" s="162" t="s">
        <v>80</v>
      </c>
      <c r="E132" s="163" t="s">
        <v>1008</v>
      </c>
      <c r="F132" s="163" t="s">
        <v>1009</v>
      </c>
      <c r="G132" s="161"/>
      <c r="H132" s="161"/>
      <c r="I132" s="164"/>
      <c r="J132" s="165">
        <f>BK132</f>
        <v>0</v>
      </c>
      <c r="K132" s="161"/>
      <c r="L132" s="166"/>
      <c r="M132" s="167"/>
      <c r="N132" s="168"/>
      <c r="O132" s="168"/>
      <c r="P132" s="169">
        <f>SUM(P133:P137)</f>
        <v>0</v>
      </c>
      <c r="Q132" s="168"/>
      <c r="R132" s="169">
        <f>SUM(R133:R137)</f>
        <v>0</v>
      </c>
      <c r="S132" s="168"/>
      <c r="T132" s="170">
        <f>SUM(T133:T137)</f>
        <v>0</v>
      </c>
      <c r="AR132" s="171" t="s">
        <v>162</v>
      </c>
      <c r="AT132" s="172" t="s">
        <v>80</v>
      </c>
      <c r="AU132" s="172" t="s">
        <v>81</v>
      </c>
      <c r="AY132" s="171" t="s">
        <v>154</v>
      </c>
      <c r="BK132" s="173">
        <f>SUM(BK133:BK137)</f>
        <v>0</v>
      </c>
    </row>
    <row r="133" spans="1:65" s="2" customFormat="1" ht="55.5" customHeight="1" x14ac:dyDescent="0.2">
      <c r="A133" s="37"/>
      <c r="B133" s="38"/>
      <c r="C133" s="176" t="s">
        <v>450</v>
      </c>
      <c r="D133" s="176" t="s">
        <v>157</v>
      </c>
      <c r="E133" s="177" t="s">
        <v>1017</v>
      </c>
      <c r="F133" s="178" t="s">
        <v>1018</v>
      </c>
      <c r="G133" s="179" t="s">
        <v>1013</v>
      </c>
      <c r="H133" s="180">
        <v>1</v>
      </c>
      <c r="I133" s="181"/>
      <c r="J133" s="182">
        <f>ROUND(I133*H133,2)</f>
        <v>0</v>
      </c>
      <c r="K133" s="178" t="s">
        <v>79</v>
      </c>
      <c r="L133" s="42"/>
      <c r="M133" s="183" t="s">
        <v>79</v>
      </c>
      <c r="N133" s="184" t="s">
        <v>51</v>
      </c>
      <c r="O133" s="67"/>
      <c r="P133" s="185">
        <f>O133*H133</f>
        <v>0</v>
      </c>
      <c r="Q133" s="185">
        <v>0</v>
      </c>
      <c r="R133" s="185">
        <f>Q133*H133</f>
        <v>0</v>
      </c>
      <c r="S133" s="185">
        <v>0</v>
      </c>
      <c r="T133" s="186">
        <f>S133*H133</f>
        <v>0</v>
      </c>
      <c r="U133" s="37"/>
      <c r="V133" s="37"/>
      <c r="W133" s="37"/>
      <c r="X133" s="37"/>
      <c r="Y133" s="37"/>
      <c r="Z133" s="37"/>
      <c r="AA133" s="37"/>
      <c r="AB133" s="37"/>
      <c r="AC133" s="37"/>
      <c r="AD133" s="37"/>
      <c r="AE133" s="37"/>
      <c r="AR133" s="187" t="s">
        <v>1014</v>
      </c>
      <c r="AT133" s="187" t="s">
        <v>157</v>
      </c>
      <c r="AU133" s="187" t="s">
        <v>89</v>
      </c>
      <c r="AY133" s="19" t="s">
        <v>154</v>
      </c>
      <c r="BE133" s="188">
        <f>IF(N133="základní",J133,0)</f>
        <v>0</v>
      </c>
      <c r="BF133" s="188">
        <f>IF(N133="snížená",J133,0)</f>
        <v>0</v>
      </c>
      <c r="BG133" s="188">
        <f>IF(N133="zákl. přenesená",J133,0)</f>
        <v>0</v>
      </c>
      <c r="BH133" s="188">
        <f>IF(N133="sníž. přenesená",J133,0)</f>
        <v>0</v>
      </c>
      <c r="BI133" s="188">
        <f>IF(N133="nulová",J133,0)</f>
        <v>0</v>
      </c>
      <c r="BJ133" s="19" t="s">
        <v>89</v>
      </c>
      <c r="BK133" s="188">
        <f>ROUND(I133*H133,2)</f>
        <v>0</v>
      </c>
      <c r="BL133" s="19" t="s">
        <v>1014</v>
      </c>
      <c r="BM133" s="187" t="s">
        <v>1170</v>
      </c>
    </row>
    <row r="134" spans="1:65" s="2" customFormat="1" ht="44.25" customHeight="1" x14ac:dyDescent="0.2">
      <c r="A134" s="37"/>
      <c r="B134" s="38"/>
      <c r="C134" s="176" t="s">
        <v>454</v>
      </c>
      <c r="D134" s="176" t="s">
        <v>157</v>
      </c>
      <c r="E134" s="177" t="s">
        <v>1171</v>
      </c>
      <c r="F134" s="178" t="s">
        <v>1172</v>
      </c>
      <c r="G134" s="179" t="s">
        <v>1013</v>
      </c>
      <c r="H134" s="180">
        <v>1</v>
      </c>
      <c r="I134" s="181"/>
      <c r="J134" s="182">
        <f>ROUND(I134*H134,2)</f>
        <v>0</v>
      </c>
      <c r="K134" s="178" t="s">
        <v>79</v>
      </c>
      <c r="L134" s="42"/>
      <c r="M134" s="183" t="s">
        <v>79</v>
      </c>
      <c r="N134" s="184" t="s">
        <v>51</v>
      </c>
      <c r="O134" s="67"/>
      <c r="P134" s="185">
        <f>O134*H134</f>
        <v>0</v>
      </c>
      <c r="Q134" s="185">
        <v>0</v>
      </c>
      <c r="R134" s="185">
        <f>Q134*H134</f>
        <v>0</v>
      </c>
      <c r="S134" s="185">
        <v>0</v>
      </c>
      <c r="T134" s="186">
        <f>S134*H134</f>
        <v>0</v>
      </c>
      <c r="U134" s="37"/>
      <c r="V134" s="37"/>
      <c r="W134" s="37"/>
      <c r="X134" s="37"/>
      <c r="Y134" s="37"/>
      <c r="Z134" s="37"/>
      <c r="AA134" s="37"/>
      <c r="AB134" s="37"/>
      <c r="AC134" s="37"/>
      <c r="AD134" s="37"/>
      <c r="AE134" s="37"/>
      <c r="AR134" s="187" t="s">
        <v>1014</v>
      </c>
      <c r="AT134" s="187" t="s">
        <v>157</v>
      </c>
      <c r="AU134" s="187" t="s">
        <v>89</v>
      </c>
      <c r="AY134" s="19" t="s">
        <v>154</v>
      </c>
      <c r="BE134" s="188">
        <f>IF(N134="základní",J134,0)</f>
        <v>0</v>
      </c>
      <c r="BF134" s="188">
        <f>IF(N134="snížená",J134,0)</f>
        <v>0</v>
      </c>
      <c r="BG134" s="188">
        <f>IF(N134="zákl. přenesená",J134,0)</f>
        <v>0</v>
      </c>
      <c r="BH134" s="188">
        <f>IF(N134="sníž. přenesená",J134,0)</f>
        <v>0</v>
      </c>
      <c r="BI134" s="188">
        <f>IF(N134="nulová",J134,0)</f>
        <v>0</v>
      </c>
      <c r="BJ134" s="19" t="s">
        <v>89</v>
      </c>
      <c r="BK134" s="188">
        <f>ROUND(I134*H134,2)</f>
        <v>0</v>
      </c>
      <c r="BL134" s="19" t="s">
        <v>1014</v>
      </c>
      <c r="BM134" s="187" t="s">
        <v>1173</v>
      </c>
    </row>
    <row r="135" spans="1:65" s="2" customFormat="1" ht="33" customHeight="1" x14ac:dyDescent="0.2">
      <c r="A135" s="37"/>
      <c r="B135" s="38"/>
      <c r="C135" s="176" t="s">
        <v>458</v>
      </c>
      <c r="D135" s="176" t="s">
        <v>157</v>
      </c>
      <c r="E135" s="177" t="s">
        <v>1174</v>
      </c>
      <c r="F135" s="178" t="s">
        <v>1175</v>
      </c>
      <c r="G135" s="179" t="s">
        <v>1023</v>
      </c>
      <c r="H135" s="180">
        <v>1</v>
      </c>
      <c r="I135" s="181"/>
      <c r="J135" s="182">
        <f>ROUND(I135*H135,2)</f>
        <v>0</v>
      </c>
      <c r="K135" s="178" t="s">
        <v>79</v>
      </c>
      <c r="L135" s="42"/>
      <c r="M135" s="183" t="s">
        <v>79</v>
      </c>
      <c r="N135" s="184" t="s">
        <v>51</v>
      </c>
      <c r="O135" s="67"/>
      <c r="P135" s="185">
        <f>O135*H135</f>
        <v>0</v>
      </c>
      <c r="Q135" s="185">
        <v>0</v>
      </c>
      <c r="R135" s="185">
        <f>Q135*H135</f>
        <v>0</v>
      </c>
      <c r="S135" s="185">
        <v>0</v>
      </c>
      <c r="T135" s="186">
        <f>S135*H135</f>
        <v>0</v>
      </c>
      <c r="U135" s="37"/>
      <c r="V135" s="37"/>
      <c r="W135" s="37"/>
      <c r="X135" s="37"/>
      <c r="Y135" s="37"/>
      <c r="Z135" s="37"/>
      <c r="AA135" s="37"/>
      <c r="AB135" s="37"/>
      <c r="AC135" s="37"/>
      <c r="AD135" s="37"/>
      <c r="AE135" s="37"/>
      <c r="AR135" s="187" t="s">
        <v>1014</v>
      </c>
      <c r="AT135" s="187" t="s">
        <v>157</v>
      </c>
      <c r="AU135" s="187" t="s">
        <v>89</v>
      </c>
      <c r="AY135" s="19" t="s">
        <v>154</v>
      </c>
      <c r="BE135" s="188">
        <f>IF(N135="základní",J135,0)</f>
        <v>0</v>
      </c>
      <c r="BF135" s="188">
        <f>IF(N135="snížená",J135,0)</f>
        <v>0</v>
      </c>
      <c r="BG135" s="188">
        <f>IF(N135="zákl. přenesená",J135,0)</f>
        <v>0</v>
      </c>
      <c r="BH135" s="188">
        <f>IF(N135="sníž. přenesená",J135,0)</f>
        <v>0</v>
      </c>
      <c r="BI135" s="188">
        <f>IF(N135="nulová",J135,0)</f>
        <v>0</v>
      </c>
      <c r="BJ135" s="19" t="s">
        <v>89</v>
      </c>
      <c r="BK135" s="188">
        <f>ROUND(I135*H135,2)</f>
        <v>0</v>
      </c>
      <c r="BL135" s="19" t="s">
        <v>1014</v>
      </c>
      <c r="BM135" s="187" t="s">
        <v>1176</v>
      </c>
    </row>
    <row r="136" spans="1:65" s="2" customFormat="1" ht="44.25" customHeight="1" x14ac:dyDescent="0.2">
      <c r="A136" s="37"/>
      <c r="B136" s="38"/>
      <c r="C136" s="176" t="s">
        <v>462</v>
      </c>
      <c r="D136" s="176" t="s">
        <v>157</v>
      </c>
      <c r="E136" s="177" t="s">
        <v>1177</v>
      </c>
      <c r="F136" s="178" t="s">
        <v>1178</v>
      </c>
      <c r="G136" s="179" t="s">
        <v>1023</v>
      </c>
      <c r="H136" s="180">
        <v>1</v>
      </c>
      <c r="I136" s="181"/>
      <c r="J136" s="182">
        <f>ROUND(I136*H136,2)</f>
        <v>0</v>
      </c>
      <c r="K136" s="178" t="s">
        <v>79</v>
      </c>
      <c r="L136" s="42"/>
      <c r="M136" s="183" t="s">
        <v>79</v>
      </c>
      <c r="N136" s="184" t="s">
        <v>51</v>
      </c>
      <c r="O136" s="67"/>
      <c r="P136" s="185">
        <f>O136*H136</f>
        <v>0</v>
      </c>
      <c r="Q136" s="185">
        <v>0</v>
      </c>
      <c r="R136" s="185">
        <f>Q136*H136</f>
        <v>0</v>
      </c>
      <c r="S136" s="185">
        <v>0</v>
      </c>
      <c r="T136" s="186">
        <f>S136*H136</f>
        <v>0</v>
      </c>
      <c r="U136" s="37"/>
      <c r="V136" s="37"/>
      <c r="W136" s="37"/>
      <c r="X136" s="37"/>
      <c r="Y136" s="37"/>
      <c r="Z136" s="37"/>
      <c r="AA136" s="37"/>
      <c r="AB136" s="37"/>
      <c r="AC136" s="37"/>
      <c r="AD136" s="37"/>
      <c r="AE136" s="37"/>
      <c r="AR136" s="187" t="s">
        <v>1014</v>
      </c>
      <c r="AT136" s="187" t="s">
        <v>157</v>
      </c>
      <c r="AU136" s="187" t="s">
        <v>89</v>
      </c>
      <c r="AY136" s="19" t="s">
        <v>154</v>
      </c>
      <c r="BE136" s="188">
        <f>IF(N136="základní",J136,0)</f>
        <v>0</v>
      </c>
      <c r="BF136" s="188">
        <f>IF(N136="snížená",J136,0)</f>
        <v>0</v>
      </c>
      <c r="BG136" s="188">
        <f>IF(N136="zákl. přenesená",J136,0)</f>
        <v>0</v>
      </c>
      <c r="BH136" s="188">
        <f>IF(N136="sníž. přenesená",J136,0)</f>
        <v>0</v>
      </c>
      <c r="BI136" s="188">
        <f>IF(N136="nulová",J136,0)</f>
        <v>0</v>
      </c>
      <c r="BJ136" s="19" t="s">
        <v>89</v>
      </c>
      <c r="BK136" s="188">
        <f>ROUND(I136*H136,2)</f>
        <v>0</v>
      </c>
      <c r="BL136" s="19" t="s">
        <v>1014</v>
      </c>
      <c r="BM136" s="187" t="s">
        <v>1179</v>
      </c>
    </row>
    <row r="137" spans="1:65" s="2" customFormat="1" ht="24.2" customHeight="1" x14ac:dyDescent="0.2">
      <c r="A137" s="37"/>
      <c r="B137" s="38"/>
      <c r="C137" s="176" t="s">
        <v>466</v>
      </c>
      <c r="D137" s="176" t="s">
        <v>157</v>
      </c>
      <c r="E137" s="177" t="s">
        <v>1021</v>
      </c>
      <c r="F137" s="178" t="s">
        <v>1022</v>
      </c>
      <c r="G137" s="179" t="s">
        <v>1023</v>
      </c>
      <c r="H137" s="180">
        <v>1</v>
      </c>
      <c r="I137" s="181"/>
      <c r="J137" s="182">
        <f>ROUND(I137*H137,2)</f>
        <v>0</v>
      </c>
      <c r="K137" s="178" t="s">
        <v>79</v>
      </c>
      <c r="L137" s="42"/>
      <c r="M137" s="248" t="s">
        <v>79</v>
      </c>
      <c r="N137" s="249" t="s">
        <v>51</v>
      </c>
      <c r="O137" s="250"/>
      <c r="P137" s="251">
        <f>O137*H137</f>
        <v>0</v>
      </c>
      <c r="Q137" s="251">
        <v>0</v>
      </c>
      <c r="R137" s="251">
        <f>Q137*H137</f>
        <v>0</v>
      </c>
      <c r="S137" s="251">
        <v>0</v>
      </c>
      <c r="T137" s="252">
        <f>S137*H137</f>
        <v>0</v>
      </c>
      <c r="U137" s="37"/>
      <c r="V137" s="37"/>
      <c r="W137" s="37"/>
      <c r="X137" s="37"/>
      <c r="Y137" s="37"/>
      <c r="Z137" s="37"/>
      <c r="AA137" s="37"/>
      <c r="AB137" s="37"/>
      <c r="AC137" s="37"/>
      <c r="AD137" s="37"/>
      <c r="AE137" s="37"/>
      <c r="AR137" s="187" t="s">
        <v>1014</v>
      </c>
      <c r="AT137" s="187" t="s">
        <v>157</v>
      </c>
      <c r="AU137" s="187" t="s">
        <v>89</v>
      </c>
      <c r="AY137" s="19" t="s">
        <v>154</v>
      </c>
      <c r="BE137" s="188">
        <f>IF(N137="základní",J137,0)</f>
        <v>0</v>
      </c>
      <c r="BF137" s="188">
        <f>IF(N137="snížená",J137,0)</f>
        <v>0</v>
      </c>
      <c r="BG137" s="188">
        <f>IF(N137="zákl. přenesená",J137,0)</f>
        <v>0</v>
      </c>
      <c r="BH137" s="188">
        <f>IF(N137="sníž. přenesená",J137,0)</f>
        <v>0</v>
      </c>
      <c r="BI137" s="188">
        <f>IF(N137="nulová",J137,0)</f>
        <v>0</v>
      </c>
      <c r="BJ137" s="19" t="s">
        <v>89</v>
      </c>
      <c r="BK137" s="188">
        <f>ROUND(I137*H137,2)</f>
        <v>0</v>
      </c>
      <c r="BL137" s="19" t="s">
        <v>1014</v>
      </c>
      <c r="BM137" s="187" t="s">
        <v>1180</v>
      </c>
    </row>
    <row r="138" spans="1:65" s="2" customFormat="1" ht="6.95" customHeight="1" x14ac:dyDescent="0.2">
      <c r="A138" s="37"/>
      <c r="B138" s="50"/>
      <c r="C138" s="51"/>
      <c r="D138" s="51"/>
      <c r="E138" s="51"/>
      <c r="F138" s="51"/>
      <c r="G138" s="51"/>
      <c r="H138" s="51"/>
      <c r="I138" s="51"/>
      <c r="J138" s="51"/>
      <c r="K138" s="51"/>
      <c r="L138" s="42"/>
      <c r="M138" s="37"/>
      <c r="O138" s="37"/>
      <c r="P138" s="37"/>
      <c r="Q138" s="37"/>
      <c r="R138" s="37"/>
      <c r="S138" s="37"/>
      <c r="T138" s="37"/>
      <c r="U138" s="37"/>
      <c r="V138" s="37"/>
      <c r="W138" s="37"/>
      <c r="X138" s="37"/>
      <c r="Y138" s="37"/>
      <c r="Z138" s="37"/>
      <c r="AA138" s="37"/>
      <c r="AB138" s="37"/>
      <c r="AC138" s="37"/>
      <c r="AD138" s="37"/>
      <c r="AE138" s="37"/>
    </row>
  </sheetData>
  <sheetProtection algorithmName="SHA-512" hashValue="jfLiedcsjiKAKT9cbFEbXDgvS9620Lt0GNGQakjA2/okc/4XZqxK40a+N5y2Lk/l518gx6RH6g8/UFgkS/ev1A==" saltValue="Zva+LdtDz9US5so1q+wQqYz1wtpTrgEhNsxkjByW/rOVC3UY9Rtu3qUHH1daSYzg0bLsdFsyb5AhsSAEOUSFEQ==" spinCount="100000" sheet="1" objects="1" scenarios="1" formatColumns="0" formatRows="0" autoFilter="0"/>
  <autoFilter ref="C84:K137" xr:uid="{00000000-0009-0000-0000-000002000000}"/>
  <mergeCells count="9">
    <mergeCell ref="E50:H50"/>
    <mergeCell ref="E75:H75"/>
    <mergeCell ref="E77:H77"/>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28"/>
  <sheetViews>
    <sheetView showGridLines="0" workbookViewId="0">
      <selection activeCell="E23" sqref="E23:AN23"/>
    </sheetView>
  </sheetViews>
  <sheetFormatPr defaultRowHeight="16.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L2" s="374"/>
      <c r="M2" s="374"/>
      <c r="N2" s="374"/>
      <c r="O2" s="374"/>
      <c r="P2" s="374"/>
      <c r="Q2" s="374"/>
      <c r="R2" s="374"/>
      <c r="S2" s="374"/>
      <c r="T2" s="374"/>
      <c r="U2" s="374"/>
      <c r="V2" s="374"/>
      <c r="AT2" s="19" t="s">
        <v>97</v>
      </c>
    </row>
    <row r="3" spans="1:46" s="1" customFormat="1" ht="6.95" customHeight="1" x14ac:dyDescent="0.2">
      <c r="B3" s="104"/>
      <c r="C3" s="105"/>
      <c r="D3" s="105"/>
      <c r="E3" s="105"/>
      <c r="F3" s="105"/>
      <c r="G3" s="105"/>
      <c r="H3" s="105"/>
      <c r="I3" s="105"/>
      <c r="J3" s="105"/>
      <c r="K3" s="105"/>
      <c r="L3" s="22"/>
      <c r="AT3" s="19" t="s">
        <v>91</v>
      </c>
    </row>
    <row r="4" spans="1:46" s="1" customFormat="1" ht="24.95" customHeight="1" x14ac:dyDescent="0.2">
      <c r="B4" s="22"/>
      <c r="D4" s="106" t="s">
        <v>110</v>
      </c>
      <c r="L4" s="22"/>
      <c r="M4" s="107" t="s">
        <v>10</v>
      </c>
      <c r="AT4" s="19" t="s">
        <v>4</v>
      </c>
    </row>
    <row r="5" spans="1:46" s="1" customFormat="1" ht="6.95" customHeight="1" x14ac:dyDescent="0.2">
      <c r="B5" s="22"/>
      <c r="L5" s="22"/>
    </row>
    <row r="6" spans="1:46" s="1" customFormat="1" ht="12" customHeight="1" x14ac:dyDescent="0.2">
      <c r="B6" s="22"/>
      <c r="D6" s="108" t="s">
        <v>16</v>
      </c>
      <c r="L6" s="22"/>
    </row>
    <row r="7" spans="1:46" s="1" customFormat="1" ht="16.5" customHeight="1" x14ac:dyDescent="0.2">
      <c r="B7" s="22"/>
      <c r="E7" s="375" t="str">
        <f>'Rekapitulace stavby'!K6</f>
        <v>Rekonstrukce mycího centra kuchyně</v>
      </c>
      <c r="F7" s="376"/>
      <c r="G7" s="376"/>
      <c r="H7" s="376"/>
      <c r="L7" s="22"/>
    </row>
    <row r="8" spans="1:46" s="2" customFormat="1" ht="12" customHeight="1" x14ac:dyDescent="0.2">
      <c r="A8" s="37"/>
      <c r="B8" s="42"/>
      <c r="C8" s="37"/>
      <c r="D8" s="108" t="s">
        <v>111</v>
      </c>
      <c r="E8" s="37"/>
      <c r="F8" s="37"/>
      <c r="G8" s="37"/>
      <c r="H8" s="37"/>
      <c r="I8" s="37"/>
      <c r="J8" s="37"/>
      <c r="K8" s="37"/>
      <c r="L8" s="109"/>
      <c r="S8" s="37"/>
      <c r="T8" s="37"/>
      <c r="U8" s="37"/>
      <c r="V8" s="37"/>
      <c r="W8" s="37"/>
      <c r="X8" s="37"/>
      <c r="Y8" s="37"/>
      <c r="Z8" s="37"/>
      <c r="AA8" s="37"/>
      <c r="AB8" s="37"/>
      <c r="AC8" s="37"/>
      <c r="AD8" s="37"/>
      <c r="AE8" s="37"/>
    </row>
    <row r="9" spans="1:46" s="2" customFormat="1" ht="16.5" customHeight="1" x14ac:dyDescent="0.2">
      <c r="A9" s="37"/>
      <c r="B9" s="42"/>
      <c r="C9" s="37"/>
      <c r="D9" s="37"/>
      <c r="E9" s="377" t="s">
        <v>1181</v>
      </c>
      <c r="F9" s="378"/>
      <c r="G9" s="378"/>
      <c r="H9" s="378"/>
      <c r="I9" s="37"/>
      <c r="J9" s="37"/>
      <c r="K9" s="37"/>
      <c r="L9" s="109"/>
      <c r="S9" s="37"/>
      <c r="T9" s="37"/>
      <c r="U9" s="37"/>
      <c r="V9" s="37"/>
      <c r="W9" s="37"/>
      <c r="X9" s="37"/>
      <c r="Y9" s="37"/>
      <c r="Z9" s="37"/>
      <c r="AA9" s="37"/>
      <c r="AB9" s="37"/>
      <c r="AC9" s="37"/>
      <c r="AD9" s="37"/>
      <c r="AE9" s="37"/>
    </row>
    <row r="10" spans="1:46" s="2" customFormat="1" ht="11.25" x14ac:dyDescent="0.2">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x14ac:dyDescent="0.2">
      <c r="A11" s="37"/>
      <c r="B11" s="42"/>
      <c r="C11" s="37"/>
      <c r="D11" s="108" t="s">
        <v>18</v>
      </c>
      <c r="E11" s="37"/>
      <c r="F11" s="110" t="s">
        <v>79</v>
      </c>
      <c r="G11" s="37"/>
      <c r="H11" s="37"/>
      <c r="I11" s="108" t="s">
        <v>20</v>
      </c>
      <c r="J11" s="110" t="s">
        <v>79</v>
      </c>
      <c r="K11" s="37"/>
      <c r="L11" s="109"/>
      <c r="S11" s="37"/>
      <c r="T11" s="37"/>
      <c r="U11" s="37"/>
      <c r="V11" s="37"/>
      <c r="W11" s="37"/>
      <c r="X11" s="37"/>
      <c r="Y11" s="37"/>
      <c r="Z11" s="37"/>
      <c r="AA11" s="37"/>
      <c r="AB11" s="37"/>
      <c r="AC11" s="37"/>
      <c r="AD11" s="37"/>
      <c r="AE11" s="37"/>
    </row>
    <row r="12" spans="1:46" s="2" customFormat="1" ht="12" customHeight="1" x14ac:dyDescent="0.2">
      <c r="A12" s="37"/>
      <c r="B12" s="42"/>
      <c r="C12" s="37"/>
      <c r="D12" s="108" t="s">
        <v>22</v>
      </c>
      <c r="E12" s="37"/>
      <c r="F12" s="110" t="s">
        <v>23</v>
      </c>
      <c r="G12" s="37"/>
      <c r="H12" s="37"/>
      <c r="I12" s="108" t="s">
        <v>24</v>
      </c>
      <c r="J12" s="111" t="str">
        <f>'Rekapitulace stavby'!AN8</f>
        <v>10. 4. 2023</v>
      </c>
      <c r="K12" s="37"/>
      <c r="L12" s="109"/>
      <c r="S12" s="37"/>
      <c r="T12" s="37"/>
      <c r="U12" s="37"/>
      <c r="V12" s="37"/>
      <c r="W12" s="37"/>
      <c r="X12" s="37"/>
      <c r="Y12" s="37"/>
      <c r="Z12" s="37"/>
      <c r="AA12" s="37"/>
      <c r="AB12" s="37"/>
      <c r="AC12" s="37"/>
      <c r="AD12" s="37"/>
      <c r="AE12" s="37"/>
    </row>
    <row r="13" spans="1:46" s="2" customFormat="1" ht="10.9" customHeight="1" x14ac:dyDescent="0.2">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x14ac:dyDescent="0.2">
      <c r="A14" s="37"/>
      <c r="B14" s="42"/>
      <c r="C14" s="37"/>
      <c r="D14" s="108" t="s">
        <v>30</v>
      </c>
      <c r="E14" s="37"/>
      <c r="F14" s="37"/>
      <c r="G14" s="37"/>
      <c r="H14" s="37"/>
      <c r="I14" s="108" t="s">
        <v>31</v>
      </c>
      <c r="J14" s="110" t="s">
        <v>32</v>
      </c>
      <c r="K14" s="37"/>
      <c r="L14" s="109"/>
      <c r="S14" s="37"/>
      <c r="T14" s="37"/>
      <c r="U14" s="37"/>
      <c r="V14" s="37"/>
      <c r="W14" s="37"/>
      <c r="X14" s="37"/>
      <c r="Y14" s="37"/>
      <c r="Z14" s="37"/>
      <c r="AA14" s="37"/>
      <c r="AB14" s="37"/>
      <c r="AC14" s="37"/>
      <c r="AD14" s="37"/>
      <c r="AE14" s="37"/>
    </row>
    <row r="15" spans="1:46" s="2" customFormat="1" ht="18" customHeight="1" x14ac:dyDescent="0.2">
      <c r="A15" s="37"/>
      <c r="B15" s="42"/>
      <c r="C15" s="37"/>
      <c r="D15" s="37"/>
      <c r="E15" s="110" t="s">
        <v>33</v>
      </c>
      <c r="F15" s="37"/>
      <c r="G15" s="37"/>
      <c r="H15" s="37"/>
      <c r="I15" s="108" t="s">
        <v>34</v>
      </c>
      <c r="J15" s="110" t="s">
        <v>35</v>
      </c>
      <c r="K15" s="37"/>
      <c r="L15" s="109"/>
      <c r="S15" s="37"/>
      <c r="T15" s="37"/>
      <c r="U15" s="37"/>
      <c r="V15" s="37"/>
      <c r="W15" s="37"/>
      <c r="X15" s="37"/>
      <c r="Y15" s="37"/>
      <c r="Z15" s="37"/>
      <c r="AA15" s="37"/>
      <c r="AB15" s="37"/>
      <c r="AC15" s="37"/>
      <c r="AD15" s="37"/>
      <c r="AE15" s="37"/>
    </row>
    <row r="16" spans="1:46" s="2" customFormat="1" ht="6.95" customHeight="1" x14ac:dyDescent="0.2">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x14ac:dyDescent="0.2">
      <c r="A17" s="37"/>
      <c r="B17" s="42"/>
      <c r="C17" s="37"/>
      <c r="D17" s="108" t="s">
        <v>36</v>
      </c>
      <c r="E17" s="37"/>
      <c r="F17" s="37"/>
      <c r="G17" s="37"/>
      <c r="H17" s="37"/>
      <c r="I17" s="108" t="s">
        <v>31</v>
      </c>
      <c r="J17" s="32" t="str">
        <f>'Rekapitulace stavby'!AN13</f>
        <v>Vyplň údaj</v>
      </c>
      <c r="K17" s="37"/>
      <c r="L17" s="109"/>
      <c r="S17" s="37"/>
      <c r="T17" s="37"/>
      <c r="U17" s="37"/>
      <c r="V17" s="37"/>
      <c r="W17" s="37"/>
      <c r="X17" s="37"/>
      <c r="Y17" s="37"/>
      <c r="Z17" s="37"/>
      <c r="AA17" s="37"/>
      <c r="AB17" s="37"/>
      <c r="AC17" s="37"/>
      <c r="AD17" s="37"/>
      <c r="AE17" s="37"/>
    </row>
    <row r="18" spans="1:31" s="2" customFormat="1" ht="18" customHeight="1" x14ac:dyDescent="0.2">
      <c r="A18" s="37"/>
      <c r="B18" s="42"/>
      <c r="C18" s="37"/>
      <c r="D18" s="37"/>
      <c r="E18" s="379" t="str">
        <f>'Rekapitulace stavby'!E14</f>
        <v>Vyplň údaj</v>
      </c>
      <c r="F18" s="380"/>
      <c r="G18" s="380"/>
      <c r="H18" s="380"/>
      <c r="I18" s="108" t="s">
        <v>34</v>
      </c>
      <c r="J18" s="32" t="str">
        <f>'Rekapitulace stavby'!AN14</f>
        <v>Vyplň údaj</v>
      </c>
      <c r="K18" s="37"/>
      <c r="L18" s="109"/>
      <c r="S18" s="37"/>
      <c r="T18" s="37"/>
      <c r="U18" s="37"/>
      <c r="V18" s="37"/>
      <c r="W18" s="37"/>
      <c r="X18" s="37"/>
      <c r="Y18" s="37"/>
      <c r="Z18" s="37"/>
      <c r="AA18" s="37"/>
      <c r="AB18" s="37"/>
      <c r="AC18" s="37"/>
      <c r="AD18" s="37"/>
      <c r="AE18" s="37"/>
    </row>
    <row r="19" spans="1:31" s="2" customFormat="1" ht="6.95" customHeight="1" x14ac:dyDescent="0.2">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x14ac:dyDescent="0.2">
      <c r="A20" s="37"/>
      <c r="B20" s="42"/>
      <c r="C20" s="37"/>
      <c r="D20" s="108" t="s">
        <v>38</v>
      </c>
      <c r="E20" s="37"/>
      <c r="F20" s="37"/>
      <c r="G20" s="37"/>
      <c r="H20" s="37"/>
      <c r="I20" s="108" t="s">
        <v>31</v>
      </c>
      <c r="J20" s="110" t="s">
        <v>39</v>
      </c>
      <c r="K20" s="37"/>
      <c r="L20" s="109"/>
      <c r="S20" s="37"/>
      <c r="T20" s="37"/>
      <c r="U20" s="37"/>
      <c r="V20" s="37"/>
      <c r="W20" s="37"/>
      <c r="X20" s="37"/>
      <c r="Y20" s="37"/>
      <c r="Z20" s="37"/>
      <c r="AA20" s="37"/>
      <c r="AB20" s="37"/>
      <c r="AC20" s="37"/>
      <c r="AD20" s="37"/>
      <c r="AE20" s="37"/>
    </row>
    <row r="21" spans="1:31" s="2" customFormat="1" ht="18" customHeight="1" x14ac:dyDescent="0.2">
      <c r="A21" s="37"/>
      <c r="B21" s="42"/>
      <c r="C21" s="37"/>
      <c r="D21" s="37"/>
      <c r="E21" s="110" t="s">
        <v>40</v>
      </c>
      <c r="F21" s="37"/>
      <c r="G21" s="37"/>
      <c r="H21" s="37"/>
      <c r="I21" s="108" t="s">
        <v>34</v>
      </c>
      <c r="J21" s="110" t="s">
        <v>41</v>
      </c>
      <c r="K21" s="37"/>
      <c r="L21" s="109"/>
      <c r="S21" s="37"/>
      <c r="T21" s="37"/>
      <c r="U21" s="37"/>
      <c r="V21" s="37"/>
      <c r="W21" s="37"/>
      <c r="X21" s="37"/>
      <c r="Y21" s="37"/>
      <c r="Z21" s="37"/>
      <c r="AA21" s="37"/>
      <c r="AB21" s="37"/>
      <c r="AC21" s="37"/>
      <c r="AD21" s="37"/>
      <c r="AE21" s="37"/>
    </row>
    <row r="22" spans="1:31" s="2" customFormat="1" ht="6.95" customHeight="1" x14ac:dyDescent="0.2">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x14ac:dyDescent="0.2">
      <c r="A23" s="37"/>
      <c r="B23" s="42"/>
      <c r="C23" s="37"/>
      <c r="D23" s="108" t="s">
        <v>43</v>
      </c>
      <c r="E23" s="37"/>
      <c r="F23" s="37"/>
      <c r="G23" s="37"/>
      <c r="H23" s="37"/>
      <c r="I23" s="108" t="s">
        <v>31</v>
      </c>
      <c r="J23" s="110" t="s">
        <v>39</v>
      </c>
      <c r="K23" s="37"/>
      <c r="L23" s="109"/>
      <c r="S23" s="37"/>
      <c r="T23" s="37"/>
      <c r="U23" s="37"/>
      <c r="V23" s="37"/>
      <c r="W23" s="37"/>
      <c r="X23" s="37"/>
      <c r="Y23" s="37"/>
      <c r="Z23" s="37"/>
      <c r="AA23" s="37"/>
      <c r="AB23" s="37"/>
      <c r="AC23" s="37"/>
      <c r="AD23" s="37"/>
      <c r="AE23" s="37"/>
    </row>
    <row r="24" spans="1:31" s="2" customFormat="1" ht="18" customHeight="1" x14ac:dyDescent="0.2">
      <c r="A24" s="37"/>
      <c r="B24" s="42"/>
      <c r="C24" s="37"/>
      <c r="D24" s="37"/>
      <c r="E24" s="110" t="s">
        <v>40</v>
      </c>
      <c r="F24" s="37"/>
      <c r="G24" s="37"/>
      <c r="H24" s="37"/>
      <c r="I24" s="108" t="s">
        <v>34</v>
      </c>
      <c r="J24" s="110" t="s">
        <v>41</v>
      </c>
      <c r="K24" s="37"/>
      <c r="L24" s="109"/>
      <c r="S24" s="37"/>
      <c r="T24" s="37"/>
      <c r="U24" s="37"/>
      <c r="V24" s="37"/>
      <c r="W24" s="37"/>
      <c r="X24" s="37"/>
      <c r="Y24" s="37"/>
      <c r="Z24" s="37"/>
      <c r="AA24" s="37"/>
      <c r="AB24" s="37"/>
      <c r="AC24" s="37"/>
      <c r="AD24" s="37"/>
      <c r="AE24" s="37"/>
    </row>
    <row r="25" spans="1:31" s="2" customFormat="1" ht="6.95" customHeight="1" x14ac:dyDescent="0.2">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x14ac:dyDescent="0.2">
      <c r="A26" s="37"/>
      <c r="B26" s="42"/>
      <c r="C26" s="37"/>
      <c r="D26" s="108" t="s">
        <v>44</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x14ac:dyDescent="0.2">
      <c r="A27" s="112"/>
      <c r="B27" s="113"/>
      <c r="C27" s="112"/>
      <c r="D27" s="112"/>
      <c r="E27" s="381" t="s">
        <v>79</v>
      </c>
      <c r="F27" s="381"/>
      <c r="G27" s="381"/>
      <c r="H27" s="381"/>
      <c r="I27" s="112"/>
      <c r="J27" s="112"/>
      <c r="K27" s="112"/>
      <c r="L27" s="114"/>
      <c r="S27" s="112"/>
      <c r="T27" s="112"/>
      <c r="U27" s="112"/>
      <c r="V27" s="112"/>
      <c r="W27" s="112"/>
      <c r="X27" s="112"/>
      <c r="Y27" s="112"/>
      <c r="Z27" s="112"/>
      <c r="AA27" s="112"/>
      <c r="AB27" s="112"/>
      <c r="AC27" s="112"/>
      <c r="AD27" s="112"/>
      <c r="AE27" s="112"/>
    </row>
    <row r="28" spans="1:31" s="2" customFormat="1" ht="6.95" customHeight="1" x14ac:dyDescent="0.2">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x14ac:dyDescent="0.2">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x14ac:dyDescent="0.2">
      <c r="A30" s="37"/>
      <c r="B30" s="42"/>
      <c r="C30" s="37"/>
      <c r="D30" s="116" t="s">
        <v>46</v>
      </c>
      <c r="E30" s="37"/>
      <c r="F30" s="37"/>
      <c r="G30" s="37"/>
      <c r="H30" s="37"/>
      <c r="I30" s="37"/>
      <c r="J30" s="117">
        <f>ROUND(J83, 2)</f>
        <v>0</v>
      </c>
      <c r="K30" s="37"/>
      <c r="L30" s="109"/>
      <c r="S30" s="37"/>
      <c r="T30" s="37"/>
      <c r="U30" s="37"/>
      <c r="V30" s="37"/>
      <c r="W30" s="37"/>
      <c r="X30" s="37"/>
      <c r="Y30" s="37"/>
      <c r="Z30" s="37"/>
      <c r="AA30" s="37"/>
      <c r="AB30" s="37"/>
      <c r="AC30" s="37"/>
      <c r="AD30" s="37"/>
      <c r="AE30" s="37"/>
    </row>
    <row r="31" spans="1:31" s="2" customFormat="1" ht="6.95" customHeight="1" x14ac:dyDescent="0.2">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x14ac:dyDescent="0.2">
      <c r="A32" s="37"/>
      <c r="B32" s="42"/>
      <c r="C32" s="37"/>
      <c r="D32" s="37"/>
      <c r="E32" s="37"/>
      <c r="F32" s="118" t="s">
        <v>48</v>
      </c>
      <c r="G32" s="37"/>
      <c r="H32" s="37"/>
      <c r="I32" s="118" t="s">
        <v>47</v>
      </c>
      <c r="J32" s="118" t="s">
        <v>49</v>
      </c>
      <c r="K32" s="37"/>
      <c r="L32" s="109"/>
      <c r="S32" s="37"/>
      <c r="T32" s="37"/>
      <c r="U32" s="37"/>
      <c r="V32" s="37"/>
      <c r="W32" s="37"/>
      <c r="X32" s="37"/>
      <c r="Y32" s="37"/>
      <c r="Z32" s="37"/>
      <c r="AA32" s="37"/>
      <c r="AB32" s="37"/>
      <c r="AC32" s="37"/>
      <c r="AD32" s="37"/>
      <c r="AE32" s="37"/>
    </row>
    <row r="33" spans="1:31" s="2" customFormat="1" ht="14.45" customHeight="1" x14ac:dyDescent="0.2">
      <c r="A33" s="37"/>
      <c r="B33" s="42"/>
      <c r="C33" s="37"/>
      <c r="D33" s="119" t="s">
        <v>50</v>
      </c>
      <c r="E33" s="108" t="s">
        <v>51</v>
      </c>
      <c r="F33" s="120">
        <f>ROUND((SUM(BE83:BE127)),  2)</f>
        <v>0</v>
      </c>
      <c r="G33" s="37"/>
      <c r="H33" s="37"/>
      <c r="I33" s="121">
        <v>0.21</v>
      </c>
      <c r="J33" s="120">
        <f>ROUND(((SUM(BE83:BE127))*I33),  2)</f>
        <v>0</v>
      </c>
      <c r="K33" s="37"/>
      <c r="L33" s="109"/>
      <c r="S33" s="37"/>
      <c r="T33" s="37"/>
      <c r="U33" s="37"/>
      <c r="V33" s="37"/>
      <c r="W33" s="37"/>
      <c r="X33" s="37"/>
      <c r="Y33" s="37"/>
      <c r="Z33" s="37"/>
      <c r="AA33" s="37"/>
      <c r="AB33" s="37"/>
      <c r="AC33" s="37"/>
      <c r="AD33" s="37"/>
      <c r="AE33" s="37"/>
    </row>
    <row r="34" spans="1:31" s="2" customFormat="1" ht="14.45" customHeight="1" x14ac:dyDescent="0.2">
      <c r="A34" s="37"/>
      <c r="B34" s="42"/>
      <c r="C34" s="37"/>
      <c r="D34" s="37"/>
      <c r="E34" s="108" t="s">
        <v>52</v>
      </c>
      <c r="F34" s="120">
        <f>ROUND((SUM(BF83:BF127)),  2)</f>
        <v>0</v>
      </c>
      <c r="G34" s="37"/>
      <c r="H34" s="37"/>
      <c r="I34" s="121">
        <v>0.15</v>
      </c>
      <c r="J34" s="120">
        <f>ROUND(((SUM(BF83:BF127))*I34),  2)</f>
        <v>0</v>
      </c>
      <c r="K34" s="37"/>
      <c r="L34" s="109"/>
      <c r="S34" s="37"/>
      <c r="T34" s="37"/>
      <c r="U34" s="37"/>
      <c r="V34" s="37"/>
      <c r="W34" s="37"/>
      <c r="X34" s="37"/>
      <c r="Y34" s="37"/>
      <c r="Z34" s="37"/>
      <c r="AA34" s="37"/>
      <c r="AB34" s="37"/>
      <c r="AC34" s="37"/>
      <c r="AD34" s="37"/>
      <c r="AE34" s="37"/>
    </row>
    <row r="35" spans="1:31" s="2" customFormat="1" ht="14.45" hidden="1" customHeight="1" x14ac:dyDescent="0.2">
      <c r="A35" s="37"/>
      <c r="B35" s="42"/>
      <c r="C35" s="37"/>
      <c r="D35" s="37"/>
      <c r="E35" s="108" t="s">
        <v>53</v>
      </c>
      <c r="F35" s="120">
        <f>ROUND((SUM(BG83:BG127)),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x14ac:dyDescent="0.2">
      <c r="A36" s="37"/>
      <c r="B36" s="42"/>
      <c r="C36" s="37"/>
      <c r="D36" s="37"/>
      <c r="E36" s="108" t="s">
        <v>54</v>
      </c>
      <c r="F36" s="120">
        <f>ROUND((SUM(BH83:BH127)),  2)</f>
        <v>0</v>
      </c>
      <c r="G36" s="37"/>
      <c r="H36" s="37"/>
      <c r="I36" s="121">
        <v>0.15</v>
      </c>
      <c r="J36" s="120">
        <f>0</f>
        <v>0</v>
      </c>
      <c r="K36" s="37"/>
      <c r="L36" s="109"/>
      <c r="S36" s="37"/>
      <c r="T36" s="37"/>
      <c r="U36" s="37"/>
      <c r="V36" s="37"/>
      <c r="W36" s="37"/>
      <c r="X36" s="37"/>
      <c r="Y36" s="37"/>
      <c r="Z36" s="37"/>
      <c r="AA36" s="37"/>
      <c r="AB36" s="37"/>
      <c r="AC36" s="37"/>
      <c r="AD36" s="37"/>
      <c r="AE36" s="37"/>
    </row>
    <row r="37" spans="1:31" s="2" customFormat="1" ht="14.45" hidden="1" customHeight="1" x14ac:dyDescent="0.2">
      <c r="A37" s="37"/>
      <c r="B37" s="42"/>
      <c r="C37" s="37"/>
      <c r="D37" s="37"/>
      <c r="E37" s="108" t="s">
        <v>55</v>
      </c>
      <c r="F37" s="120">
        <f>ROUND((SUM(BI83:BI127)),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x14ac:dyDescent="0.2">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x14ac:dyDescent="0.2">
      <c r="A39" s="37"/>
      <c r="B39" s="42"/>
      <c r="C39" s="122"/>
      <c r="D39" s="123" t="s">
        <v>56</v>
      </c>
      <c r="E39" s="124"/>
      <c r="F39" s="124"/>
      <c r="G39" s="125" t="s">
        <v>57</v>
      </c>
      <c r="H39" s="126" t="s">
        <v>58</v>
      </c>
      <c r="I39" s="124"/>
      <c r="J39" s="127">
        <f>SUM(J30:J37)</f>
        <v>0</v>
      </c>
      <c r="K39" s="128"/>
      <c r="L39" s="109"/>
      <c r="S39" s="37"/>
      <c r="T39" s="37"/>
      <c r="U39" s="37"/>
      <c r="V39" s="37"/>
      <c r="W39" s="37"/>
      <c r="X39" s="37"/>
      <c r="Y39" s="37"/>
      <c r="Z39" s="37"/>
      <c r="AA39" s="37"/>
      <c r="AB39" s="37"/>
      <c r="AC39" s="37"/>
      <c r="AD39" s="37"/>
      <c r="AE39" s="37"/>
    </row>
    <row r="40" spans="1:31" s="2" customFormat="1" ht="14.45" customHeight="1" x14ac:dyDescent="0.2">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x14ac:dyDescent="0.2">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x14ac:dyDescent="0.2">
      <c r="A45" s="37"/>
      <c r="B45" s="38"/>
      <c r="C45" s="25" t="s">
        <v>113</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x14ac:dyDescent="0.2">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x14ac:dyDescent="0.2">
      <c r="A47" s="37"/>
      <c r="B47" s="38"/>
      <c r="C47" s="31"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x14ac:dyDescent="0.2">
      <c r="A48" s="37"/>
      <c r="B48" s="38"/>
      <c r="C48" s="39"/>
      <c r="D48" s="39"/>
      <c r="E48" s="382" t="str">
        <f>E7</f>
        <v>Rekonstrukce mycího centra kuchyně</v>
      </c>
      <c r="F48" s="383"/>
      <c r="G48" s="383"/>
      <c r="H48" s="383"/>
      <c r="I48" s="39"/>
      <c r="J48" s="39"/>
      <c r="K48" s="39"/>
      <c r="L48" s="109"/>
      <c r="S48" s="37"/>
      <c r="T48" s="37"/>
      <c r="U48" s="37"/>
      <c r="V48" s="37"/>
      <c r="W48" s="37"/>
      <c r="X48" s="37"/>
      <c r="Y48" s="37"/>
      <c r="Z48" s="37"/>
      <c r="AA48" s="37"/>
      <c r="AB48" s="37"/>
      <c r="AC48" s="37"/>
      <c r="AD48" s="37"/>
      <c r="AE48" s="37"/>
    </row>
    <row r="49" spans="1:47" s="2" customFormat="1" ht="12" customHeight="1" x14ac:dyDescent="0.2">
      <c r="A49" s="37"/>
      <c r="B49" s="38"/>
      <c r="C49" s="31" t="s">
        <v>111</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x14ac:dyDescent="0.2">
      <c r="A50" s="37"/>
      <c r="B50" s="38"/>
      <c r="C50" s="39"/>
      <c r="D50" s="39"/>
      <c r="E50" s="335" t="str">
        <f>E9</f>
        <v>D1.04.200_VZT - Vzduchotechnika</v>
      </c>
      <c r="F50" s="384"/>
      <c r="G50" s="384"/>
      <c r="H50" s="384"/>
      <c r="I50" s="39"/>
      <c r="J50" s="39"/>
      <c r="K50" s="39"/>
      <c r="L50" s="109"/>
      <c r="S50" s="37"/>
      <c r="T50" s="37"/>
      <c r="U50" s="37"/>
      <c r="V50" s="37"/>
      <c r="W50" s="37"/>
      <c r="X50" s="37"/>
      <c r="Y50" s="37"/>
      <c r="Z50" s="37"/>
      <c r="AA50" s="37"/>
      <c r="AB50" s="37"/>
      <c r="AC50" s="37"/>
      <c r="AD50" s="37"/>
      <c r="AE50" s="37"/>
    </row>
    <row r="51" spans="1:47" s="2" customFormat="1" ht="6.95" customHeight="1" x14ac:dyDescent="0.2">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x14ac:dyDescent="0.2">
      <c r="A52" s="37"/>
      <c r="B52" s="38"/>
      <c r="C52" s="31" t="s">
        <v>22</v>
      </c>
      <c r="D52" s="39"/>
      <c r="E52" s="39"/>
      <c r="F52" s="29" t="str">
        <f>F12</f>
        <v>Česká Lípa</v>
      </c>
      <c r="G52" s="39"/>
      <c r="H52" s="39"/>
      <c r="I52" s="31" t="s">
        <v>24</v>
      </c>
      <c r="J52" s="62" t="str">
        <f>IF(J12="","",J12)</f>
        <v>10. 4. 2023</v>
      </c>
      <c r="K52" s="39"/>
      <c r="L52" s="109"/>
      <c r="S52" s="37"/>
      <c r="T52" s="37"/>
      <c r="U52" s="37"/>
      <c r="V52" s="37"/>
      <c r="W52" s="37"/>
      <c r="X52" s="37"/>
      <c r="Y52" s="37"/>
      <c r="Z52" s="37"/>
      <c r="AA52" s="37"/>
      <c r="AB52" s="37"/>
      <c r="AC52" s="37"/>
      <c r="AD52" s="37"/>
      <c r="AE52" s="37"/>
    </row>
    <row r="53" spans="1:47" s="2" customFormat="1" ht="6.95" customHeight="1" x14ac:dyDescent="0.2">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15.2" customHeight="1" x14ac:dyDescent="0.2">
      <c r="A54" s="37"/>
      <c r="B54" s="38"/>
      <c r="C54" s="31" t="s">
        <v>30</v>
      </c>
      <c r="D54" s="39"/>
      <c r="E54" s="39"/>
      <c r="F54" s="29" t="str">
        <f>E15</f>
        <v xml:space="preserve">Nemocnice s poliklinikou Česká Lípa, a.s. </v>
      </c>
      <c r="G54" s="39"/>
      <c r="H54" s="39"/>
      <c r="I54" s="31" t="s">
        <v>38</v>
      </c>
      <c r="J54" s="35" t="str">
        <f>E21</f>
        <v xml:space="preserve">STORING spol. s r.o. </v>
      </c>
      <c r="K54" s="39"/>
      <c r="L54" s="109"/>
      <c r="S54" s="37"/>
      <c r="T54" s="37"/>
      <c r="U54" s="37"/>
      <c r="V54" s="37"/>
      <c r="W54" s="37"/>
      <c r="X54" s="37"/>
      <c r="Y54" s="37"/>
      <c r="Z54" s="37"/>
      <c r="AA54" s="37"/>
      <c r="AB54" s="37"/>
      <c r="AC54" s="37"/>
      <c r="AD54" s="37"/>
      <c r="AE54" s="37"/>
    </row>
    <row r="55" spans="1:47" s="2" customFormat="1" ht="15.2" customHeight="1" x14ac:dyDescent="0.2">
      <c r="A55" s="37"/>
      <c r="B55" s="38"/>
      <c r="C55" s="31" t="s">
        <v>36</v>
      </c>
      <c r="D55" s="39"/>
      <c r="E55" s="39"/>
      <c r="F55" s="29" t="str">
        <f>IF(E18="","",E18)</f>
        <v>Vyplň údaj</v>
      </c>
      <c r="G55" s="39"/>
      <c r="H55" s="39"/>
      <c r="I55" s="31" t="s">
        <v>43</v>
      </c>
      <c r="J55" s="35" t="str">
        <f>E24</f>
        <v xml:space="preserve">STORING spol. s r.o. </v>
      </c>
      <c r="K55" s="39"/>
      <c r="L55" s="109"/>
      <c r="S55" s="37"/>
      <c r="T55" s="37"/>
      <c r="U55" s="37"/>
      <c r="V55" s="37"/>
      <c r="W55" s="37"/>
      <c r="X55" s="37"/>
      <c r="Y55" s="37"/>
      <c r="Z55" s="37"/>
      <c r="AA55" s="37"/>
      <c r="AB55" s="37"/>
      <c r="AC55" s="37"/>
      <c r="AD55" s="37"/>
      <c r="AE55" s="37"/>
    </row>
    <row r="56" spans="1:47" s="2" customFormat="1" ht="10.35" customHeight="1" x14ac:dyDescent="0.2">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x14ac:dyDescent="0.2">
      <c r="A57" s="37"/>
      <c r="B57" s="38"/>
      <c r="C57" s="133" t="s">
        <v>114</v>
      </c>
      <c r="D57" s="134"/>
      <c r="E57" s="134"/>
      <c r="F57" s="134"/>
      <c r="G57" s="134"/>
      <c r="H57" s="134"/>
      <c r="I57" s="134"/>
      <c r="J57" s="135" t="s">
        <v>115</v>
      </c>
      <c r="K57" s="134"/>
      <c r="L57" s="109"/>
      <c r="S57" s="37"/>
      <c r="T57" s="37"/>
      <c r="U57" s="37"/>
      <c r="V57" s="37"/>
      <c r="W57" s="37"/>
      <c r="X57" s="37"/>
      <c r="Y57" s="37"/>
      <c r="Z57" s="37"/>
      <c r="AA57" s="37"/>
      <c r="AB57" s="37"/>
      <c r="AC57" s="37"/>
      <c r="AD57" s="37"/>
      <c r="AE57" s="37"/>
    </row>
    <row r="58" spans="1:47" s="2" customFormat="1" ht="10.35" customHeight="1" x14ac:dyDescent="0.2">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x14ac:dyDescent="0.2">
      <c r="A59" s="37"/>
      <c r="B59" s="38"/>
      <c r="C59" s="136" t="s">
        <v>78</v>
      </c>
      <c r="D59" s="39"/>
      <c r="E59" s="39"/>
      <c r="F59" s="39"/>
      <c r="G59" s="39"/>
      <c r="H59" s="39"/>
      <c r="I59" s="39"/>
      <c r="J59" s="80">
        <f>J83</f>
        <v>0</v>
      </c>
      <c r="K59" s="39"/>
      <c r="L59" s="109"/>
      <c r="S59" s="37"/>
      <c r="T59" s="37"/>
      <c r="U59" s="37"/>
      <c r="V59" s="37"/>
      <c r="W59" s="37"/>
      <c r="X59" s="37"/>
      <c r="Y59" s="37"/>
      <c r="Z59" s="37"/>
      <c r="AA59" s="37"/>
      <c r="AB59" s="37"/>
      <c r="AC59" s="37"/>
      <c r="AD59" s="37"/>
      <c r="AE59" s="37"/>
      <c r="AU59" s="19" t="s">
        <v>116</v>
      </c>
    </row>
    <row r="60" spans="1:47" s="9" customFormat="1" ht="24.95" customHeight="1" x14ac:dyDescent="0.2">
      <c r="B60" s="137"/>
      <c r="C60" s="138"/>
      <c r="D60" s="139" t="s">
        <v>1182</v>
      </c>
      <c r="E60" s="140"/>
      <c r="F60" s="140"/>
      <c r="G60" s="140"/>
      <c r="H60" s="140"/>
      <c r="I60" s="140"/>
      <c r="J60" s="141">
        <f>J84</f>
        <v>0</v>
      </c>
      <c r="K60" s="138"/>
      <c r="L60" s="142"/>
    </row>
    <row r="61" spans="1:47" s="9" customFormat="1" ht="24.95" customHeight="1" x14ac:dyDescent="0.2">
      <c r="B61" s="137"/>
      <c r="C61" s="138"/>
      <c r="D61" s="139" t="s">
        <v>1183</v>
      </c>
      <c r="E61" s="140"/>
      <c r="F61" s="140"/>
      <c r="G61" s="140"/>
      <c r="H61" s="140"/>
      <c r="I61" s="140"/>
      <c r="J61" s="141">
        <f>J103</f>
        <v>0</v>
      </c>
      <c r="K61" s="138"/>
      <c r="L61" s="142"/>
    </row>
    <row r="62" spans="1:47" s="9" customFormat="1" ht="24.95" customHeight="1" x14ac:dyDescent="0.2">
      <c r="B62" s="137"/>
      <c r="C62" s="138"/>
      <c r="D62" s="139" t="s">
        <v>1184</v>
      </c>
      <c r="E62" s="140"/>
      <c r="F62" s="140"/>
      <c r="G62" s="140"/>
      <c r="H62" s="140"/>
      <c r="I62" s="140"/>
      <c r="J62" s="141">
        <f>J112</f>
        <v>0</v>
      </c>
      <c r="K62" s="138"/>
      <c r="L62" s="142"/>
    </row>
    <row r="63" spans="1:47" s="9" customFormat="1" ht="24.95" customHeight="1" x14ac:dyDescent="0.2">
      <c r="B63" s="137"/>
      <c r="C63" s="138"/>
      <c r="D63" s="139" t="s">
        <v>137</v>
      </c>
      <c r="E63" s="140"/>
      <c r="F63" s="140"/>
      <c r="G63" s="140"/>
      <c r="H63" s="140"/>
      <c r="I63" s="140"/>
      <c r="J63" s="141">
        <f>J124</f>
        <v>0</v>
      </c>
      <c r="K63" s="138"/>
      <c r="L63" s="142"/>
    </row>
    <row r="64" spans="1:47" s="2" customFormat="1" ht="21.75" customHeight="1" x14ac:dyDescent="0.2">
      <c r="A64" s="37"/>
      <c r="B64" s="38"/>
      <c r="C64" s="39"/>
      <c r="D64" s="39"/>
      <c r="E64" s="39"/>
      <c r="F64" s="39"/>
      <c r="G64" s="39"/>
      <c r="H64" s="39"/>
      <c r="I64" s="39"/>
      <c r="J64" s="39"/>
      <c r="K64" s="39"/>
      <c r="L64" s="109"/>
      <c r="S64" s="37"/>
      <c r="T64" s="37"/>
      <c r="U64" s="37"/>
      <c r="V64" s="37"/>
      <c r="W64" s="37"/>
      <c r="X64" s="37"/>
      <c r="Y64" s="37"/>
      <c r="Z64" s="37"/>
      <c r="AA64" s="37"/>
      <c r="AB64" s="37"/>
      <c r="AC64" s="37"/>
      <c r="AD64" s="37"/>
      <c r="AE64" s="37"/>
    </row>
    <row r="65" spans="1:31" s="2" customFormat="1" ht="6.95" customHeight="1" x14ac:dyDescent="0.2">
      <c r="A65" s="37"/>
      <c r="B65" s="50"/>
      <c r="C65" s="51"/>
      <c r="D65" s="51"/>
      <c r="E65" s="51"/>
      <c r="F65" s="51"/>
      <c r="G65" s="51"/>
      <c r="H65" s="51"/>
      <c r="I65" s="51"/>
      <c r="J65" s="51"/>
      <c r="K65" s="51"/>
      <c r="L65" s="109"/>
      <c r="S65" s="37"/>
      <c r="T65" s="37"/>
      <c r="U65" s="37"/>
      <c r="V65" s="37"/>
      <c r="W65" s="37"/>
      <c r="X65" s="37"/>
      <c r="Y65" s="37"/>
      <c r="Z65" s="37"/>
      <c r="AA65" s="37"/>
      <c r="AB65" s="37"/>
      <c r="AC65" s="37"/>
      <c r="AD65" s="37"/>
      <c r="AE65" s="37"/>
    </row>
    <row r="69" spans="1:31" s="2" customFormat="1" ht="6.95" customHeight="1" x14ac:dyDescent="0.2">
      <c r="A69" s="37"/>
      <c r="B69" s="52"/>
      <c r="C69" s="53"/>
      <c r="D69" s="53"/>
      <c r="E69" s="53"/>
      <c r="F69" s="53"/>
      <c r="G69" s="53"/>
      <c r="H69" s="53"/>
      <c r="I69" s="53"/>
      <c r="J69" s="53"/>
      <c r="K69" s="53"/>
      <c r="L69" s="109"/>
      <c r="S69" s="37"/>
      <c r="T69" s="37"/>
      <c r="U69" s="37"/>
      <c r="V69" s="37"/>
      <c r="W69" s="37"/>
      <c r="X69" s="37"/>
      <c r="Y69" s="37"/>
      <c r="Z69" s="37"/>
      <c r="AA69" s="37"/>
      <c r="AB69" s="37"/>
      <c r="AC69" s="37"/>
      <c r="AD69" s="37"/>
      <c r="AE69" s="37"/>
    </row>
    <row r="70" spans="1:31" s="2" customFormat="1" ht="24.95" customHeight="1" x14ac:dyDescent="0.2">
      <c r="A70" s="37"/>
      <c r="B70" s="38"/>
      <c r="C70" s="25" t="s">
        <v>139</v>
      </c>
      <c r="D70" s="39"/>
      <c r="E70" s="39"/>
      <c r="F70" s="39"/>
      <c r="G70" s="39"/>
      <c r="H70" s="39"/>
      <c r="I70" s="39"/>
      <c r="J70" s="39"/>
      <c r="K70" s="39"/>
      <c r="L70" s="109"/>
      <c r="S70" s="37"/>
      <c r="T70" s="37"/>
      <c r="U70" s="37"/>
      <c r="V70" s="37"/>
      <c r="W70" s="37"/>
      <c r="X70" s="37"/>
      <c r="Y70" s="37"/>
      <c r="Z70" s="37"/>
      <c r="AA70" s="37"/>
      <c r="AB70" s="37"/>
      <c r="AC70" s="37"/>
      <c r="AD70" s="37"/>
      <c r="AE70" s="37"/>
    </row>
    <row r="71" spans="1:31" s="2" customFormat="1" ht="6.95" customHeight="1" x14ac:dyDescent="0.2">
      <c r="A71" s="37"/>
      <c r="B71" s="38"/>
      <c r="C71" s="39"/>
      <c r="D71" s="39"/>
      <c r="E71" s="39"/>
      <c r="F71" s="39"/>
      <c r="G71" s="39"/>
      <c r="H71" s="39"/>
      <c r="I71" s="39"/>
      <c r="J71" s="39"/>
      <c r="K71" s="39"/>
      <c r="L71" s="109"/>
      <c r="S71" s="37"/>
      <c r="T71" s="37"/>
      <c r="U71" s="37"/>
      <c r="V71" s="37"/>
      <c r="W71" s="37"/>
      <c r="X71" s="37"/>
      <c r="Y71" s="37"/>
      <c r="Z71" s="37"/>
      <c r="AA71" s="37"/>
      <c r="AB71" s="37"/>
      <c r="AC71" s="37"/>
      <c r="AD71" s="37"/>
      <c r="AE71" s="37"/>
    </row>
    <row r="72" spans="1:31" s="2" customFormat="1" ht="12" customHeight="1" x14ac:dyDescent="0.2">
      <c r="A72" s="37"/>
      <c r="B72" s="38"/>
      <c r="C72" s="31" t="s">
        <v>16</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16.5" customHeight="1" x14ac:dyDescent="0.2">
      <c r="A73" s="37"/>
      <c r="B73" s="38"/>
      <c r="C73" s="39"/>
      <c r="D73" s="39"/>
      <c r="E73" s="382" t="str">
        <f>E7</f>
        <v>Rekonstrukce mycího centra kuchyně</v>
      </c>
      <c r="F73" s="383"/>
      <c r="G73" s="383"/>
      <c r="H73" s="383"/>
      <c r="I73" s="39"/>
      <c r="J73" s="39"/>
      <c r="K73" s="39"/>
      <c r="L73" s="109"/>
      <c r="S73" s="37"/>
      <c r="T73" s="37"/>
      <c r="U73" s="37"/>
      <c r="V73" s="37"/>
      <c r="W73" s="37"/>
      <c r="X73" s="37"/>
      <c r="Y73" s="37"/>
      <c r="Z73" s="37"/>
      <c r="AA73" s="37"/>
      <c r="AB73" s="37"/>
      <c r="AC73" s="37"/>
      <c r="AD73" s="37"/>
      <c r="AE73" s="37"/>
    </row>
    <row r="74" spans="1:31" s="2" customFormat="1" ht="12" customHeight="1" x14ac:dyDescent="0.2">
      <c r="A74" s="37"/>
      <c r="B74" s="38"/>
      <c r="C74" s="31" t="s">
        <v>111</v>
      </c>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6.5" customHeight="1" x14ac:dyDescent="0.2">
      <c r="A75" s="37"/>
      <c r="B75" s="38"/>
      <c r="C75" s="39"/>
      <c r="D75" s="39"/>
      <c r="E75" s="335" t="str">
        <f>E9</f>
        <v>D1.04.200_VZT - Vzduchotechnika</v>
      </c>
      <c r="F75" s="384"/>
      <c r="G75" s="384"/>
      <c r="H75" s="384"/>
      <c r="I75" s="39"/>
      <c r="J75" s="39"/>
      <c r="K75" s="39"/>
      <c r="L75" s="109"/>
      <c r="S75" s="37"/>
      <c r="T75" s="37"/>
      <c r="U75" s="37"/>
      <c r="V75" s="37"/>
      <c r="W75" s="37"/>
      <c r="X75" s="37"/>
      <c r="Y75" s="37"/>
      <c r="Z75" s="37"/>
      <c r="AA75" s="37"/>
      <c r="AB75" s="37"/>
      <c r="AC75" s="37"/>
      <c r="AD75" s="37"/>
      <c r="AE75" s="37"/>
    </row>
    <row r="76" spans="1:31" s="2" customFormat="1" ht="6.95" customHeight="1" x14ac:dyDescent="0.2">
      <c r="A76" s="37"/>
      <c r="B76" s="38"/>
      <c r="C76" s="39"/>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12" customHeight="1" x14ac:dyDescent="0.2">
      <c r="A77" s="37"/>
      <c r="B77" s="38"/>
      <c r="C77" s="31" t="s">
        <v>22</v>
      </c>
      <c r="D77" s="39"/>
      <c r="E77" s="39"/>
      <c r="F77" s="29" t="str">
        <f>F12</f>
        <v>Česká Lípa</v>
      </c>
      <c r="G77" s="39"/>
      <c r="H77" s="39"/>
      <c r="I77" s="31" t="s">
        <v>24</v>
      </c>
      <c r="J77" s="62" t="str">
        <f>IF(J12="","",J12)</f>
        <v>10. 4. 2023</v>
      </c>
      <c r="K77" s="39"/>
      <c r="L77" s="109"/>
      <c r="S77" s="37"/>
      <c r="T77" s="37"/>
      <c r="U77" s="37"/>
      <c r="V77" s="37"/>
      <c r="W77" s="37"/>
      <c r="X77" s="37"/>
      <c r="Y77" s="37"/>
      <c r="Z77" s="37"/>
      <c r="AA77" s="37"/>
      <c r="AB77" s="37"/>
      <c r="AC77" s="37"/>
      <c r="AD77" s="37"/>
      <c r="AE77" s="37"/>
    </row>
    <row r="78" spans="1:31" s="2" customFormat="1" ht="6.95" customHeight="1" x14ac:dyDescent="0.2">
      <c r="A78" s="37"/>
      <c r="B78" s="38"/>
      <c r="C78" s="39"/>
      <c r="D78" s="39"/>
      <c r="E78" s="39"/>
      <c r="F78" s="39"/>
      <c r="G78" s="39"/>
      <c r="H78" s="39"/>
      <c r="I78" s="39"/>
      <c r="J78" s="39"/>
      <c r="K78" s="39"/>
      <c r="L78" s="109"/>
      <c r="S78" s="37"/>
      <c r="T78" s="37"/>
      <c r="U78" s="37"/>
      <c r="V78" s="37"/>
      <c r="W78" s="37"/>
      <c r="X78" s="37"/>
      <c r="Y78" s="37"/>
      <c r="Z78" s="37"/>
      <c r="AA78" s="37"/>
      <c r="AB78" s="37"/>
      <c r="AC78" s="37"/>
      <c r="AD78" s="37"/>
      <c r="AE78" s="37"/>
    </row>
    <row r="79" spans="1:31" s="2" customFormat="1" ht="15.2" customHeight="1" x14ac:dyDescent="0.2">
      <c r="A79" s="37"/>
      <c r="B79" s="38"/>
      <c r="C79" s="31" t="s">
        <v>30</v>
      </c>
      <c r="D79" s="39"/>
      <c r="E79" s="39"/>
      <c r="F79" s="29" t="str">
        <f>E15</f>
        <v xml:space="preserve">Nemocnice s poliklinikou Česká Lípa, a.s. </v>
      </c>
      <c r="G79" s="39"/>
      <c r="H79" s="39"/>
      <c r="I79" s="31" t="s">
        <v>38</v>
      </c>
      <c r="J79" s="35" t="str">
        <f>E21</f>
        <v xml:space="preserve">STORING spol. s r.o. </v>
      </c>
      <c r="K79" s="39"/>
      <c r="L79" s="109"/>
      <c r="S79" s="37"/>
      <c r="T79" s="37"/>
      <c r="U79" s="37"/>
      <c r="V79" s="37"/>
      <c r="W79" s="37"/>
      <c r="X79" s="37"/>
      <c r="Y79" s="37"/>
      <c r="Z79" s="37"/>
      <c r="AA79" s="37"/>
      <c r="AB79" s="37"/>
      <c r="AC79" s="37"/>
      <c r="AD79" s="37"/>
      <c r="AE79" s="37"/>
    </row>
    <row r="80" spans="1:31" s="2" customFormat="1" ht="15.2" customHeight="1" x14ac:dyDescent="0.2">
      <c r="A80" s="37"/>
      <c r="B80" s="38"/>
      <c r="C80" s="31" t="s">
        <v>36</v>
      </c>
      <c r="D80" s="39"/>
      <c r="E80" s="39"/>
      <c r="F80" s="29" t="str">
        <f>IF(E18="","",E18)</f>
        <v>Vyplň údaj</v>
      </c>
      <c r="G80" s="39"/>
      <c r="H80" s="39"/>
      <c r="I80" s="31" t="s">
        <v>43</v>
      </c>
      <c r="J80" s="35" t="str">
        <f>E24</f>
        <v xml:space="preserve">STORING spol. s r.o. </v>
      </c>
      <c r="K80" s="39"/>
      <c r="L80" s="109"/>
      <c r="S80" s="37"/>
      <c r="T80" s="37"/>
      <c r="U80" s="37"/>
      <c r="V80" s="37"/>
      <c r="W80" s="37"/>
      <c r="X80" s="37"/>
      <c r="Y80" s="37"/>
      <c r="Z80" s="37"/>
      <c r="AA80" s="37"/>
      <c r="AB80" s="37"/>
      <c r="AC80" s="37"/>
      <c r="AD80" s="37"/>
      <c r="AE80" s="37"/>
    </row>
    <row r="81" spans="1:65" s="2" customFormat="1" ht="10.35" customHeight="1" x14ac:dyDescent="0.2">
      <c r="A81" s="37"/>
      <c r="B81" s="38"/>
      <c r="C81" s="39"/>
      <c r="D81" s="39"/>
      <c r="E81" s="39"/>
      <c r="F81" s="39"/>
      <c r="G81" s="39"/>
      <c r="H81" s="39"/>
      <c r="I81" s="39"/>
      <c r="J81" s="39"/>
      <c r="K81" s="39"/>
      <c r="L81" s="109"/>
      <c r="S81" s="37"/>
      <c r="T81" s="37"/>
      <c r="U81" s="37"/>
      <c r="V81" s="37"/>
      <c r="W81" s="37"/>
      <c r="X81" s="37"/>
      <c r="Y81" s="37"/>
      <c r="Z81" s="37"/>
      <c r="AA81" s="37"/>
      <c r="AB81" s="37"/>
      <c r="AC81" s="37"/>
      <c r="AD81" s="37"/>
      <c r="AE81" s="37"/>
    </row>
    <row r="82" spans="1:65" s="11" customFormat="1" ht="29.25" customHeight="1" x14ac:dyDescent="0.2">
      <c r="A82" s="149"/>
      <c r="B82" s="150"/>
      <c r="C82" s="151" t="s">
        <v>140</v>
      </c>
      <c r="D82" s="152" t="s">
        <v>65</v>
      </c>
      <c r="E82" s="152" t="s">
        <v>61</v>
      </c>
      <c r="F82" s="152" t="s">
        <v>62</v>
      </c>
      <c r="G82" s="152" t="s">
        <v>141</v>
      </c>
      <c r="H82" s="152" t="s">
        <v>142</v>
      </c>
      <c r="I82" s="152" t="s">
        <v>143</v>
      </c>
      <c r="J82" s="152" t="s">
        <v>115</v>
      </c>
      <c r="K82" s="153" t="s">
        <v>144</v>
      </c>
      <c r="L82" s="154"/>
      <c r="M82" s="71" t="s">
        <v>79</v>
      </c>
      <c r="N82" s="72" t="s">
        <v>50</v>
      </c>
      <c r="O82" s="72" t="s">
        <v>145</v>
      </c>
      <c r="P82" s="72" t="s">
        <v>146</v>
      </c>
      <c r="Q82" s="72" t="s">
        <v>147</v>
      </c>
      <c r="R82" s="72" t="s">
        <v>148</v>
      </c>
      <c r="S82" s="72" t="s">
        <v>149</v>
      </c>
      <c r="T82" s="73" t="s">
        <v>150</v>
      </c>
      <c r="U82" s="149"/>
      <c r="V82" s="149"/>
      <c r="W82" s="149"/>
      <c r="X82" s="149"/>
      <c r="Y82" s="149"/>
      <c r="Z82" s="149"/>
      <c r="AA82" s="149"/>
      <c r="AB82" s="149"/>
      <c r="AC82" s="149"/>
      <c r="AD82" s="149"/>
      <c r="AE82" s="149"/>
    </row>
    <row r="83" spans="1:65" s="2" customFormat="1" ht="22.9" customHeight="1" x14ac:dyDescent="0.25">
      <c r="A83" s="37"/>
      <c r="B83" s="38"/>
      <c r="C83" s="78" t="s">
        <v>151</v>
      </c>
      <c r="D83" s="39"/>
      <c r="E83" s="39"/>
      <c r="F83" s="39"/>
      <c r="G83" s="39"/>
      <c r="H83" s="39"/>
      <c r="I83" s="39"/>
      <c r="J83" s="155">
        <f>BK83</f>
        <v>0</v>
      </c>
      <c r="K83" s="39"/>
      <c r="L83" s="42"/>
      <c r="M83" s="74"/>
      <c r="N83" s="156"/>
      <c r="O83" s="75"/>
      <c r="P83" s="157">
        <f>P84+P103+P112+P124</f>
        <v>0</v>
      </c>
      <c r="Q83" s="75"/>
      <c r="R83" s="157">
        <f>R84+R103+R112+R124</f>
        <v>0</v>
      </c>
      <c r="S83" s="75"/>
      <c r="T83" s="158">
        <f>T84+T103+T112+T124</f>
        <v>0</v>
      </c>
      <c r="U83" s="37"/>
      <c r="V83" s="37"/>
      <c r="W83" s="37"/>
      <c r="X83" s="37"/>
      <c r="Y83" s="37"/>
      <c r="Z83" s="37"/>
      <c r="AA83" s="37"/>
      <c r="AB83" s="37"/>
      <c r="AC83" s="37"/>
      <c r="AD83" s="37"/>
      <c r="AE83" s="37"/>
      <c r="AT83" s="19" t="s">
        <v>80</v>
      </c>
      <c r="AU83" s="19" t="s">
        <v>116</v>
      </c>
      <c r="BK83" s="159">
        <f>BK84+BK103+BK112+BK124</f>
        <v>0</v>
      </c>
    </row>
    <row r="84" spans="1:65" s="12" customFormat="1" ht="25.9" customHeight="1" x14ac:dyDescent="0.2">
      <c r="B84" s="160"/>
      <c r="C84" s="161"/>
      <c r="D84" s="162" t="s">
        <v>80</v>
      </c>
      <c r="E84" s="163" t="s">
        <v>1185</v>
      </c>
      <c r="F84" s="163" t="s">
        <v>1186</v>
      </c>
      <c r="G84" s="161"/>
      <c r="H84" s="161"/>
      <c r="I84" s="164"/>
      <c r="J84" s="165">
        <f>BK84</f>
        <v>0</v>
      </c>
      <c r="K84" s="161"/>
      <c r="L84" s="166"/>
      <c r="M84" s="167"/>
      <c r="N84" s="168"/>
      <c r="O84" s="168"/>
      <c r="P84" s="169">
        <f>SUM(P85:P102)</f>
        <v>0</v>
      </c>
      <c r="Q84" s="168"/>
      <c r="R84" s="169">
        <f>SUM(R85:R102)</f>
        <v>0</v>
      </c>
      <c r="S84" s="168"/>
      <c r="T84" s="170">
        <f>SUM(T85:T102)</f>
        <v>0</v>
      </c>
      <c r="AR84" s="171" t="s">
        <v>89</v>
      </c>
      <c r="AT84" s="172" t="s">
        <v>80</v>
      </c>
      <c r="AU84" s="172" t="s">
        <v>81</v>
      </c>
      <c r="AY84" s="171" t="s">
        <v>154</v>
      </c>
      <c r="BK84" s="173">
        <f>SUM(BK85:BK102)</f>
        <v>0</v>
      </c>
    </row>
    <row r="85" spans="1:65" s="2" customFormat="1" ht="245.85" customHeight="1" x14ac:dyDescent="0.2">
      <c r="A85" s="37"/>
      <c r="B85" s="38"/>
      <c r="C85" s="176" t="s">
        <v>89</v>
      </c>
      <c r="D85" s="176" t="s">
        <v>157</v>
      </c>
      <c r="E85" s="177" t="s">
        <v>1187</v>
      </c>
      <c r="F85" s="178" t="s">
        <v>1188</v>
      </c>
      <c r="G85" s="179" t="s">
        <v>1013</v>
      </c>
      <c r="H85" s="180">
        <v>1</v>
      </c>
      <c r="I85" s="181"/>
      <c r="J85" s="182">
        <f t="shared" ref="J85:J102" si="0">ROUND(I85*H85,2)</f>
        <v>0</v>
      </c>
      <c r="K85" s="178" t="s">
        <v>79</v>
      </c>
      <c r="L85" s="42"/>
      <c r="M85" s="183" t="s">
        <v>79</v>
      </c>
      <c r="N85" s="184" t="s">
        <v>51</v>
      </c>
      <c r="O85" s="67"/>
      <c r="P85" s="185">
        <f t="shared" ref="P85:P102" si="1">O85*H85</f>
        <v>0</v>
      </c>
      <c r="Q85" s="185">
        <v>0</v>
      </c>
      <c r="R85" s="185">
        <f t="shared" ref="R85:R102" si="2">Q85*H85</f>
        <v>0</v>
      </c>
      <c r="S85" s="185">
        <v>0</v>
      </c>
      <c r="T85" s="186">
        <f t="shared" ref="T85:T102" si="3">S85*H85</f>
        <v>0</v>
      </c>
      <c r="U85" s="37"/>
      <c r="V85" s="37"/>
      <c r="W85" s="37"/>
      <c r="X85" s="37"/>
      <c r="Y85" s="37"/>
      <c r="Z85" s="37"/>
      <c r="AA85" s="37"/>
      <c r="AB85" s="37"/>
      <c r="AC85" s="37"/>
      <c r="AD85" s="37"/>
      <c r="AE85" s="37"/>
      <c r="AR85" s="187" t="s">
        <v>270</v>
      </c>
      <c r="AT85" s="187" t="s">
        <v>157</v>
      </c>
      <c r="AU85" s="187" t="s">
        <v>89</v>
      </c>
      <c r="AY85" s="19" t="s">
        <v>154</v>
      </c>
      <c r="BE85" s="188">
        <f t="shared" ref="BE85:BE102" si="4">IF(N85="základní",J85,0)</f>
        <v>0</v>
      </c>
      <c r="BF85" s="188">
        <f t="shared" ref="BF85:BF102" si="5">IF(N85="snížená",J85,0)</f>
        <v>0</v>
      </c>
      <c r="BG85" s="188">
        <f t="shared" ref="BG85:BG102" si="6">IF(N85="zákl. přenesená",J85,0)</f>
        <v>0</v>
      </c>
      <c r="BH85" s="188">
        <f t="shared" ref="BH85:BH102" si="7">IF(N85="sníž. přenesená",J85,0)</f>
        <v>0</v>
      </c>
      <c r="BI85" s="188">
        <f t="shared" ref="BI85:BI102" si="8">IF(N85="nulová",J85,0)</f>
        <v>0</v>
      </c>
      <c r="BJ85" s="19" t="s">
        <v>89</v>
      </c>
      <c r="BK85" s="188">
        <f t="shared" ref="BK85:BK102" si="9">ROUND(I85*H85,2)</f>
        <v>0</v>
      </c>
      <c r="BL85" s="19" t="s">
        <v>270</v>
      </c>
      <c r="BM85" s="187" t="s">
        <v>91</v>
      </c>
    </row>
    <row r="86" spans="1:65" s="2" customFormat="1" ht="114.95" customHeight="1" x14ac:dyDescent="0.2">
      <c r="A86" s="37"/>
      <c r="B86" s="38"/>
      <c r="C86" s="176" t="s">
        <v>91</v>
      </c>
      <c r="D86" s="176" t="s">
        <v>157</v>
      </c>
      <c r="E86" s="177" t="s">
        <v>1189</v>
      </c>
      <c r="F86" s="178" t="s">
        <v>1190</v>
      </c>
      <c r="G86" s="179" t="s">
        <v>1013</v>
      </c>
      <c r="H86" s="180">
        <v>1</v>
      </c>
      <c r="I86" s="181"/>
      <c r="J86" s="182">
        <f t="shared" si="0"/>
        <v>0</v>
      </c>
      <c r="K86" s="178" t="s">
        <v>79</v>
      </c>
      <c r="L86" s="42"/>
      <c r="M86" s="183" t="s">
        <v>79</v>
      </c>
      <c r="N86" s="184" t="s">
        <v>51</v>
      </c>
      <c r="O86" s="67"/>
      <c r="P86" s="185">
        <f t="shared" si="1"/>
        <v>0</v>
      </c>
      <c r="Q86" s="185">
        <v>0</v>
      </c>
      <c r="R86" s="185">
        <f t="shared" si="2"/>
        <v>0</v>
      </c>
      <c r="S86" s="185">
        <v>0</v>
      </c>
      <c r="T86" s="186">
        <f t="shared" si="3"/>
        <v>0</v>
      </c>
      <c r="U86" s="37"/>
      <c r="V86" s="37"/>
      <c r="W86" s="37"/>
      <c r="X86" s="37"/>
      <c r="Y86" s="37"/>
      <c r="Z86" s="37"/>
      <c r="AA86" s="37"/>
      <c r="AB86" s="37"/>
      <c r="AC86" s="37"/>
      <c r="AD86" s="37"/>
      <c r="AE86" s="37"/>
      <c r="AR86" s="187" t="s">
        <v>270</v>
      </c>
      <c r="AT86" s="187" t="s">
        <v>157</v>
      </c>
      <c r="AU86" s="187" t="s">
        <v>89</v>
      </c>
      <c r="AY86" s="19" t="s">
        <v>154</v>
      </c>
      <c r="BE86" s="188">
        <f t="shared" si="4"/>
        <v>0</v>
      </c>
      <c r="BF86" s="188">
        <f t="shared" si="5"/>
        <v>0</v>
      </c>
      <c r="BG86" s="188">
        <f t="shared" si="6"/>
        <v>0</v>
      </c>
      <c r="BH86" s="188">
        <f t="shared" si="7"/>
        <v>0</v>
      </c>
      <c r="BI86" s="188">
        <f t="shared" si="8"/>
        <v>0</v>
      </c>
      <c r="BJ86" s="19" t="s">
        <v>89</v>
      </c>
      <c r="BK86" s="188">
        <f t="shared" si="9"/>
        <v>0</v>
      </c>
      <c r="BL86" s="19" t="s">
        <v>270</v>
      </c>
      <c r="BM86" s="187" t="s">
        <v>162</v>
      </c>
    </row>
    <row r="87" spans="1:65" s="2" customFormat="1" ht="24.2" customHeight="1" x14ac:dyDescent="0.2">
      <c r="A87" s="37"/>
      <c r="B87" s="38"/>
      <c r="C87" s="176" t="s">
        <v>155</v>
      </c>
      <c r="D87" s="176" t="s">
        <v>157</v>
      </c>
      <c r="E87" s="177" t="s">
        <v>1191</v>
      </c>
      <c r="F87" s="178" t="s">
        <v>1192</v>
      </c>
      <c r="G87" s="179" t="s">
        <v>1013</v>
      </c>
      <c r="H87" s="180">
        <v>1</v>
      </c>
      <c r="I87" s="181"/>
      <c r="J87" s="182">
        <f t="shared" si="0"/>
        <v>0</v>
      </c>
      <c r="K87" s="178" t="s">
        <v>79</v>
      </c>
      <c r="L87" s="42"/>
      <c r="M87" s="183" t="s">
        <v>79</v>
      </c>
      <c r="N87" s="184" t="s">
        <v>51</v>
      </c>
      <c r="O87" s="67"/>
      <c r="P87" s="185">
        <f t="shared" si="1"/>
        <v>0</v>
      </c>
      <c r="Q87" s="185">
        <v>0</v>
      </c>
      <c r="R87" s="185">
        <f t="shared" si="2"/>
        <v>0</v>
      </c>
      <c r="S87" s="185">
        <v>0</v>
      </c>
      <c r="T87" s="186">
        <f t="shared" si="3"/>
        <v>0</v>
      </c>
      <c r="U87" s="37"/>
      <c r="V87" s="37"/>
      <c r="W87" s="37"/>
      <c r="X87" s="37"/>
      <c r="Y87" s="37"/>
      <c r="Z87" s="37"/>
      <c r="AA87" s="37"/>
      <c r="AB87" s="37"/>
      <c r="AC87" s="37"/>
      <c r="AD87" s="37"/>
      <c r="AE87" s="37"/>
      <c r="AR87" s="187" t="s">
        <v>270</v>
      </c>
      <c r="AT87" s="187" t="s">
        <v>157</v>
      </c>
      <c r="AU87" s="187" t="s">
        <v>89</v>
      </c>
      <c r="AY87" s="19" t="s">
        <v>154</v>
      </c>
      <c r="BE87" s="188">
        <f t="shared" si="4"/>
        <v>0</v>
      </c>
      <c r="BF87" s="188">
        <f t="shared" si="5"/>
        <v>0</v>
      </c>
      <c r="BG87" s="188">
        <f t="shared" si="6"/>
        <v>0</v>
      </c>
      <c r="BH87" s="188">
        <f t="shared" si="7"/>
        <v>0</v>
      </c>
      <c r="BI87" s="188">
        <f t="shared" si="8"/>
        <v>0</v>
      </c>
      <c r="BJ87" s="19" t="s">
        <v>89</v>
      </c>
      <c r="BK87" s="188">
        <f t="shared" si="9"/>
        <v>0</v>
      </c>
      <c r="BL87" s="19" t="s">
        <v>270</v>
      </c>
      <c r="BM87" s="187" t="s">
        <v>194</v>
      </c>
    </row>
    <row r="88" spans="1:65" s="2" customFormat="1" ht="24.2" customHeight="1" x14ac:dyDescent="0.2">
      <c r="A88" s="37"/>
      <c r="B88" s="38"/>
      <c r="C88" s="176" t="s">
        <v>162</v>
      </c>
      <c r="D88" s="176" t="s">
        <v>157</v>
      </c>
      <c r="E88" s="177" t="s">
        <v>1193</v>
      </c>
      <c r="F88" s="178" t="s">
        <v>1194</v>
      </c>
      <c r="G88" s="179" t="s">
        <v>1013</v>
      </c>
      <c r="H88" s="180">
        <v>4</v>
      </c>
      <c r="I88" s="181"/>
      <c r="J88" s="182">
        <f t="shared" si="0"/>
        <v>0</v>
      </c>
      <c r="K88" s="178" t="s">
        <v>79</v>
      </c>
      <c r="L88" s="42"/>
      <c r="M88" s="183" t="s">
        <v>79</v>
      </c>
      <c r="N88" s="184" t="s">
        <v>51</v>
      </c>
      <c r="O88" s="67"/>
      <c r="P88" s="185">
        <f t="shared" si="1"/>
        <v>0</v>
      </c>
      <c r="Q88" s="185">
        <v>0</v>
      </c>
      <c r="R88" s="185">
        <f t="shared" si="2"/>
        <v>0</v>
      </c>
      <c r="S88" s="185">
        <v>0</v>
      </c>
      <c r="T88" s="186">
        <f t="shared" si="3"/>
        <v>0</v>
      </c>
      <c r="U88" s="37"/>
      <c r="V88" s="37"/>
      <c r="W88" s="37"/>
      <c r="X88" s="37"/>
      <c r="Y88" s="37"/>
      <c r="Z88" s="37"/>
      <c r="AA88" s="37"/>
      <c r="AB88" s="37"/>
      <c r="AC88" s="37"/>
      <c r="AD88" s="37"/>
      <c r="AE88" s="37"/>
      <c r="AR88" s="187" t="s">
        <v>270</v>
      </c>
      <c r="AT88" s="187" t="s">
        <v>157</v>
      </c>
      <c r="AU88" s="187" t="s">
        <v>89</v>
      </c>
      <c r="AY88" s="19" t="s">
        <v>154</v>
      </c>
      <c r="BE88" s="188">
        <f t="shared" si="4"/>
        <v>0</v>
      </c>
      <c r="BF88" s="188">
        <f t="shared" si="5"/>
        <v>0</v>
      </c>
      <c r="BG88" s="188">
        <f t="shared" si="6"/>
        <v>0</v>
      </c>
      <c r="BH88" s="188">
        <f t="shared" si="7"/>
        <v>0</v>
      </c>
      <c r="BI88" s="188">
        <f t="shared" si="8"/>
        <v>0</v>
      </c>
      <c r="BJ88" s="19" t="s">
        <v>89</v>
      </c>
      <c r="BK88" s="188">
        <f t="shared" si="9"/>
        <v>0</v>
      </c>
      <c r="BL88" s="19" t="s">
        <v>270</v>
      </c>
      <c r="BM88" s="187" t="s">
        <v>203</v>
      </c>
    </row>
    <row r="89" spans="1:65" s="2" customFormat="1" ht="24.2" customHeight="1" x14ac:dyDescent="0.2">
      <c r="A89" s="37"/>
      <c r="B89" s="38"/>
      <c r="C89" s="176" t="s">
        <v>188</v>
      </c>
      <c r="D89" s="176" t="s">
        <v>157</v>
      </c>
      <c r="E89" s="177" t="s">
        <v>1195</v>
      </c>
      <c r="F89" s="178" t="s">
        <v>1196</v>
      </c>
      <c r="G89" s="179" t="s">
        <v>1013</v>
      </c>
      <c r="H89" s="180">
        <v>3</v>
      </c>
      <c r="I89" s="181"/>
      <c r="J89" s="182">
        <f t="shared" si="0"/>
        <v>0</v>
      </c>
      <c r="K89" s="178" t="s">
        <v>79</v>
      </c>
      <c r="L89" s="42"/>
      <c r="M89" s="183" t="s">
        <v>79</v>
      </c>
      <c r="N89" s="184" t="s">
        <v>51</v>
      </c>
      <c r="O89" s="67"/>
      <c r="P89" s="185">
        <f t="shared" si="1"/>
        <v>0</v>
      </c>
      <c r="Q89" s="185">
        <v>0</v>
      </c>
      <c r="R89" s="185">
        <f t="shared" si="2"/>
        <v>0</v>
      </c>
      <c r="S89" s="185">
        <v>0</v>
      </c>
      <c r="T89" s="186">
        <f t="shared" si="3"/>
        <v>0</v>
      </c>
      <c r="U89" s="37"/>
      <c r="V89" s="37"/>
      <c r="W89" s="37"/>
      <c r="X89" s="37"/>
      <c r="Y89" s="37"/>
      <c r="Z89" s="37"/>
      <c r="AA89" s="37"/>
      <c r="AB89" s="37"/>
      <c r="AC89" s="37"/>
      <c r="AD89" s="37"/>
      <c r="AE89" s="37"/>
      <c r="AR89" s="187" t="s">
        <v>270</v>
      </c>
      <c r="AT89" s="187" t="s">
        <v>157</v>
      </c>
      <c r="AU89" s="187" t="s">
        <v>89</v>
      </c>
      <c r="AY89" s="19" t="s">
        <v>154</v>
      </c>
      <c r="BE89" s="188">
        <f t="shared" si="4"/>
        <v>0</v>
      </c>
      <c r="BF89" s="188">
        <f t="shared" si="5"/>
        <v>0</v>
      </c>
      <c r="BG89" s="188">
        <f t="shared" si="6"/>
        <v>0</v>
      </c>
      <c r="BH89" s="188">
        <f t="shared" si="7"/>
        <v>0</v>
      </c>
      <c r="BI89" s="188">
        <f t="shared" si="8"/>
        <v>0</v>
      </c>
      <c r="BJ89" s="19" t="s">
        <v>89</v>
      </c>
      <c r="BK89" s="188">
        <f t="shared" si="9"/>
        <v>0</v>
      </c>
      <c r="BL89" s="19" t="s">
        <v>270</v>
      </c>
      <c r="BM89" s="187" t="s">
        <v>221</v>
      </c>
    </row>
    <row r="90" spans="1:65" s="2" customFormat="1" ht="24.2" customHeight="1" x14ac:dyDescent="0.2">
      <c r="A90" s="37"/>
      <c r="B90" s="38"/>
      <c r="C90" s="176" t="s">
        <v>194</v>
      </c>
      <c r="D90" s="176" t="s">
        <v>157</v>
      </c>
      <c r="E90" s="177" t="s">
        <v>1197</v>
      </c>
      <c r="F90" s="178" t="s">
        <v>1194</v>
      </c>
      <c r="G90" s="179" t="s">
        <v>1013</v>
      </c>
      <c r="H90" s="180">
        <v>4</v>
      </c>
      <c r="I90" s="181"/>
      <c r="J90" s="182">
        <f t="shared" si="0"/>
        <v>0</v>
      </c>
      <c r="K90" s="178" t="s">
        <v>79</v>
      </c>
      <c r="L90" s="42"/>
      <c r="M90" s="183" t="s">
        <v>79</v>
      </c>
      <c r="N90" s="184" t="s">
        <v>51</v>
      </c>
      <c r="O90" s="67"/>
      <c r="P90" s="185">
        <f t="shared" si="1"/>
        <v>0</v>
      </c>
      <c r="Q90" s="185">
        <v>0</v>
      </c>
      <c r="R90" s="185">
        <f t="shared" si="2"/>
        <v>0</v>
      </c>
      <c r="S90" s="185">
        <v>0</v>
      </c>
      <c r="T90" s="186">
        <f t="shared" si="3"/>
        <v>0</v>
      </c>
      <c r="U90" s="37"/>
      <c r="V90" s="37"/>
      <c r="W90" s="37"/>
      <c r="X90" s="37"/>
      <c r="Y90" s="37"/>
      <c r="Z90" s="37"/>
      <c r="AA90" s="37"/>
      <c r="AB90" s="37"/>
      <c r="AC90" s="37"/>
      <c r="AD90" s="37"/>
      <c r="AE90" s="37"/>
      <c r="AR90" s="187" t="s">
        <v>270</v>
      </c>
      <c r="AT90" s="187" t="s">
        <v>157</v>
      </c>
      <c r="AU90" s="187" t="s">
        <v>89</v>
      </c>
      <c r="AY90" s="19" t="s">
        <v>154</v>
      </c>
      <c r="BE90" s="188">
        <f t="shared" si="4"/>
        <v>0</v>
      </c>
      <c r="BF90" s="188">
        <f t="shared" si="5"/>
        <v>0</v>
      </c>
      <c r="BG90" s="188">
        <f t="shared" si="6"/>
        <v>0</v>
      </c>
      <c r="BH90" s="188">
        <f t="shared" si="7"/>
        <v>0</v>
      </c>
      <c r="BI90" s="188">
        <f t="shared" si="8"/>
        <v>0</v>
      </c>
      <c r="BJ90" s="19" t="s">
        <v>89</v>
      </c>
      <c r="BK90" s="188">
        <f t="shared" si="9"/>
        <v>0</v>
      </c>
      <c r="BL90" s="19" t="s">
        <v>270</v>
      </c>
      <c r="BM90" s="187" t="s">
        <v>232</v>
      </c>
    </row>
    <row r="91" spans="1:65" s="2" customFormat="1" ht="24.2" customHeight="1" x14ac:dyDescent="0.2">
      <c r="A91" s="37"/>
      <c r="B91" s="38"/>
      <c r="C91" s="176" t="s">
        <v>199</v>
      </c>
      <c r="D91" s="176" t="s">
        <v>157</v>
      </c>
      <c r="E91" s="177" t="s">
        <v>1198</v>
      </c>
      <c r="F91" s="178" t="s">
        <v>1199</v>
      </c>
      <c r="G91" s="179" t="s">
        <v>1013</v>
      </c>
      <c r="H91" s="180">
        <v>4</v>
      </c>
      <c r="I91" s="181"/>
      <c r="J91" s="182">
        <f t="shared" si="0"/>
        <v>0</v>
      </c>
      <c r="K91" s="178" t="s">
        <v>79</v>
      </c>
      <c r="L91" s="42"/>
      <c r="M91" s="183" t="s">
        <v>79</v>
      </c>
      <c r="N91" s="184" t="s">
        <v>51</v>
      </c>
      <c r="O91" s="67"/>
      <c r="P91" s="185">
        <f t="shared" si="1"/>
        <v>0</v>
      </c>
      <c r="Q91" s="185">
        <v>0</v>
      </c>
      <c r="R91" s="185">
        <f t="shared" si="2"/>
        <v>0</v>
      </c>
      <c r="S91" s="185">
        <v>0</v>
      </c>
      <c r="T91" s="186">
        <f t="shared" si="3"/>
        <v>0</v>
      </c>
      <c r="U91" s="37"/>
      <c r="V91" s="37"/>
      <c r="W91" s="37"/>
      <c r="X91" s="37"/>
      <c r="Y91" s="37"/>
      <c r="Z91" s="37"/>
      <c r="AA91" s="37"/>
      <c r="AB91" s="37"/>
      <c r="AC91" s="37"/>
      <c r="AD91" s="37"/>
      <c r="AE91" s="37"/>
      <c r="AR91" s="187" t="s">
        <v>270</v>
      </c>
      <c r="AT91" s="187" t="s">
        <v>157</v>
      </c>
      <c r="AU91" s="187" t="s">
        <v>89</v>
      </c>
      <c r="AY91" s="19" t="s">
        <v>154</v>
      </c>
      <c r="BE91" s="188">
        <f t="shared" si="4"/>
        <v>0</v>
      </c>
      <c r="BF91" s="188">
        <f t="shared" si="5"/>
        <v>0</v>
      </c>
      <c r="BG91" s="188">
        <f t="shared" si="6"/>
        <v>0</v>
      </c>
      <c r="BH91" s="188">
        <f t="shared" si="7"/>
        <v>0</v>
      </c>
      <c r="BI91" s="188">
        <f t="shared" si="8"/>
        <v>0</v>
      </c>
      <c r="BJ91" s="19" t="s">
        <v>89</v>
      </c>
      <c r="BK91" s="188">
        <f t="shared" si="9"/>
        <v>0</v>
      </c>
      <c r="BL91" s="19" t="s">
        <v>270</v>
      </c>
      <c r="BM91" s="187" t="s">
        <v>255</v>
      </c>
    </row>
    <row r="92" spans="1:65" s="2" customFormat="1" ht="24.2" customHeight="1" x14ac:dyDescent="0.2">
      <c r="A92" s="37"/>
      <c r="B92" s="38"/>
      <c r="C92" s="176" t="s">
        <v>203</v>
      </c>
      <c r="D92" s="176" t="s">
        <v>157</v>
      </c>
      <c r="E92" s="177" t="s">
        <v>1200</v>
      </c>
      <c r="F92" s="178" t="s">
        <v>1201</v>
      </c>
      <c r="G92" s="179" t="s">
        <v>1013</v>
      </c>
      <c r="H92" s="180">
        <v>1</v>
      </c>
      <c r="I92" s="181"/>
      <c r="J92" s="182">
        <f t="shared" si="0"/>
        <v>0</v>
      </c>
      <c r="K92" s="178" t="s">
        <v>79</v>
      </c>
      <c r="L92" s="42"/>
      <c r="M92" s="183" t="s">
        <v>79</v>
      </c>
      <c r="N92" s="184" t="s">
        <v>51</v>
      </c>
      <c r="O92" s="67"/>
      <c r="P92" s="185">
        <f t="shared" si="1"/>
        <v>0</v>
      </c>
      <c r="Q92" s="185">
        <v>0</v>
      </c>
      <c r="R92" s="185">
        <f t="shared" si="2"/>
        <v>0</v>
      </c>
      <c r="S92" s="185">
        <v>0</v>
      </c>
      <c r="T92" s="186">
        <f t="shared" si="3"/>
        <v>0</v>
      </c>
      <c r="U92" s="37"/>
      <c r="V92" s="37"/>
      <c r="W92" s="37"/>
      <c r="X92" s="37"/>
      <c r="Y92" s="37"/>
      <c r="Z92" s="37"/>
      <c r="AA92" s="37"/>
      <c r="AB92" s="37"/>
      <c r="AC92" s="37"/>
      <c r="AD92" s="37"/>
      <c r="AE92" s="37"/>
      <c r="AR92" s="187" t="s">
        <v>270</v>
      </c>
      <c r="AT92" s="187" t="s">
        <v>157</v>
      </c>
      <c r="AU92" s="187" t="s">
        <v>89</v>
      </c>
      <c r="AY92" s="19" t="s">
        <v>154</v>
      </c>
      <c r="BE92" s="188">
        <f t="shared" si="4"/>
        <v>0</v>
      </c>
      <c r="BF92" s="188">
        <f t="shared" si="5"/>
        <v>0</v>
      </c>
      <c r="BG92" s="188">
        <f t="shared" si="6"/>
        <v>0</v>
      </c>
      <c r="BH92" s="188">
        <f t="shared" si="7"/>
        <v>0</v>
      </c>
      <c r="BI92" s="188">
        <f t="shared" si="8"/>
        <v>0</v>
      </c>
      <c r="BJ92" s="19" t="s">
        <v>89</v>
      </c>
      <c r="BK92" s="188">
        <f t="shared" si="9"/>
        <v>0</v>
      </c>
      <c r="BL92" s="19" t="s">
        <v>270</v>
      </c>
      <c r="BM92" s="187" t="s">
        <v>270</v>
      </c>
    </row>
    <row r="93" spans="1:65" s="2" customFormat="1" ht="24.2" customHeight="1" x14ac:dyDescent="0.2">
      <c r="A93" s="37"/>
      <c r="B93" s="38"/>
      <c r="C93" s="176" t="s">
        <v>212</v>
      </c>
      <c r="D93" s="176" t="s">
        <v>157</v>
      </c>
      <c r="E93" s="177" t="s">
        <v>1202</v>
      </c>
      <c r="F93" s="178" t="s">
        <v>1203</v>
      </c>
      <c r="G93" s="179" t="s">
        <v>1013</v>
      </c>
      <c r="H93" s="180">
        <v>4</v>
      </c>
      <c r="I93" s="181"/>
      <c r="J93" s="182">
        <f t="shared" si="0"/>
        <v>0</v>
      </c>
      <c r="K93" s="178" t="s">
        <v>79</v>
      </c>
      <c r="L93" s="42"/>
      <c r="M93" s="183" t="s">
        <v>79</v>
      </c>
      <c r="N93" s="184" t="s">
        <v>51</v>
      </c>
      <c r="O93" s="67"/>
      <c r="P93" s="185">
        <f t="shared" si="1"/>
        <v>0</v>
      </c>
      <c r="Q93" s="185">
        <v>0</v>
      </c>
      <c r="R93" s="185">
        <f t="shared" si="2"/>
        <v>0</v>
      </c>
      <c r="S93" s="185">
        <v>0</v>
      </c>
      <c r="T93" s="186">
        <f t="shared" si="3"/>
        <v>0</v>
      </c>
      <c r="U93" s="37"/>
      <c r="V93" s="37"/>
      <c r="W93" s="37"/>
      <c r="X93" s="37"/>
      <c r="Y93" s="37"/>
      <c r="Z93" s="37"/>
      <c r="AA93" s="37"/>
      <c r="AB93" s="37"/>
      <c r="AC93" s="37"/>
      <c r="AD93" s="37"/>
      <c r="AE93" s="37"/>
      <c r="AR93" s="187" t="s">
        <v>270</v>
      </c>
      <c r="AT93" s="187" t="s">
        <v>157</v>
      </c>
      <c r="AU93" s="187" t="s">
        <v>89</v>
      </c>
      <c r="AY93" s="19" t="s">
        <v>154</v>
      </c>
      <c r="BE93" s="188">
        <f t="shared" si="4"/>
        <v>0</v>
      </c>
      <c r="BF93" s="188">
        <f t="shared" si="5"/>
        <v>0</v>
      </c>
      <c r="BG93" s="188">
        <f t="shared" si="6"/>
        <v>0</v>
      </c>
      <c r="BH93" s="188">
        <f t="shared" si="7"/>
        <v>0</v>
      </c>
      <c r="BI93" s="188">
        <f t="shared" si="8"/>
        <v>0</v>
      </c>
      <c r="BJ93" s="19" t="s">
        <v>89</v>
      </c>
      <c r="BK93" s="188">
        <f t="shared" si="9"/>
        <v>0</v>
      </c>
      <c r="BL93" s="19" t="s">
        <v>270</v>
      </c>
      <c r="BM93" s="187" t="s">
        <v>283</v>
      </c>
    </row>
    <row r="94" spans="1:65" s="2" customFormat="1" ht="24.2" customHeight="1" x14ac:dyDescent="0.2">
      <c r="A94" s="37"/>
      <c r="B94" s="38"/>
      <c r="C94" s="176" t="s">
        <v>221</v>
      </c>
      <c r="D94" s="176" t="s">
        <v>157</v>
      </c>
      <c r="E94" s="177" t="s">
        <v>1204</v>
      </c>
      <c r="F94" s="178" t="s">
        <v>1205</v>
      </c>
      <c r="G94" s="179" t="s">
        <v>1013</v>
      </c>
      <c r="H94" s="180">
        <v>12</v>
      </c>
      <c r="I94" s="181"/>
      <c r="J94" s="182">
        <f t="shared" si="0"/>
        <v>0</v>
      </c>
      <c r="K94" s="178" t="s">
        <v>79</v>
      </c>
      <c r="L94" s="42"/>
      <c r="M94" s="183" t="s">
        <v>79</v>
      </c>
      <c r="N94" s="184" t="s">
        <v>51</v>
      </c>
      <c r="O94" s="67"/>
      <c r="P94" s="185">
        <f t="shared" si="1"/>
        <v>0</v>
      </c>
      <c r="Q94" s="185">
        <v>0</v>
      </c>
      <c r="R94" s="185">
        <f t="shared" si="2"/>
        <v>0</v>
      </c>
      <c r="S94" s="185">
        <v>0</v>
      </c>
      <c r="T94" s="186">
        <f t="shared" si="3"/>
        <v>0</v>
      </c>
      <c r="U94" s="37"/>
      <c r="V94" s="37"/>
      <c r="W94" s="37"/>
      <c r="X94" s="37"/>
      <c r="Y94" s="37"/>
      <c r="Z94" s="37"/>
      <c r="AA94" s="37"/>
      <c r="AB94" s="37"/>
      <c r="AC94" s="37"/>
      <c r="AD94" s="37"/>
      <c r="AE94" s="37"/>
      <c r="AR94" s="187" t="s">
        <v>270</v>
      </c>
      <c r="AT94" s="187" t="s">
        <v>157</v>
      </c>
      <c r="AU94" s="187" t="s">
        <v>89</v>
      </c>
      <c r="AY94" s="19" t="s">
        <v>154</v>
      </c>
      <c r="BE94" s="188">
        <f t="shared" si="4"/>
        <v>0</v>
      </c>
      <c r="BF94" s="188">
        <f t="shared" si="5"/>
        <v>0</v>
      </c>
      <c r="BG94" s="188">
        <f t="shared" si="6"/>
        <v>0</v>
      </c>
      <c r="BH94" s="188">
        <f t="shared" si="7"/>
        <v>0</v>
      </c>
      <c r="BI94" s="188">
        <f t="shared" si="8"/>
        <v>0</v>
      </c>
      <c r="BJ94" s="19" t="s">
        <v>89</v>
      </c>
      <c r="BK94" s="188">
        <f t="shared" si="9"/>
        <v>0</v>
      </c>
      <c r="BL94" s="19" t="s">
        <v>270</v>
      </c>
      <c r="BM94" s="187" t="s">
        <v>297</v>
      </c>
    </row>
    <row r="95" spans="1:65" s="2" customFormat="1" ht="24.2" customHeight="1" x14ac:dyDescent="0.2">
      <c r="A95" s="37"/>
      <c r="B95" s="38"/>
      <c r="C95" s="176" t="s">
        <v>227</v>
      </c>
      <c r="D95" s="176" t="s">
        <v>157</v>
      </c>
      <c r="E95" s="177" t="s">
        <v>1206</v>
      </c>
      <c r="F95" s="178" t="s">
        <v>1207</v>
      </c>
      <c r="G95" s="179" t="s">
        <v>1013</v>
      </c>
      <c r="H95" s="180">
        <v>1</v>
      </c>
      <c r="I95" s="181"/>
      <c r="J95" s="182">
        <f t="shared" si="0"/>
        <v>0</v>
      </c>
      <c r="K95" s="178" t="s">
        <v>79</v>
      </c>
      <c r="L95" s="42"/>
      <c r="M95" s="183" t="s">
        <v>79</v>
      </c>
      <c r="N95" s="184" t="s">
        <v>51</v>
      </c>
      <c r="O95" s="67"/>
      <c r="P95" s="185">
        <f t="shared" si="1"/>
        <v>0</v>
      </c>
      <c r="Q95" s="185">
        <v>0</v>
      </c>
      <c r="R95" s="185">
        <f t="shared" si="2"/>
        <v>0</v>
      </c>
      <c r="S95" s="185">
        <v>0</v>
      </c>
      <c r="T95" s="186">
        <f t="shared" si="3"/>
        <v>0</v>
      </c>
      <c r="U95" s="37"/>
      <c r="V95" s="37"/>
      <c r="W95" s="37"/>
      <c r="X95" s="37"/>
      <c r="Y95" s="37"/>
      <c r="Z95" s="37"/>
      <c r="AA95" s="37"/>
      <c r="AB95" s="37"/>
      <c r="AC95" s="37"/>
      <c r="AD95" s="37"/>
      <c r="AE95" s="37"/>
      <c r="AR95" s="187" t="s">
        <v>270</v>
      </c>
      <c r="AT95" s="187" t="s">
        <v>157</v>
      </c>
      <c r="AU95" s="187" t="s">
        <v>89</v>
      </c>
      <c r="AY95" s="19" t="s">
        <v>154</v>
      </c>
      <c r="BE95" s="188">
        <f t="shared" si="4"/>
        <v>0</v>
      </c>
      <c r="BF95" s="188">
        <f t="shared" si="5"/>
        <v>0</v>
      </c>
      <c r="BG95" s="188">
        <f t="shared" si="6"/>
        <v>0</v>
      </c>
      <c r="BH95" s="188">
        <f t="shared" si="7"/>
        <v>0</v>
      </c>
      <c r="BI95" s="188">
        <f t="shared" si="8"/>
        <v>0</v>
      </c>
      <c r="BJ95" s="19" t="s">
        <v>89</v>
      </c>
      <c r="BK95" s="188">
        <f t="shared" si="9"/>
        <v>0</v>
      </c>
      <c r="BL95" s="19" t="s">
        <v>270</v>
      </c>
      <c r="BM95" s="187" t="s">
        <v>316</v>
      </c>
    </row>
    <row r="96" spans="1:65" s="2" customFormat="1" ht="33" customHeight="1" x14ac:dyDescent="0.2">
      <c r="A96" s="37"/>
      <c r="B96" s="38"/>
      <c r="C96" s="176" t="s">
        <v>232</v>
      </c>
      <c r="D96" s="176" t="s">
        <v>157</v>
      </c>
      <c r="E96" s="177" t="s">
        <v>1208</v>
      </c>
      <c r="F96" s="178" t="s">
        <v>1209</v>
      </c>
      <c r="G96" s="179" t="s">
        <v>1013</v>
      </c>
      <c r="H96" s="180">
        <v>1</v>
      </c>
      <c r="I96" s="181"/>
      <c r="J96" s="182">
        <f t="shared" si="0"/>
        <v>0</v>
      </c>
      <c r="K96" s="178" t="s">
        <v>79</v>
      </c>
      <c r="L96" s="42"/>
      <c r="M96" s="183" t="s">
        <v>79</v>
      </c>
      <c r="N96" s="184" t="s">
        <v>51</v>
      </c>
      <c r="O96" s="67"/>
      <c r="P96" s="185">
        <f t="shared" si="1"/>
        <v>0</v>
      </c>
      <c r="Q96" s="185">
        <v>0</v>
      </c>
      <c r="R96" s="185">
        <f t="shared" si="2"/>
        <v>0</v>
      </c>
      <c r="S96" s="185">
        <v>0</v>
      </c>
      <c r="T96" s="186">
        <f t="shared" si="3"/>
        <v>0</v>
      </c>
      <c r="U96" s="37"/>
      <c r="V96" s="37"/>
      <c r="W96" s="37"/>
      <c r="X96" s="37"/>
      <c r="Y96" s="37"/>
      <c r="Z96" s="37"/>
      <c r="AA96" s="37"/>
      <c r="AB96" s="37"/>
      <c r="AC96" s="37"/>
      <c r="AD96" s="37"/>
      <c r="AE96" s="37"/>
      <c r="AR96" s="187" t="s">
        <v>270</v>
      </c>
      <c r="AT96" s="187" t="s">
        <v>157</v>
      </c>
      <c r="AU96" s="187" t="s">
        <v>89</v>
      </c>
      <c r="AY96" s="19" t="s">
        <v>154</v>
      </c>
      <c r="BE96" s="188">
        <f t="shared" si="4"/>
        <v>0</v>
      </c>
      <c r="BF96" s="188">
        <f t="shared" si="5"/>
        <v>0</v>
      </c>
      <c r="BG96" s="188">
        <f t="shared" si="6"/>
        <v>0</v>
      </c>
      <c r="BH96" s="188">
        <f t="shared" si="7"/>
        <v>0</v>
      </c>
      <c r="BI96" s="188">
        <f t="shared" si="8"/>
        <v>0</v>
      </c>
      <c r="BJ96" s="19" t="s">
        <v>89</v>
      </c>
      <c r="BK96" s="188">
        <f t="shared" si="9"/>
        <v>0</v>
      </c>
      <c r="BL96" s="19" t="s">
        <v>270</v>
      </c>
      <c r="BM96" s="187" t="s">
        <v>330</v>
      </c>
    </row>
    <row r="97" spans="1:65" s="2" customFormat="1" ht="24.2" customHeight="1" x14ac:dyDescent="0.2">
      <c r="A97" s="37"/>
      <c r="B97" s="38"/>
      <c r="C97" s="176" t="s">
        <v>239</v>
      </c>
      <c r="D97" s="176" t="s">
        <v>157</v>
      </c>
      <c r="E97" s="177" t="s">
        <v>1210</v>
      </c>
      <c r="F97" s="178" t="s">
        <v>1211</v>
      </c>
      <c r="G97" s="179" t="s">
        <v>160</v>
      </c>
      <c r="H97" s="180">
        <v>54</v>
      </c>
      <c r="I97" s="181"/>
      <c r="J97" s="182">
        <f t="shared" si="0"/>
        <v>0</v>
      </c>
      <c r="K97" s="178" t="s">
        <v>79</v>
      </c>
      <c r="L97" s="42"/>
      <c r="M97" s="183" t="s">
        <v>79</v>
      </c>
      <c r="N97" s="184" t="s">
        <v>51</v>
      </c>
      <c r="O97" s="67"/>
      <c r="P97" s="185">
        <f t="shared" si="1"/>
        <v>0</v>
      </c>
      <c r="Q97" s="185">
        <v>0</v>
      </c>
      <c r="R97" s="185">
        <f t="shared" si="2"/>
        <v>0</v>
      </c>
      <c r="S97" s="185">
        <v>0</v>
      </c>
      <c r="T97" s="186">
        <f t="shared" si="3"/>
        <v>0</v>
      </c>
      <c r="U97" s="37"/>
      <c r="V97" s="37"/>
      <c r="W97" s="37"/>
      <c r="X97" s="37"/>
      <c r="Y97" s="37"/>
      <c r="Z97" s="37"/>
      <c r="AA97" s="37"/>
      <c r="AB97" s="37"/>
      <c r="AC97" s="37"/>
      <c r="AD97" s="37"/>
      <c r="AE97" s="37"/>
      <c r="AR97" s="187" t="s">
        <v>270</v>
      </c>
      <c r="AT97" s="187" t="s">
        <v>157</v>
      </c>
      <c r="AU97" s="187" t="s">
        <v>89</v>
      </c>
      <c r="AY97" s="19" t="s">
        <v>154</v>
      </c>
      <c r="BE97" s="188">
        <f t="shared" si="4"/>
        <v>0</v>
      </c>
      <c r="BF97" s="188">
        <f t="shared" si="5"/>
        <v>0</v>
      </c>
      <c r="BG97" s="188">
        <f t="shared" si="6"/>
        <v>0</v>
      </c>
      <c r="BH97" s="188">
        <f t="shared" si="7"/>
        <v>0</v>
      </c>
      <c r="BI97" s="188">
        <f t="shared" si="8"/>
        <v>0</v>
      </c>
      <c r="BJ97" s="19" t="s">
        <v>89</v>
      </c>
      <c r="BK97" s="188">
        <f t="shared" si="9"/>
        <v>0</v>
      </c>
      <c r="BL97" s="19" t="s">
        <v>270</v>
      </c>
      <c r="BM97" s="187" t="s">
        <v>340</v>
      </c>
    </row>
    <row r="98" spans="1:65" s="2" customFormat="1" ht="33" customHeight="1" x14ac:dyDescent="0.2">
      <c r="A98" s="37"/>
      <c r="B98" s="38"/>
      <c r="C98" s="176" t="s">
        <v>255</v>
      </c>
      <c r="D98" s="176" t="s">
        <v>157</v>
      </c>
      <c r="E98" s="177" t="s">
        <v>1212</v>
      </c>
      <c r="F98" s="178" t="s">
        <v>1213</v>
      </c>
      <c r="G98" s="179" t="s">
        <v>160</v>
      </c>
      <c r="H98" s="180">
        <v>4</v>
      </c>
      <c r="I98" s="181"/>
      <c r="J98" s="182">
        <f t="shared" si="0"/>
        <v>0</v>
      </c>
      <c r="K98" s="178" t="s">
        <v>79</v>
      </c>
      <c r="L98" s="42"/>
      <c r="M98" s="183" t="s">
        <v>79</v>
      </c>
      <c r="N98" s="184" t="s">
        <v>51</v>
      </c>
      <c r="O98" s="67"/>
      <c r="P98" s="185">
        <f t="shared" si="1"/>
        <v>0</v>
      </c>
      <c r="Q98" s="185">
        <v>0</v>
      </c>
      <c r="R98" s="185">
        <f t="shared" si="2"/>
        <v>0</v>
      </c>
      <c r="S98" s="185">
        <v>0</v>
      </c>
      <c r="T98" s="186">
        <f t="shared" si="3"/>
        <v>0</v>
      </c>
      <c r="U98" s="37"/>
      <c r="V98" s="37"/>
      <c r="W98" s="37"/>
      <c r="X98" s="37"/>
      <c r="Y98" s="37"/>
      <c r="Z98" s="37"/>
      <c r="AA98" s="37"/>
      <c r="AB98" s="37"/>
      <c r="AC98" s="37"/>
      <c r="AD98" s="37"/>
      <c r="AE98" s="37"/>
      <c r="AR98" s="187" t="s">
        <v>270</v>
      </c>
      <c r="AT98" s="187" t="s">
        <v>157</v>
      </c>
      <c r="AU98" s="187" t="s">
        <v>89</v>
      </c>
      <c r="AY98" s="19" t="s">
        <v>154</v>
      </c>
      <c r="BE98" s="188">
        <f t="shared" si="4"/>
        <v>0</v>
      </c>
      <c r="BF98" s="188">
        <f t="shared" si="5"/>
        <v>0</v>
      </c>
      <c r="BG98" s="188">
        <f t="shared" si="6"/>
        <v>0</v>
      </c>
      <c r="BH98" s="188">
        <f t="shared" si="7"/>
        <v>0</v>
      </c>
      <c r="BI98" s="188">
        <f t="shared" si="8"/>
        <v>0</v>
      </c>
      <c r="BJ98" s="19" t="s">
        <v>89</v>
      </c>
      <c r="BK98" s="188">
        <f t="shared" si="9"/>
        <v>0</v>
      </c>
      <c r="BL98" s="19" t="s">
        <v>270</v>
      </c>
      <c r="BM98" s="187" t="s">
        <v>356</v>
      </c>
    </row>
    <row r="99" spans="1:65" s="2" customFormat="1" ht="24.2" customHeight="1" x14ac:dyDescent="0.2">
      <c r="A99" s="37"/>
      <c r="B99" s="38"/>
      <c r="C99" s="176" t="s">
        <v>8</v>
      </c>
      <c r="D99" s="176" t="s">
        <v>157</v>
      </c>
      <c r="E99" s="177" t="s">
        <v>1214</v>
      </c>
      <c r="F99" s="178" t="s">
        <v>1215</v>
      </c>
      <c r="G99" s="179" t="s">
        <v>1216</v>
      </c>
      <c r="H99" s="180">
        <v>3</v>
      </c>
      <c r="I99" s="181"/>
      <c r="J99" s="182">
        <f t="shared" si="0"/>
        <v>0</v>
      </c>
      <c r="K99" s="178" t="s">
        <v>79</v>
      </c>
      <c r="L99" s="42"/>
      <c r="M99" s="183" t="s">
        <v>79</v>
      </c>
      <c r="N99" s="184" t="s">
        <v>51</v>
      </c>
      <c r="O99" s="67"/>
      <c r="P99" s="185">
        <f t="shared" si="1"/>
        <v>0</v>
      </c>
      <c r="Q99" s="185">
        <v>0</v>
      </c>
      <c r="R99" s="185">
        <f t="shared" si="2"/>
        <v>0</v>
      </c>
      <c r="S99" s="185">
        <v>0</v>
      </c>
      <c r="T99" s="186">
        <f t="shared" si="3"/>
        <v>0</v>
      </c>
      <c r="U99" s="37"/>
      <c r="V99" s="37"/>
      <c r="W99" s="37"/>
      <c r="X99" s="37"/>
      <c r="Y99" s="37"/>
      <c r="Z99" s="37"/>
      <c r="AA99" s="37"/>
      <c r="AB99" s="37"/>
      <c r="AC99" s="37"/>
      <c r="AD99" s="37"/>
      <c r="AE99" s="37"/>
      <c r="AR99" s="187" t="s">
        <v>270</v>
      </c>
      <c r="AT99" s="187" t="s">
        <v>157</v>
      </c>
      <c r="AU99" s="187" t="s">
        <v>89</v>
      </c>
      <c r="AY99" s="19" t="s">
        <v>154</v>
      </c>
      <c r="BE99" s="188">
        <f t="shared" si="4"/>
        <v>0</v>
      </c>
      <c r="BF99" s="188">
        <f t="shared" si="5"/>
        <v>0</v>
      </c>
      <c r="BG99" s="188">
        <f t="shared" si="6"/>
        <v>0</v>
      </c>
      <c r="BH99" s="188">
        <f t="shared" si="7"/>
        <v>0</v>
      </c>
      <c r="BI99" s="188">
        <f t="shared" si="8"/>
        <v>0</v>
      </c>
      <c r="BJ99" s="19" t="s">
        <v>89</v>
      </c>
      <c r="BK99" s="188">
        <f t="shared" si="9"/>
        <v>0</v>
      </c>
      <c r="BL99" s="19" t="s">
        <v>270</v>
      </c>
      <c r="BM99" s="187" t="s">
        <v>369</v>
      </c>
    </row>
    <row r="100" spans="1:65" s="2" customFormat="1" ht="33" customHeight="1" x14ac:dyDescent="0.2">
      <c r="A100" s="37"/>
      <c r="B100" s="38"/>
      <c r="C100" s="176" t="s">
        <v>270</v>
      </c>
      <c r="D100" s="176" t="s">
        <v>157</v>
      </c>
      <c r="E100" s="177" t="s">
        <v>1217</v>
      </c>
      <c r="F100" s="178" t="s">
        <v>1218</v>
      </c>
      <c r="G100" s="179" t="s">
        <v>160</v>
      </c>
      <c r="H100" s="180">
        <v>100</v>
      </c>
      <c r="I100" s="181"/>
      <c r="J100" s="182">
        <f t="shared" si="0"/>
        <v>0</v>
      </c>
      <c r="K100" s="178" t="s">
        <v>79</v>
      </c>
      <c r="L100" s="42"/>
      <c r="M100" s="183" t="s">
        <v>79</v>
      </c>
      <c r="N100" s="184" t="s">
        <v>51</v>
      </c>
      <c r="O100" s="67"/>
      <c r="P100" s="185">
        <f t="shared" si="1"/>
        <v>0</v>
      </c>
      <c r="Q100" s="185">
        <v>0</v>
      </c>
      <c r="R100" s="185">
        <f t="shared" si="2"/>
        <v>0</v>
      </c>
      <c r="S100" s="185">
        <v>0</v>
      </c>
      <c r="T100" s="186">
        <f t="shared" si="3"/>
        <v>0</v>
      </c>
      <c r="U100" s="37"/>
      <c r="V100" s="37"/>
      <c r="W100" s="37"/>
      <c r="X100" s="37"/>
      <c r="Y100" s="37"/>
      <c r="Z100" s="37"/>
      <c r="AA100" s="37"/>
      <c r="AB100" s="37"/>
      <c r="AC100" s="37"/>
      <c r="AD100" s="37"/>
      <c r="AE100" s="37"/>
      <c r="AR100" s="187" t="s">
        <v>270</v>
      </c>
      <c r="AT100" s="187" t="s">
        <v>157</v>
      </c>
      <c r="AU100" s="187" t="s">
        <v>89</v>
      </c>
      <c r="AY100" s="19" t="s">
        <v>154</v>
      </c>
      <c r="BE100" s="188">
        <f t="shared" si="4"/>
        <v>0</v>
      </c>
      <c r="BF100" s="188">
        <f t="shared" si="5"/>
        <v>0</v>
      </c>
      <c r="BG100" s="188">
        <f t="shared" si="6"/>
        <v>0</v>
      </c>
      <c r="BH100" s="188">
        <f t="shared" si="7"/>
        <v>0</v>
      </c>
      <c r="BI100" s="188">
        <f t="shared" si="8"/>
        <v>0</v>
      </c>
      <c r="BJ100" s="19" t="s">
        <v>89</v>
      </c>
      <c r="BK100" s="188">
        <f t="shared" si="9"/>
        <v>0</v>
      </c>
      <c r="BL100" s="19" t="s">
        <v>270</v>
      </c>
      <c r="BM100" s="187" t="s">
        <v>383</v>
      </c>
    </row>
    <row r="101" spans="1:65" s="2" customFormat="1" ht="37.9" customHeight="1" x14ac:dyDescent="0.2">
      <c r="A101" s="37"/>
      <c r="B101" s="38"/>
      <c r="C101" s="176" t="s">
        <v>278</v>
      </c>
      <c r="D101" s="176" t="s">
        <v>157</v>
      </c>
      <c r="E101" s="177" t="s">
        <v>1219</v>
      </c>
      <c r="F101" s="178" t="s">
        <v>1220</v>
      </c>
      <c r="G101" s="179" t="s">
        <v>160</v>
      </c>
      <c r="H101" s="180">
        <v>110</v>
      </c>
      <c r="I101" s="181"/>
      <c r="J101" s="182">
        <f t="shared" si="0"/>
        <v>0</v>
      </c>
      <c r="K101" s="178" t="s">
        <v>79</v>
      </c>
      <c r="L101" s="42"/>
      <c r="M101" s="183" t="s">
        <v>79</v>
      </c>
      <c r="N101" s="184" t="s">
        <v>51</v>
      </c>
      <c r="O101" s="67"/>
      <c r="P101" s="185">
        <f t="shared" si="1"/>
        <v>0</v>
      </c>
      <c r="Q101" s="185">
        <v>0</v>
      </c>
      <c r="R101" s="185">
        <f t="shared" si="2"/>
        <v>0</v>
      </c>
      <c r="S101" s="185">
        <v>0</v>
      </c>
      <c r="T101" s="186">
        <f t="shared" si="3"/>
        <v>0</v>
      </c>
      <c r="U101" s="37"/>
      <c r="V101" s="37"/>
      <c r="W101" s="37"/>
      <c r="X101" s="37"/>
      <c r="Y101" s="37"/>
      <c r="Z101" s="37"/>
      <c r="AA101" s="37"/>
      <c r="AB101" s="37"/>
      <c r="AC101" s="37"/>
      <c r="AD101" s="37"/>
      <c r="AE101" s="37"/>
      <c r="AR101" s="187" t="s">
        <v>270</v>
      </c>
      <c r="AT101" s="187" t="s">
        <v>157</v>
      </c>
      <c r="AU101" s="187" t="s">
        <v>89</v>
      </c>
      <c r="AY101" s="19" t="s">
        <v>154</v>
      </c>
      <c r="BE101" s="188">
        <f t="shared" si="4"/>
        <v>0</v>
      </c>
      <c r="BF101" s="188">
        <f t="shared" si="5"/>
        <v>0</v>
      </c>
      <c r="BG101" s="188">
        <f t="shared" si="6"/>
        <v>0</v>
      </c>
      <c r="BH101" s="188">
        <f t="shared" si="7"/>
        <v>0</v>
      </c>
      <c r="BI101" s="188">
        <f t="shared" si="8"/>
        <v>0</v>
      </c>
      <c r="BJ101" s="19" t="s">
        <v>89</v>
      </c>
      <c r="BK101" s="188">
        <f t="shared" si="9"/>
        <v>0</v>
      </c>
      <c r="BL101" s="19" t="s">
        <v>270</v>
      </c>
      <c r="BM101" s="187" t="s">
        <v>395</v>
      </c>
    </row>
    <row r="102" spans="1:65" s="2" customFormat="1" ht="16.5" customHeight="1" x14ac:dyDescent="0.2">
      <c r="A102" s="37"/>
      <c r="B102" s="38"/>
      <c r="C102" s="176" t="s">
        <v>283</v>
      </c>
      <c r="D102" s="176" t="s">
        <v>157</v>
      </c>
      <c r="E102" s="177" t="s">
        <v>1221</v>
      </c>
      <c r="F102" s="178" t="s">
        <v>1222</v>
      </c>
      <c r="G102" s="179" t="s">
        <v>1223</v>
      </c>
      <c r="H102" s="180">
        <v>60</v>
      </c>
      <c r="I102" s="181"/>
      <c r="J102" s="182">
        <f t="shared" si="0"/>
        <v>0</v>
      </c>
      <c r="K102" s="178" t="s">
        <v>79</v>
      </c>
      <c r="L102" s="42"/>
      <c r="M102" s="183" t="s">
        <v>79</v>
      </c>
      <c r="N102" s="184" t="s">
        <v>51</v>
      </c>
      <c r="O102" s="67"/>
      <c r="P102" s="185">
        <f t="shared" si="1"/>
        <v>0</v>
      </c>
      <c r="Q102" s="185">
        <v>0</v>
      </c>
      <c r="R102" s="185">
        <f t="shared" si="2"/>
        <v>0</v>
      </c>
      <c r="S102" s="185">
        <v>0</v>
      </c>
      <c r="T102" s="186">
        <f t="shared" si="3"/>
        <v>0</v>
      </c>
      <c r="U102" s="37"/>
      <c r="V102" s="37"/>
      <c r="W102" s="37"/>
      <c r="X102" s="37"/>
      <c r="Y102" s="37"/>
      <c r="Z102" s="37"/>
      <c r="AA102" s="37"/>
      <c r="AB102" s="37"/>
      <c r="AC102" s="37"/>
      <c r="AD102" s="37"/>
      <c r="AE102" s="37"/>
      <c r="AR102" s="187" t="s">
        <v>270</v>
      </c>
      <c r="AT102" s="187" t="s">
        <v>157</v>
      </c>
      <c r="AU102" s="187" t="s">
        <v>89</v>
      </c>
      <c r="AY102" s="19" t="s">
        <v>154</v>
      </c>
      <c r="BE102" s="188">
        <f t="shared" si="4"/>
        <v>0</v>
      </c>
      <c r="BF102" s="188">
        <f t="shared" si="5"/>
        <v>0</v>
      </c>
      <c r="BG102" s="188">
        <f t="shared" si="6"/>
        <v>0</v>
      </c>
      <c r="BH102" s="188">
        <f t="shared" si="7"/>
        <v>0</v>
      </c>
      <c r="BI102" s="188">
        <f t="shared" si="8"/>
        <v>0</v>
      </c>
      <c r="BJ102" s="19" t="s">
        <v>89</v>
      </c>
      <c r="BK102" s="188">
        <f t="shared" si="9"/>
        <v>0</v>
      </c>
      <c r="BL102" s="19" t="s">
        <v>270</v>
      </c>
      <c r="BM102" s="187" t="s">
        <v>410</v>
      </c>
    </row>
    <row r="103" spans="1:65" s="12" customFormat="1" ht="25.9" customHeight="1" x14ac:dyDescent="0.2">
      <c r="B103" s="160"/>
      <c r="C103" s="161"/>
      <c r="D103" s="162" t="s">
        <v>80</v>
      </c>
      <c r="E103" s="163" t="s">
        <v>1224</v>
      </c>
      <c r="F103" s="163" t="s">
        <v>1225</v>
      </c>
      <c r="G103" s="161"/>
      <c r="H103" s="161"/>
      <c r="I103" s="164"/>
      <c r="J103" s="165">
        <f>BK103</f>
        <v>0</v>
      </c>
      <c r="K103" s="161"/>
      <c r="L103" s="166"/>
      <c r="M103" s="167"/>
      <c r="N103" s="168"/>
      <c r="O103" s="168"/>
      <c r="P103" s="169">
        <f>SUM(P104:P111)</f>
        <v>0</v>
      </c>
      <c r="Q103" s="168"/>
      <c r="R103" s="169">
        <f>SUM(R104:R111)</f>
        <v>0</v>
      </c>
      <c r="S103" s="168"/>
      <c r="T103" s="170">
        <f>SUM(T104:T111)</f>
        <v>0</v>
      </c>
      <c r="AR103" s="171" t="s">
        <v>89</v>
      </c>
      <c r="AT103" s="172" t="s">
        <v>80</v>
      </c>
      <c r="AU103" s="172" t="s">
        <v>81</v>
      </c>
      <c r="AY103" s="171" t="s">
        <v>154</v>
      </c>
      <c r="BK103" s="173">
        <f>SUM(BK104:BK111)</f>
        <v>0</v>
      </c>
    </row>
    <row r="104" spans="1:65" s="2" customFormat="1" ht="37.9" customHeight="1" x14ac:dyDescent="0.2">
      <c r="A104" s="37"/>
      <c r="B104" s="38"/>
      <c r="C104" s="176" t="s">
        <v>288</v>
      </c>
      <c r="D104" s="176" t="s">
        <v>157</v>
      </c>
      <c r="E104" s="177" t="s">
        <v>1226</v>
      </c>
      <c r="F104" s="178" t="s">
        <v>1227</v>
      </c>
      <c r="G104" s="179" t="s">
        <v>1013</v>
      </c>
      <c r="H104" s="180">
        <v>1</v>
      </c>
      <c r="I104" s="181"/>
      <c r="J104" s="182">
        <f t="shared" ref="J104:J111" si="10">ROUND(I104*H104,2)</f>
        <v>0</v>
      </c>
      <c r="K104" s="178" t="s">
        <v>79</v>
      </c>
      <c r="L104" s="42"/>
      <c r="M104" s="183" t="s">
        <v>79</v>
      </c>
      <c r="N104" s="184" t="s">
        <v>51</v>
      </c>
      <c r="O104" s="67"/>
      <c r="P104" s="185">
        <f t="shared" ref="P104:P111" si="11">O104*H104</f>
        <v>0</v>
      </c>
      <c r="Q104" s="185">
        <v>0</v>
      </c>
      <c r="R104" s="185">
        <f t="shared" ref="R104:R111" si="12">Q104*H104</f>
        <v>0</v>
      </c>
      <c r="S104" s="185">
        <v>0</v>
      </c>
      <c r="T104" s="186">
        <f t="shared" ref="T104:T111" si="13">S104*H104</f>
        <v>0</v>
      </c>
      <c r="U104" s="37"/>
      <c r="V104" s="37"/>
      <c r="W104" s="37"/>
      <c r="X104" s="37"/>
      <c r="Y104" s="37"/>
      <c r="Z104" s="37"/>
      <c r="AA104" s="37"/>
      <c r="AB104" s="37"/>
      <c r="AC104" s="37"/>
      <c r="AD104" s="37"/>
      <c r="AE104" s="37"/>
      <c r="AR104" s="187" t="s">
        <v>270</v>
      </c>
      <c r="AT104" s="187" t="s">
        <v>157</v>
      </c>
      <c r="AU104" s="187" t="s">
        <v>89</v>
      </c>
      <c r="AY104" s="19" t="s">
        <v>154</v>
      </c>
      <c r="BE104" s="188">
        <f t="shared" ref="BE104:BE111" si="14">IF(N104="základní",J104,0)</f>
        <v>0</v>
      </c>
      <c r="BF104" s="188">
        <f t="shared" ref="BF104:BF111" si="15">IF(N104="snížená",J104,0)</f>
        <v>0</v>
      </c>
      <c r="BG104" s="188">
        <f t="shared" ref="BG104:BG111" si="16">IF(N104="zákl. přenesená",J104,0)</f>
        <v>0</v>
      </c>
      <c r="BH104" s="188">
        <f t="shared" ref="BH104:BH111" si="17">IF(N104="sníž. přenesená",J104,0)</f>
        <v>0</v>
      </c>
      <c r="BI104" s="188">
        <f t="shared" ref="BI104:BI111" si="18">IF(N104="nulová",J104,0)</f>
        <v>0</v>
      </c>
      <c r="BJ104" s="19" t="s">
        <v>89</v>
      </c>
      <c r="BK104" s="188">
        <f t="shared" ref="BK104:BK111" si="19">ROUND(I104*H104,2)</f>
        <v>0</v>
      </c>
      <c r="BL104" s="19" t="s">
        <v>270</v>
      </c>
      <c r="BM104" s="187" t="s">
        <v>423</v>
      </c>
    </row>
    <row r="105" spans="1:65" s="2" customFormat="1" ht="33" customHeight="1" x14ac:dyDescent="0.2">
      <c r="A105" s="37"/>
      <c r="B105" s="38"/>
      <c r="C105" s="176" t="s">
        <v>297</v>
      </c>
      <c r="D105" s="176" t="s">
        <v>157</v>
      </c>
      <c r="E105" s="177" t="s">
        <v>1228</v>
      </c>
      <c r="F105" s="178" t="s">
        <v>1229</v>
      </c>
      <c r="G105" s="179" t="s">
        <v>1013</v>
      </c>
      <c r="H105" s="180">
        <v>1</v>
      </c>
      <c r="I105" s="181"/>
      <c r="J105" s="182">
        <f t="shared" si="10"/>
        <v>0</v>
      </c>
      <c r="K105" s="178" t="s">
        <v>79</v>
      </c>
      <c r="L105" s="42"/>
      <c r="M105" s="183" t="s">
        <v>79</v>
      </c>
      <c r="N105" s="184" t="s">
        <v>51</v>
      </c>
      <c r="O105" s="67"/>
      <c r="P105" s="185">
        <f t="shared" si="11"/>
        <v>0</v>
      </c>
      <c r="Q105" s="185">
        <v>0</v>
      </c>
      <c r="R105" s="185">
        <f t="shared" si="12"/>
        <v>0</v>
      </c>
      <c r="S105" s="185">
        <v>0</v>
      </c>
      <c r="T105" s="186">
        <f t="shared" si="13"/>
        <v>0</v>
      </c>
      <c r="U105" s="37"/>
      <c r="V105" s="37"/>
      <c r="W105" s="37"/>
      <c r="X105" s="37"/>
      <c r="Y105" s="37"/>
      <c r="Z105" s="37"/>
      <c r="AA105" s="37"/>
      <c r="AB105" s="37"/>
      <c r="AC105" s="37"/>
      <c r="AD105" s="37"/>
      <c r="AE105" s="37"/>
      <c r="AR105" s="187" t="s">
        <v>270</v>
      </c>
      <c r="AT105" s="187" t="s">
        <v>157</v>
      </c>
      <c r="AU105" s="187" t="s">
        <v>89</v>
      </c>
      <c r="AY105" s="19" t="s">
        <v>154</v>
      </c>
      <c r="BE105" s="188">
        <f t="shared" si="14"/>
        <v>0</v>
      </c>
      <c r="BF105" s="188">
        <f t="shared" si="15"/>
        <v>0</v>
      </c>
      <c r="BG105" s="188">
        <f t="shared" si="16"/>
        <v>0</v>
      </c>
      <c r="BH105" s="188">
        <f t="shared" si="17"/>
        <v>0</v>
      </c>
      <c r="BI105" s="188">
        <f t="shared" si="18"/>
        <v>0</v>
      </c>
      <c r="BJ105" s="19" t="s">
        <v>89</v>
      </c>
      <c r="BK105" s="188">
        <f t="shared" si="19"/>
        <v>0</v>
      </c>
      <c r="BL105" s="19" t="s">
        <v>270</v>
      </c>
      <c r="BM105" s="187" t="s">
        <v>442</v>
      </c>
    </row>
    <row r="106" spans="1:65" s="2" customFormat="1" ht="33" customHeight="1" x14ac:dyDescent="0.2">
      <c r="A106" s="37"/>
      <c r="B106" s="38"/>
      <c r="C106" s="176" t="s">
        <v>7</v>
      </c>
      <c r="D106" s="176" t="s">
        <v>157</v>
      </c>
      <c r="E106" s="177" t="s">
        <v>1230</v>
      </c>
      <c r="F106" s="178" t="s">
        <v>1231</v>
      </c>
      <c r="G106" s="179" t="s">
        <v>1013</v>
      </c>
      <c r="H106" s="180">
        <v>1</v>
      </c>
      <c r="I106" s="181"/>
      <c r="J106" s="182">
        <f t="shared" si="10"/>
        <v>0</v>
      </c>
      <c r="K106" s="178" t="s">
        <v>79</v>
      </c>
      <c r="L106" s="42"/>
      <c r="M106" s="183" t="s">
        <v>79</v>
      </c>
      <c r="N106" s="184" t="s">
        <v>51</v>
      </c>
      <c r="O106" s="67"/>
      <c r="P106" s="185">
        <f t="shared" si="11"/>
        <v>0</v>
      </c>
      <c r="Q106" s="185">
        <v>0</v>
      </c>
      <c r="R106" s="185">
        <f t="shared" si="12"/>
        <v>0</v>
      </c>
      <c r="S106" s="185">
        <v>0</v>
      </c>
      <c r="T106" s="186">
        <f t="shared" si="13"/>
        <v>0</v>
      </c>
      <c r="U106" s="37"/>
      <c r="V106" s="37"/>
      <c r="W106" s="37"/>
      <c r="X106" s="37"/>
      <c r="Y106" s="37"/>
      <c r="Z106" s="37"/>
      <c r="AA106" s="37"/>
      <c r="AB106" s="37"/>
      <c r="AC106" s="37"/>
      <c r="AD106" s="37"/>
      <c r="AE106" s="37"/>
      <c r="AR106" s="187" t="s">
        <v>270</v>
      </c>
      <c r="AT106" s="187" t="s">
        <v>157</v>
      </c>
      <c r="AU106" s="187" t="s">
        <v>89</v>
      </c>
      <c r="AY106" s="19" t="s">
        <v>154</v>
      </c>
      <c r="BE106" s="188">
        <f t="shared" si="14"/>
        <v>0</v>
      </c>
      <c r="BF106" s="188">
        <f t="shared" si="15"/>
        <v>0</v>
      </c>
      <c r="BG106" s="188">
        <f t="shared" si="16"/>
        <v>0</v>
      </c>
      <c r="BH106" s="188">
        <f t="shared" si="17"/>
        <v>0</v>
      </c>
      <c r="BI106" s="188">
        <f t="shared" si="18"/>
        <v>0</v>
      </c>
      <c r="BJ106" s="19" t="s">
        <v>89</v>
      </c>
      <c r="BK106" s="188">
        <f t="shared" si="19"/>
        <v>0</v>
      </c>
      <c r="BL106" s="19" t="s">
        <v>270</v>
      </c>
      <c r="BM106" s="187" t="s">
        <v>450</v>
      </c>
    </row>
    <row r="107" spans="1:65" s="2" customFormat="1" ht="24.2" customHeight="1" x14ac:dyDescent="0.2">
      <c r="A107" s="37"/>
      <c r="B107" s="38"/>
      <c r="C107" s="176" t="s">
        <v>316</v>
      </c>
      <c r="D107" s="176" t="s">
        <v>157</v>
      </c>
      <c r="E107" s="177" t="s">
        <v>1232</v>
      </c>
      <c r="F107" s="178" t="s">
        <v>1233</v>
      </c>
      <c r="G107" s="179" t="s">
        <v>1216</v>
      </c>
      <c r="H107" s="180">
        <v>2</v>
      </c>
      <c r="I107" s="181"/>
      <c r="J107" s="182">
        <f t="shared" si="10"/>
        <v>0</v>
      </c>
      <c r="K107" s="178" t="s">
        <v>79</v>
      </c>
      <c r="L107" s="42"/>
      <c r="M107" s="183" t="s">
        <v>79</v>
      </c>
      <c r="N107" s="184" t="s">
        <v>51</v>
      </c>
      <c r="O107" s="67"/>
      <c r="P107" s="185">
        <f t="shared" si="11"/>
        <v>0</v>
      </c>
      <c r="Q107" s="185">
        <v>0</v>
      </c>
      <c r="R107" s="185">
        <f t="shared" si="12"/>
        <v>0</v>
      </c>
      <c r="S107" s="185">
        <v>0</v>
      </c>
      <c r="T107" s="186">
        <f t="shared" si="13"/>
        <v>0</v>
      </c>
      <c r="U107" s="37"/>
      <c r="V107" s="37"/>
      <c r="W107" s="37"/>
      <c r="X107" s="37"/>
      <c r="Y107" s="37"/>
      <c r="Z107" s="37"/>
      <c r="AA107" s="37"/>
      <c r="AB107" s="37"/>
      <c r="AC107" s="37"/>
      <c r="AD107" s="37"/>
      <c r="AE107" s="37"/>
      <c r="AR107" s="187" t="s">
        <v>270</v>
      </c>
      <c r="AT107" s="187" t="s">
        <v>157</v>
      </c>
      <c r="AU107" s="187" t="s">
        <v>89</v>
      </c>
      <c r="AY107" s="19" t="s">
        <v>154</v>
      </c>
      <c r="BE107" s="188">
        <f t="shared" si="14"/>
        <v>0</v>
      </c>
      <c r="BF107" s="188">
        <f t="shared" si="15"/>
        <v>0</v>
      </c>
      <c r="BG107" s="188">
        <f t="shared" si="16"/>
        <v>0</v>
      </c>
      <c r="BH107" s="188">
        <f t="shared" si="17"/>
        <v>0</v>
      </c>
      <c r="BI107" s="188">
        <f t="shared" si="18"/>
        <v>0</v>
      </c>
      <c r="BJ107" s="19" t="s">
        <v>89</v>
      </c>
      <c r="BK107" s="188">
        <f t="shared" si="19"/>
        <v>0</v>
      </c>
      <c r="BL107" s="19" t="s">
        <v>270</v>
      </c>
      <c r="BM107" s="187" t="s">
        <v>458</v>
      </c>
    </row>
    <row r="108" spans="1:65" s="2" customFormat="1" ht="37.9" customHeight="1" x14ac:dyDescent="0.2">
      <c r="A108" s="37"/>
      <c r="B108" s="38"/>
      <c r="C108" s="176" t="s">
        <v>323</v>
      </c>
      <c r="D108" s="176" t="s">
        <v>157</v>
      </c>
      <c r="E108" s="177" t="s">
        <v>1234</v>
      </c>
      <c r="F108" s="178" t="s">
        <v>1235</v>
      </c>
      <c r="G108" s="179" t="s">
        <v>160</v>
      </c>
      <c r="H108" s="180">
        <v>27</v>
      </c>
      <c r="I108" s="181"/>
      <c r="J108" s="182">
        <f t="shared" si="10"/>
        <v>0</v>
      </c>
      <c r="K108" s="178" t="s">
        <v>79</v>
      </c>
      <c r="L108" s="42"/>
      <c r="M108" s="183" t="s">
        <v>79</v>
      </c>
      <c r="N108" s="184" t="s">
        <v>51</v>
      </c>
      <c r="O108" s="67"/>
      <c r="P108" s="185">
        <f t="shared" si="11"/>
        <v>0</v>
      </c>
      <c r="Q108" s="185">
        <v>0</v>
      </c>
      <c r="R108" s="185">
        <f t="shared" si="12"/>
        <v>0</v>
      </c>
      <c r="S108" s="185">
        <v>0</v>
      </c>
      <c r="T108" s="186">
        <f t="shared" si="13"/>
        <v>0</v>
      </c>
      <c r="U108" s="37"/>
      <c r="V108" s="37"/>
      <c r="W108" s="37"/>
      <c r="X108" s="37"/>
      <c r="Y108" s="37"/>
      <c r="Z108" s="37"/>
      <c r="AA108" s="37"/>
      <c r="AB108" s="37"/>
      <c r="AC108" s="37"/>
      <c r="AD108" s="37"/>
      <c r="AE108" s="37"/>
      <c r="AR108" s="187" t="s">
        <v>270</v>
      </c>
      <c r="AT108" s="187" t="s">
        <v>157</v>
      </c>
      <c r="AU108" s="187" t="s">
        <v>89</v>
      </c>
      <c r="AY108" s="19" t="s">
        <v>154</v>
      </c>
      <c r="BE108" s="188">
        <f t="shared" si="14"/>
        <v>0</v>
      </c>
      <c r="BF108" s="188">
        <f t="shared" si="15"/>
        <v>0</v>
      </c>
      <c r="BG108" s="188">
        <f t="shared" si="16"/>
        <v>0</v>
      </c>
      <c r="BH108" s="188">
        <f t="shared" si="17"/>
        <v>0</v>
      </c>
      <c r="BI108" s="188">
        <f t="shared" si="18"/>
        <v>0</v>
      </c>
      <c r="BJ108" s="19" t="s">
        <v>89</v>
      </c>
      <c r="BK108" s="188">
        <f t="shared" si="19"/>
        <v>0</v>
      </c>
      <c r="BL108" s="19" t="s">
        <v>270</v>
      </c>
      <c r="BM108" s="187" t="s">
        <v>466</v>
      </c>
    </row>
    <row r="109" spans="1:65" s="2" customFormat="1" ht="16.5" customHeight="1" x14ac:dyDescent="0.2">
      <c r="A109" s="37"/>
      <c r="B109" s="38"/>
      <c r="C109" s="176" t="s">
        <v>330</v>
      </c>
      <c r="D109" s="176" t="s">
        <v>157</v>
      </c>
      <c r="E109" s="177" t="s">
        <v>1236</v>
      </c>
      <c r="F109" s="178" t="s">
        <v>1237</v>
      </c>
      <c r="G109" s="179" t="s">
        <v>160</v>
      </c>
      <c r="H109" s="180">
        <v>100</v>
      </c>
      <c r="I109" s="181"/>
      <c r="J109" s="182">
        <f t="shared" si="10"/>
        <v>0</v>
      </c>
      <c r="K109" s="178" t="s">
        <v>79</v>
      </c>
      <c r="L109" s="42"/>
      <c r="M109" s="183" t="s">
        <v>79</v>
      </c>
      <c r="N109" s="184" t="s">
        <v>51</v>
      </c>
      <c r="O109" s="67"/>
      <c r="P109" s="185">
        <f t="shared" si="11"/>
        <v>0</v>
      </c>
      <c r="Q109" s="185">
        <v>0</v>
      </c>
      <c r="R109" s="185">
        <f t="shared" si="12"/>
        <v>0</v>
      </c>
      <c r="S109" s="185">
        <v>0</v>
      </c>
      <c r="T109" s="186">
        <f t="shared" si="13"/>
        <v>0</v>
      </c>
      <c r="U109" s="37"/>
      <c r="V109" s="37"/>
      <c r="W109" s="37"/>
      <c r="X109" s="37"/>
      <c r="Y109" s="37"/>
      <c r="Z109" s="37"/>
      <c r="AA109" s="37"/>
      <c r="AB109" s="37"/>
      <c r="AC109" s="37"/>
      <c r="AD109" s="37"/>
      <c r="AE109" s="37"/>
      <c r="AR109" s="187" t="s">
        <v>270</v>
      </c>
      <c r="AT109" s="187" t="s">
        <v>157</v>
      </c>
      <c r="AU109" s="187" t="s">
        <v>89</v>
      </c>
      <c r="AY109" s="19" t="s">
        <v>154</v>
      </c>
      <c r="BE109" s="188">
        <f t="shared" si="14"/>
        <v>0</v>
      </c>
      <c r="BF109" s="188">
        <f t="shared" si="15"/>
        <v>0</v>
      </c>
      <c r="BG109" s="188">
        <f t="shared" si="16"/>
        <v>0</v>
      </c>
      <c r="BH109" s="188">
        <f t="shared" si="17"/>
        <v>0</v>
      </c>
      <c r="BI109" s="188">
        <f t="shared" si="18"/>
        <v>0</v>
      </c>
      <c r="BJ109" s="19" t="s">
        <v>89</v>
      </c>
      <c r="BK109" s="188">
        <f t="shared" si="19"/>
        <v>0</v>
      </c>
      <c r="BL109" s="19" t="s">
        <v>270</v>
      </c>
      <c r="BM109" s="187" t="s">
        <v>475</v>
      </c>
    </row>
    <row r="110" spans="1:65" s="2" customFormat="1" ht="16.5" customHeight="1" x14ac:dyDescent="0.2">
      <c r="A110" s="37"/>
      <c r="B110" s="38"/>
      <c r="C110" s="176" t="s">
        <v>335</v>
      </c>
      <c r="D110" s="176" t="s">
        <v>157</v>
      </c>
      <c r="E110" s="177" t="s">
        <v>1238</v>
      </c>
      <c r="F110" s="178" t="s">
        <v>1239</v>
      </c>
      <c r="G110" s="179" t="s">
        <v>1013</v>
      </c>
      <c r="H110" s="180">
        <v>1</v>
      </c>
      <c r="I110" s="181"/>
      <c r="J110" s="182">
        <f t="shared" si="10"/>
        <v>0</v>
      </c>
      <c r="K110" s="178" t="s">
        <v>79</v>
      </c>
      <c r="L110" s="42"/>
      <c r="M110" s="183" t="s">
        <v>79</v>
      </c>
      <c r="N110" s="184" t="s">
        <v>51</v>
      </c>
      <c r="O110" s="67"/>
      <c r="P110" s="185">
        <f t="shared" si="11"/>
        <v>0</v>
      </c>
      <c r="Q110" s="185">
        <v>0</v>
      </c>
      <c r="R110" s="185">
        <f t="shared" si="12"/>
        <v>0</v>
      </c>
      <c r="S110" s="185">
        <v>0</v>
      </c>
      <c r="T110" s="186">
        <f t="shared" si="13"/>
        <v>0</v>
      </c>
      <c r="U110" s="37"/>
      <c r="V110" s="37"/>
      <c r="W110" s="37"/>
      <c r="X110" s="37"/>
      <c r="Y110" s="37"/>
      <c r="Z110" s="37"/>
      <c r="AA110" s="37"/>
      <c r="AB110" s="37"/>
      <c r="AC110" s="37"/>
      <c r="AD110" s="37"/>
      <c r="AE110" s="37"/>
      <c r="AR110" s="187" t="s">
        <v>270</v>
      </c>
      <c r="AT110" s="187" t="s">
        <v>157</v>
      </c>
      <c r="AU110" s="187" t="s">
        <v>89</v>
      </c>
      <c r="AY110" s="19" t="s">
        <v>154</v>
      </c>
      <c r="BE110" s="188">
        <f t="shared" si="14"/>
        <v>0</v>
      </c>
      <c r="BF110" s="188">
        <f t="shared" si="15"/>
        <v>0</v>
      </c>
      <c r="BG110" s="188">
        <f t="shared" si="16"/>
        <v>0</v>
      </c>
      <c r="BH110" s="188">
        <f t="shared" si="17"/>
        <v>0</v>
      </c>
      <c r="BI110" s="188">
        <f t="shared" si="18"/>
        <v>0</v>
      </c>
      <c r="BJ110" s="19" t="s">
        <v>89</v>
      </c>
      <c r="BK110" s="188">
        <f t="shared" si="19"/>
        <v>0</v>
      </c>
      <c r="BL110" s="19" t="s">
        <v>270</v>
      </c>
      <c r="BM110" s="187" t="s">
        <v>484</v>
      </c>
    </row>
    <row r="111" spans="1:65" s="2" customFormat="1" ht="16.5" customHeight="1" x14ac:dyDescent="0.2">
      <c r="A111" s="37"/>
      <c r="B111" s="38"/>
      <c r="C111" s="176" t="s">
        <v>340</v>
      </c>
      <c r="D111" s="176" t="s">
        <v>157</v>
      </c>
      <c r="E111" s="177" t="s">
        <v>1240</v>
      </c>
      <c r="F111" s="178" t="s">
        <v>1222</v>
      </c>
      <c r="G111" s="179" t="s">
        <v>1223</v>
      </c>
      <c r="H111" s="180">
        <v>30</v>
      </c>
      <c r="I111" s="181"/>
      <c r="J111" s="182">
        <f t="shared" si="10"/>
        <v>0</v>
      </c>
      <c r="K111" s="178" t="s">
        <v>79</v>
      </c>
      <c r="L111" s="42"/>
      <c r="M111" s="183" t="s">
        <v>79</v>
      </c>
      <c r="N111" s="184" t="s">
        <v>51</v>
      </c>
      <c r="O111" s="67"/>
      <c r="P111" s="185">
        <f t="shared" si="11"/>
        <v>0</v>
      </c>
      <c r="Q111" s="185">
        <v>0</v>
      </c>
      <c r="R111" s="185">
        <f t="shared" si="12"/>
        <v>0</v>
      </c>
      <c r="S111" s="185">
        <v>0</v>
      </c>
      <c r="T111" s="186">
        <f t="shared" si="13"/>
        <v>0</v>
      </c>
      <c r="U111" s="37"/>
      <c r="V111" s="37"/>
      <c r="W111" s="37"/>
      <c r="X111" s="37"/>
      <c r="Y111" s="37"/>
      <c r="Z111" s="37"/>
      <c r="AA111" s="37"/>
      <c r="AB111" s="37"/>
      <c r="AC111" s="37"/>
      <c r="AD111" s="37"/>
      <c r="AE111" s="37"/>
      <c r="AR111" s="187" t="s">
        <v>270</v>
      </c>
      <c r="AT111" s="187" t="s">
        <v>157</v>
      </c>
      <c r="AU111" s="187" t="s">
        <v>89</v>
      </c>
      <c r="AY111" s="19" t="s">
        <v>154</v>
      </c>
      <c r="BE111" s="188">
        <f t="shared" si="14"/>
        <v>0</v>
      </c>
      <c r="BF111" s="188">
        <f t="shared" si="15"/>
        <v>0</v>
      </c>
      <c r="BG111" s="188">
        <f t="shared" si="16"/>
        <v>0</v>
      </c>
      <c r="BH111" s="188">
        <f t="shared" si="17"/>
        <v>0</v>
      </c>
      <c r="BI111" s="188">
        <f t="shared" si="18"/>
        <v>0</v>
      </c>
      <c r="BJ111" s="19" t="s">
        <v>89</v>
      </c>
      <c r="BK111" s="188">
        <f t="shared" si="19"/>
        <v>0</v>
      </c>
      <c r="BL111" s="19" t="s">
        <v>270</v>
      </c>
      <c r="BM111" s="187" t="s">
        <v>493</v>
      </c>
    </row>
    <row r="112" spans="1:65" s="12" customFormat="1" ht="25.9" customHeight="1" x14ac:dyDescent="0.2">
      <c r="B112" s="160"/>
      <c r="C112" s="161"/>
      <c r="D112" s="162" t="s">
        <v>80</v>
      </c>
      <c r="E112" s="163" t="s">
        <v>1241</v>
      </c>
      <c r="F112" s="163" t="s">
        <v>1242</v>
      </c>
      <c r="G112" s="161"/>
      <c r="H112" s="161"/>
      <c r="I112" s="164"/>
      <c r="J112" s="165">
        <f>BK112</f>
        <v>0</v>
      </c>
      <c r="K112" s="161"/>
      <c r="L112" s="166"/>
      <c r="M112" s="167"/>
      <c r="N112" s="168"/>
      <c r="O112" s="168"/>
      <c r="P112" s="169">
        <f>SUM(P113:P123)</f>
        <v>0</v>
      </c>
      <c r="Q112" s="168"/>
      <c r="R112" s="169">
        <f>SUM(R113:R123)</f>
        <v>0</v>
      </c>
      <c r="S112" s="168"/>
      <c r="T112" s="170">
        <f>SUM(T113:T123)</f>
        <v>0</v>
      </c>
      <c r="AR112" s="171" t="s">
        <v>89</v>
      </c>
      <c r="AT112" s="172" t="s">
        <v>80</v>
      </c>
      <c r="AU112" s="172" t="s">
        <v>81</v>
      </c>
      <c r="AY112" s="171" t="s">
        <v>154</v>
      </c>
      <c r="BK112" s="173">
        <f>SUM(BK113:BK123)</f>
        <v>0</v>
      </c>
    </row>
    <row r="113" spans="1:65" s="2" customFormat="1" ht="16.5" customHeight="1" x14ac:dyDescent="0.2">
      <c r="A113" s="37"/>
      <c r="B113" s="38"/>
      <c r="C113" s="176" t="s">
        <v>349</v>
      </c>
      <c r="D113" s="176" t="s">
        <v>157</v>
      </c>
      <c r="E113" s="177" t="s">
        <v>1243</v>
      </c>
      <c r="F113" s="178" t="s">
        <v>1244</v>
      </c>
      <c r="G113" s="179" t="s">
        <v>1013</v>
      </c>
      <c r="H113" s="180">
        <v>1</v>
      </c>
      <c r="I113" s="181"/>
      <c r="J113" s="182">
        <f t="shared" ref="J113:J123" si="20">ROUND(I113*H113,2)</f>
        <v>0</v>
      </c>
      <c r="K113" s="178" t="s">
        <v>79</v>
      </c>
      <c r="L113" s="42"/>
      <c r="M113" s="183" t="s">
        <v>79</v>
      </c>
      <c r="N113" s="184" t="s">
        <v>51</v>
      </c>
      <c r="O113" s="67"/>
      <c r="P113" s="185">
        <f t="shared" ref="P113:P123" si="21">O113*H113</f>
        <v>0</v>
      </c>
      <c r="Q113" s="185">
        <v>0</v>
      </c>
      <c r="R113" s="185">
        <f t="shared" ref="R113:R123" si="22">Q113*H113</f>
        <v>0</v>
      </c>
      <c r="S113" s="185">
        <v>0</v>
      </c>
      <c r="T113" s="186">
        <f t="shared" ref="T113:T123" si="23">S113*H113</f>
        <v>0</v>
      </c>
      <c r="U113" s="37"/>
      <c r="V113" s="37"/>
      <c r="W113" s="37"/>
      <c r="X113" s="37"/>
      <c r="Y113" s="37"/>
      <c r="Z113" s="37"/>
      <c r="AA113" s="37"/>
      <c r="AB113" s="37"/>
      <c r="AC113" s="37"/>
      <c r="AD113" s="37"/>
      <c r="AE113" s="37"/>
      <c r="AR113" s="187" t="s">
        <v>270</v>
      </c>
      <c r="AT113" s="187" t="s">
        <v>157</v>
      </c>
      <c r="AU113" s="187" t="s">
        <v>89</v>
      </c>
      <c r="AY113" s="19" t="s">
        <v>154</v>
      </c>
      <c r="BE113" s="188">
        <f t="shared" ref="BE113:BE123" si="24">IF(N113="základní",J113,0)</f>
        <v>0</v>
      </c>
      <c r="BF113" s="188">
        <f t="shared" ref="BF113:BF123" si="25">IF(N113="snížená",J113,0)</f>
        <v>0</v>
      </c>
      <c r="BG113" s="188">
        <f t="shared" ref="BG113:BG123" si="26">IF(N113="zákl. přenesená",J113,0)</f>
        <v>0</v>
      </c>
      <c r="BH113" s="188">
        <f t="shared" ref="BH113:BH123" si="27">IF(N113="sníž. přenesená",J113,0)</f>
        <v>0</v>
      </c>
      <c r="BI113" s="188">
        <f t="shared" ref="BI113:BI123" si="28">IF(N113="nulová",J113,0)</f>
        <v>0</v>
      </c>
      <c r="BJ113" s="19" t="s">
        <v>89</v>
      </c>
      <c r="BK113" s="188">
        <f t="shared" ref="BK113:BK123" si="29">ROUND(I113*H113,2)</f>
        <v>0</v>
      </c>
      <c r="BL113" s="19" t="s">
        <v>270</v>
      </c>
      <c r="BM113" s="187" t="s">
        <v>502</v>
      </c>
    </row>
    <row r="114" spans="1:65" s="2" customFormat="1" ht="16.5" customHeight="1" x14ac:dyDescent="0.2">
      <c r="A114" s="37"/>
      <c r="B114" s="38"/>
      <c r="C114" s="176" t="s">
        <v>356</v>
      </c>
      <c r="D114" s="176" t="s">
        <v>157</v>
      </c>
      <c r="E114" s="177" t="s">
        <v>1245</v>
      </c>
      <c r="F114" s="178" t="s">
        <v>1246</v>
      </c>
      <c r="G114" s="179" t="s">
        <v>1013</v>
      </c>
      <c r="H114" s="180">
        <v>1</v>
      </c>
      <c r="I114" s="181"/>
      <c r="J114" s="182">
        <f t="shared" si="20"/>
        <v>0</v>
      </c>
      <c r="K114" s="178" t="s">
        <v>79</v>
      </c>
      <c r="L114" s="42"/>
      <c r="M114" s="183" t="s">
        <v>79</v>
      </c>
      <c r="N114" s="184" t="s">
        <v>51</v>
      </c>
      <c r="O114" s="67"/>
      <c r="P114" s="185">
        <f t="shared" si="21"/>
        <v>0</v>
      </c>
      <c r="Q114" s="185">
        <v>0</v>
      </c>
      <c r="R114" s="185">
        <f t="shared" si="22"/>
        <v>0</v>
      </c>
      <c r="S114" s="185">
        <v>0</v>
      </c>
      <c r="T114" s="186">
        <f t="shared" si="23"/>
        <v>0</v>
      </c>
      <c r="U114" s="37"/>
      <c r="V114" s="37"/>
      <c r="W114" s="37"/>
      <c r="X114" s="37"/>
      <c r="Y114" s="37"/>
      <c r="Z114" s="37"/>
      <c r="AA114" s="37"/>
      <c r="AB114" s="37"/>
      <c r="AC114" s="37"/>
      <c r="AD114" s="37"/>
      <c r="AE114" s="37"/>
      <c r="AR114" s="187" t="s">
        <v>270</v>
      </c>
      <c r="AT114" s="187" t="s">
        <v>157</v>
      </c>
      <c r="AU114" s="187" t="s">
        <v>89</v>
      </c>
      <c r="AY114" s="19" t="s">
        <v>154</v>
      </c>
      <c r="BE114" s="188">
        <f t="shared" si="24"/>
        <v>0</v>
      </c>
      <c r="BF114" s="188">
        <f t="shared" si="25"/>
        <v>0</v>
      </c>
      <c r="BG114" s="188">
        <f t="shared" si="26"/>
        <v>0</v>
      </c>
      <c r="BH114" s="188">
        <f t="shared" si="27"/>
        <v>0</v>
      </c>
      <c r="BI114" s="188">
        <f t="shared" si="28"/>
        <v>0</v>
      </c>
      <c r="BJ114" s="19" t="s">
        <v>89</v>
      </c>
      <c r="BK114" s="188">
        <f t="shared" si="29"/>
        <v>0</v>
      </c>
      <c r="BL114" s="19" t="s">
        <v>270</v>
      </c>
      <c r="BM114" s="187" t="s">
        <v>510</v>
      </c>
    </row>
    <row r="115" spans="1:65" s="2" customFormat="1" ht="16.5" customHeight="1" x14ac:dyDescent="0.2">
      <c r="A115" s="37"/>
      <c r="B115" s="38"/>
      <c r="C115" s="176" t="s">
        <v>362</v>
      </c>
      <c r="D115" s="176" t="s">
        <v>157</v>
      </c>
      <c r="E115" s="177" t="s">
        <v>1247</v>
      </c>
      <c r="F115" s="178" t="s">
        <v>1248</v>
      </c>
      <c r="G115" s="179" t="s">
        <v>1013</v>
      </c>
      <c r="H115" s="180">
        <v>1</v>
      </c>
      <c r="I115" s="181"/>
      <c r="J115" s="182">
        <f t="shared" si="20"/>
        <v>0</v>
      </c>
      <c r="K115" s="178" t="s">
        <v>79</v>
      </c>
      <c r="L115" s="42"/>
      <c r="M115" s="183" t="s">
        <v>79</v>
      </c>
      <c r="N115" s="184" t="s">
        <v>51</v>
      </c>
      <c r="O115" s="67"/>
      <c r="P115" s="185">
        <f t="shared" si="21"/>
        <v>0</v>
      </c>
      <c r="Q115" s="185">
        <v>0</v>
      </c>
      <c r="R115" s="185">
        <f t="shared" si="22"/>
        <v>0</v>
      </c>
      <c r="S115" s="185">
        <v>0</v>
      </c>
      <c r="T115" s="186">
        <f t="shared" si="23"/>
        <v>0</v>
      </c>
      <c r="U115" s="37"/>
      <c r="V115" s="37"/>
      <c r="W115" s="37"/>
      <c r="X115" s="37"/>
      <c r="Y115" s="37"/>
      <c r="Z115" s="37"/>
      <c r="AA115" s="37"/>
      <c r="AB115" s="37"/>
      <c r="AC115" s="37"/>
      <c r="AD115" s="37"/>
      <c r="AE115" s="37"/>
      <c r="AR115" s="187" t="s">
        <v>270</v>
      </c>
      <c r="AT115" s="187" t="s">
        <v>157</v>
      </c>
      <c r="AU115" s="187" t="s">
        <v>89</v>
      </c>
      <c r="AY115" s="19" t="s">
        <v>154</v>
      </c>
      <c r="BE115" s="188">
        <f t="shared" si="24"/>
        <v>0</v>
      </c>
      <c r="BF115" s="188">
        <f t="shared" si="25"/>
        <v>0</v>
      </c>
      <c r="BG115" s="188">
        <f t="shared" si="26"/>
        <v>0</v>
      </c>
      <c r="BH115" s="188">
        <f t="shared" si="27"/>
        <v>0</v>
      </c>
      <c r="BI115" s="188">
        <f t="shared" si="28"/>
        <v>0</v>
      </c>
      <c r="BJ115" s="19" t="s">
        <v>89</v>
      </c>
      <c r="BK115" s="188">
        <f t="shared" si="29"/>
        <v>0</v>
      </c>
      <c r="BL115" s="19" t="s">
        <v>270</v>
      </c>
      <c r="BM115" s="187" t="s">
        <v>521</v>
      </c>
    </row>
    <row r="116" spans="1:65" s="2" customFormat="1" ht="24.2" customHeight="1" x14ac:dyDescent="0.2">
      <c r="A116" s="37"/>
      <c r="B116" s="38"/>
      <c r="C116" s="176" t="s">
        <v>369</v>
      </c>
      <c r="D116" s="176" t="s">
        <v>157</v>
      </c>
      <c r="E116" s="177" t="s">
        <v>1249</v>
      </c>
      <c r="F116" s="178" t="s">
        <v>1250</v>
      </c>
      <c r="G116" s="179" t="s">
        <v>1251</v>
      </c>
      <c r="H116" s="180">
        <v>48</v>
      </c>
      <c r="I116" s="181"/>
      <c r="J116" s="182">
        <f t="shared" si="20"/>
        <v>0</v>
      </c>
      <c r="K116" s="178" t="s">
        <v>79</v>
      </c>
      <c r="L116" s="42"/>
      <c r="M116" s="183" t="s">
        <v>79</v>
      </c>
      <c r="N116" s="184" t="s">
        <v>51</v>
      </c>
      <c r="O116" s="67"/>
      <c r="P116" s="185">
        <f t="shared" si="21"/>
        <v>0</v>
      </c>
      <c r="Q116" s="185">
        <v>0</v>
      </c>
      <c r="R116" s="185">
        <f t="shared" si="22"/>
        <v>0</v>
      </c>
      <c r="S116" s="185">
        <v>0</v>
      </c>
      <c r="T116" s="186">
        <f t="shared" si="23"/>
        <v>0</v>
      </c>
      <c r="U116" s="37"/>
      <c r="V116" s="37"/>
      <c r="W116" s="37"/>
      <c r="X116" s="37"/>
      <c r="Y116" s="37"/>
      <c r="Z116" s="37"/>
      <c r="AA116" s="37"/>
      <c r="AB116" s="37"/>
      <c r="AC116" s="37"/>
      <c r="AD116" s="37"/>
      <c r="AE116" s="37"/>
      <c r="AR116" s="187" t="s">
        <v>270</v>
      </c>
      <c r="AT116" s="187" t="s">
        <v>157</v>
      </c>
      <c r="AU116" s="187" t="s">
        <v>89</v>
      </c>
      <c r="AY116" s="19" t="s">
        <v>154</v>
      </c>
      <c r="BE116" s="188">
        <f t="shared" si="24"/>
        <v>0</v>
      </c>
      <c r="BF116" s="188">
        <f t="shared" si="25"/>
        <v>0</v>
      </c>
      <c r="BG116" s="188">
        <f t="shared" si="26"/>
        <v>0</v>
      </c>
      <c r="BH116" s="188">
        <f t="shared" si="27"/>
        <v>0</v>
      </c>
      <c r="BI116" s="188">
        <f t="shared" si="28"/>
        <v>0</v>
      </c>
      <c r="BJ116" s="19" t="s">
        <v>89</v>
      </c>
      <c r="BK116" s="188">
        <f t="shared" si="29"/>
        <v>0</v>
      </c>
      <c r="BL116" s="19" t="s">
        <v>270</v>
      </c>
      <c r="BM116" s="187" t="s">
        <v>532</v>
      </c>
    </row>
    <row r="117" spans="1:65" s="2" customFormat="1" ht="21.75" customHeight="1" x14ac:dyDescent="0.2">
      <c r="A117" s="37"/>
      <c r="B117" s="38"/>
      <c r="C117" s="176" t="s">
        <v>377</v>
      </c>
      <c r="D117" s="176" t="s">
        <v>157</v>
      </c>
      <c r="E117" s="177" t="s">
        <v>1252</v>
      </c>
      <c r="F117" s="178" t="s">
        <v>1253</v>
      </c>
      <c r="G117" s="179" t="s">
        <v>1013</v>
      </c>
      <c r="H117" s="180">
        <v>1</v>
      </c>
      <c r="I117" s="181"/>
      <c r="J117" s="182">
        <f t="shared" si="20"/>
        <v>0</v>
      </c>
      <c r="K117" s="178" t="s">
        <v>79</v>
      </c>
      <c r="L117" s="42"/>
      <c r="M117" s="183" t="s">
        <v>79</v>
      </c>
      <c r="N117" s="184" t="s">
        <v>51</v>
      </c>
      <c r="O117" s="67"/>
      <c r="P117" s="185">
        <f t="shared" si="21"/>
        <v>0</v>
      </c>
      <c r="Q117" s="185">
        <v>0</v>
      </c>
      <c r="R117" s="185">
        <f t="shared" si="22"/>
        <v>0</v>
      </c>
      <c r="S117" s="185">
        <v>0</v>
      </c>
      <c r="T117" s="186">
        <f t="shared" si="23"/>
        <v>0</v>
      </c>
      <c r="U117" s="37"/>
      <c r="V117" s="37"/>
      <c r="W117" s="37"/>
      <c r="X117" s="37"/>
      <c r="Y117" s="37"/>
      <c r="Z117" s="37"/>
      <c r="AA117" s="37"/>
      <c r="AB117" s="37"/>
      <c r="AC117" s="37"/>
      <c r="AD117" s="37"/>
      <c r="AE117" s="37"/>
      <c r="AR117" s="187" t="s">
        <v>270</v>
      </c>
      <c r="AT117" s="187" t="s">
        <v>157</v>
      </c>
      <c r="AU117" s="187" t="s">
        <v>89</v>
      </c>
      <c r="AY117" s="19" t="s">
        <v>154</v>
      </c>
      <c r="BE117" s="188">
        <f t="shared" si="24"/>
        <v>0</v>
      </c>
      <c r="BF117" s="188">
        <f t="shared" si="25"/>
        <v>0</v>
      </c>
      <c r="BG117" s="188">
        <f t="shared" si="26"/>
        <v>0</v>
      </c>
      <c r="BH117" s="188">
        <f t="shared" si="27"/>
        <v>0</v>
      </c>
      <c r="BI117" s="188">
        <f t="shared" si="28"/>
        <v>0</v>
      </c>
      <c r="BJ117" s="19" t="s">
        <v>89</v>
      </c>
      <c r="BK117" s="188">
        <f t="shared" si="29"/>
        <v>0</v>
      </c>
      <c r="BL117" s="19" t="s">
        <v>270</v>
      </c>
      <c r="BM117" s="187" t="s">
        <v>548</v>
      </c>
    </row>
    <row r="118" spans="1:65" s="2" customFormat="1" ht="16.5" customHeight="1" x14ac:dyDescent="0.2">
      <c r="A118" s="37"/>
      <c r="B118" s="38"/>
      <c r="C118" s="176" t="s">
        <v>383</v>
      </c>
      <c r="D118" s="176" t="s">
        <v>157</v>
      </c>
      <c r="E118" s="177" t="s">
        <v>1254</v>
      </c>
      <c r="F118" s="178" t="s">
        <v>1255</v>
      </c>
      <c r="G118" s="179" t="s">
        <v>1251</v>
      </c>
      <c r="H118" s="180">
        <v>48</v>
      </c>
      <c r="I118" s="181"/>
      <c r="J118" s="182">
        <f t="shared" si="20"/>
        <v>0</v>
      </c>
      <c r="K118" s="178" t="s">
        <v>79</v>
      </c>
      <c r="L118" s="42"/>
      <c r="M118" s="183" t="s">
        <v>79</v>
      </c>
      <c r="N118" s="184" t="s">
        <v>51</v>
      </c>
      <c r="O118" s="67"/>
      <c r="P118" s="185">
        <f t="shared" si="21"/>
        <v>0</v>
      </c>
      <c r="Q118" s="185">
        <v>0</v>
      </c>
      <c r="R118" s="185">
        <f t="shared" si="22"/>
        <v>0</v>
      </c>
      <c r="S118" s="185">
        <v>0</v>
      </c>
      <c r="T118" s="186">
        <f t="shared" si="23"/>
        <v>0</v>
      </c>
      <c r="U118" s="37"/>
      <c r="V118" s="37"/>
      <c r="W118" s="37"/>
      <c r="X118" s="37"/>
      <c r="Y118" s="37"/>
      <c r="Z118" s="37"/>
      <c r="AA118" s="37"/>
      <c r="AB118" s="37"/>
      <c r="AC118" s="37"/>
      <c r="AD118" s="37"/>
      <c r="AE118" s="37"/>
      <c r="AR118" s="187" t="s">
        <v>270</v>
      </c>
      <c r="AT118" s="187" t="s">
        <v>157</v>
      </c>
      <c r="AU118" s="187" t="s">
        <v>89</v>
      </c>
      <c r="AY118" s="19" t="s">
        <v>154</v>
      </c>
      <c r="BE118" s="188">
        <f t="shared" si="24"/>
        <v>0</v>
      </c>
      <c r="BF118" s="188">
        <f t="shared" si="25"/>
        <v>0</v>
      </c>
      <c r="BG118" s="188">
        <f t="shared" si="26"/>
        <v>0</v>
      </c>
      <c r="BH118" s="188">
        <f t="shared" si="27"/>
        <v>0</v>
      </c>
      <c r="BI118" s="188">
        <f t="shared" si="28"/>
        <v>0</v>
      </c>
      <c r="BJ118" s="19" t="s">
        <v>89</v>
      </c>
      <c r="BK118" s="188">
        <f t="shared" si="29"/>
        <v>0</v>
      </c>
      <c r="BL118" s="19" t="s">
        <v>270</v>
      </c>
      <c r="BM118" s="187" t="s">
        <v>560</v>
      </c>
    </row>
    <row r="119" spans="1:65" s="2" customFormat="1" ht="16.5" customHeight="1" x14ac:dyDescent="0.2">
      <c r="A119" s="37"/>
      <c r="B119" s="38"/>
      <c r="C119" s="176" t="s">
        <v>389</v>
      </c>
      <c r="D119" s="176" t="s">
        <v>157</v>
      </c>
      <c r="E119" s="177" t="s">
        <v>1256</v>
      </c>
      <c r="F119" s="178" t="s">
        <v>1257</v>
      </c>
      <c r="G119" s="179" t="s">
        <v>1251</v>
      </c>
      <c r="H119" s="180">
        <v>16</v>
      </c>
      <c r="I119" s="181"/>
      <c r="J119" s="182">
        <f t="shared" si="20"/>
        <v>0</v>
      </c>
      <c r="K119" s="178" t="s">
        <v>79</v>
      </c>
      <c r="L119" s="42"/>
      <c r="M119" s="183" t="s">
        <v>79</v>
      </c>
      <c r="N119" s="184" t="s">
        <v>51</v>
      </c>
      <c r="O119" s="67"/>
      <c r="P119" s="185">
        <f t="shared" si="21"/>
        <v>0</v>
      </c>
      <c r="Q119" s="185">
        <v>0</v>
      </c>
      <c r="R119" s="185">
        <f t="shared" si="22"/>
        <v>0</v>
      </c>
      <c r="S119" s="185">
        <v>0</v>
      </c>
      <c r="T119" s="186">
        <f t="shared" si="23"/>
        <v>0</v>
      </c>
      <c r="U119" s="37"/>
      <c r="V119" s="37"/>
      <c r="W119" s="37"/>
      <c r="X119" s="37"/>
      <c r="Y119" s="37"/>
      <c r="Z119" s="37"/>
      <c r="AA119" s="37"/>
      <c r="AB119" s="37"/>
      <c r="AC119" s="37"/>
      <c r="AD119" s="37"/>
      <c r="AE119" s="37"/>
      <c r="AR119" s="187" t="s">
        <v>270</v>
      </c>
      <c r="AT119" s="187" t="s">
        <v>157</v>
      </c>
      <c r="AU119" s="187" t="s">
        <v>89</v>
      </c>
      <c r="AY119" s="19" t="s">
        <v>154</v>
      </c>
      <c r="BE119" s="188">
        <f t="shared" si="24"/>
        <v>0</v>
      </c>
      <c r="BF119" s="188">
        <f t="shared" si="25"/>
        <v>0</v>
      </c>
      <c r="BG119" s="188">
        <f t="shared" si="26"/>
        <v>0</v>
      </c>
      <c r="BH119" s="188">
        <f t="shared" si="27"/>
        <v>0</v>
      </c>
      <c r="BI119" s="188">
        <f t="shared" si="28"/>
        <v>0</v>
      </c>
      <c r="BJ119" s="19" t="s">
        <v>89</v>
      </c>
      <c r="BK119" s="188">
        <f t="shared" si="29"/>
        <v>0</v>
      </c>
      <c r="BL119" s="19" t="s">
        <v>270</v>
      </c>
      <c r="BM119" s="187" t="s">
        <v>572</v>
      </c>
    </row>
    <row r="120" spans="1:65" s="2" customFormat="1" ht="16.5" customHeight="1" x14ac:dyDescent="0.2">
      <c r="A120" s="37"/>
      <c r="B120" s="38"/>
      <c r="C120" s="176" t="s">
        <v>395</v>
      </c>
      <c r="D120" s="176" t="s">
        <v>157</v>
      </c>
      <c r="E120" s="177" t="s">
        <v>1258</v>
      </c>
      <c r="F120" s="178" t="s">
        <v>1259</v>
      </c>
      <c r="G120" s="179" t="s">
        <v>1013</v>
      </c>
      <c r="H120" s="180">
        <v>1</v>
      </c>
      <c r="I120" s="181"/>
      <c r="J120" s="182">
        <f t="shared" si="20"/>
        <v>0</v>
      </c>
      <c r="K120" s="178" t="s">
        <v>79</v>
      </c>
      <c r="L120" s="42"/>
      <c r="M120" s="183" t="s">
        <v>79</v>
      </c>
      <c r="N120" s="184" t="s">
        <v>51</v>
      </c>
      <c r="O120" s="67"/>
      <c r="P120" s="185">
        <f t="shared" si="21"/>
        <v>0</v>
      </c>
      <c r="Q120" s="185">
        <v>0</v>
      </c>
      <c r="R120" s="185">
        <f t="shared" si="22"/>
        <v>0</v>
      </c>
      <c r="S120" s="185">
        <v>0</v>
      </c>
      <c r="T120" s="186">
        <f t="shared" si="23"/>
        <v>0</v>
      </c>
      <c r="U120" s="37"/>
      <c r="V120" s="37"/>
      <c r="W120" s="37"/>
      <c r="X120" s="37"/>
      <c r="Y120" s="37"/>
      <c r="Z120" s="37"/>
      <c r="AA120" s="37"/>
      <c r="AB120" s="37"/>
      <c r="AC120" s="37"/>
      <c r="AD120" s="37"/>
      <c r="AE120" s="37"/>
      <c r="AR120" s="187" t="s">
        <v>270</v>
      </c>
      <c r="AT120" s="187" t="s">
        <v>157</v>
      </c>
      <c r="AU120" s="187" t="s">
        <v>89</v>
      </c>
      <c r="AY120" s="19" t="s">
        <v>154</v>
      </c>
      <c r="BE120" s="188">
        <f t="shared" si="24"/>
        <v>0</v>
      </c>
      <c r="BF120" s="188">
        <f t="shared" si="25"/>
        <v>0</v>
      </c>
      <c r="BG120" s="188">
        <f t="shared" si="26"/>
        <v>0</v>
      </c>
      <c r="BH120" s="188">
        <f t="shared" si="27"/>
        <v>0</v>
      </c>
      <c r="BI120" s="188">
        <f t="shared" si="28"/>
        <v>0</v>
      </c>
      <c r="BJ120" s="19" t="s">
        <v>89</v>
      </c>
      <c r="BK120" s="188">
        <f t="shared" si="29"/>
        <v>0</v>
      </c>
      <c r="BL120" s="19" t="s">
        <v>270</v>
      </c>
      <c r="BM120" s="187" t="s">
        <v>582</v>
      </c>
    </row>
    <row r="121" spans="1:65" s="2" customFormat="1" ht="21.75" customHeight="1" x14ac:dyDescent="0.2">
      <c r="A121" s="37"/>
      <c r="B121" s="38"/>
      <c r="C121" s="176" t="s">
        <v>402</v>
      </c>
      <c r="D121" s="176" t="s">
        <v>157</v>
      </c>
      <c r="E121" s="177" t="s">
        <v>1260</v>
      </c>
      <c r="F121" s="178" t="s">
        <v>1261</v>
      </c>
      <c r="G121" s="179" t="s">
        <v>1013</v>
      </c>
      <c r="H121" s="180">
        <v>1</v>
      </c>
      <c r="I121" s="181"/>
      <c r="J121" s="182">
        <f t="shared" si="20"/>
        <v>0</v>
      </c>
      <c r="K121" s="178" t="s">
        <v>79</v>
      </c>
      <c r="L121" s="42"/>
      <c r="M121" s="183" t="s">
        <v>79</v>
      </c>
      <c r="N121" s="184" t="s">
        <v>51</v>
      </c>
      <c r="O121" s="67"/>
      <c r="P121" s="185">
        <f t="shared" si="21"/>
        <v>0</v>
      </c>
      <c r="Q121" s="185">
        <v>0</v>
      </c>
      <c r="R121" s="185">
        <f t="shared" si="22"/>
        <v>0</v>
      </c>
      <c r="S121" s="185">
        <v>0</v>
      </c>
      <c r="T121" s="186">
        <f t="shared" si="23"/>
        <v>0</v>
      </c>
      <c r="U121" s="37"/>
      <c r="V121" s="37"/>
      <c r="W121" s="37"/>
      <c r="X121" s="37"/>
      <c r="Y121" s="37"/>
      <c r="Z121" s="37"/>
      <c r="AA121" s="37"/>
      <c r="AB121" s="37"/>
      <c r="AC121" s="37"/>
      <c r="AD121" s="37"/>
      <c r="AE121" s="37"/>
      <c r="AR121" s="187" t="s">
        <v>270</v>
      </c>
      <c r="AT121" s="187" t="s">
        <v>157</v>
      </c>
      <c r="AU121" s="187" t="s">
        <v>89</v>
      </c>
      <c r="AY121" s="19" t="s">
        <v>154</v>
      </c>
      <c r="BE121" s="188">
        <f t="shared" si="24"/>
        <v>0</v>
      </c>
      <c r="BF121" s="188">
        <f t="shared" si="25"/>
        <v>0</v>
      </c>
      <c r="BG121" s="188">
        <f t="shared" si="26"/>
        <v>0</v>
      </c>
      <c r="BH121" s="188">
        <f t="shared" si="27"/>
        <v>0</v>
      </c>
      <c r="BI121" s="188">
        <f t="shared" si="28"/>
        <v>0</v>
      </c>
      <c r="BJ121" s="19" t="s">
        <v>89</v>
      </c>
      <c r="BK121" s="188">
        <f t="shared" si="29"/>
        <v>0</v>
      </c>
      <c r="BL121" s="19" t="s">
        <v>270</v>
      </c>
      <c r="BM121" s="187" t="s">
        <v>590</v>
      </c>
    </row>
    <row r="122" spans="1:65" s="2" customFormat="1" ht="16.5" customHeight="1" x14ac:dyDescent="0.2">
      <c r="A122" s="37"/>
      <c r="B122" s="38"/>
      <c r="C122" s="176" t="s">
        <v>410</v>
      </c>
      <c r="D122" s="176" t="s">
        <v>157</v>
      </c>
      <c r="E122" s="177" t="s">
        <v>1262</v>
      </c>
      <c r="F122" s="178" t="s">
        <v>1263</v>
      </c>
      <c r="G122" s="179" t="s">
        <v>1013</v>
      </c>
      <c r="H122" s="180">
        <v>1</v>
      </c>
      <c r="I122" s="181"/>
      <c r="J122" s="182">
        <f t="shared" si="20"/>
        <v>0</v>
      </c>
      <c r="K122" s="178" t="s">
        <v>79</v>
      </c>
      <c r="L122" s="42"/>
      <c r="M122" s="183" t="s">
        <v>79</v>
      </c>
      <c r="N122" s="184" t="s">
        <v>51</v>
      </c>
      <c r="O122" s="67"/>
      <c r="P122" s="185">
        <f t="shared" si="21"/>
        <v>0</v>
      </c>
      <c r="Q122" s="185">
        <v>0</v>
      </c>
      <c r="R122" s="185">
        <f t="shared" si="22"/>
        <v>0</v>
      </c>
      <c r="S122" s="185">
        <v>0</v>
      </c>
      <c r="T122" s="186">
        <f t="shared" si="23"/>
        <v>0</v>
      </c>
      <c r="U122" s="37"/>
      <c r="V122" s="37"/>
      <c r="W122" s="37"/>
      <c r="X122" s="37"/>
      <c r="Y122" s="37"/>
      <c r="Z122" s="37"/>
      <c r="AA122" s="37"/>
      <c r="AB122" s="37"/>
      <c r="AC122" s="37"/>
      <c r="AD122" s="37"/>
      <c r="AE122" s="37"/>
      <c r="AR122" s="187" t="s">
        <v>270</v>
      </c>
      <c r="AT122" s="187" t="s">
        <v>157</v>
      </c>
      <c r="AU122" s="187" t="s">
        <v>89</v>
      </c>
      <c r="AY122" s="19" t="s">
        <v>154</v>
      </c>
      <c r="BE122" s="188">
        <f t="shared" si="24"/>
        <v>0</v>
      </c>
      <c r="BF122" s="188">
        <f t="shared" si="25"/>
        <v>0</v>
      </c>
      <c r="BG122" s="188">
        <f t="shared" si="26"/>
        <v>0</v>
      </c>
      <c r="BH122" s="188">
        <f t="shared" si="27"/>
        <v>0</v>
      </c>
      <c r="BI122" s="188">
        <f t="shared" si="28"/>
        <v>0</v>
      </c>
      <c r="BJ122" s="19" t="s">
        <v>89</v>
      </c>
      <c r="BK122" s="188">
        <f t="shared" si="29"/>
        <v>0</v>
      </c>
      <c r="BL122" s="19" t="s">
        <v>270</v>
      </c>
      <c r="BM122" s="187" t="s">
        <v>602</v>
      </c>
    </row>
    <row r="123" spans="1:65" s="2" customFormat="1" ht="24.2" customHeight="1" x14ac:dyDescent="0.2">
      <c r="A123" s="37"/>
      <c r="B123" s="38"/>
      <c r="C123" s="176" t="s">
        <v>417</v>
      </c>
      <c r="D123" s="176" t="s">
        <v>157</v>
      </c>
      <c r="E123" s="177" t="s">
        <v>1264</v>
      </c>
      <c r="F123" s="178" t="s">
        <v>1265</v>
      </c>
      <c r="G123" s="179" t="s">
        <v>1013</v>
      </c>
      <c r="H123" s="180">
        <v>1</v>
      </c>
      <c r="I123" s="181"/>
      <c r="J123" s="182">
        <f t="shared" si="20"/>
        <v>0</v>
      </c>
      <c r="K123" s="178" t="s">
        <v>79</v>
      </c>
      <c r="L123" s="42"/>
      <c r="M123" s="183" t="s">
        <v>79</v>
      </c>
      <c r="N123" s="184" t="s">
        <v>51</v>
      </c>
      <c r="O123" s="67"/>
      <c r="P123" s="185">
        <f t="shared" si="21"/>
        <v>0</v>
      </c>
      <c r="Q123" s="185">
        <v>0</v>
      </c>
      <c r="R123" s="185">
        <f t="shared" si="22"/>
        <v>0</v>
      </c>
      <c r="S123" s="185">
        <v>0</v>
      </c>
      <c r="T123" s="186">
        <f t="shared" si="23"/>
        <v>0</v>
      </c>
      <c r="U123" s="37"/>
      <c r="V123" s="37"/>
      <c r="W123" s="37"/>
      <c r="X123" s="37"/>
      <c r="Y123" s="37"/>
      <c r="Z123" s="37"/>
      <c r="AA123" s="37"/>
      <c r="AB123" s="37"/>
      <c r="AC123" s="37"/>
      <c r="AD123" s="37"/>
      <c r="AE123" s="37"/>
      <c r="AR123" s="187" t="s">
        <v>270</v>
      </c>
      <c r="AT123" s="187" t="s">
        <v>157</v>
      </c>
      <c r="AU123" s="187" t="s">
        <v>89</v>
      </c>
      <c r="AY123" s="19" t="s">
        <v>154</v>
      </c>
      <c r="BE123" s="188">
        <f t="shared" si="24"/>
        <v>0</v>
      </c>
      <c r="BF123" s="188">
        <f t="shared" si="25"/>
        <v>0</v>
      </c>
      <c r="BG123" s="188">
        <f t="shared" si="26"/>
        <v>0</v>
      </c>
      <c r="BH123" s="188">
        <f t="shared" si="27"/>
        <v>0</v>
      </c>
      <c r="BI123" s="188">
        <f t="shared" si="28"/>
        <v>0</v>
      </c>
      <c r="BJ123" s="19" t="s">
        <v>89</v>
      </c>
      <c r="BK123" s="188">
        <f t="shared" si="29"/>
        <v>0</v>
      </c>
      <c r="BL123" s="19" t="s">
        <v>270</v>
      </c>
      <c r="BM123" s="187" t="s">
        <v>615</v>
      </c>
    </row>
    <row r="124" spans="1:65" s="12" customFormat="1" ht="25.9" customHeight="1" x14ac:dyDescent="0.2">
      <c r="B124" s="160"/>
      <c r="C124" s="161"/>
      <c r="D124" s="162" t="s">
        <v>80</v>
      </c>
      <c r="E124" s="163" t="s">
        <v>1008</v>
      </c>
      <c r="F124" s="163" t="s">
        <v>1009</v>
      </c>
      <c r="G124" s="161"/>
      <c r="H124" s="161"/>
      <c r="I124" s="164"/>
      <c r="J124" s="165">
        <f>BK124</f>
        <v>0</v>
      </c>
      <c r="K124" s="161"/>
      <c r="L124" s="166"/>
      <c r="M124" s="167"/>
      <c r="N124" s="168"/>
      <c r="O124" s="168"/>
      <c r="P124" s="169">
        <f>SUM(P125:P127)</f>
        <v>0</v>
      </c>
      <c r="Q124" s="168"/>
      <c r="R124" s="169">
        <f>SUM(R125:R127)</f>
        <v>0</v>
      </c>
      <c r="S124" s="168"/>
      <c r="T124" s="170">
        <f>SUM(T125:T127)</f>
        <v>0</v>
      </c>
      <c r="AR124" s="171" t="s">
        <v>162</v>
      </c>
      <c r="AT124" s="172" t="s">
        <v>80</v>
      </c>
      <c r="AU124" s="172" t="s">
        <v>81</v>
      </c>
      <c r="AY124" s="171" t="s">
        <v>154</v>
      </c>
      <c r="BK124" s="173">
        <f>SUM(BK125:BK127)</f>
        <v>0</v>
      </c>
    </row>
    <row r="125" spans="1:65" s="2" customFormat="1" ht="55.5" customHeight="1" x14ac:dyDescent="0.2">
      <c r="A125" s="37"/>
      <c r="B125" s="38"/>
      <c r="C125" s="176" t="s">
        <v>423</v>
      </c>
      <c r="D125" s="176" t="s">
        <v>157</v>
      </c>
      <c r="E125" s="177" t="s">
        <v>1017</v>
      </c>
      <c r="F125" s="178" t="s">
        <v>1018</v>
      </c>
      <c r="G125" s="179" t="s">
        <v>1013</v>
      </c>
      <c r="H125" s="180">
        <v>1</v>
      </c>
      <c r="I125" s="181"/>
      <c r="J125" s="182">
        <f>ROUND(I125*H125,2)</f>
        <v>0</v>
      </c>
      <c r="K125" s="178" t="s">
        <v>79</v>
      </c>
      <c r="L125" s="42"/>
      <c r="M125" s="183" t="s">
        <v>79</v>
      </c>
      <c r="N125" s="184" t="s">
        <v>51</v>
      </c>
      <c r="O125" s="67"/>
      <c r="P125" s="185">
        <f>O125*H125</f>
        <v>0</v>
      </c>
      <c r="Q125" s="185">
        <v>0</v>
      </c>
      <c r="R125" s="185">
        <f>Q125*H125</f>
        <v>0</v>
      </c>
      <c r="S125" s="185">
        <v>0</v>
      </c>
      <c r="T125" s="186">
        <f>S125*H125</f>
        <v>0</v>
      </c>
      <c r="U125" s="37"/>
      <c r="V125" s="37"/>
      <c r="W125" s="37"/>
      <c r="X125" s="37"/>
      <c r="Y125" s="37"/>
      <c r="Z125" s="37"/>
      <c r="AA125" s="37"/>
      <c r="AB125" s="37"/>
      <c r="AC125" s="37"/>
      <c r="AD125" s="37"/>
      <c r="AE125" s="37"/>
      <c r="AR125" s="187" t="s">
        <v>1014</v>
      </c>
      <c r="AT125" s="187" t="s">
        <v>157</v>
      </c>
      <c r="AU125" s="187" t="s">
        <v>89</v>
      </c>
      <c r="AY125" s="19" t="s">
        <v>154</v>
      </c>
      <c r="BE125" s="188">
        <f>IF(N125="základní",J125,0)</f>
        <v>0</v>
      </c>
      <c r="BF125" s="188">
        <f>IF(N125="snížená",J125,0)</f>
        <v>0</v>
      </c>
      <c r="BG125" s="188">
        <f>IF(N125="zákl. přenesená",J125,0)</f>
        <v>0</v>
      </c>
      <c r="BH125" s="188">
        <f>IF(N125="sníž. přenesená",J125,0)</f>
        <v>0</v>
      </c>
      <c r="BI125" s="188">
        <f>IF(N125="nulová",J125,0)</f>
        <v>0</v>
      </c>
      <c r="BJ125" s="19" t="s">
        <v>89</v>
      </c>
      <c r="BK125" s="188">
        <f>ROUND(I125*H125,2)</f>
        <v>0</v>
      </c>
      <c r="BL125" s="19" t="s">
        <v>1014</v>
      </c>
      <c r="BM125" s="187" t="s">
        <v>1266</v>
      </c>
    </row>
    <row r="126" spans="1:65" s="2" customFormat="1" ht="44.25" customHeight="1" x14ac:dyDescent="0.2">
      <c r="A126" s="37"/>
      <c r="B126" s="38"/>
      <c r="C126" s="176" t="s">
        <v>433</v>
      </c>
      <c r="D126" s="176" t="s">
        <v>157</v>
      </c>
      <c r="E126" s="177" t="s">
        <v>1171</v>
      </c>
      <c r="F126" s="178" t="s">
        <v>1172</v>
      </c>
      <c r="G126" s="179" t="s">
        <v>1013</v>
      </c>
      <c r="H126" s="180">
        <v>1</v>
      </c>
      <c r="I126" s="181"/>
      <c r="J126" s="182">
        <f>ROUND(I126*H126,2)</f>
        <v>0</v>
      </c>
      <c r="K126" s="178" t="s">
        <v>79</v>
      </c>
      <c r="L126" s="42"/>
      <c r="M126" s="183" t="s">
        <v>79</v>
      </c>
      <c r="N126" s="184" t="s">
        <v>51</v>
      </c>
      <c r="O126" s="67"/>
      <c r="P126" s="185">
        <f>O126*H126</f>
        <v>0</v>
      </c>
      <c r="Q126" s="185">
        <v>0</v>
      </c>
      <c r="R126" s="185">
        <f>Q126*H126</f>
        <v>0</v>
      </c>
      <c r="S126" s="185">
        <v>0</v>
      </c>
      <c r="T126" s="186">
        <f>S126*H126</f>
        <v>0</v>
      </c>
      <c r="U126" s="37"/>
      <c r="V126" s="37"/>
      <c r="W126" s="37"/>
      <c r="X126" s="37"/>
      <c r="Y126" s="37"/>
      <c r="Z126" s="37"/>
      <c r="AA126" s="37"/>
      <c r="AB126" s="37"/>
      <c r="AC126" s="37"/>
      <c r="AD126" s="37"/>
      <c r="AE126" s="37"/>
      <c r="AR126" s="187" t="s">
        <v>1014</v>
      </c>
      <c r="AT126" s="187" t="s">
        <v>157</v>
      </c>
      <c r="AU126" s="187" t="s">
        <v>89</v>
      </c>
      <c r="AY126" s="19" t="s">
        <v>154</v>
      </c>
      <c r="BE126" s="188">
        <f>IF(N126="základní",J126,0)</f>
        <v>0</v>
      </c>
      <c r="BF126" s="188">
        <f>IF(N126="snížená",J126,0)</f>
        <v>0</v>
      </c>
      <c r="BG126" s="188">
        <f>IF(N126="zákl. přenesená",J126,0)</f>
        <v>0</v>
      </c>
      <c r="BH126" s="188">
        <f>IF(N126="sníž. přenesená",J126,0)</f>
        <v>0</v>
      </c>
      <c r="BI126" s="188">
        <f>IF(N126="nulová",J126,0)</f>
        <v>0</v>
      </c>
      <c r="BJ126" s="19" t="s">
        <v>89</v>
      </c>
      <c r="BK126" s="188">
        <f>ROUND(I126*H126,2)</f>
        <v>0</v>
      </c>
      <c r="BL126" s="19" t="s">
        <v>1014</v>
      </c>
      <c r="BM126" s="187" t="s">
        <v>1267</v>
      </c>
    </row>
    <row r="127" spans="1:65" s="2" customFormat="1" ht="44.25" customHeight="1" x14ac:dyDescent="0.2">
      <c r="A127" s="37"/>
      <c r="B127" s="38"/>
      <c r="C127" s="176" t="s">
        <v>442</v>
      </c>
      <c r="D127" s="176" t="s">
        <v>157</v>
      </c>
      <c r="E127" s="177" t="s">
        <v>1177</v>
      </c>
      <c r="F127" s="178" t="s">
        <v>1178</v>
      </c>
      <c r="G127" s="179" t="s">
        <v>1023</v>
      </c>
      <c r="H127" s="180">
        <v>1</v>
      </c>
      <c r="I127" s="181"/>
      <c r="J127" s="182">
        <f>ROUND(I127*H127,2)</f>
        <v>0</v>
      </c>
      <c r="K127" s="178" t="s">
        <v>79</v>
      </c>
      <c r="L127" s="42"/>
      <c r="M127" s="248" t="s">
        <v>79</v>
      </c>
      <c r="N127" s="249" t="s">
        <v>51</v>
      </c>
      <c r="O127" s="250"/>
      <c r="P127" s="251">
        <f>O127*H127</f>
        <v>0</v>
      </c>
      <c r="Q127" s="251">
        <v>0</v>
      </c>
      <c r="R127" s="251">
        <f>Q127*H127</f>
        <v>0</v>
      </c>
      <c r="S127" s="251">
        <v>0</v>
      </c>
      <c r="T127" s="252">
        <f>S127*H127</f>
        <v>0</v>
      </c>
      <c r="U127" s="37"/>
      <c r="V127" s="37"/>
      <c r="W127" s="37"/>
      <c r="X127" s="37"/>
      <c r="Y127" s="37"/>
      <c r="Z127" s="37"/>
      <c r="AA127" s="37"/>
      <c r="AB127" s="37"/>
      <c r="AC127" s="37"/>
      <c r="AD127" s="37"/>
      <c r="AE127" s="37"/>
      <c r="AR127" s="187" t="s">
        <v>1014</v>
      </c>
      <c r="AT127" s="187" t="s">
        <v>157</v>
      </c>
      <c r="AU127" s="187" t="s">
        <v>89</v>
      </c>
      <c r="AY127" s="19" t="s">
        <v>154</v>
      </c>
      <c r="BE127" s="188">
        <f>IF(N127="základní",J127,0)</f>
        <v>0</v>
      </c>
      <c r="BF127" s="188">
        <f>IF(N127="snížená",J127,0)</f>
        <v>0</v>
      </c>
      <c r="BG127" s="188">
        <f>IF(N127="zákl. přenesená",J127,0)</f>
        <v>0</v>
      </c>
      <c r="BH127" s="188">
        <f>IF(N127="sníž. přenesená",J127,0)</f>
        <v>0</v>
      </c>
      <c r="BI127" s="188">
        <f>IF(N127="nulová",J127,0)</f>
        <v>0</v>
      </c>
      <c r="BJ127" s="19" t="s">
        <v>89</v>
      </c>
      <c r="BK127" s="188">
        <f>ROUND(I127*H127,2)</f>
        <v>0</v>
      </c>
      <c r="BL127" s="19" t="s">
        <v>1014</v>
      </c>
      <c r="BM127" s="187" t="s">
        <v>1268</v>
      </c>
    </row>
    <row r="128" spans="1:65" s="2" customFormat="1" ht="6.95" customHeight="1" x14ac:dyDescent="0.2">
      <c r="A128" s="37"/>
      <c r="B128" s="50"/>
      <c r="C128" s="51"/>
      <c r="D128" s="51"/>
      <c r="E128" s="51"/>
      <c r="F128" s="51"/>
      <c r="G128" s="51"/>
      <c r="H128" s="51"/>
      <c r="I128" s="51"/>
      <c r="J128" s="51"/>
      <c r="K128" s="51"/>
      <c r="L128" s="42"/>
      <c r="M128" s="37"/>
      <c r="O128" s="37"/>
      <c r="P128" s="37"/>
      <c r="Q128" s="37"/>
      <c r="R128" s="37"/>
      <c r="S128" s="37"/>
      <c r="T128" s="37"/>
      <c r="U128" s="37"/>
      <c r="V128" s="37"/>
      <c r="W128" s="37"/>
      <c r="X128" s="37"/>
      <c r="Y128" s="37"/>
      <c r="Z128" s="37"/>
      <c r="AA128" s="37"/>
      <c r="AB128" s="37"/>
      <c r="AC128" s="37"/>
      <c r="AD128" s="37"/>
      <c r="AE128" s="37"/>
    </row>
  </sheetData>
  <sheetProtection algorithmName="SHA-512" hashValue="N34SMaoXEaYhH2n3xfZ9iKfeJXzCijFTmRqETKoINZ5mLDSuTuWBMQuniFUrlSCvcgXRbOw+6AJjguzBS71Uiw==" saltValue="LqFlj2YS4OewI6VAm4pcZCUhaqIjHP8CsC7C6aqTDRiAQ6kHQzaA4EzRbs9/zQ6oBKVXiz+2ND6Q/0/dqMk1Nw==" spinCount="100000" sheet="1" objects="1" scenarios="1" formatColumns="0" formatRows="0" autoFilter="0"/>
  <autoFilter ref="C82:K127" xr:uid="{00000000-0009-0000-0000-000003000000}"/>
  <mergeCells count="9">
    <mergeCell ref="E50:H50"/>
    <mergeCell ref="E73:H73"/>
    <mergeCell ref="E75:H75"/>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168"/>
  <sheetViews>
    <sheetView showGridLines="0" workbookViewId="0">
      <selection activeCell="E23" sqref="E23:AN23"/>
    </sheetView>
  </sheetViews>
  <sheetFormatPr defaultRowHeight="16.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L2" s="374"/>
      <c r="M2" s="374"/>
      <c r="N2" s="374"/>
      <c r="O2" s="374"/>
      <c r="P2" s="374"/>
      <c r="Q2" s="374"/>
      <c r="R2" s="374"/>
      <c r="S2" s="374"/>
      <c r="T2" s="374"/>
      <c r="U2" s="374"/>
      <c r="V2" s="374"/>
      <c r="AT2" s="19" t="s">
        <v>100</v>
      </c>
    </row>
    <row r="3" spans="1:46" s="1" customFormat="1" ht="6.95" customHeight="1" x14ac:dyDescent="0.2">
      <c r="B3" s="104"/>
      <c r="C3" s="105"/>
      <c r="D3" s="105"/>
      <c r="E3" s="105"/>
      <c r="F3" s="105"/>
      <c r="G3" s="105"/>
      <c r="H3" s="105"/>
      <c r="I3" s="105"/>
      <c r="J3" s="105"/>
      <c r="K3" s="105"/>
      <c r="L3" s="22"/>
      <c r="AT3" s="19" t="s">
        <v>91</v>
      </c>
    </row>
    <row r="4" spans="1:46" s="1" customFormat="1" ht="24.95" customHeight="1" x14ac:dyDescent="0.2">
      <c r="B4" s="22"/>
      <c r="D4" s="106" t="s">
        <v>110</v>
      </c>
      <c r="L4" s="22"/>
      <c r="M4" s="107" t="s">
        <v>10</v>
      </c>
      <c r="AT4" s="19" t="s">
        <v>4</v>
      </c>
    </row>
    <row r="5" spans="1:46" s="1" customFormat="1" ht="6.95" customHeight="1" x14ac:dyDescent="0.2">
      <c r="B5" s="22"/>
      <c r="L5" s="22"/>
    </row>
    <row r="6" spans="1:46" s="1" customFormat="1" ht="12" customHeight="1" x14ac:dyDescent="0.2">
      <c r="B6" s="22"/>
      <c r="D6" s="108" t="s">
        <v>16</v>
      </c>
      <c r="L6" s="22"/>
    </row>
    <row r="7" spans="1:46" s="1" customFormat="1" ht="16.5" customHeight="1" x14ac:dyDescent="0.2">
      <c r="B7" s="22"/>
      <c r="E7" s="375" t="str">
        <f>'Rekapitulace stavby'!K6</f>
        <v>Rekonstrukce mycího centra kuchyně</v>
      </c>
      <c r="F7" s="376"/>
      <c r="G7" s="376"/>
      <c r="H7" s="376"/>
      <c r="L7" s="22"/>
    </row>
    <row r="8" spans="1:46" s="2" customFormat="1" ht="12" customHeight="1" x14ac:dyDescent="0.2">
      <c r="A8" s="37"/>
      <c r="B8" s="42"/>
      <c r="C8" s="37"/>
      <c r="D8" s="108" t="s">
        <v>111</v>
      </c>
      <c r="E8" s="37"/>
      <c r="F8" s="37"/>
      <c r="G8" s="37"/>
      <c r="H8" s="37"/>
      <c r="I8" s="37"/>
      <c r="J8" s="37"/>
      <c r="K8" s="37"/>
      <c r="L8" s="109"/>
      <c r="S8" s="37"/>
      <c r="T8" s="37"/>
      <c r="U8" s="37"/>
      <c r="V8" s="37"/>
      <c r="W8" s="37"/>
      <c r="X8" s="37"/>
      <c r="Y8" s="37"/>
      <c r="Z8" s="37"/>
      <c r="AA8" s="37"/>
      <c r="AB8" s="37"/>
      <c r="AC8" s="37"/>
      <c r="AD8" s="37"/>
      <c r="AE8" s="37"/>
    </row>
    <row r="9" spans="1:46" s="2" customFormat="1" ht="16.5" customHeight="1" x14ac:dyDescent="0.2">
      <c r="A9" s="37"/>
      <c r="B9" s="42"/>
      <c r="C9" s="37"/>
      <c r="D9" s="37"/>
      <c r="E9" s="377" t="s">
        <v>1269</v>
      </c>
      <c r="F9" s="378"/>
      <c r="G9" s="378"/>
      <c r="H9" s="378"/>
      <c r="I9" s="37"/>
      <c r="J9" s="37"/>
      <c r="K9" s="37"/>
      <c r="L9" s="109"/>
      <c r="S9" s="37"/>
      <c r="T9" s="37"/>
      <c r="U9" s="37"/>
      <c r="V9" s="37"/>
      <c r="W9" s="37"/>
      <c r="X9" s="37"/>
      <c r="Y9" s="37"/>
      <c r="Z9" s="37"/>
      <c r="AA9" s="37"/>
      <c r="AB9" s="37"/>
      <c r="AC9" s="37"/>
      <c r="AD9" s="37"/>
      <c r="AE9" s="37"/>
    </row>
    <row r="10" spans="1:46" s="2" customFormat="1" ht="11.25" x14ac:dyDescent="0.2">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x14ac:dyDescent="0.2">
      <c r="A11" s="37"/>
      <c r="B11" s="42"/>
      <c r="C11" s="37"/>
      <c r="D11" s="108" t="s">
        <v>18</v>
      </c>
      <c r="E11" s="37"/>
      <c r="F11" s="110" t="s">
        <v>79</v>
      </c>
      <c r="G11" s="37"/>
      <c r="H11" s="37"/>
      <c r="I11" s="108" t="s">
        <v>20</v>
      </c>
      <c r="J11" s="110" t="s">
        <v>79</v>
      </c>
      <c r="K11" s="37"/>
      <c r="L11" s="109"/>
      <c r="S11" s="37"/>
      <c r="T11" s="37"/>
      <c r="U11" s="37"/>
      <c r="V11" s="37"/>
      <c r="W11" s="37"/>
      <c r="X11" s="37"/>
      <c r="Y11" s="37"/>
      <c r="Z11" s="37"/>
      <c r="AA11" s="37"/>
      <c r="AB11" s="37"/>
      <c r="AC11" s="37"/>
      <c r="AD11" s="37"/>
      <c r="AE11" s="37"/>
    </row>
    <row r="12" spans="1:46" s="2" customFormat="1" ht="12" customHeight="1" x14ac:dyDescent="0.2">
      <c r="A12" s="37"/>
      <c r="B12" s="42"/>
      <c r="C12" s="37"/>
      <c r="D12" s="108" t="s">
        <v>22</v>
      </c>
      <c r="E12" s="37"/>
      <c r="F12" s="110" t="s">
        <v>23</v>
      </c>
      <c r="G12" s="37"/>
      <c r="H12" s="37"/>
      <c r="I12" s="108" t="s">
        <v>24</v>
      </c>
      <c r="J12" s="111" t="str">
        <f>'Rekapitulace stavby'!AN8</f>
        <v>10. 4. 2023</v>
      </c>
      <c r="K12" s="37"/>
      <c r="L12" s="109"/>
      <c r="S12" s="37"/>
      <c r="T12" s="37"/>
      <c r="U12" s="37"/>
      <c r="V12" s="37"/>
      <c r="W12" s="37"/>
      <c r="X12" s="37"/>
      <c r="Y12" s="37"/>
      <c r="Z12" s="37"/>
      <c r="AA12" s="37"/>
      <c r="AB12" s="37"/>
      <c r="AC12" s="37"/>
      <c r="AD12" s="37"/>
      <c r="AE12" s="37"/>
    </row>
    <row r="13" spans="1:46" s="2" customFormat="1" ht="10.9" customHeight="1" x14ac:dyDescent="0.2">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x14ac:dyDescent="0.2">
      <c r="A14" s="37"/>
      <c r="B14" s="42"/>
      <c r="C14" s="37"/>
      <c r="D14" s="108" t="s">
        <v>30</v>
      </c>
      <c r="E14" s="37"/>
      <c r="F14" s="37"/>
      <c r="G14" s="37"/>
      <c r="H14" s="37"/>
      <c r="I14" s="108" t="s">
        <v>31</v>
      </c>
      <c r="J14" s="110" t="s">
        <v>32</v>
      </c>
      <c r="K14" s="37"/>
      <c r="L14" s="109"/>
      <c r="S14" s="37"/>
      <c r="T14" s="37"/>
      <c r="U14" s="37"/>
      <c r="V14" s="37"/>
      <c r="W14" s="37"/>
      <c r="X14" s="37"/>
      <c r="Y14" s="37"/>
      <c r="Z14" s="37"/>
      <c r="AA14" s="37"/>
      <c r="AB14" s="37"/>
      <c r="AC14" s="37"/>
      <c r="AD14" s="37"/>
      <c r="AE14" s="37"/>
    </row>
    <row r="15" spans="1:46" s="2" customFormat="1" ht="18" customHeight="1" x14ac:dyDescent="0.2">
      <c r="A15" s="37"/>
      <c r="B15" s="42"/>
      <c r="C15" s="37"/>
      <c r="D15" s="37"/>
      <c r="E15" s="110" t="s">
        <v>33</v>
      </c>
      <c r="F15" s="37"/>
      <c r="G15" s="37"/>
      <c r="H15" s="37"/>
      <c r="I15" s="108" t="s">
        <v>34</v>
      </c>
      <c r="J15" s="110" t="s">
        <v>35</v>
      </c>
      <c r="K15" s="37"/>
      <c r="L15" s="109"/>
      <c r="S15" s="37"/>
      <c r="T15" s="37"/>
      <c r="U15" s="37"/>
      <c r="V15" s="37"/>
      <c r="W15" s="37"/>
      <c r="X15" s="37"/>
      <c r="Y15" s="37"/>
      <c r="Z15" s="37"/>
      <c r="AA15" s="37"/>
      <c r="AB15" s="37"/>
      <c r="AC15" s="37"/>
      <c r="AD15" s="37"/>
      <c r="AE15" s="37"/>
    </row>
    <row r="16" spans="1:46" s="2" customFormat="1" ht="6.95" customHeight="1" x14ac:dyDescent="0.2">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x14ac:dyDescent="0.2">
      <c r="A17" s="37"/>
      <c r="B17" s="42"/>
      <c r="C17" s="37"/>
      <c r="D17" s="108" t="s">
        <v>36</v>
      </c>
      <c r="E17" s="37"/>
      <c r="F17" s="37"/>
      <c r="G17" s="37"/>
      <c r="H17" s="37"/>
      <c r="I17" s="108" t="s">
        <v>31</v>
      </c>
      <c r="J17" s="32" t="str">
        <f>'Rekapitulace stavby'!AN13</f>
        <v>Vyplň údaj</v>
      </c>
      <c r="K17" s="37"/>
      <c r="L17" s="109"/>
      <c r="S17" s="37"/>
      <c r="T17" s="37"/>
      <c r="U17" s="37"/>
      <c r="V17" s="37"/>
      <c r="W17" s="37"/>
      <c r="X17" s="37"/>
      <c r="Y17" s="37"/>
      <c r="Z17" s="37"/>
      <c r="AA17" s="37"/>
      <c r="AB17" s="37"/>
      <c r="AC17" s="37"/>
      <c r="AD17" s="37"/>
      <c r="AE17" s="37"/>
    </row>
    <row r="18" spans="1:31" s="2" customFormat="1" ht="18" customHeight="1" x14ac:dyDescent="0.2">
      <c r="A18" s="37"/>
      <c r="B18" s="42"/>
      <c r="C18" s="37"/>
      <c r="D18" s="37"/>
      <c r="E18" s="379" t="str">
        <f>'Rekapitulace stavby'!E14</f>
        <v>Vyplň údaj</v>
      </c>
      <c r="F18" s="380"/>
      <c r="G18" s="380"/>
      <c r="H18" s="380"/>
      <c r="I18" s="108" t="s">
        <v>34</v>
      </c>
      <c r="J18" s="32" t="str">
        <f>'Rekapitulace stavby'!AN14</f>
        <v>Vyplň údaj</v>
      </c>
      <c r="K18" s="37"/>
      <c r="L18" s="109"/>
      <c r="S18" s="37"/>
      <c r="T18" s="37"/>
      <c r="U18" s="37"/>
      <c r="V18" s="37"/>
      <c r="W18" s="37"/>
      <c r="X18" s="37"/>
      <c r="Y18" s="37"/>
      <c r="Z18" s="37"/>
      <c r="AA18" s="37"/>
      <c r="AB18" s="37"/>
      <c r="AC18" s="37"/>
      <c r="AD18" s="37"/>
      <c r="AE18" s="37"/>
    </row>
    <row r="19" spans="1:31" s="2" customFormat="1" ht="6.95" customHeight="1" x14ac:dyDescent="0.2">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x14ac:dyDescent="0.2">
      <c r="A20" s="37"/>
      <c r="B20" s="42"/>
      <c r="C20" s="37"/>
      <c r="D20" s="108" t="s">
        <v>38</v>
      </c>
      <c r="E20" s="37"/>
      <c r="F20" s="37"/>
      <c r="G20" s="37"/>
      <c r="H20" s="37"/>
      <c r="I20" s="108" t="s">
        <v>31</v>
      </c>
      <c r="J20" s="110" t="s">
        <v>39</v>
      </c>
      <c r="K20" s="37"/>
      <c r="L20" s="109"/>
      <c r="S20" s="37"/>
      <c r="T20" s="37"/>
      <c r="U20" s="37"/>
      <c r="V20" s="37"/>
      <c r="W20" s="37"/>
      <c r="X20" s="37"/>
      <c r="Y20" s="37"/>
      <c r="Z20" s="37"/>
      <c r="AA20" s="37"/>
      <c r="AB20" s="37"/>
      <c r="AC20" s="37"/>
      <c r="AD20" s="37"/>
      <c r="AE20" s="37"/>
    </row>
    <row r="21" spans="1:31" s="2" customFormat="1" ht="18" customHeight="1" x14ac:dyDescent="0.2">
      <c r="A21" s="37"/>
      <c r="B21" s="42"/>
      <c r="C21" s="37"/>
      <c r="D21" s="37"/>
      <c r="E21" s="110" t="s">
        <v>40</v>
      </c>
      <c r="F21" s="37"/>
      <c r="G21" s="37"/>
      <c r="H21" s="37"/>
      <c r="I21" s="108" t="s">
        <v>34</v>
      </c>
      <c r="J21" s="110" t="s">
        <v>41</v>
      </c>
      <c r="K21" s="37"/>
      <c r="L21" s="109"/>
      <c r="S21" s="37"/>
      <c r="T21" s="37"/>
      <c r="U21" s="37"/>
      <c r="V21" s="37"/>
      <c r="W21" s="37"/>
      <c r="X21" s="37"/>
      <c r="Y21" s="37"/>
      <c r="Z21" s="37"/>
      <c r="AA21" s="37"/>
      <c r="AB21" s="37"/>
      <c r="AC21" s="37"/>
      <c r="AD21" s="37"/>
      <c r="AE21" s="37"/>
    </row>
    <row r="22" spans="1:31" s="2" customFormat="1" ht="6.95" customHeight="1" x14ac:dyDescent="0.2">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x14ac:dyDescent="0.2">
      <c r="A23" s="37"/>
      <c r="B23" s="42"/>
      <c r="C23" s="37"/>
      <c r="D23" s="108" t="s">
        <v>43</v>
      </c>
      <c r="E23" s="37"/>
      <c r="F23" s="37"/>
      <c r="G23" s="37"/>
      <c r="H23" s="37"/>
      <c r="I23" s="108" t="s">
        <v>31</v>
      </c>
      <c r="J23" s="110" t="s">
        <v>39</v>
      </c>
      <c r="K23" s="37"/>
      <c r="L23" s="109"/>
      <c r="S23" s="37"/>
      <c r="T23" s="37"/>
      <c r="U23" s="37"/>
      <c r="V23" s="37"/>
      <c r="W23" s="37"/>
      <c r="X23" s="37"/>
      <c r="Y23" s="37"/>
      <c r="Z23" s="37"/>
      <c r="AA23" s="37"/>
      <c r="AB23" s="37"/>
      <c r="AC23" s="37"/>
      <c r="AD23" s="37"/>
      <c r="AE23" s="37"/>
    </row>
    <row r="24" spans="1:31" s="2" customFormat="1" ht="18" customHeight="1" x14ac:dyDescent="0.2">
      <c r="A24" s="37"/>
      <c r="B24" s="42"/>
      <c r="C24" s="37"/>
      <c r="D24" s="37"/>
      <c r="E24" s="110" t="s">
        <v>40</v>
      </c>
      <c r="F24" s="37"/>
      <c r="G24" s="37"/>
      <c r="H24" s="37"/>
      <c r="I24" s="108" t="s">
        <v>34</v>
      </c>
      <c r="J24" s="110" t="s">
        <v>41</v>
      </c>
      <c r="K24" s="37"/>
      <c r="L24" s="109"/>
      <c r="S24" s="37"/>
      <c r="T24" s="37"/>
      <c r="U24" s="37"/>
      <c r="V24" s="37"/>
      <c r="W24" s="37"/>
      <c r="X24" s="37"/>
      <c r="Y24" s="37"/>
      <c r="Z24" s="37"/>
      <c r="AA24" s="37"/>
      <c r="AB24" s="37"/>
      <c r="AC24" s="37"/>
      <c r="AD24" s="37"/>
      <c r="AE24" s="37"/>
    </row>
    <row r="25" spans="1:31" s="2" customFormat="1" ht="6.95" customHeight="1" x14ac:dyDescent="0.2">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x14ac:dyDescent="0.2">
      <c r="A26" s="37"/>
      <c r="B26" s="42"/>
      <c r="C26" s="37"/>
      <c r="D26" s="108" t="s">
        <v>44</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214.5" customHeight="1" x14ac:dyDescent="0.2">
      <c r="A27" s="112"/>
      <c r="B27" s="113"/>
      <c r="C27" s="112"/>
      <c r="D27" s="112"/>
      <c r="E27" s="381" t="s">
        <v>1270</v>
      </c>
      <c r="F27" s="381"/>
      <c r="G27" s="381"/>
      <c r="H27" s="381"/>
      <c r="I27" s="112"/>
      <c r="J27" s="112"/>
      <c r="K27" s="112"/>
      <c r="L27" s="114"/>
      <c r="S27" s="112"/>
      <c r="T27" s="112"/>
      <c r="U27" s="112"/>
      <c r="V27" s="112"/>
      <c r="W27" s="112"/>
      <c r="X27" s="112"/>
      <c r="Y27" s="112"/>
      <c r="Z27" s="112"/>
      <c r="AA27" s="112"/>
      <c r="AB27" s="112"/>
      <c r="AC27" s="112"/>
      <c r="AD27" s="112"/>
      <c r="AE27" s="112"/>
    </row>
    <row r="28" spans="1:31" s="2" customFormat="1" ht="6.95" customHeight="1" x14ac:dyDescent="0.2">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x14ac:dyDescent="0.2">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x14ac:dyDescent="0.2">
      <c r="A30" s="37"/>
      <c r="B30" s="42"/>
      <c r="C30" s="37"/>
      <c r="D30" s="116" t="s">
        <v>46</v>
      </c>
      <c r="E30" s="37"/>
      <c r="F30" s="37"/>
      <c r="G30" s="37"/>
      <c r="H30" s="37"/>
      <c r="I30" s="37"/>
      <c r="J30" s="117">
        <f>ROUND(J87, 2)</f>
        <v>0</v>
      </c>
      <c r="K30" s="37"/>
      <c r="L30" s="109"/>
      <c r="S30" s="37"/>
      <c r="T30" s="37"/>
      <c r="U30" s="37"/>
      <c r="V30" s="37"/>
      <c r="W30" s="37"/>
      <c r="X30" s="37"/>
      <c r="Y30" s="37"/>
      <c r="Z30" s="37"/>
      <c r="AA30" s="37"/>
      <c r="AB30" s="37"/>
      <c r="AC30" s="37"/>
      <c r="AD30" s="37"/>
      <c r="AE30" s="37"/>
    </row>
    <row r="31" spans="1:31" s="2" customFormat="1" ht="6.95" customHeight="1" x14ac:dyDescent="0.2">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x14ac:dyDescent="0.2">
      <c r="A32" s="37"/>
      <c r="B32" s="42"/>
      <c r="C32" s="37"/>
      <c r="D32" s="37"/>
      <c r="E32" s="37"/>
      <c r="F32" s="118" t="s">
        <v>48</v>
      </c>
      <c r="G32" s="37"/>
      <c r="H32" s="37"/>
      <c r="I32" s="118" t="s">
        <v>47</v>
      </c>
      <c r="J32" s="118" t="s">
        <v>49</v>
      </c>
      <c r="K32" s="37"/>
      <c r="L32" s="109"/>
      <c r="S32" s="37"/>
      <c r="T32" s="37"/>
      <c r="U32" s="37"/>
      <c r="V32" s="37"/>
      <c r="W32" s="37"/>
      <c r="X32" s="37"/>
      <c r="Y32" s="37"/>
      <c r="Z32" s="37"/>
      <c r="AA32" s="37"/>
      <c r="AB32" s="37"/>
      <c r="AC32" s="37"/>
      <c r="AD32" s="37"/>
      <c r="AE32" s="37"/>
    </row>
    <row r="33" spans="1:31" s="2" customFormat="1" ht="14.45" customHeight="1" x14ac:dyDescent="0.2">
      <c r="A33" s="37"/>
      <c r="B33" s="42"/>
      <c r="C33" s="37"/>
      <c r="D33" s="119" t="s">
        <v>50</v>
      </c>
      <c r="E33" s="108" t="s">
        <v>51</v>
      </c>
      <c r="F33" s="120">
        <f>ROUND((SUM(BE87:BE167)),  2)</f>
        <v>0</v>
      </c>
      <c r="G33" s="37"/>
      <c r="H33" s="37"/>
      <c r="I33" s="121">
        <v>0.21</v>
      </c>
      <c r="J33" s="120">
        <f>ROUND(((SUM(BE87:BE167))*I33),  2)</f>
        <v>0</v>
      </c>
      <c r="K33" s="37"/>
      <c r="L33" s="109"/>
      <c r="S33" s="37"/>
      <c r="T33" s="37"/>
      <c r="U33" s="37"/>
      <c r="V33" s="37"/>
      <c r="W33" s="37"/>
      <c r="X33" s="37"/>
      <c r="Y33" s="37"/>
      <c r="Z33" s="37"/>
      <c r="AA33" s="37"/>
      <c r="AB33" s="37"/>
      <c r="AC33" s="37"/>
      <c r="AD33" s="37"/>
      <c r="AE33" s="37"/>
    </row>
    <row r="34" spans="1:31" s="2" customFormat="1" ht="14.45" customHeight="1" x14ac:dyDescent="0.2">
      <c r="A34" s="37"/>
      <c r="B34" s="42"/>
      <c r="C34" s="37"/>
      <c r="D34" s="37"/>
      <c r="E34" s="108" t="s">
        <v>52</v>
      </c>
      <c r="F34" s="120">
        <f>ROUND((SUM(BF87:BF167)),  2)</f>
        <v>0</v>
      </c>
      <c r="G34" s="37"/>
      <c r="H34" s="37"/>
      <c r="I34" s="121">
        <v>0.15</v>
      </c>
      <c r="J34" s="120">
        <f>ROUND(((SUM(BF87:BF167))*I34),  2)</f>
        <v>0</v>
      </c>
      <c r="K34" s="37"/>
      <c r="L34" s="109"/>
      <c r="S34" s="37"/>
      <c r="T34" s="37"/>
      <c r="U34" s="37"/>
      <c r="V34" s="37"/>
      <c r="W34" s="37"/>
      <c r="X34" s="37"/>
      <c r="Y34" s="37"/>
      <c r="Z34" s="37"/>
      <c r="AA34" s="37"/>
      <c r="AB34" s="37"/>
      <c r="AC34" s="37"/>
      <c r="AD34" s="37"/>
      <c r="AE34" s="37"/>
    </row>
    <row r="35" spans="1:31" s="2" customFormat="1" ht="14.45" hidden="1" customHeight="1" x14ac:dyDescent="0.2">
      <c r="A35" s="37"/>
      <c r="B35" s="42"/>
      <c r="C35" s="37"/>
      <c r="D35" s="37"/>
      <c r="E35" s="108" t="s">
        <v>53</v>
      </c>
      <c r="F35" s="120">
        <f>ROUND((SUM(BG87:BG167)),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x14ac:dyDescent="0.2">
      <c r="A36" s="37"/>
      <c r="B36" s="42"/>
      <c r="C36" s="37"/>
      <c r="D36" s="37"/>
      <c r="E36" s="108" t="s">
        <v>54</v>
      </c>
      <c r="F36" s="120">
        <f>ROUND((SUM(BH87:BH167)),  2)</f>
        <v>0</v>
      </c>
      <c r="G36" s="37"/>
      <c r="H36" s="37"/>
      <c r="I36" s="121">
        <v>0.15</v>
      </c>
      <c r="J36" s="120">
        <f>0</f>
        <v>0</v>
      </c>
      <c r="K36" s="37"/>
      <c r="L36" s="109"/>
      <c r="S36" s="37"/>
      <c r="T36" s="37"/>
      <c r="U36" s="37"/>
      <c r="V36" s="37"/>
      <c r="W36" s="37"/>
      <c r="X36" s="37"/>
      <c r="Y36" s="37"/>
      <c r="Z36" s="37"/>
      <c r="AA36" s="37"/>
      <c r="AB36" s="37"/>
      <c r="AC36" s="37"/>
      <c r="AD36" s="37"/>
      <c r="AE36" s="37"/>
    </row>
    <row r="37" spans="1:31" s="2" customFormat="1" ht="14.45" hidden="1" customHeight="1" x14ac:dyDescent="0.2">
      <c r="A37" s="37"/>
      <c r="B37" s="42"/>
      <c r="C37" s="37"/>
      <c r="D37" s="37"/>
      <c r="E37" s="108" t="s">
        <v>55</v>
      </c>
      <c r="F37" s="120">
        <f>ROUND((SUM(BI87:BI167)),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x14ac:dyDescent="0.2">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x14ac:dyDescent="0.2">
      <c r="A39" s="37"/>
      <c r="B39" s="42"/>
      <c r="C39" s="122"/>
      <c r="D39" s="123" t="s">
        <v>56</v>
      </c>
      <c r="E39" s="124"/>
      <c r="F39" s="124"/>
      <c r="G39" s="125" t="s">
        <v>57</v>
      </c>
      <c r="H39" s="126" t="s">
        <v>58</v>
      </c>
      <c r="I39" s="124"/>
      <c r="J39" s="127">
        <f>SUM(J30:J37)</f>
        <v>0</v>
      </c>
      <c r="K39" s="128"/>
      <c r="L39" s="109"/>
      <c r="S39" s="37"/>
      <c r="T39" s="37"/>
      <c r="U39" s="37"/>
      <c r="V39" s="37"/>
      <c r="W39" s="37"/>
      <c r="X39" s="37"/>
      <c r="Y39" s="37"/>
      <c r="Z39" s="37"/>
      <c r="AA39" s="37"/>
      <c r="AB39" s="37"/>
      <c r="AC39" s="37"/>
      <c r="AD39" s="37"/>
      <c r="AE39" s="37"/>
    </row>
    <row r="40" spans="1:31" s="2" customFormat="1" ht="14.45" customHeight="1" x14ac:dyDescent="0.2">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x14ac:dyDescent="0.2">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x14ac:dyDescent="0.2">
      <c r="A45" s="37"/>
      <c r="B45" s="38"/>
      <c r="C45" s="25" t="s">
        <v>113</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x14ac:dyDescent="0.2">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x14ac:dyDescent="0.2">
      <c r="A47" s="37"/>
      <c r="B47" s="38"/>
      <c r="C47" s="31"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x14ac:dyDescent="0.2">
      <c r="A48" s="37"/>
      <c r="B48" s="38"/>
      <c r="C48" s="39"/>
      <c r="D48" s="39"/>
      <c r="E48" s="382" t="str">
        <f>E7</f>
        <v>Rekonstrukce mycího centra kuchyně</v>
      </c>
      <c r="F48" s="383"/>
      <c r="G48" s="383"/>
      <c r="H48" s="383"/>
      <c r="I48" s="39"/>
      <c r="J48" s="39"/>
      <c r="K48" s="39"/>
      <c r="L48" s="109"/>
      <c r="S48" s="37"/>
      <c r="T48" s="37"/>
      <c r="U48" s="37"/>
      <c r="V48" s="37"/>
      <c r="W48" s="37"/>
      <c r="X48" s="37"/>
      <c r="Y48" s="37"/>
      <c r="Z48" s="37"/>
      <c r="AA48" s="37"/>
      <c r="AB48" s="37"/>
      <c r="AC48" s="37"/>
      <c r="AD48" s="37"/>
      <c r="AE48" s="37"/>
    </row>
    <row r="49" spans="1:47" s="2" customFormat="1" ht="12" customHeight="1" x14ac:dyDescent="0.2">
      <c r="A49" s="37"/>
      <c r="B49" s="38"/>
      <c r="C49" s="31" t="s">
        <v>111</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x14ac:dyDescent="0.2">
      <c r="A50" s="37"/>
      <c r="B50" s="38"/>
      <c r="C50" s="39"/>
      <c r="D50" s="39"/>
      <c r="E50" s="335" t="str">
        <f>E9</f>
        <v>D1.04.300400_VYT/CHL - Vytápění a zařízení pro chlazení</v>
      </c>
      <c r="F50" s="384"/>
      <c r="G50" s="384"/>
      <c r="H50" s="384"/>
      <c r="I50" s="39"/>
      <c r="J50" s="39"/>
      <c r="K50" s="39"/>
      <c r="L50" s="109"/>
      <c r="S50" s="37"/>
      <c r="T50" s="37"/>
      <c r="U50" s="37"/>
      <c r="V50" s="37"/>
      <c r="W50" s="37"/>
      <c r="X50" s="37"/>
      <c r="Y50" s="37"/>
      <c r="Z50" s="37"/>
      <c r="AA50" s="37"/>
      <c r="AB50" s="37"/>
      <c r="AC50" s="37"/>
      <c r="AD50" s="37"/>
      <c r="AE50" s="37"/>
    </row>
    <row r="51" spans="1:47" s="2" customFormat="1" ht="6.95" customHeight="1" x14ac:dyDescent="0.2">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x14ac:dyDescent="0.2">
      <c r="A52" s="37"/>
      <c r="B52" s="38"/>
      <c r="C52" s="31" t="s">
        <v>22</v>
      </c>
      <c r="D52" s="39"/>
      <c r="E52" s="39"/>
      <c r="F52" s="29" t="str">
        <f>F12</f>
        <v>Česká Lípa</v>
      </c>
      <c r="G52" s="39"/>
      <c r="H52" s="39"/>
      <c r="I52" s="31" t="s">
        <v>24</v>
      </c>
      <c r="J52" s="62" t="str">
        <f>IF(J12="","",J12)</f>
        <v>10. 4. 2023</v>
      </c>
      <c r="K52" s="39"/>
      <c r="L52" s="109"/>
      <c r="S52" s="37"/>
      <c r="T52" s="37"/>
      <c r="U52" s="37"/>
      <c r="V52" s="37"/>
      <c r="W52" s="37"/>
      <c r="X52" s="37"/>
      <c r="Y52" s="37"/>
      <c r="Z52" s="37"/>
      <c r="AA52" s="37"/>
      <c r="AB52" s="37"/>
      <c r="AC52" s="37"/>
      <c r="AD52" s="37"/>
      <c r="AE52" s="37"/>
    </row>
    <row r="53" spans="1:47" s="2" customFormat="1" ht="6.95" customHeight="1" x14ac:dyDescent="0.2">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15.2" customHeight="1" x14ac:dyDescent="0.2">
      <c r="A54" s="37"/>
      <c r="B54" s="38"/>
      <c r="C54" s="31" t="s">
        <v>30</v>
      </c>
      <c r="D54" s="39"/>
      <c r="E54" s="39"/>
      <c r="F54" s="29" t="str">
        <f>E15</f>
        <v xml:space="preserve">Nemocnice s poliklinikou Česká Lípa, a.s. </v>
      </c>
      <c r="G54" s="39"/>
      <c r="H54" s="39"/>
      <c r="I54" s="31" t="s">
        <v>38</v>
      </c>
      <c r="J54" s="35" t="str">
        <f>E21</f>
        <v xml:space="preserve">STORING spol. s r.o. </v>
      </c>
      <c r="K54" s="39"/>
      <c r="L54" s="109"/>
      <c r="S54" s="37"/>
      <c r="T54" s="37"/>
      <c r="U54" s="37"/>
      <c r="V54" s="37"/>
      <c r="W54" s="37"/>
      <c r="X54" s="37"/>
      <c r="Y54" s="37"/>
      <c r="Z54" s="37"/>
      <c r="AA54" s="37"/>
      <c r="AB54" s="37"/>
      <c r="AC54" s="37"/>
      <c r="AD54" s="37"/>
      <c r="AE54" s="37"/>
    </row>
    <row r="55" spans="1:47" s="2" customFormat="1" ht="15.2" customHeight="1" x14ac:dyDescent="0.2">
      <c r="A55" s="37"/>
      <c r="B55" s="38"/>
      <c r="C55" s="31" t="s">
        <v>36</v>
      </c>
      <c r="D55" s="39"/>
      <c r="E55" s="39"/>
      <c r="F55" s="29" t="str">
        <f>IF(E18="","",E18)</f>
        <v>Vyplň údaj</v>
      </c>
      <c r="G55" s="39"/>
      <c r="H55" s="39"/>
      <c r="I55" s="31" t="s">
        <v>43</v>
      </c>
      <c r="J55" s="35" t="str">
        <f>E24</f>
        <v xml:space="preserve">STORING spol. s r.o. </v>
      </c>
      <c r="K55" s="39"/>
      <c r="L55" s="109"/>
      <c r="S55" s="37"/>
      <c r="T55" s="37"/>
      <c r="U55" s="37"/>
      <c r="V55" s="37"/>
      <c r="W55" s="37"/>
      <c r="X55" s="37"/>
      <c r="Y55" s="37"/>
      <c r="Z55" s="37"/>
      <c r="AA55" s="37"/>
      <c r="AB55" s="37"/>
      <c r="AC55" s="37"/>
      <c r="AD55" s="37"/>
      <c r="AE55" s="37"/>
    </row>
    <row r="56" spans="1:47" s="2" customFormat="1" ht="10.35" customHeight="1" x14ac:dyDescent="0.2">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x14ac:dyDescent="0.2">
      <c r="A57" s="37"/>
      <c r="B57" s="38"/>
      <c r="C57" s="133" t="s">
        <v>114</v>
      </c>
      <c r="D57" s="134"/>
      <c r="E57" s="134"/>
      <c r="F57" s="134"/>
      <c r="G57" s="134"/>
      <c r="H57" s="134"/>
      <c r="I57" s="134"/>
      <c r="J57" s="135" t="s">
        <v>115</v>
      </c>
      <c r="K57" s="134"/>
      <c r="L57" s="109"/>
      <c r="S57" s="37"/>
      <c r="T57" s="37"/>
      <c r="U57" s="37"/>
      <c r="V57" s="37"/>
      <c r="W57" s="37"/>
      <c r="X57" s="37"/>
      <c r="Y57" s="37"/>
      <c r="Z57" s="37"/>
      <c r="AA57" s="37"/>
      <c r="AB57" s="37"/>
      <c r="AC57" s="37"/>
      <c r="AD57" s="37"/>
      <c r="AE57" s="37"/>
    </row>
    <row r="58" spans="1:47" s="2" customFormat="1" ht="10.35" customHeight="1" x14ac:dyDescent="0.2">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x14ac:dyDescent="0.2">
      <c r="A59" s="37"/>
      <c r="B59" s="38"/>
      <c r="C59" s="136" t="s">
        <v>78</v>
      </c>
      <c r="D59" s="39"/>
      <c r="E59" s="39"/>
      <c r="F59" s="39"/>
      <c r="G59" s="39"/>
      <c r="H59" s="39"/>
      <c r="I59" s="39"/>
      <c r="J59" s="80">
        <f>J87</f>
        <v>0</v>
      </c>
      <c r="K59" s="39"/>
      <c r="L59" s="109"/>
      <c r="S59" s="37"/>
      <c r="T59" s="37"/>
      <c r="U59" s="37"/>
      <c r="V59" s="37"/>
      <c r="W59" s="37"/>
      <c r="X59" s="37"/>
      <c r="Y59" s="37"/>
      <c r="Z59" s="37"/>
      <c r="AA59" s="37"/>
      <c r="AB59" s="37"/>
      <c r="AC59" s="37"/>
      <c r="AD59" s="37"/>
      <c r="AE59" s="37"/>
      <c r="AU59" s="19" t="s">
        <v>116</v>
      </c>
    </row>
    <row r="60" spans="1:47" s="9" customFormat="1" ht="24.95" customHeight="1" x14ac:dyDescent="0.2">
      <c r="B60" s="137"/>
      <c r="C60" s="138"/>
      <c r="D60" s="139" t="s">
        <v>124</v>
      </c>
      <c r="E60" s="140"/>
      <c r="F60" s="140"/>
      <c r="G60" s="140"/>
      <c r="H60" s="140"/>
      <c r="I60" s="140"/>
      <c r="J60" s="141">
        <f>J88</f>
        <v>0</v>
      </c>
      <c r="K60" s="138"/>
      <c r="L60" s="142"/>
    </row>
    <row r="61" spans="1:47" s="10" customFormat="1" ht="19.899999999999999" customHeight="1" x14ac:dyDescent="0.2">
      <c r="B61" s="143"/>
      <c r="C61" s="144"/>
      <c r="D61" s="145" t="s">
        <v>1271</v>
      </c>
      <c r="E61" s="146"/>
      <c r="F61" s="146"/>
      <c r="G61" s="146"/>
      <c r="H61" s="146"/>
      <c r="I61" s="146"/>
      <c r="J61" s="147">
        <f>J89</f>
        <v>0</v>
      </c>
      <c r="K61" s="144"/>
      <c r="L61" s="148"/>
    </row>
    <row r="62" spans="1:47" s="10" customFormat="1" ht="19.899999999999999" customHeight="1" x14ac:dyDescent="0.2">
      <c r="B62" s="143"/>
      <c r="C62" s="144"/>
      <c r="D62" s="145" t="s">
        <v>1272</v>
      </c>
      <c r="E62" s="146"/>
      <c r="F62" s="146"/>
      <c r="G62" s="146"/>
      <c r="H62" s="146"/>
      <c r="I62" s="146"/>
      <c r="J62" s="147">
        <f>J103</f>
        <v>0</v>
      </c>
      <c r="K62" s="144"/>
      <c r="L62" s="148"/>
    </row>
    <row r="63" spans="1:47" s="10" customFormat="1" ht="19.899999999999999" customHeight="1" x14ac:dyDescent="0.2">
      <c r="B63" s="143"/>
      <c r="C63" s="144"/>
      <c r="D63" s="145" t="s">
        <v>1273</v>
      </c>
      <c r="E63" s="146"/>
      <c r="F63" s="146"/>
      <c r="G63" s="146"/>
      <c r="H63" s="146"/>
      <c r="I63" s="146"/>
      <c r="J63" s="147">
        <f>J113</f>
        <v>0</v>
      </c>
      <c r="K63" s="144"/>
      <c r="L63" s="148"/>
    </row>
    <row r="64" spans="1:47" s="10" customFormat="1" ht="19.899999999999999" customHeight="1" x14ac:dyDescent="0.2">
      <c r="B64" s="143"/>
      <c r="C64" s="144"/>
      <c r="D64" s="145" t="s">
        <v>1274</v>
      </c>
      <c r="E64" s="146"/>
      <c r="F64" s="146"/>
      <c r="G64" s="146"/>
      <c r="H64" s="146"/>
      <c r="I64" s="146"/>
      <c r="J64" s="147">
        <f>J130</f>
        <v>0</v>
      </c>
      <c r="K64" s="144"/>
      <c r="L64" s="148"/>
    </row>
    <row r="65" spans="1:31" s="10" customFormat="1" ht="19.899999999999999" customHeight="1" x14ac:dyDescent="0.2">
      <c r="B65" s="143"/>
      <c r="C65" s="144"/>
      <c r="D65" s="145" t="s">
        <v>1275</v>
      </c>
      <c r="E65" s="146"/>
      <c r="F65" s="146"/>
      <c r="G65" s="146"/>
      <c r="H65" s="146"/>
      <c r="I65" s="146"/>
      <c r="J65" s="147">
        <f>J150</f>
        <v>0</v>
      </c>
      <c r="K65" s="144"/>
      <c r="L65" s="148"/>
    </row>
    <row r="66" spans="1:31" s="10" customFormat="1" ht="19.899999999999999" customHeight="1" x14ac:dyDescent="0.2">
      <c r="B66" s="143"/>
      <c r="C66" s="144"/>
      <c r="D66" s="145" t="s">
        <v>135</v>
      </c>
      <c r="E66" s="146"/>
      <c r="F66" s="146"/>
      <c r="G66" s="146"/>
      <c r="H66" s="146"/>
      <c r="I66" s="146"/>
      <c r="J66" s="147">
        <f>J153</f>
        <v>0</v>
      </c>
      <c r="K66" s="144"/>
      <c r="L66" s="148"/>
    </row>
    <row r="67" spans="1:31" s="9" customFormat="1" ht="24.95" customHeight="1" x14ac:dyDescent="0.2">
      <c r="B67" s="137"/>
      <c r="C67" s="138"/>
      <c r="D67" s="139" t="s">
        <v>137</v>
      </c>
      <c r="E67" s="140"/>
      <c r="F67" s="140"/>
      <c r="G67" s="140"/>
      <c r="H67" s="140"/>
      <c r="I67" s="140"/>
      <c r="J67" s="141">
        <f>J160</f>
        <v>0</v>
      </c>
      <c r="K67" s="138"/>
      <c r="L67" s="142"/>
    </row>
    <row r="68" spans="1:31" s="2" customFormat="1" ht="21.75" customHeight="1" x14ac:dyDescent="0.2">
      <c r="A68" s="37"/>
      <c r="B68" s="38"/>
      <c r="C68" s="39"/>
      <c r="D68" s="39"/>
      <c r="E68" s="39"/>
      <c r="F68" s="39"/>
      <c r="G68" s="39"/>
      <c r="H68" s="39"/>
      <c r="I68" s="39"/>
      <c r="J68" s="39"/>
      <c r="K68" s="39"/>
      <c r="L68" s="109"/>
      <c r="S68" s="37"/>
      <c r="T68" s="37"/>
      <c r="U68" s="37"/>
      <c r="V68" s="37"/>
      <c r="W68" s="37"/>
      <c r="X68" s="37"/>
      <c r="Y68" s="37"/>
      <c r="Z68" s="37"/>
      <c r="AA68" s="37"/>
      <c r="AB68" s="37"/>
      <c r="AC68" s="37"/>
      <c r="AD68" s="37"/>
      <c r="AE68" s="37"/>
    </row>
    <row r="69" spans="1:31" s="2" customFormat="1" ht="6.95" customHeight="1" x14ac:dyDescent="0.2">
      <c r="A69" s="37"/>
      <c r="B69" s="50"/>
      <c r="C69" s="51"/>
      <c r="D69" s="51"/>
      <c r="E69" s="51"/>
      <c r="F69" s="51"/>
      <c r="G69" s="51"/>
      <c r="H69" s="51"/>
      <c r="I69" s="51"/>
      <c r="J69" s="51"/>
      <c r="K69" s="51"/>
      <c r="L69" s="109"/>
      <c r="S69" s="37"/>
      <c r="T69" s="37"/>
      <c r="U69" s="37"/>
      <c r="V69" s="37"/>
      <c r="W69" s="37"/>
      <c r="X69" s="37"/>
      <c r="Y69" s="37"/>
      <c r="Z69" s="37"/>
      <c r="AA69" s="37"/>
      <c r="AB69" s="37"/>
      <c r="AC69" s="37"/>
      <c r="AD69" s="37"/>
      <c r="AE69" s="37"/>
    </row>
    <row r="73" spans="1:31" s="2" customFormat="1" ht="6.95" customHeight="1" x14ac:dyDescent="0.2">
      <c r="A73" s="37"/>
      <c r="B73" s="52"/>
      <c r="C73" s="53"/>
      <c r="D73" s="53"/>
      <c r="E73" s="53"/>
      <c r="F73" s="53"/>
      <c r="G73" s="53"/>
      <c r="H73" s="53"/>
      <c r="I73" s="53"/>
      <c r="J73" s="53"/>
      <c r="K73" s="53"/>
      <c r="L73" s="109"/>
      <c r="S73" s="37"/>
      <c r="T73" s="37"/>
      <c r="U73" s="37"/>
      <c r="V73" s="37"/>
      <c r="W73" s="37"/>
      <c r="X73" s="37"/>
      <c r="Y73" s="37"/>
      <c r="Z73" s="37"/>
      <c r="AA73" s="37"/>
      <c r="AB73" s="37"/>
      <c r="AC73" s="37"/>
      <c r="AD73" s="37"/>
      <c r="AE73" s="37"/>
    </row>
    <row r="74" spans="1:31" s="2" customFormat="1" ht="24.95" customHeight="1" x14ac:dyDescent="0.2">
      <c r="A74" s="37"/>
      <c r="B74" s="38"/>
      <c r="C74" s="25" t="s">
        <v>139</v>
      </c>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6.95" customHeight="1" x14ac:dyDescent="0.2">
      <c r="A75" s="37"/>
      <c r="B75" s="38"/>
      <c r="C75" s="39"/>
      <c r="D75" s="39"/>
      <c r="E75" s="39"/>
      <c r="F75" s="39"/>
      <c r="G75" s="39"/>
      <c r="H75" s="39"/>
      <c r="I75" s="39"/>
      <c r="J75" s="39"/>
      <c r="K75" s="39"/>
      <c r="L75" s="109"/>
      <c r="S75" s="37"/>
      <c r="T75" s="37"/>
      <c r="U75" s="37"/>
      <c r="V75" s="37"/>
      <c r="W75" s="37"/>
      <c r="X75" s="37"/>
      <c r="Y75" s="37"/>
      <c r="Z75" s="37"/>
      <c r="AA75" s="37"/>
      <c r="AB75" s="37"/>
      <c r="AC75" s="37"/>
      <c r="AD75" s="37"/>
      <c r="AE75" s="37"/>
    </row>
    <row r="76" spans="1:31" s="2" customFormat="1" ht="12" customHeight="1" x14ac:dyDescent="0.2">
      <c r="A76" s="37"/>
      <c r="B76" s="38"/>
      <c r="C76" s="31" t="s">
        <v>16</v>
      </c>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16.5" customHeight="1" x14ac:dyDescent="0.2">
      <c r="A77" s="37"/>
      <c r="B77" s="38"/>
      <c r="C77" s="39"/>
      <c r="D77" s="39"/>
      <c r="E77" s="382" t="str">
        <f>E7</f>
        <v>Rekonstrukce mycího centra kuchyně</v>
      </c>
      <c r="F77" s="383"/>
      <c r="G77" s="383"/>
      <c r="H77" s="383"/>
      <c r="I77" s="39"/>
      <c r="J77" s="39"/>
      <c r="K77" s="39"/>
      <c r="L77" s="109"/>
      <c r="S77" s="37"/>
      <c r="T77" s="37"/>
      <c r="U77" s="37"/>
      <c r="V77" s="37"/>
      <c r="W77" s="37"/>
      <c r="X77" s="37"/>
      <c r="Y77" s="37"/>
      <c r="Z77" s="37"/>
      <c r="AA77" s="37"/>
      <c r="AB77" s="37"/>
      <c r="AC77" s="37"/>
      <c r="AD77" s="37"/>
      <c r="AE77" s="37"/>
    </row>
    <row r="78" spans="1:31" s="2" customFormat="1" ht="12" customHeight="1" x14ac:dyDescent="0.2">
      <c r="A78" s="37"/>
      <c r="B78" s="38"/>
      <c r="C78" s="31" t="s">
        <v>111</v>
      </c>
      <c r="D78" s="39"/>
      <c r="E78" s="39"/>
      <c r="F78" s="39"/>
      <c r="G78" s="39"/>
      <c r="H78" s="39"/>
      <c r="I78" s="39"/>
      <c r="J78" s="39"/>
      <c r="K78" s="39"/>
      <c r="L78" s="109"/>
      <c r="S78" s="37"/>
      <c r="T78" s="37"/>
      <c r="U78" s="37"/>
      <c r="V78" s="37"/>
      <c r="W78" s="37"/>
      <c r="X78" s="37"/>
      <c r="Y78" s="37"/>
      <c r="Z78" s="37"/>
      <c r="AA78" s="37"/>
      <c r="AB78" s="37"/>
      <c r="AC78" s="37"/>
      <c r="AD78" s="37"/>
      <c r="AE78" s="37"/>
    </row>
    <row r="79" spans="1:31" s="2" customFormat="1" ht="16.5" customHeight="1" x14ac:dyDescent="0.2">
      <c r="A79" s="37"/>
      <c r="B79" s="38"/>
      <c r="C79" s="39"/>
      <c r="D79" s="39"/>
      <c r="E79" s="335" t="str">
        <f>E9</f>
        <v>D1.04.300400_VYT/CHL - Vytápění a zařízení pro chlazení</v>
      </c>
      <c r="F79" s="384"/>
      <c r="G79" s="384"/>
      <c r="H79" s="384"/>
      <c r="I79" s="39"/>
      <c r="J79" s="39"/>
      <c r="K79" s="39"/>
      <c r="L79" s="109"/>
      <c r="S79" s="37"/>
      <c r="T79" s="37"/>
      <c r="U79" s="37"/>
      <c r="V79" s="37"/>
      <c r="W79" s="37"/>
      <c r="X79" s="37"/>
      <c r="Y79" s="37"/>
      <c r="Z79" s="37"/>
      <c r="AA79" s="37"/>
      <c r="AB79" s="37"/>
      <c r="AC79" s="37"/>
      <c r="AD79" s="37"/>
      <c r="AE79" s="37"/>
    </row>
    <row r="80" spans="1:31" s="2" customFormat="1" ht="6.95" customHeight="1" x14ac:dyDescent="0.2">
      <c r="A80" s="37"/>
      <c r="B80" s="38"/>
      <c r="C80" s="39"/>
      <c r="D80" s="39"/>
      <c r="E80" s="39"/>
      <c r="F80" s="39"/>
      <c r="G80" s="39"/>
      <c r="H80" s="39"/>
      <c r="I80" s="39"/>
      <c r="J80" s="39"/>
      <c r="K80" s="39"/>
      <c r="L80" s="109"/>
      <c r="S80" s="37"/>
      <c r="T80" s="37"/>
      <c r="U80" s="37"/>
      <c r="V80" s="37"/>
      <c r="W80" s="37"/>
      <c r="X80" s="37"/>
      <c r="Y80" s="37"/>
      <c r="Z80" s="37"/>
      <c r="AA80" s="37"/>
      <c r="AB80" s="37"/>
      <c r="AC80" s="37"/>
      <c r="AD80" s="37"/>
      <c r="AE80" s="37"/>
    </row>
    <row r="81" spans="1:65" s="2" customFormat="1" ht="12" customHeight="1" x14ac:dyDescent="0.2">
      <c r="A81" s="37"/>
      <c r="B81" s="38"/>
      <c r="C81" s="31" t="s">
        <v>22</v>
      </c>
      <c r="D81" s="39"/>
      <c r="E81" s="39"/>
      <c r="F81" s="29" t="str">
        <f>F12</f>
        <v>Česká Lípa</v>
      </c>
      <c r="G81" s="39"/>
      <c r="H81" s="39"/>
      <c r="I81" s="31" t="s">
        <v>24</v>
      </c>
      <c r="J81" s="62" t="str">
        <f>IF(J12="","",J12)</f>
        <v>10. 4. 2023</v>
      </c>
      <c r="K81" s="39"/>
      <c r="L81" s="109"/>
      <c r="S81" s="37"/>
      <c r="T81" s="37"/>
      <c r="U81" s="37"/>
      <c r="V81" s="37"/>
      <c r="W81" s="37"/>
      <c r="X81" s="37"/>
      <c r="Y81" s="37"/>
      <c r="Z81" s="37"/>
      <c r="AA81" s="37"/>
      <c r="AB81" s="37"/>
      <c r="AC81" s="37"/>
      <c r="AD81" s="37"/>
      <c r="AE81" s="37"/>
    </row>
    <row r="82" spans="1:65" s="2" customFormat="1" ht="6.95" customHeight="1" x14ac:dyDescent="0.2">
      <c r="A82" s="37"/>
      <c r="B82" s="38"/>
      <c r="C82" s="39"/>
      <c r="D82" s="39"/>
      <c r="E82" s="39"/>
      <c r="F82" s="39"/>
      <c r="G82" s="39"/>
      <c r="H82" s="39"/>
      <c r="I82" s="39"/>
      <c r="J82" s="39"/>
      <c r="K82" s="39"/>
      <c r="L82" s="109"/>
      <c r="S82" s="37"/>
      <c r="T82" s="37"/>
      <c r="U82" s="37"/>
      <c r="V82" s="37"/>
      <c r="W82" s="37"/>
      <c r="X82" s="37"/>
      <c r="Y82" s="37"/>
      <c r="Z82" s="37"/>
      <c r="AA82" s="37"/>
      <c r="AB82" s="37"/>
      <c r="AC82" s="37"/>
      <c r="AD82" s="37"/>
      <c r="AE82" s="37"/>
    </row>
    <row r="83" spans="1:65" s="2" customFormat="1" ht="15.2" customHeight="1" x14ac:dyDescent="0.2">
      <c r="A83" s="37"/>
      <c r="B83" s="38"/>
      <c r="C83" s="31" t="s">
        <v>30</v>
      </c>
      <c r="D83" s="39"/>
      <c r="E83" s="39"/>
      <c r="F83" s="29" t="str">
        <f>E15</f>
        <v xml:space="preserve">Nemocnice s poliklinikou Česká Lípa, a.s. </v>
      </c>
      <c r="G83" s="39"/>
      <c r="H83" s="39"/>
      <c r="I83" s="31" t="s">
        <v>38</v>
      </c>
      <c r="J83" s="35" t="str">
        <f>E21</f>
        <v xml:space="preserve">STORING spol. s r.o. </v>
      </c>
      <c r="K83" s="39"/>
      <c r="L83" s="109"/>
      <c r="S83" s="37"/>
      <c r="T83" s="37"/>
      <c r="U83" s="37"/>
      <c r="V83" s="37"/>
      <c r="W83" s="37"/>
      <c r="X83" s="37"/>
      <c r="Y83" s="37"/>
      <c r="Z83" s="37"/>
      <c r="AA83" s="37"/>
      <c r="AB83" s="37"/>
      <c r="AC83" s="37"/>
      <c r="AD83" s="37"/>
      <c r="AE83" s="37"/>
    </row>
    <row r="84" spans="1:65" s="2" customFormat="1" ht="15.2" customHeight="1" x14ac:dyDescent="0.2">
      <c r="A84" s="37"/>
      <c r="B84" s="38"/>
      <c r="C84" s="31" t="s">
        <v>36</v>
      </c>
      <c r="D84" s="39"/>
      <c r="E84" s="39"/>
      <c r="F84" s="29" t="str">
        <f>IF(E18="","",E18)</f>
        <v>Vyplň údaj</v>
      </c>
      <c r="G84" s="39"/>
      <c r="H84" s="39"/>
      <c r="I84" s="31" t="s">
        <v>43</v>
      </c>
      <c r="J84" s="35" t="str">
        <f>E24</f>
        <v xml:space="preserve">STORING spol. s r.o. </v>
      </c>
      <c r="K84" s="39"/>
      <c r="L84" s="109"/>
      <c r="S84" s="37"/>
      <c r="T84" s="37"/>
      <c r="U84" s="37"/>
      <c r="V84" s="37"/>
      <c r="W84" s="37"/>
      <c r="X84" s="37"/>
      <c r="Y84" s="37"/>
      <c r="Z84" s="37"/>
      <c r="AA84" s="37"/>
      <c r="AB84" s="37"/>
      <c r="AC84" s="37"/>
      <c r="AD84" s="37"/>
      <c r="AE84" s="37"/>
    </row>
    <row r="85" spans="1:65" s="2" customFormat="1" ht="10.35" customHeight="1" x14ac:dyDescent="0.2">
      <c r="A85" s="37"/>
      <c r="B85" s="38"/>
      <c r="C85" s="39"/>
      <c r="D85" s="39"/>
      <c r="E85" s="39"/>
      <c r="F85" s="39"/>
      <c r="G85" s="39"/>
      <c r="H85" s="39"/>
      <c r="I85" s="39"/>
      <c r="J85" s="39"/>
      <c r="K85" s="39"/>
      <c r="L85" s="109"/>
      <c r="S85" s="37"/>
      <c r="T85" s="37"/>
      <c r="U85" s="37"/>
      <c r="V85" s="37"/>
      <c r="W85" s="37"/>
      <c r="X85" s="37"/>
      <c r="Y85" s="37"/>
      <c r="Z85" s="37"/>
      <c r="AA85" s="37"/>
      <c r="AB85" s="37"/>
      <c r="AC85" s="37"/>
      <c r="AD85" s="37"/>
      <c r="AE85" s="37"/>
    </row>
    <row r="86" spans="1:65" s="11" customFormat="1" ht="29.25" customHeight="1" x14ac:dyDescent="0.2">
      <c r="A86" s="149"/>
      <c r="B86" s="150"/>
      <c r="C86" s="151" t="s">
        <v>140</v>
      </c>
      <c r="D86" s="152" t="s">
        <v>65</v>
      </c>
      <c r="E86" s="152" t="s">
        <v>61</v>
      </c>
      <c r="F86" s="152" t="s">
        <v>62</v>
      </c>
      <c r="G86" s="152" t="s">
        <v>141</v>
      </c>
      <c r="H86" s="152" t="s">
        <v>142</v>
      </c>
      <c r="I86" s="152" t="s">
        <v>143</v>
      </c>
      <c r="J86" s="152" t="s">
        <v>115</v>
      </c>
      <c r="K86" s="153" t="s">
        <v>144</v>
      </c>
      <c r="L86" s="154"/>
      <c r="M86" s="71" t="s">
        <v>79</v>
      </c>
      <c r="N86" s="72" t="s">
        <v>50</v>
      </c>
      <c r="O86" s="72" t="s">
        <v>145</v>
      </c>
      <c r="P86" s="72" t="s">
        <v>146</v>
      </c>
      <c r="Q86" s="72" t="s">
        <v>147</v>
      </c>
      <c r="R86" s="72" t="s">
        <v>148</v>
      </c>
      <c r="S86" s="72" t="s">
        <v>149</v>
      </c>
      <c r="T86" s="73" t="s">
        <v>150</v>
      </c>
      <c r="U86" s="149"/>
      <c r="V86" s="149"/>
      <c r="W86" s="149"/>
      <c r="X86" s="149"/>
      <c r="Y86" s="149"/>
      <c r="Z86" s="149"/>
      <c r="AA86" s="149"/>
      <c r="AB86" s="149"/>
      <c r="AC86" s="149"/>
      <c r="AD86" s="149"/>
      <c r="AE86" s="149"/>
    </row>
    <row r="87" spans="1:65" s="2" customFormat="1" ht="22.9" customHeight="1" x14ac:dyDescent="0.25">
      <c r="A87" s="37"/>
      <c r="B87" s="38"/>
      <c r="C87" s="78" t="s">
        <v>151</v>
      </c>
      <c r="D87" s="39"/>
      <c r="E87" s="39"/>
      <c r="F87" s="39"/>
      <c r="G87" s="39"/>
      <c r="H87" s="39"/>
      <c r="I87" s="39"/>
      <c r="J87" s="155">
        <f>BK87</f>
        <v>0</v>
      </c>
      <c r="K87" s="39"/>
      <c r="L87" s="42"/>
      <c r="M87" s="74"/>
      <c r="N87" s="156"/>
      <c r="O87" s="75"/>
      <c r="P87" s="157">
        <f>P88+P160</f>
        <v>0</v>
      </c>
      <c r="Q87" s="75"/>
      <c r="R87" s="157">
        <f>R88+R160</f>
        <v>1.4848129999999999</v>
      </c>
      <c r="S87" s="75"/>
      <c r="T87" s="158">
        <f>T88+T160</f>
        <v>0.44263999999999992</v>
      </c>
      <c r="U87" s="37"/>
      <c r="V87" s="37"/>
      <c r="W87" s="37"/>
      <c r="X87" s="37"/>
      <c r="Y87" s="37"/>
      <c r="Z87" s="37"/>
      <c r="AA87" s="37"/>
      <c r="AB87" s="37"/>
      <c r="AC87" s="37"/>
      <c r="AD87" s="37"/>
      <c r="AE87" s="37"/>
      <c r="AT87" s="19" t="s">
        <v>80</v>
      </c>
      <c r="AU87" s="19" t="s">
        <v>116</v>
      </c>
      <c r="BK87" s="159">
        <f>BK88+BK160</f>
        <v>0</v>
      </c>
    </row>
    <row r="88" spans="1:65" s="12" customFormat="1" ht="25.9" customHeight="1" x14ac:dyDescent="0.2">
      <c r="B88" s="160"/>
      <c r="C88" s="161"/>
      <c r="D88" s="162" t="s">
        <v>80</v>
      </c>
      <c r="E88" s="163" t="s">
        <v>544</v>
      </c>
      <c r="F88" s="163" t="s">
        <v>545</v>
      </c>
      <c r="G88" s="161"/>
      <c r="H88" s="161"/>
      <c r="I88" s="164"/>
      <c r="J88" s="165">
        <f>BK88</f>
        <v>0</v>
      </c>
      <c r="K88" s="161"/>
      <c r="L88" s="166"/>
      <c r="M88" s="167"/>
      <c r="N88" s="168"/>
      <c r="O88" s="168"/>
      <c r="P88" s="169">
        <f>P89+P103+P113+P130+P150+P153</f>
        <v>0</v>
      </c>
      <c r="Q88" s="168"/>
      <c r="R88" s="169">
        <f>R89+R103+R113+R130+R150+R153</f>
        <v>1.4848129999999999</v>
      </c>
      <c r="S88" s="168"/>
      <c r="T88" s="170">
        <f>T89+T103+T113+T130+T150+T153</f>
        <v>0.44263999999999992</v>
      </c>
      <c r="AR88" s="171" t="s">
        <v>91</v>
      </c>
      <c r="AT88" s="172" t="s">
        <v>80</v>
      </c>
      <c r="AU88" s="172" t="s">
        <v>81</v>
      </c>
      <c r="AY88" s="171" t="s">
        <v>154</v>
      </c>
      <c r="BK88" s="173">
        <f>BK89+BK103+BK113+BK130+BK150+BK153</f>
        <v>0</v>
      </c>
    </row>
    <row r="89" spans="1:65" s="12" customFormat="1" ht="22.9" customHeight="1" x14ac:dyDescent="0.2">
      <c r="B89" s="160"/>
      <c r="C89" s="161"/>
      <c r="D89" s="162" t="s">
        <v>80</v>
      </c>
      <c r="E89" s="174" t="s">
        <v>1276</v>
      </c>
      <c r="F89" s="174" t="s">
        <v>1277</v>
      </c>
      <c r="G89" s="161"/>
      <c r="H89" s="161"/>
      <c r="I89" s="164"/>
      <c r="J89" s="175">
        <f>BK89</f>
        <v>0</v>
      </c>
      <c r="K89" s="161"/>
      <c r="L89" s="166"/>
      <c r="M89" s="167"/>
      <c r="N89" s="168"/>
      <c r="O89" s="168"/>
      <c r="P89" s="169">
        <f>SUM(P90:P102)</f>
        <v>0</v>
      </c>
      <c r="Q89" s="168"/>
      <c r="R89" s="169">
        <f>SUM(R90:R102)</f>
        <v>0.11391999999999999</v>
      </c>
      <c r="S89" s="168"/>
      <c r="T89" s="170">
        <f>SUM(T90:T102)</f>
        <v>0</v>
      </c>
      <c r="AR89" s="171" t="s">
        <v>91</v>
      </c>
      <c r="AT89" s="172" t="s">
        <v>80</v>
      </c>
      <c r="AU89" s="172" t="s">
        <v>89</v>
      </c>
      <c r="AY89" s="171" t="s">
        <v>154</v>
      </c>
      <c r="BK89" s="173">
        <f>SUM(BK90:BK102)</f>
        <v>0</v>
      </c>
    </row>
    <row r="90" spans="1:65" s="2" customFormat="1" ht="44.25" customHeight="1" x14ac:dyDescent="0.2">
      <c r="A90" s="37"/>
      <c r="B90" s="38"/>
      <c r="C90" s="176" t="s">
        <v>89</v>
      </c>
      <c r="D90" s="176" t="s">
        <v>157</v>
      </c>
      <c r="E90" s="177" t="s">
        <v>1278</v>
      </c>
      <c r="F90" s="178" t="s">
        <v>1279</v>
      </c>
      <c r="G90" s="179" t="s">
        <v>181</v>
      </c>
      <c r="H90" s="180">
        <v>2</v>
      </c>
      <c r="I90" s="181"/>
      <c r="J90" s="182">
        <f>ROUND(I90*H90,2)</f>
        <v>0</v>
      </c>
      <c r="K90" s="178" t="s">
        <v>79</v>
      </c>
      <c r="L90" s="42"/>
      <c r="M90" s="183" t="s">
        <v>79</v>
      </c>
      <c r="N90" s="184" t="s">
        <v>51</v>
      </c>
      <c r="O90" s="67"/>
      <c r="P90" s="185">
        <f>O90*H90</f>
        <v>0</v>
      </c>
      <c r="Q90" s="185">
        <v>6.4000000000000005E-4</v>
      </c>
      <c r="R90" s="185">
        <f>Q90*H90</f>
        <v>1.2800000000000001E-3</v>
      </c>
      <c r="S90" s="185">
        <v>0</v>
      </c>
      <c r="T90" s="186">
        <f>S90*H90</f>
        <v>0</v>
      </c>
      <c r="U90" s="37"/>
      <c r="V90" s="37"/>
      <c r="W90" s="37"/>
      <c r="X90" s="37"/>
      <c r="Y90" s="37"/>
      <c r="Z90" s="37"/>
      <c r="AA90" s="37"/>
      <c r="AB90" s="37"/>
      <c r="AC90" s="37"/>
      <c r="AD90" s="37"/>
      <c r="AE90" s="37"/>
      <c r="AR90" s="187" t="s">
        <v>270</v>
      </c>
      <c r="AT90" s="187" t="s">
        <v>157</v>
      </c>
      <c r="AU90" s="187" t="s">
        <v>91</v>
      </c>
      <c r="AY90" s="19" t="s">
        <v>154</v>
      </c>
      <c r="BE90" s="188">
        <f>IF(N90="základní",J90,0)</f>
        <v>0</v>
      </c>
      <c r="BF90" s="188">
        <f>IF(N90="snížená",J90,0)</f>
        <v>0</v>
      </c>
      <c r="BG90" s="188">
        <f>IF(N90="zákl. přenesená",J90,0)</f>
        <v>0</v>
      </c>
      <c r="BH90" s="188">
        <f>IF(N90="sníž. přenesená",J90,0)</f>
        <v>0</v>
      </c>
      <c r="BI90" s="188">
        <f>IF(N90="nulová",J90,0)</f>
        <v>0</v>
      </c>
      <c r="BJ90" s="19" t="s">
        <v>89</v>
      </c>
      <c r="BK90" s="188">
        <f>ROUND(I90*H90,2)</f>
        <v>0</v>
      </c>
      <c r="BL90" s="19" t="s">
        <v>270</v>
      </c>
      <c r="BM90" s="187" t="s">
        <v>1280</v>
      </c>
    </row>
    <row r="91" spans="1:65" s="2" customFormat="1" ht="58.5" x14ac:dyDescent="0.2">
      <c r="A91" s="37"/>
      <c r="B91" s="38"/>
      <c r="C91" s="39"/>
      <c r="D91" s="196" t="s">
        <v>1281</v>
      </c>
      <c r="E91" s="39"/>
      <c r="F91" s="253" t="s">
        <v>1282</v>
      </c>
      <c r="G91" s="39"/>
      <c r="H91" s="39"/>
      <c r="I91" s="191"/>
      <c r="J91" s="39"/>
      <c r="K91" s="39"/>
      <c r="L91" s="42"/>
      <c r="M91" s="192"/>
      <c r="N91" s="193"/>
      <c r="O91" s="67"/>
      <c r="P91" s="67"/>
      <c r="Q91" s="67"/>
      <c r="R91" s="67"/>
      <c r="S91" s="67"/>
      <c r="T91" s="68"/>
      <c r="U91" s="37"/>
      <c r="V91" s="37"/>
      <c r="W91" s="37"/>
      <c r="X91" s="37"/>
      <c r="Y91" s="37"/>
      <c r="Z91" s="37"/>
      <c r="AA91" s="37"/>
      <c r="AB91" s="37"/>
      <c r="AC91" s="37"/>
      <c r="AD91" s="37"/>
      <c r="AE91" s="37"/>
      <c r="AT91" s="19" t="s">
        <v>1281</v>
      </c>
      <c r="AU91" s="19" t="s">
        <v>91</v>
      </c>
    </row>
    <row r="92" spans="1:65" s="2" customFormat="1" ht="24.2" customHeight="1" x14ac:dyDescent="0.2">
      <c r="A92" s="37"/>
      <c r="B92" s="38"/>
      <c r="C92" s="176" t="s">
        <v>91</v>
      </c>
      <c r="D92" s="176" t="s">
        <v>157</v>
      </c>
      <c r="E92" s="177" t="s">
        <v>1283</v>
      </c>
      <c r="F92" s="178" t="s">
        <v>1284</v>
      </c>
      <c r="G92" s="179" t="s">
        <v>305</v>
      </c>
      <c r="H92" s="180">
        <v>13</v>
      </c>
      <c r="I92" s="181"/>
      <c r="J92" s="182">
        <f>ROUND(I92*H92,2)</f>
        <v>0</v>
      </c>
      <c r="K92" s="178" t="s">
        <v>79</v>
      </c>
      <c r="L92" s="42"/>
      <c r="M92" s="183" t="s">
        <v>79</v>
      </c>
      <c r="N92" s="184" t="s">
        <v>51</v>
      </c>
      <c r="O92" s="67"/>
      <c r="P92" s="185">
        <f>O92*H92</f>
        <v>0</v>
      </c>
      <c r="Q92" s="185">
        <v>6.4000000000000005E-4</v>
      </c>
      <c r="R92" s="185">
        <f>Q92*H92</f>
        <v>8.320000000000001E-3</v>
      </c>
      <c r="S92" s="185">
        <v>0</v>
      </c>
      <c r="T92" s="186">
        <f>S92*H92</f>
        <v>0</v>
      </c>
      <c r="U92" s="37"/>
      <c r="V92" s="37"/>
      <c r="W92" s="37"/>
      <c r="X92" s="37"/>
      <c r="Y92" s="37"/>
      <c r="Z92" s="37"/>
      <c r="AA92" s="37"/>
      <c r="AB92" s="37"/>
      <c r="AC92" s="37"/>
      <c r="AD92" s="37"/>
      <c r="AE92" s="37"/>
      <c r="AR92" s="187" t="s">
        <v>270</v>
      </c>
      <c r="AT92" s="187" t="s">
        <v>157</v>
      </c>
      <c r="AU92" s="187" t="s">
        <v>91</v>
      </c>
      <c r="AY92" s="19" t="s">
        <v>154</v>
      </c>
      <c r="BE92" s="188">
        <f>IF(N92="základní",J92,0)</f>
        <v>0</v>
      </c>
      <c r="BF92" s="188">
        <f>IF(N92="snížená",J92,0)</f>
        <v>0</v>
      </c>
      <c r="BG92" s="188">
        <f>IF(N92="zákl. přenesená",J92,0)</f>
        <v>0</v>
      </c>
      <c r="BH92" s="188">
        <f>IF(N92="sníž. přenesená",J92,0)</f>
        <v>0</v>
      </c>
      <c r="BI92" s="188">
        <f>IF(N92="nulová",J92,0)</f>
        <v>0</v>
      </c>
      <c r="BJ92" s="19" t="s">
        <v>89</v>
      </c>
      <c r="BK92" s="188">
        <f>ROUND(I92*H92,2)</f>
        <v>0</v>
      </c>
      <c r="BL92" s="19" t="s">
        <v>270</v>
      </c>
      <c r="BM92" s="187" t="s">
        <v>1285</v>
      </c>
    </row>
    <row r="93" spans="1:65" s="2" customFormat="1" ht="68.25" x14ac:dyDescent="0.2">
      <c r="A93" s="37"/>
      <c r="B93" s="38"/>
      <c r="C93" s="39"/>
      <c r="D93" s="196" t="s">
        <v>1281</v>
      </c>
      <c r="E93" s="39"/>
      <c r="F93" s="253" t="s">
        <v>1286</v>
      </c>
      <c r="G93" s="39"/>
      <c r="H93" s="39"/>
      <c r="I93" s="191"/>
      <c r="J93" s="39"/>
      <c r="K93" s="39"/>
      <c r="L93" s="42"/>
      <c r="M93" s="192"/>
      <c r="N93" s="193"/>
      <c r="O93" s="67"/>
      <c r="P93" s="67"/>
      <c r="Q93" s="67"/>
      <c r="R93" s="67"/>
      <c r="S93" s="67"/>
      <c r="T93" s="68"/>
      <c r="U93" s="37"/>
      <c r="V93" s="37"/>
      <c r="W93" s="37"/>
      <c r="X93" s="37"/>
      <c r="Y93" s="37"/>
      <c r="Z93" s="37"/>
      <c r="AA93" s="37"/>
      <c r="AB93" s="37"/>
      <c r="AC93" s="37"/>
      <c r="AD93" s="37"/>
      <c r="AE93" s="37"/>
      <c r="AT93" s="19" t="s">
        <v>1281</v>
      </c>
      <c r="AU93" s="19" t="s">
        <v>91</v>
      </c>
    </row>
    <row r="94" spans="1:65" s="2" customFormat="1" ht="24.2" customHeight="1" x14ac:dyDescent="0.2">
      <c r="A94" s="37"/>
      <c r="B94" s="38"/>
      <c r="C94" s="176" t="s">
        <v>155</v>
      </c>
      <c r="D94" s="176" t="s">
        <v>157</v>
      </c>
      <c r="E94" s="177" t="s">
        <v>1287</v>
      </c>
      <c r="F94" s="178" t="s">
        <v>1288</v>
      </c>
      <c r="G94" s="179" t="s">
        <v>305</v>
      </c>
      <c r="H94" s="180">
        <v>67</v>
      </c>
      <c r="I94" s="181"/>
      <c r="J94" s="182">
        <f>ROUND(I94*H94,2)</f>
        <v>0</v>
      </c>
      <c r="K94" s="178" t="s">
        <v>79</v>
      </c>
      <c r="L94" s="42"/>
      <c r="M94" s="183" t="s">
        <v>79</v>
      </c>
      <c r="N94" s="184" t="s">
        <v>51</v>
      </c>
      <c r="O94" s="67"/>
      <c r="P94" s="185">
        <f>O94*H94</f>
        <v>0</v>
      </c>
      <c r="Q94" s="185">
        <v>6.4000000000000005E-4</v>
      </c>
      <c r="R94" s="185">
        <f>Q94*H94</f>
        <v>4.2880000000000001E-2</v>
      </c>
      <c r="S94" s="185">
        <v>0</v>
      </c>
      <c r="T94" s="186">
        <f>S94*H94</f>
        <v>0</v>
      </c>
      <c r="U94" s="37"/>
      <c r="V94" s="37"/>
      <c r="W94" s="37"/>
      <c r="X94" s="37"/>
      <c r="Y94" s="37"/>
      <c r="Z94" s="37"/>
      <c r="AA94" s="37"/>
      <c r="AB94" s="37"/>
      <c r="AC94" s="37"/>
      <c r="AD94" s="37"/>
      <c r="AE94" s="37"/>
      <c r="AR94" s="187" t="s">
        <v>270</v>
      </c>
      <c r="AT94" s="187" t="s">
        <v>157</v>
      </c>
      <c r="AU94" s="187" t="s">
        <v>91</v>
      </c>
      <c r="AY94" s="19" t="s">
        <v>154</v>
      </c>
      <c r="BE94" s="188">
        <f>IF(N94="základní",J94,0)</f>
        <v>0</v>
      </c>
      <c r="BF94" s="188">
        <f>IF(N94="snížená",J94,0)</f>
        <v>0</v>
      </c>
      <c r="BG94" s="188">
        <f>IF(N94="zákl. přenesená",J94,0)</f>
        <v>0</v>
      </c>
      <c r="BH94" s="188">
        <f>IF(N94="sníž. přenesená",J94,0)</f>
        <v>0</v>
      </c>
      <c r="BI94" s="188">
        <f>IF(N94="nulová",J94,0)</f>
        <v>0</v>
      </c>
      <c r="BJ94" s="19" t="s">
        <v>89</v>
      </c>
      <c r="BK94" s="188">
        <f>ROUND(I94*H94,2)</f>
        <v>0</v>
      </c>
      <c r="BL94" s="19" t="s">
        <v>270</v>
      </c>
      <c r="BM94" s="187" t="s">
        <v>1289</v>
      </c>
    </row>
    <row r="95" spans="1:65" s="2" customFormat="1" ht="68.25" x14ac:dyDescent="0.2">
      <c r="A95" s="37"/>
      <c r="B95" s="38"/>
      <c r="C95" s="39"/>
      <c r="D95" s="196" t="s">
        <v>1281</v>
      </c>
      <c r="E95" s="39"/>
      <c r="F95" s="253" t="s">
        <v>1286</v>
      </c>
      <c r="G95" s="39"/>
      <c r="H95" s="39"/>
      <c r="I95" s="191"/>
      <c r="J95" s="39"/>
      <c r="K95" s="39"/>
      <c r="L95" s="42"/>
      <c r="M95" s="192"/>
      <c r="N95" s="193"/>
      <c r="O95" s="67"/>
      <c r="P95" s="67"/>
      <c r="Q95" s="67"/>
      <c r="R95" s="67"/>
      <c r="S95" s="67"/>
      <c r="T95" s="68"/>
      <c r="U95" s="37"/>
      <c r="V95" s="37"/>
      <c r="W95" s="37"/>
      <c r="X95" s="37"/>
      <c r="Y95" s="37"/>
      <c r="Z95" s="37"/>
      <c r="AA95" s="37"/>
      <c r="AB95" s="37"/>
      <c r="AC95" s="37"/>
      <c r="AD95" s="37"/>
      <c r="AE95" s="37"/>
      <c r="AT95" s="19" t="s">
        <v>1281</v>
      </c>
      <c r="AU95" s="19" t="s">
        <v>91</v>
      </c>
    </row>
    <row r="96" spans="1:65" s="2" customFormat="1" ht="24.2" customHeight="1" x14ac:dyDescent="0.2">
      <c r="A96" s="37"/>
      <c r="B96" s="38"/>
      <c r="C96" s="176" t="s">
        <v>162</v>
      </c>
      <c r="D96" s="176" t="s">
        <v>157</v>
      </c>
      <c r="E96" s="177" t="s">
        <v>1290</v>
      </c>
      <c r="F96" s="178" t="s">
        <v>1291</v>
      </c>
      <c r="G96" s="179" t="s">
        <v>181</v>
      </c>
      <c r="H96" s="180">
        <v>7</v>
      </c>
      <c r="I96" s="181"/>
      <c r="J96" s="182">
        <f>ROUND(I96*H96,2)</f>
        <v>0</v>
      </c>
      <c r="K96" s="178" t="s">
        <v>79</v>
      </c>
      <c r="L96" s="42"/>
      <c r="M96" s="183" t="s">
        <v>79</v>
      </c>
      <c r="N96" s="184" t="s">
        <v>51</v>
      </c>
      <c r="O96" s="67"/>
      <c r="P96" s="185">
        <f>O96*H96</f>
        <v>0</v>
      </c>
      <c r="Q96" s="185">
        <v>6.4000000000000005E-4</v>
      </c>
      <c r="R96" s="185">
        <f>Q96*H96</f>
        <v>4.4800000000000005E-3</v>
      </c>
      <c r="S96" s="185">
        <v>0</v>
      </c>
      <c r="T96" s="186">
        <f>S96*H96</f>
        <v>0</v>
      </c>
      <c r="U96" s="37"/>
      <c r="V96" s="37"/>
      <c r="W96" s="37"/>
      <c r="X96" s="37"/>
      <c r="Y96" s="37"/>
      <c r="Z96" s="37"/>
      <c r="AA96" s="37"/>
      <c r="AB96" s="37"/>
      <c r="AC96" s="37"/>
      <c r="AD96" s="37"/>
      <c r="AE96" s="37"/>
      <c r="AR96" s="187" t="s">
        <v>270</v>
      </c>
      <c r="AT96" s="187" t="s">
        <v>157</v>
      </c>
      <c r="AU96" s="187" t="s">
        <v>91</v>
      </c>
      <c r="AY96" s="19" t="s">
        <v>154</v>
      </c>
      <c r="BE96" s="188">
        <f>IF(N96="základní",J96,0)</f>
        <v>0</v>
      </c>
      <c r="BF96" s="188">
        <f>IF(N96="snížená",J96,0)</f>
        <v>0</v>
      </c>
      <c r="BG96" s="188">
        <f>IF(N96="zákl. přenesená",J96,0)</f>
        <v>0</v>
      </c>
      <c r="BH96" s="188">
        <f>IF(N96="sníž. přenesená",J96,0)</f>
        <v>0</v>
      </c>
      <c r="BI96" s="188">
        <f>IF(N96="nulová",J96,0)</f>
        <v>0</v>
      </c>
      <c r="BJ96" s="19" t="s">
        <v>89</v>
      </c>
      <c r="BK96" s="188">
        <f>ROUND(I96*H96,2)</f>
        <v>0</v>
      </c>
      <c r="BL96" s="19" t="s">
        <v>270</v>
      </c>
      <c r="BM96" s="187" t="s">
        <v>1292</v>
      </c>
    </row>
    <row r="97" spans="1:65" s="2" customFormat="1" ht="68.25" x14ac:dyDescent="0.2">
      <c r="A97" s="37"/>
      <c r="B97" s="38"/>
      <c r="C97" s="39"/>
      <c r="D97" s="196" t="s">
        <v>1281</v>
      </c>
      <c r="E97" s="39"/>
      <c r="F97" s="253" t="s">
        <v>1293</v>
      </c>
      <c r="G97" s="39"/>
      <c r="H97" s="39"/>
      <c r="I97" s="191"/>
      <c r="J97" s="39"/>
      <c r="K97" s="39"/>
      <c r="L97" s="42"/>
      <c r="M97" s="192"/>
      <c r="N97" s="193"/>
      <c r="O97" s="67"/>
      <c r="P97" s="67"/>
      <c r="Q97" s="67"/>
      <c r="R97" s="67"/>
      <c r="S97" s="67"/>
      <c r="T97" s="68"/>
      <c r="U97" s="37"/>
      <c r="V97" s="37"/>
      <c r="W97" s="37"/>
      <c r="X97" s="37"/>
      <c r="Y97" s="37"/>
      <c r="Z97" s="37"/>
      <c r="AA97" s="37"/>
      <c r="AB97" s="37"/>
      <c r="AC97" s="37"/>
      <c r="AD97" s="37"/>
      <c r="AE97" s="37"/>
      <c r="AT97" s="19" t="s">
        <v>1281</v>
      </c>
      <c r="AU97" s="19" t="s">
        <v>91</v>
      </c>
    </row>
    <row r="98" spans="1:65" s="2" customFormat="1" ht="37.9" customHeight="1" x14ac:dyDescent="0.2">
      <c r="A98" s="37"/>
      <c r="B98" s="38"/>
      <c r="C98" s="176" t="s">
        <v>188</v>
      </c>
      <c r="D98" s="176" t="s">
        <v>157</v>
      </c>
      <c r="E98" s="177" t="s">
        <v>1294</v>
      </c>
      <c r="F98" s="178" t="s">
        <v>1295</v>
      </c>
      <c r="G98" s="179" t="s">
        <v>181</v>
      </c>
      <c r="H98" s="180">
        <v>3</v>
      </c>
      <c r="I98" s="181"/>
      <c r="J98" s="182">
        <f>ROUND(I98*H98,2)</f>
        <v>0</v>
      </c>
      <c r="K98" s="178" t="s">
        <v>79</v>
      </c>
      <c r="L98" s="42"/>
      <c r="M98" s="183" t="s">
        <v>79</v>
      </c>
      <c r="N98" s="184" t="s">
        <v>51</v>
      </c>
      <c r="O98" s="67"/>
      <c r="P98" s="185">
        <f>O98*H98</f>
        <v>0</v>
      </c>
      <c r="Q98" s="185">
        <v>6.4000000000000005E-4</v>
      </c>
      <c r="R98" s="185">
        <f>Q98*H98</f>
        <v>1.9200000000000003E-3</v>
      </c>
      <c r="S98" s="185">
        <v>0</v>
      </c>
      <c r="T98" s="186">
        <f>S98*H98</f>
        <v>0</v>
      </c>
      <c r="U98" s="37"/>
      <c r="V98" s="37"/>
      <c r="W98" s="37"/>
      <c r="X98" s="37"/>
      <c r="Y98" s="37"/>
      <c r="Z98" s="37"/>
      <c r="AA98" s="37"/>
      <c r="AB98" s="37"/>
      <c r="AC98" s="37"/>
      <c r="AD98" s="37"/>
      <c r="AE98" s="37"/>
      <c r="AR98" s="187" t="s">
        <v>270</v>
      </c>
      <c r="AT98" s="187" t="s">
        <v>157</v>
      </c>
      <c r="AU98" s="187" t="s">
        <v>91</v>
      </c>
      <c r="AY98" s="19" t="s">
        <v>154</v>
      </c>
      <c r="BE98" s="188">
        <f>IF(N98="základní",J98,0)</f>
        <v>0</v>
      </c>
      <c r="BF98" s="188">
        <f>IF(N98="snížená",J98,0)</f>
        <v>0</v>
      </c>
      <c r="BG98" s="188">
        <f>IF(N98="zákl. přenesená",J98,0)</f>
        <v>0</v>
      </c>
      <c r="BH98" s="188">
        <f>IF(N98="sníž. přenesená",J98,0)</f>
        <v>0</v>
      </c>
      <c r="BI98" s="188">
        <f>IF(N98="nulová",J98,0)</f>
        <v>0</v>
      </c>
      <c r="BJ98" s="19" t="s">
        <v>89</v>
      </c>
      <c r="BK98" s="188">
        <f>ROUND(I98*H98,2)</f>
        <v>0</v>
      </c>
      <c r="BL98" s="19" t="s">
        <v>270</v>
      </c>
      <c r="BM98" s="187" t="s">
        <v>1296</v>
      </c>
    </row>
    <row r="99" spans="1:65" s="2" customFormat="1" ht="68.25" x14ac:dyDescent="0.2">
      <c r="A99" s="37"/>
      <c r="B99" s="38"/>
      <c r="C99" s="39"/>
      <c r="D99" s="196" t="s">
        <v>1281</v>
      </c>
      <c r="E99" s="39"/>
      <c r="F99" s="253" t="s">
        <v>1297</v>
      </c>
      <c r="G99" s="39"/>
      <c r="H99" s="39"/>
      <c r="I99" s="191"/>
      <c r="J99" s="39"/>
      <c r="K99" s="39"/>
      <c r="L99" s="42"/>
      <c r="M99" s="192"/>
      <c r="N99" s="193"/>
      <c r="O99" s="67"/>
      <c r="P99" s="67"/>
      <c r="Q99" s="67"/>
      <c r="R99" s="67"/>
      <c r="S99" s="67"/>
      <c r="T99" s="68"/>
      <c r="U99" s="37"/>
      <c r="V99" s="37"/>
      <c r="W99" s="37"/>
      <c r="X99" s="37"/>
      <c r="Y99" s="37"/>
      <c r="Z99" s="37"/>
      <c r="AA99" s="37"/>
      <c r="AB99" s="37"/>
      <c r="AC99" s="37"/>
      <c r="AD99" s="37"/>
      <c r="AE99" s="37"/>
      <c r="AT99" s="19" t="s">
        <v>1281</v>
      </c>
      <c r="AU99" s="19" t="s">
        <v>91</v>
      </c>
    </row>
    <row r="100" spans="1:65" s="2" customFormat="1" ht="33" customHeight="1" x14ac:dyDescent="0.2">
      <c r="A100" s="37"/>
      <c r="B100" s="38"/>
      <c r="C100" s="176" t="s">
        <v>194</v>
      </c>
      <c r="D100" s="176" t="s">
        <v>157</v>
      </c>
      <c r="E100" s="177" t="s">
        <v>1298</v>
      </c>
      <c r="F100" s="178" t="s">
        <v>1299</v>
      </c>
      <c r="G100" s="179" t="s">
        <v>305</v>
      </c>
      <c r="H100" s="180">
        <v>85</v>
      </c>
      <c r="I100" s="181"/>
      <c r="J100" s="182">
        <f>ROUND(I100*H100,2)</f>
        <v>0</v>
      </c>
      <c r="K100" s="178" t="s">
        <v>79</v>
      </c>
      <c r="L100" s="42"/>
      <c r="M100" s="183" t="s">
        <v>79</v>
      </c>
      <c r="N100" s="184" t="s">
        <v>51</v>
      </c>
      <c r="O100" s="67"/>
      <c r="P100" s="185">
        <f>O100*H100</f>
        <v>0</v>
      </c>
      <c r="Q100" s="185">
        <v>6.4000000000000005E-4</v>
      </c>
      <c r="R100" s="185">
        <f>Q100*H100</f>
        <v>5.4400000000000004E-2</v>
      </c>
      <c r="S100" s="185">
        <v>0</v>
      </c>
      <c r="T100" s="186">
        <f>S100*H100</f>
        <v>0</v>
      </c>
      <c r="U100" s="37"/>
      <c r="V100" s="37"/>
      <c r="W100" s="37"/>
      <c r="X100" s="37"/>
      <c r="Y100" s="37"/>
      <c r="Z100" s="37"/>
      <c r="AA100" s="37"/>
      <c r="AB100" s="37"/>
      <c r="AC100" s="37"/>
      <c r="AD100" s="37"/>
      <c r="AE100" s="37"/>
      <c r="AR100" s="187" t="s">
        <v>270</v>
      </c>
      <c r="AT100" s="187" t="s">
        <v>157</v>
      </c>
      <c r="AU100" s="187" t="s">
        <v>91</v>
      </c>
      <c r="AY100" s="19" t="s">
        <v>154</v>
      </c>
      <c r="BE100" s="188">
        <f>IF(N100="základní",J100,0)</f>
        <v>0</v>
      </c>
      <c r="BF100" s="188">
        <f>IF(N100="snížená",J100,0)</f>
        <v>0</v>
      </c>
      <c r="BG100" s="188">
        <f>IF(N100="zákl. přenesená",J100,0)</f>
        <v>0</v>
      </c>
      <c r="BH100" s="188">
        <f>IF(N100="sníž. přenesená",J100,0)</f>
        <v>0</v>
      </c>
      <c r="BI100" s="188">
        <f>IF(N100="nulová",J100,0)</f>
        <v>0</v>
      </c>
      <c r="BJ100" s="19" t="s">
        <v>89</v>
      </c>
      <c r="BK100" s="188">
        <f>ROUND(I100*H100,2)</f>
        <v>0</v>
      </c>
      <c r="BL100" s="19" t="s">
        <v>270</v>
      </c>
      <c r="BM100" s="187" t="s">
        <v>1300</v>
      </c>
    </row>
    <row r="101" spans="1:65" s="2" customFormat="1" ht="68.25" x14ac:dyDescent="0.2">
      <c r="A101" s="37"/>
      <c r="B101" s="38"/>
      <c r="C101" s="39"/>
      <c r="D101" s="196" t="s">
        <v>1281</v>
      </c>
      <c r="E101" s="39"/>
      <c r="F101" s="253" t="s">
        <v>1301</v>
      </c>
      <c r="G101" s="39"/>
      <c r="H101" s="39"/>
      <c r="I101" s="191"/>
      <c r="J101" s="39"/>
      <c r="K101" s="39"/>
      <c r="L101" s="42"/>
      <c r="M101" s="192"/>
      <c r="N101" s="193"/>
      <c r="O101" s="67"/>
      <c r="P101" s="67"/>
      <c r="Q101" s="67"/>
      <c r="R101" s="67"/>
      <c r="S101" s="67"/>
      <c r="T101" s="68"/>
      <c r="U101" s="37"/>
      <c r="V101" s="37"/>
      <c r="W101" s="37"/>
      <c r="X101" s="37"/>
      <c r="Y101" s="37"/>
      <c r="Z101" s="37"/>
      <c r="AA101" s="37"/>
      <c r="AB101" s="37"/>
      <c r="AC101" s="37"/>
      <c r="AD101" s="37"/>
      <c r="AE101" s="37"/>
      <c r="AT101" s="19" t="s">
        <v>1281</v>
      </c>
      <c r="AU101" s="19" t="s">
        <v>91</v>
      </c>
    </row>
    <row r="102" spans="1:65" s="2" customFormat="1" ht="44.25" customHeight="1" x14ac:dyDescent="0.2">
      <c r="A102" s="37"/>
      <c r="B102" s="38"/>
      <c r="C102" s="176" t="s">
        <v>199</v>
      </c>
      <c r="D102" s="176" t="s">
        <v>157</v>
      </c>
      <c r="E102" s="177" t="s">
        <v>1302</v>
      </c>
      <c r="F102" s="178" t="s">
        <v>1303</v>
      </c>
      <c r="G102" s="179" t="s">
        <v>1023</v>
      </c>
      <c r="H102" s="180">
        <v>1</v>
      </c>
      <c r="I102" s="181"/>
      <c r="J102" s="182">
        <f>ROUND(I102*H102,2)</f>
        <v>0</v>
      </c>
      <c r="K102" s="178" t="s">
        <v>79</v>
      </c>
      <c r="L102" s="42"/>
      <c r="M102" s="183" t="s">
        <v>79</v>
      </c>
      <c r="N102" s="184" t="s">
        <v>51</v>
      </c>
      <c r="O102" s="67"/>
      <c r="P102" s="185">
        <f>O102*H102</f>
        <v>0</v>
      </c>
      <c r="Q102" s="185">
        <v>6.4000000000000005E-4</v>
      </c>
      <c r="R102" s="185">
        <f>Q102*H102</f>
        <v>6.4000000000000005E-4</v>
      </c>
      <c r="S102" s="185">
        <v>0</v>
      </c>
      <c r="T102" s="186">
        <f>S102*H102</f>
        <v>0</v>
      </c>
      <c r="U102" s="37"/>
      <c r="V102" s="37"/>
      <c r="W102" s="37"/>
      <c r="X102" s="37"/>
      <c r="Y102" s="37"/>
      <c r="Z102" s="37"/>
      <c r="AA102" s="37"/>
      <c r="AB102" s="37"/>
      <c r="AC102" s="37"/>
      <c r="AD102" s="37"/>
      <c r="AE102" s="37"/>
      <c r="AR102" s="187" t="s">
        <v>270</v>
      </c>
      <c r="AT102" s="187" t="s">
        <v>157</v>
      </c>
      <c r="AU102" s="187" t="s">
        <v>91</v>
      </c>
      <c r="AY102" s="19" t="s">
        <v>154</v>
      </c>
      <c r="BE102" s="188">
        <f>IF(N102="základní",J102,0)</f>
        <v>0</v>
      </c>
      <c r="BF102" s="188">
        <f>IF(N102="snížená",J102,0)</f>
        <v>0</v>
      </c>
      <c r="BG102" s="188">
        <f>IF(N102="zákl. přenesená",J102,0)</f>
        <v>0</v>
      </c>
      <c r="BH102" s="188">
        <f>IF(N102="sníž. přenesená",J102,0)</f>
        <v>0</v>
      </c>
      <c r="BI102" s="188">
        <f>IF(N102="nulová",J102,0)</f>
        <v>0</v>
      </c>
      <c r="BJ102" s="19" t="s">
        <v>89</v>
      </c>
      <c r="BK102" s="188">
        <f>ROUND(I102*H102,2)</f>
        <v>0</v>
      </c>
      <c r="BL102" s="19" t="s">
        <v>270</v>
      </c>
      <c r="BM102" s="187" t="s">
        <v>1304</v>
      </c>
    </row>
    <row r="103" spans="1:65" s="12" customFormat="1" ht="22.9" customHeight="1" x14ac:dyDescent="0.2">
      <c r="B103" s="160"/>
      <c r="C103" s="161"/>
      <c r="D103" s="162" t="s">
        <v>80</v>
      </c>
      <c r="E103" s="174" t="s">
        <v>1305</v>
      </c>
      <c r="F103" s="174" t="s">
        <v>1306</v>
      </c>
      <c r="G103" s="161"/>
      <c r="H103" s="161"/>
      <c r="I103" s="164"/>
      <c r="J103" s="175">
        <f>BK103</f>
        <v>0</v>
      </c>
      <c r="K103" s="161"/>
      <c r="L103" s="166"/>
      <c r="M103" s="167"/>
      <c r="N103" s="168"/>
      <c r="O103" s="168"/>
      <c r="P103" s="169">
        <f>SUM(P104:P112)</f>
        <v>0</v>
      </c>
      <c r="Q103" s="168"/>
      <c r="R103" s="169">
        <f>SUM(R104:R112)</f>
        <v>0.28989000000000009</v>
      </c>
      <c r="S103" s="168"/>
      <c r="T103" s="170">
        <f>SUM(T104:T112)</f>
        <v>0</v>
      </c>
      <c r="AR103" s="171" t="s">
        <v>91</v>
      </c>
      <c r="AT103" s="172" t="s">
        <v>80</v>
      </c>
      <c r="AU103" s="172" t="s">
        <v>89</v>
      </c>
      <c r="AY103" s="171" t="s">
        <v>154</v>
      </c>
      <c r="BK103" s="173">
        <f>SUM(BK104:BK112)</f>
        <v>0</v>
      </c>
    </row>
    <row r="104" spans="1:65" s="2" customFormat="1" ht="55.5" customHeight="1" x14ac:dyDescent="0.2">
      <c r="A104" s="37"/>
      <c r="B104" s="38"/>
      <c r="C104" s="176" t="s">
        <v>203</v>
      </c>
      <c r="D104" s="176" t="s">
        <v>157</v>
      </c>
      <c r="E104" s="177" t="s">
        <v>1307</v>
      </c>
      <c r="F104" s="178" t="s">
        <v>1308</v>
      </c>
      <c r="G104" s="179" t="s">
        <v>181</v>
      </c>
      <c r="H104" s="180">
        <v>2</v>
      </c>
      <c r="I104" s="181"/>
      <c r="J104" s="182">
        <f>ROUND(I104*H104,2)</f>
        <v>0</v>
      </c>
      <c r="K104" s="178" t="s">
        <v>79</v>
      </c>
      <c r="L104" s="42"/>
      <c r="M104" s="183" t="s">
        <v>79</v>
      </c>
      <c r="N104" s="184" t="s">
        <v>51</v>
      </c>
      <c r="O104" s="67"/>
      <c r="P104" s="185">
        <f>O104*H104</f>
        <v>0</v>
      </c>
      <c r="Q104" s="185">
        <v>0.11855</v>
      </c>
      <c r="R104" s="185">
        <f>Q104*H104</f>
        <v>0.23710000000000001</v>
      </c>
      <c r="S104" s="185">
        <v>0</v>
      </c>
      <c r="T104" s="186">
        <f>S104*H104</f>
        <v>0</v>
      </c>
      <c r="U104" s="37"/>
      <c r="V104" s="37"/>
      <c r="W104" s="37"/>
      <c r="X104" s="37"/>
      <c r="Y104" s="37"/>
      <c r="Z104" s="37"/>
      <c r="AA104" s="37"/>
      <c r="AB104" s="37"/>
      <c r="AC104" s="37"/>
      <c r="AD104" s="37"/>
      <c r="AE104" s="37"/>
      <c r="AR104" s="187" t="s">
        <v>270</v>
      </c>
      <c r="AT104" s="187" t="s">
        <v>157</v>
      </c>
      <c r="AU104" s="187" t="s">
        <v>91</v>
      </c>
      <c r="AY104" s="19" t="s">
        <v>154</v>
      </c>
      <c r="BE104" s="188">
        <f>IF(N104="základní",J104,0)</f>
        <v>0</v>
      </c>
      <c r="BF104" s="188">
        <f>IF(N104="snížená",J104,0)</f>
        <v>0</v>
      </c>
      <c r="BG104" s="188">
        <f>IF(N104="zákl. přenesená",J104,0)</f>
        <v>0</v>
      </c>
      <c r="BH104" s="188">
        <f>IF(N104="sníž. přenesená",J104,0)</f>
        <v>0</v>
      </c>
      <c r="BI104" s="188">
        <f>IF(N104="nulová",J104,0)</f>
        <v>0</v>
      </c>
      <c r="BJ104" s="19" t="s">
        <v>89</v>
      </c>
      <c r="BK104" s="188">
        <f>ROUND(I104*H104,2)</f>
        <v>0</v>
      </c>
      <c r="BL104" s="19" t="s">
        <v>270</v>
      </c>
      <c r="BM104" s="187" t="s">
        <v>1309</v>
      </c>
    </row>
    <row r="105" spans="1:65" s="2" customFormat="1" ht="48.75" x14ac:dyDescent="0.2">
      <c r="A105" s="37"/>
      <c r="B105" s="38"/>
      <c r="C105" s="39"/>
      <c r="D105" s="196" t="s">
        <v>1281</v>
      </c>
      <c r="E105" s="39"/>
      <c r="F105" s="253" t="s">
        <v>1310</v>
      </c>
      <c r="G105" s="39"/>
      <c r="H105" s="39"/>
      <c r="I105" s="191"/>
      <c r="J105" s="39"/>
      <c r="K105" s="39"/>
      <c r="L105" s="42"/>
      <c r="M105" s="192"/>
      <c r="N105" s="193"/>
      <c r="O105" s="67"/>
      <c r="P105" s="67"/>
      <c r="Q105" s="67"/>
      <c r="R105" s="67"/>
      <c r="S105" s="67"/>
      <c r="T105" s="68"/>
      <c r="U105" s="37"/>
      <c r="V105" s="37"/>
      <c r="W105" s="37"/>
      <c r="X105" s="37"/>
      <c r="Y105" s="37"/>
      <c r="Z105" s="37"/>
      <c r="AA105" s="37"/>
      <c r="AB105" s="37"/>
      <c r="AC105" s="37"/>
      <c r="AD105" s="37"/>
      <c r="AE105" s="37"/>
      <c r="AT105" s="19" t="s">
        <v>1281</v>
      </c>
      <c r="AU105" s="19" t="s">
        <v>91</v>
      </c>
    </row>
    <row r="106" spans="1:65" s="2" customFormat="1" ht="24.2" customHeight="1" x14ac:dyDescent="0.2">
      <c r="A106" s="37"/>
      <c r="B106" s="38"/>
      <c r="C106" s="176" t="s">
        <v>212</v>
      </c>
      <c r="D106" s="176" t="s">
        <v>157</v>
      </c>
      <c r="E106" s="177" t="s">
        <v>1311</v>
      </c>
      <c r="F106" s="178" t="s">
        <v>1312</v>
      </c>
      <c r="G106" s="179" t="s">
        <v>181</v>
      </c>
      <c r="H106" s="180">
        <v>2</v>
      </c>
      <c r="I106" s="181"/>
      <c r="J106" s="182">
        <f t="shared" ref="J106:J112" si="0">ROUND(I106*H106,2)</f>
        <v>0</v>
      </c>
      <c r="K106" s="178" t="s">
        <v>79</v>
      </c>
      <c r="L106" s="42"/>
      <c r="M106" s="183" t="s">
        <v>79</v>
      </c>
      <c r="N106" s="184" t="s">
        <v>51</v>
      </c>
      <c r="O106" s="67"/>
      <c r="P106" s="185">
        <f t="shared" ref="P106:P112" si="1">O106*H106</f>
        <v>0</v>
      </c>
      <c r="Q106" s="185">
        <v>1.3799999999999999E-3</v>
      </c>
      <c r="R106" s="185">
        <f t="shared" ref="R106:R112" si="2">Q106*H106</f>
        <v>2.7599999999999999E-3</v>
      </c>
      <c r="S106" s="185">
        <v>0</v>
      </c>
      <c r="T106" s="186">
        <f t="shared" ref="T106:T112" si="3">S106*H106</f>
        <v>0</v>
      </c>
      <c r="U106" s="37"/>
      <c r="V106" s="37"/>
      <c r="W106" s="37"/>
      <c r="X106" s="37"/>
      <c r="Y106" s="37"/>
      <c r="Z106" s="37"/>
      <c r="AA106" s="37"/>
      <c r="AB106" s="37"/>
      <c r="AC106" s="37"/>
      <c r="AD106" s="37"/>
      <c r="AE106" s="37"/>
      <c r="AR106" s="187" t="s">
        <v>270</v>
      </c>
      <c r="AT106" s="187" t="s">
        <v>157</v>
      </c>
      <c r="AU106" s="187" t="s">
        <v>91</v>
      </c>
      <c r="AY106" s="19" t="s">
        <v>154</v>
      </c>
      <c r="BE106" s="188">
        <f t="shared" ref="BE106:BE112" si="4">IF(N106="základní",J106,0)</f>
        <v>0</v>
      </c>
      <c r="BF106" s="188">
        <f t="shared" ref="BF106:BF112" si="5">IF(N106="snížená",J106,0)</f>
        <v>0</v>
      </c>
      <c r="BG106" s="188">
        <f t="shared" ref="BG106:BG112" si="6">IF(N106="zákl. přenesená",J106,0)</f>
        <v>0</v>
      </c>
      <c r="BH106" s="188">
        <f t="shared" ref="BH106:BH112" si="7">IF(N106="sníž. přenesená",J106,0)</f>
        <v>0</v>
      </c>
      <c r="BI106" s="188">
        <f t="shared" ref="BI106:BI112" si="8">IF(N106="nulová",J106,0)</f>
        <v>0</v>
      </c>
      <c r="BJ106" s="19" t="s">
        <v>89</v>
      </c>
      <c r="BK106" s="188">
        <f t="shared" ref="BK106:BK112" si="9">ROUND(I106*H106,2)</f>
        <v>0</v>
      </c>
      <c r="BL106" s="19" t="s">
        <v>270</v>
      </c>
      <c r="BM106" s="187" t="s">
        <v>1313</v>
      </c>
    </row>
    <row r="107" spans="1:65" s="2" customFormat="1" ht="24.2" customHeight="1" x14ac:dyDescent="0.2">
      <c r="A107" s="37"/>
      <c r="B107" s="38"/>
      <c r="C107" s="176" t="s">
        <v>221</v>
      </c>
      <c r="D107" s="176" t="s">
        <v>157</v>
      </c>
      <c r="E107" s="177" t="s">
        <v>1314</v>
      </c>
      <c r="F107" s="178" t="s">
        <v>1315</v>
      </c>
      <c r="G107" s="179" t="s">
        <v>181</v>
      </c>
      <c r="H107" s="180">
        <v>2</v>
      </c>
      <c r="I107" s="181"/>
      <c r="J107" s="182">
        <f t="shared" si="0"/>
        <v>0</v>
      </c>
      <c r="K107" s="178" t="s">
        <v>79</v>
      </c>
      <c r="L107" s="42"/>
      <c r="M107" s="183" t="s">
        <v>79</v>
      </c>
      <c r="N107" s="184" t="s">
        <v>51</v>
      </c>
      <c r="O107" s="67"/>
      <c r="P107" s="185">
        <f t="shared" si="1"/>
        <v>0</v>
      </c>
      <c r="Q107" s="185">
        <v>2.4199999999999998E-3</v>
      </c>
      <c r="R107" s="185">
        <f t="shared" si="2"/>
        <v>4.8399999999999997E-3</v>
      </c>
      <c r="S107" s="185">
        <v>0</v>
      </c>
      <c r="T107" s="186">
        <f t="shared" si="3"/>
        <v>0</v>
      </c>
      <c r="U107" s="37"/>
      <c r="V107" s="37"/>
      <c r="W107" s="37"/>
      <c r="X107" s="37"/>
      <c r="Y107" s="37"/>
      <c r="Z107" s="37"/>
      <c r="AA107" s="37"/>
      <c r="AB107" s="37"/>
      <c r="AC107" s="37"/>
      <c r="AD107" s="37"/>
      <c r="AE107" s="37"/>
      <c r="AR107" s="187" t="s">
        <v>270</v>
      </c>
      <c r="AT107" s="187" t="s">
        <v>157</v>
      </c>
      <c r="AU107" s="187" t="s">
        <v>91</v>
      </c>
      <c r="AY107" s="19" t="s">
        <v>154</v>
      </c>
      <c r="BE107" s="188">
        <f t="shared" si="4"/>
        <v>0</v>
      </c>
      <c r="BF107" s="188">
        <f t="shared" si="5"/>
        <v>0</v>
      </c>
      <c r="BG107" s="188">
        <f t="shared" si="6"/>
        <v>0</v>
      </c>
      <c r="BH107" s="188">
        <f t="shared" si="7"/>
        <v>0</v>
      </c>
      <c r="BI107" s="188">
        <f t="shared" si="8"/>
        <v>0</v>
      </c>
      <c r="BJ107" s="19" t="s">
        <v>89</v>
      </c>
      <c r="BK107" s="188">
        <f t="shared" si="9"/>
        <v>0</v>
      </c>
      <c r="BL107" s="19" t="s">
        <v>270</v>
      </c>
      <c r="BM107" s="187" t="s">
        <v>1316</v>
      </c>
    </row>
    <row r="108" spans="1:65" s="2" customFormat="1" ht="24.2" customHeight="1" x14ac:dyDescent="0.2">
      <c r="A108" s="37"/>
      <c r="B108" s="38"/>
      <c r="C108" s="176" t="s">
        <v>227</v>
      </c>
      <c r="D108" s="176" t="s">
        <v>157</v>
      </c>
      <c r="E108" s="177" t="s">
        <v>1317</v>
      </c>
      <c r="F108" s="178" t="s">
        <v>1318</v>
      </c>
      <c r="G108" s="179" t="s">
        <v>181</v>
      </c>
      <c r="H108" s="180">
        <v>2</v>
      </c>
      <c r="I108" s="181"/>
      <c r="J108" s="182">
        <f t="shared" si="0"/>
        <v>0</v>
      </c>
      <c r="K108" s="178" t="s">
        <v>79</v>
      </c>
      <c r="L108" s="42"/>
      <c r="M108" s="183" t="s">
        <v>79</v>
      </c>
      <c r="N108" s="184" t="s">
        <v>51</v>
      </c>
      <c r="O108" s="67"/>
      <c r="P108" s="185">
        <f t="shared" si="1"/>
        <v>0</v>
      </c>
      <c r="Q108" s="185">
        <v>2.4199999999999998E-3</v>
      </c>
      <c r="R108" s="185">
        <f t="shared" si="2"/>
        <v>4.8399999999999997E-3</v>
      </c>
      <c r="S108" s="185">
        <v>0</v>
      </c>
      <c r="T108" s="186">
        <f t="shared" si="3"/>
        <v>0</v>
      </c>
      <c r="U108" s="37"/>
      <c r="V108" s="37"/>
      <c r="W108" s="37"/>
      <c r="X108" s="37"/>
      <c r="Y108" s="37"/>
      <c r="Z108" s="37"/>
      <c r="AA108" s="37"/>
      <c r="AB108" s="37"/>
      <c r="AC108" s="37"/>
      <c r="AD108" s="37"/>
      <c r="AE108" s="37"/>
      <c r="AR108" s="187" t="s">
        <v>270</v>
      </c>
      <c r="AT108" s="187" t="s">
        <v>157</v>
      </c>
      <c r="AU108" s="187" t="s">
        <v>91</v>
      </c>
      <c r="AY108" s="19" t="s">
        <v>154</v>
      </c>
      <c r="BE108" s="188">
        <f t="shared" si="4"/>
        <v>0</v>
      </c>
      <c r="BF108" s="188">
        <f t="shared" si="5"/>
        <v>0</v>
      </c>
      <c r="BG108" s="188">
        <f t="shared" si="6"/>
        <v>0</v>
      </c>
      <c r="BH108" s="188">
        <f t="shared" si="7"/>
        <v>0</v>
      </c>
      <c r="BI108" s="188">
        <f t="shared" si="8"/>
        <v>0</v>
      </c>
      <c r="BJ108" s="19" t="s">
        <v>89</v>
      </c>
      <c r="BK108" s="188">
        <f t="shared" si="9"/>
        <v>0</v>
      </c>
      <c r="BL108" s="19" t="s">
        <v>270</v>
      </c>
      <c r="BM108" s="187" t="s">
        <v>1319</v>
      </c>
    </row>
    <row r="109" spans="1:65" s="2" customFormat="1" ht="24.2" customHeight="1" x14ac:dyDescent="0.2">
      <c r="A109" s="37"/>
      <c r="B109" s="38"/>
      <c r="C109" s="176" t="s">
        <v>232</v>
      </c>
      <c r="D109" s="176" t="s">
        <v>157</v>
      </c>
      <c r="E109" s="177" t="s">
        <v>1320</v>
      </c>
      <c r="F109" s="178" t="s">
        <v>1321</v>
      </c>
      <c r="G109" s="179" t="s">
        <v>1013</v>
      </c>
      <c r="H109" s="180">
        <v>32</v>
      </c>
      <c r="I109" s="181"/>
      <c r="J109" s="182">
        <f t="shared" si="0"/>
        <v>0</v>
      </c>
      <c r="K109" s="178" t="s">
        <v>79</v>
      </c>
      <c r="L109" s="42"/>
      <c r="M109" s="183" t="s">
        <v>79</v>
      </c>
      <c r="N109" s="184" t="s">
        <v>51</v>
      </c>
      <c r="O109" s="67"/>
      <c r="P109" s="185">
        <f t="shared" si="1"/>
        <v>0</v>
      </c>
      <c r="Q109" s="185">
        <v>1.1299999999999999E-3</v>
      </c>
      <c r="R109" s="185">
        <f t="shared" si="2"/>
        <v>3.6159999999999998E-2</v>
      </c>
      <c r="S109" s="185">
        <v>0</v>
      </c>
      <c r="T109" s="186">
        <f t="shared" si="3"/>
        <v>0</v>
      </c>
      <c r="U109" s="37"/>
      <c r="V109" s="37"/>
      <c r="W109" s="37"/>
      <c r="X109" s="37"/>
      <c r="Y109" s="37"/>
      <c r="Z109" s="37"/>
      <c r="AA109" s="37"/>
      <c r="AB109" s="37"/>
      <c r="AC109" s="37"/>
      <c r="AD109" s="37"/>
      <c r="AE109" s="37"/>
      <c r="AR109" s="187" t="s">
        <v>270</v>
      </c>
      <c r="AT109" s="187" t="s">
        <v>157</v>
      </c>
      <c r="AU109" s="187" t="s">
        <v>91</v>
      </c>
      <c r="AY109" s="19" t="s">
        <v>154</v>
      </c>
      <c r="BE109" s="188">
        <f t="shared" si="4"/>
        <v>0</v>
      </c>
      <c r="BF109" s="188">
        <f t="shared" si="5"/>
        <v>0</v>
      </c>
      <c r="BG109" s="188">
        <f t="shared" si="6"/>
        <v>0</v>
      </c>
      <c r="BH109" s="188">
        <f t="shared" si="7"/>
        <v>0</v>
      </c>
      <c r="BI109" s="188">
        <f t="shared" si="8"/>
        <v>0</v>
      </c>
      <c r="BJ109" s="19" t="s">
        <v>89</v>
      </c>
      <c r="BK109" s="188">
        <f t="shared" si="9"/>
        <v>0</v>
      </c>
      <c r="BL109" s="19" t="s">
        <v>270</v>
      </c>
      <c r="BM109" s="187" t="s">
        <v>1322</v>
      </c>
    </row>
    <row r="110" spans="1:65" s="2" customFormat="1" ht="16.5" customHeight="1" x14ac:dyDescent="0.2">
      <c r="A110" s="37"/>
      <c r="B110" s="38"/>
      <c r="C110" s="176" t="s">
        <v>239</v>
      </c>
      <c r="D110" s="176" t="s">
        <v>157</v>
      </c>
      <c r="E110" s="177" t="s">
        <v>1323</v>
      </c>
      <c r="F110" s="178" t="s">
        <v>1324</v>
      </c>
      <c r="G110" s="179" t="s">
        <v>1013</v>
      </c>
      <c r="H110" s="180">
        <v>2</v>
      </c>
      <c r="I110" s="181"/>
      <c r="J110" s="182">
        <f t="shared" si="0"/>
        <v>0</v>
      </c>
      <c r="K110" s="178" t="s">
        <v>79</v>
      </c>
      <c r="L110" s="42"/>
      <c r="M110" s="183" t="s">
        <v>79</v>
      </c>
      <c r="N110" s="184" t="s">
        <v>51</v>
      </c>
      <c r="O110" s="67"/>
      <c r="P110" s="185">
        <f t="shared" si="1"/>
        <v>0</v>
      </c>
      <c r="Q110" s="185">
        <v>1.3999999999999999E-4</v>
      </c>
      <c r="R110" s="185">
        <f t="shared" si="2"/>
        <v>2.7999999999999998E-4</v>
      </c>
      <c r="S110" s="185">
        <v>0</v>
      </c>
      <c r="T110" s="186">
        <f t="shared" si="3"/>
        <v>0</v>
      </c>
      <c r="U110" s="37"/>
      <c r="V110" s="37"/>
      <c r="W110" s="37"/>
      <c r="X110" s="37"/>
      <c r="Y110" s="37"/>
      <c r="Z110" s="37"/>
      <c r="AA110" s="37"/>
      <c r="AB110" s="37"/>
      <c r="AC110" s="37"/>
      <c r="AD110" s="37"/>
      <c r="AE110" s="37"/>
      <c r="AR110" s="187" t="s">
        <v>270</v>
      </c>
      <c r="AT110" s="187" t="s">
        <v>157</v>
      </c>
      <c r="AU110" s="187" t="s">
        <v>91</v>
      </c>
      <c r="AY110" s="19" t="s">
        <v>154</v>
      </c>
      <c r="BE110" s="188">
        <f t="shared" si="4"/>
        <v>0</v>
      </c>
      <c r="BF110" s="188">
        <f t="shared" si="5"/>
        <v>0</v>
      </c>
      <c r="BG110" s="188">
        <f t="shared" si="6"/>
        <v>0</v>
      </c>
      <c r="BH110" s="188">
        <f t="shared" si="7"/>
        <v>0</v>
      </c>
      <c r="BI110" s="188">
        <f t="shared" si="8"/>
        <v>0</v>
      </c>
      <c r="BJ110" s="19" t="s">
        <v>89</v>
      </c>
      <c r="BK110" s="188">
        <f t="shared" si="9"/>
        <v>0</v>
      </c>
      <c r="BL110" s="19" t="s">
        <v>270</v>
      </c>
      <c r="BM110" s="187" t="s">
        <v>1325</v>
      </c>
    </row>
    <row r="111" spans="1:65" s="2" customFormat="1" ht="44.25" customHeight="1" x14ac:dyDescent="0.2">
      <c r="A111" s="37"/>
      <c r="B111" s="38"/>
      <c r="C111" s="238" t="s">
        <v>255</v>
      </c>
      <c r="D111" s="238" t="s">
        <v>336</v>
      </c>
      <c r="E111" s="239" t="s">
        <v>1326</v>
      </c>
      <c r="F111" s="240" t="s">
        <v>1327</v>
      </c>
      <c r="G111" s="241" t="s">
        <v>1013</v>
      </c>
      <c r="H111" s="242">
        <v>2</v>
      </c>
      <c r="I111" s="243"/>
      <c r="J111" s="244">
        <f t="shared" si="0"/>
        <v>0</v>
      </c>
      <c r="K111" s="240" t="s">
        <v>79</v>
      </c>
      <c r="L111" s="245"/>
      <c r="M111" s="246" t="s">
        <v>79</v>
      </c>
      <c r="N111" s="247" t="s">
        <v>51</v>
      </c>
      <c r="O111" s="67"/>
      <c r="P111" s="185">
        <f t="shared" si="1"/>
        <v>0</v>
      </c>
      <c r="Q111" s="185">
        <v>0</v>
      </c>
      <c r="R111" s="185">
        <f t="shared" si="2"/>
        <v>0</v>
      </c>
      <c r="S111" s="185">
        <v>0</v>
      </c>
      <c r="T111" s="186">
        <f t="shared" si="3"/>
        <v>0</v>
      </c>
      <c r="U111" s="37"/>
      <c r="V111" s="37"/>
      <c r="W111" s="37"/>
      <c r="X111" s="37"/>
      <c r="Y111" s="37"/>
      <c r="Z111" s="37"/>
      <c r="AA111" s="37"/>
      <c r="AB111" s="37"/>
      <c r="AC111" s="37"/>
      <c r="AD111" s="37"/>
      <c r="AE111" s="37"/>
      <c r="AR111" s="187" t="s">
        <v>383</v>
      </c>
      <c r="AT111" s="187" t="s">
        <v>336</v>
      </c>
      <c r="AU111" s="187" t="s">
        <v>91</v>
      </c>
      <c r="AY111" s="19" t="s">
        <v>154</v>
      </c>
      <c r="BE111" s="188">
        <f t="shared" si="4"/>
        <v>0</v>
      </c>
      <c r="BF111" s="188">
        <f t="shared" si="5"/>
        <v>0</v>
      </c>
      <c r="BG111" s="188">
        <f t="shared" si="6"/>
        <v>0</v>
      </c>
      <c r="BH111" s="188">
        <f t="shared" si="7"/>
        <v>0</v>
      </c>
      <c r="BI111" s="188">
        <f t="shared" si="8"/>
        <v>0</v>
      </c>
      <c r="BJ111" s="19" t="s">
        <v>89</v>
      </c>
      <c r="BK111" s="188">
        <f t="shared" si="9"/>
        <v>0</v>
      </c>
      <c r="BL111" s="19" t="s">
        <v>270</v>
      </c>
      <c r="BM111" s="187" t="s">
        <v>1328</v>
      </c>
    </row>
    <row r="112" spans="1:65" s="2" customFormat="1" ht="16.5" customHeight="1" x14ac:dyDescent="0.2">
      <c r="A112" s="37"/>
      <c r="B112" s="38"/>
      <c r="C112" s="176" t="s">
        <v>8</v>
      </c>
      <c r="D112" s="176" t="s">
        <v>157</v>
      </c>
      <c r="E112" s="177" t="s">
        <v>1329</v>
      </c>
      <c r="F112" s="178" t="s">
        <v>1330</v>
      </c>
      <c r="G112" s="179" t="s">
        <v>1023</v>
      </c>
      <c r="H112" s="180">
        <v>1</v>
      </c>
      <c r="I112" s="181"/>
      <c r="J112" s="182">
        <f t="shared" si="0"/>
        <v>0</v>
      </c>
      <c r="K112" s="178" t="s">
        <v>79</v>
      </c>
      <c r="L112" s="42"/>
      <c r="M112" s="183" t="s">
        <v>79</v>
      </c>
      <c r="N112" s="184" t="s">
        <v>51</v>
      </c>
      <c r="O112" s="67"/>
      <c r="P112" s="185">
        <f t="shared" si="1"/>
        <v>0</v>
      </c>
      <c r="Q112" s="185">
        <v>3.9100000000000003E-3</v>
      </c>
      <c r="R112" s="185">
        <f t="shared" si="2"/>
        <v>3.9100000000000003E-3</v>
      </c>
      <c r="S112" s="185">
        <v>0</v>
      </c>
      <c r="T112" s="186">
        <f t="shared" si="3"/>
        <v>0</v>
      </c>
      <c r="U112" s="37"/>
      <c r="V112" s="37"/>
      <c r="W112" s="37"/>
      <c r="X112" s="37"/>
      <c r="Y112" s="37"/>
      <c r="Z112" s="37"/>
      <c r="AA112" s="37"/>
      <c r="AB112" s="37"/>
      <c r="AC112" s="37"/>
      <c r="AD112" s="37"/>
      <c r="AE112" s="37"/>
      <c r="AR112" s="187" t="s">
        <v>270</v>
      </c>
      <c r="AT112" s="187" t="s">
        <v>157</v>
      </c>
      <c r="AU112" s="187" t="s">
        <v>91</v>
      </c>
      <c r="AY112" s="19" t="s">
        <v>154</v>
      </c>
      <c r="BE112" s="188">
        <f t="shared" si="4"/>
        <v>0</v>
      </c>
      <c r="BF112" s="188">
        <f t="shared" si="5"/>
        <v>0</v>
      </c>
      <c r="BG112" s="188">
        <f t="shared" si="6"/>
        <v>0</v>
      </c>
      <c r="BH112" s="188">
        <f t="shared" si="7"/>
        <v>0</v>
      </c>
      <c r="BI112" s="188">
        <f t="shared" si="8"/>
        <v>0</v>
      </c>
      <c r="BJ112" s="19" t="s">
        <v>89</v>
      </c>
      <c r="BK112" s="188">
        <f t="shared" si="9"/>
        <v>0</v>
      </c>
      <c r="BL112" s="19" t="s">
        <v>270</v>
      </c>
      <c r="BM112" s="187" t="s">
        <v>1331</v>
      </c>
    </row>
    <row r="113" spans="1:65" s="12" customFormat="1" ht="22.9" customHeight="1" x14ac:dyDescent="0.2">
      <c r="B113" s="160"/>
      <c r="C113" s="161"/>
      <c r="D113" s="162" t="s">
        <v>80</v>
      </c>
      <c r="E113" s="174" t="s">
        <v>1332</v>
      </c>
      <c r="F113" s="174" t="s">
        <v>1333</v>
      </c>
      <c r="G113" s="161"/>
      <c r="H113" s="161"/>
      <c r="I113" s="164"/>
      <c r="J113" s="175">
        <f>BK113</f>
        <v>0</v>
      </c>
      <c r="K113" s="161"/>
      <c r="L113" s="166"/>
      <c r="M113" s="167"/>
      <c r="N113" s="168"/>
      <c r="O113" s="168"/>
      <c r="P113" s="169">
        <f>SUM(P114:P129)</f>
        <v>0</v>
      </c>
      <c r="Q113" s="168"/>
      <c r="R113" s="169">
        <f>SUM(R114:R129)</f>
        <v>0.97309000000000001</v>
      </c>
      <c r="S113" s="168"/>
      <c r="T113" s="170">
        <f>SUM(T114:T129)</f>
        <v>0.44263999999999992</v>
      </c>
      <c r="AR113" s="171" t="s">
        <v>91</v>
      </c>
      <c r="AT113" s="172" t="s">
        <v>80</v>
      </c>
      <c r="AU113" s="172" t="s">
        <v>89</v>
      </c>
      <c r="AY113" s="171" t="s">
        <v>154</v>
      </c>
      <c r="BK113" s="173">
        <f>SUM(BK114:BK129)</f>
        <v>0</v>
      </c>
    </row>
    <row r="114" spans="1:65" s="2" customFormat="1" ht="24.2" customHeight="1" x14ac:dyDescent="0.2">
      <c r="A114" s="37"/>
      <c r="B114" s="38"/>
      <c r="C114" s="176" t="s">
        <v>270</v>
      </c>
      <c r="D114" s="176" t="s">
        <v>157</v>
      </c>
      <c r="E114" s="177" t="s">
        <v>1334</v>
      </c>
      <c r="F114" s="178" t="s">
        <v>1335</v>
      </c>
      <c r="G114" s="179" t="s">
        <v>181</v>
      </c>
      <c r="H114" s="180">
        <v>66</v>
      </c>
      <c r="I114" s="181"/>
      <c r="J114" s="182">
        <f>ROUND(I114*H114,2)</f>
        <v>0</v>
      </c>
      <c r="K114" s="178" t="s">
        <v>79</v>
      </c>
      <c r="L114" s="42"/>
      <c r="M114" s="183" t="s">
        <v>79</v>
      </c>
      <c r="N114" s="184" t="s">
        <v>51</v>
      </c>
      <c r="O114" s="67"/>
      <c r="P114" s="185">
        <f>O114*H114</f>
        <v>0</v>
      </c>
      <c r="Q114" s="185">
        <v>5.0000000000000002E-5</v>
      </c>
      <c r="R114" s="185">
        <f>Q114*H114</f>
        <v>3.3E-3</v>
      </c>
      <c r="S114" s="185">
        <v>5.3200000000000001E-3</v>
      </c>
      <c r="T114" s="186">
        <f>S114*H114</f>
        <v>0.35111999999999999</v>
      </c>
      <c r="U114" s="37"/>
      <c r="V114" s="37"/>
      <c r="W114" s="37"/>
      <c r="X114" s="37"/>
      <c r="Y114" s="37"/>
      <c r="Z114" s="37"/>
      <c r="AA114" s="37"/>
      <c r="AB114" s="37"/>
      <c r="AC114" s="37"/>
      <c r="AD114" s="37"/>
      <c r="AE114" s="37"/>
      <c r="AR114" s="187" t="s">
        <v>270</v>
      </c>
      <c r="AT114" s="187" t="s">
        <v>157</v>
      </c>
      <c r="AU114" s="187" t="s">
        <v>91</v>
      </c>
      <c r="AY114" s="19" t="s">
        <v>154</v>
      </c>
      <c r="BE114" s="188">
        <f>IF(N114="základní",J114,0)</f>
        <v>0</v>
      </c>
      <c r="BF114" s="188">
        <f>IF(N114="snížená",J114,0)</f>
        <v>0</v>
      </c>
      <c r="BG114" s="188">
        <f>IF(N114="zákl. přenesená",J114,0)</f>
        <v>0</v>
      </c>
      <c r="BH114" s="188">
        <f>IF(N114="sníž. přenesená",J114,0)</f>
        <v>0</v>
      </c>
      <c r="BI114" s="188">
        <f>IF(N114="nulová",J114,0)</f>
        <v>0</v>
      </c>
      <c r="BJ114" s="19" t="s">
        <v>89</v>
      </c>
      <c r="BK114" s="188">
        <f>ROUND(I114*H114,2)</f>
        <v>0</v>
      </c>
      <c r="BL114" s="19" t="s">
        <v>270</v>
      </c>
      <c r="BM114" s="187" t="s">
        <v>1336</v>
      </c>
    </row>
    <row r="115" spans="1:65" s="2" customFormat="1" ht="49.15" customHeight="1" x14ac:dyDescent="0.2">
      <c r="A115" s="37"/>
      <c r="B115" s="38"/>
      <c r="C115" s="176" t="s">
        <v>278</v>
      </c>
      <c r="D115" s="176" t="s">
        <v>157</v>
      </c>
      <c r="E115" s="177" t="s">
        <v>1337</v>
      </c>
      <c r="F115" s="178" t="s">
        <v>1338</v>
      </c>
      <c r="G115" s="179" t="s">
        <v>181</v>
      </c>
      <c r="H115" s="180">
        <v>16</v>
      </c>
      <c r="I115" s="181"/>
      <c r="J115" s="182">
        <f>ROUND(I115*H115,2)</f>
        <v>0</v>
      </c>
      <c r="K115" s="178" t="s">
        <v>79</v>
      </c>
      <c r="L115" s="42"/>
      <c r="M115" s="183" t="s">
        <v>79</v>
      </c>
      <c r="N115" s="184" t="s">
        <v>51</v>
      </c>
      <c r="O115" s="67"/>
      <c r="P115" s="185">
        <f>O115*H115</f>
        <v>0</v>
      </c>
      <c r="Q115" s="185">
        <v>5.0000000000000002E-5</v>
      </c>
      <c r="R115" s="185">
        <f>Q115*H115</f>
        <v>8.0000000000000004E-4</v>
      </c>
      <c r="S115" s="185">
        <v>5.3200000000000001E-3</v>
      </c>
      <c r="T115" s="186">
        <f>S115*H115</f>
        <v>8.5120000000000001E-2</v>
      </c>
      <c r="U115" s="37"/>
      <c r="V115" s="37"/>
      <c r="W115" s="37"/>
      <c r="X115" s="37"/>
      <c r="Y115" s="37"/>
      <c r="Z115" s="37"/>
      <c r="AA115" s="37"/>
      <c r="AB115" s="37"/>
      <c r="AC115" s="37"/>
      <c r="AD115" s="37"/>
      <c r="AE115" s="37"/>
      <c r="AR115" s="187" t="s">
        <v>270</v>
      </c>
      <c r="AT115" s="187" t="s">
        <v>157</v>
      </c>
      <c r="AU115" s="187" t="s">
        <v>91</v>
      </c>
      <c r="AY115" s="19" t="s">
        <v>154</v>
      </c>
      <c r="BE115" s="188">
        <f>IF(N115="základní",J115,0)</f>
        <v>0</v>
      </c>
      <c r="BF115" s="188">
        <f>IF(N115="snížená",J115,0)</f>
        <v>0</v>
      </c>
      <c r="BG115" s="188">
        <f>IF(N115="zákl. přenesená",J115,0)</f>
        <v>0</v>
      </c>
      <c r="BH115" s="188">
        <f>IF(N115="sníž. přenesená",J115,0)</f>
        <v>0</v>
      </c>
      <c r="BI115" s="188">
        <f>IF(N115="nulová",J115,0)</f>
        <v>0</v>
      </c>
      <c r="BJ115" s="19" t="s">
        <v>89</v>
      </c>
      <c r="BK115" s="188">
        <f>ROUND(I115*H115,2)</f>
        <v>0</v>
      </c>
      <c r="BL115" s="19" t="s">
        <v>270</v>
      </c>
      <c r="BM115" s="187" t="s">
        <v>1339</v>
      </c>
    </row>
    <row r="116" spans="1:65" s="2" customFormat="1" ht="44.25" customHeight="1" x14ac:dyDescent="0.2">
      <c r="A116" s="37"/>
      <c r="B116" s="38"/>
      <c r="C116" s="176" t="s">
        <v>283</v>
      </c>
      <c r="D116" s="176" t="s">
        <v>157</v>
      </c>
      <c r="E116" s="177" t="s">
        <v>1340</v>
      </c>
      <c r="F116" s="178" t="s">
        <v>1341</v>
      </c>
      <c r="G116" s="179" t="s">
        <v>1023</v>
      </c>
      <c r="H116" s="180">
        <v>1</v>
      </c>
      <c r="I116" s="181"/>
      <c r="J116" s="182">
        <f>ROUND(I116*H116,2)</f>
        <v>0</v>
      </c>
      <c r="K116" s="178" t="s">
        <v>79</v>
      </c>
      <c r="L116" s="42"/>
      <c r="M116" s="183" t="s">
        <v>79</v>
      </c>
      <c r="N116" s="184" t="s">
        <v>51</v>
      </c>
      <c r="O116" s="67"/>
      <c r="P116" s="185">
        <f>O116*H116</f>
        <v>0</v>
      </c>
      <c r="Q116" s="185">
        <v>2.0000000000000002E-5</v>
      </c>
      <c r="R116" s="185">
        <f>Q116*H116</f>
        <v>2.0000000000000002E-5</v>
      </c>
      <c r="S116" s="185">
        <v>3.2000000000000002E-3</v>
      </c>
      <c r="T116" s="186">
        <f>S116*H116</f>
        <v>3.2000000000000002E-3</v>
      </c>
      <c r="U116" s="37"/>
      <c r="V116" s="37"/>
      <c r="W116" s="37"/>
      <c r="X116" s="37"/>
      <c r="Y116" s="37"/>
      <c r="Z116" s="37"/>
      <c r="AA116" s="37"/>
      <c r="AB116" s="37"/>
      <c r="AC116" s="37"/>
      <c r="AD116" s="37"/>
      <c r="AE116" s="37"/>
      <c r="AR116" s="187" t="s">
        <v>270</v>
      </c>
      <c r="AT116" s="187" t="s">
        <v>157</v>
      </c>
      <c r="AU116" s="187" t="s">
        <v>91</v>
      </c>
      <c r="AY116" s="19" t="s">
        <v>154</v>
      </c>
      <c r="BE116" s="188">
        <f>IF(N116="základní",J116,0)</f>
        <v>0</v>
      </c>
      <c r="BF116" s="188">
        <f>IF(N116="snížená",J116,0)</f>
        <v>0</v>
      </c>
      <c r="BG116" s="188">
        <f>IF(N116="zákl. přenesená",J116,0)</f>
        <v>0</v>
      </c>
      <c r="BH116" s="188">
        <f>IF(N116="sníž. přenesená",J116,0)</f>
        <v>0</v>
      </c>
      <c r="BI116" s="188">
        <f>IF(N116="nulová",J116,0)</f>
        <v>0</v>
      </c>
      <c r="BJ116" s="19" t="s">
        <v>89</v>
      </c>
      <c r="BK116" s="188">
        <f>ROUND(I116*H116,2)</f>
        <v>0</v>
      </c>
      <c r="BL116" s="19" t="s">
        <v>270</v>
      </c>
      <c r="BM116" s="187" t="s">
        <v>1342</v>
      </c>
    </row>
    <row r="117" spans="1:65" s="2" customFormat="1" ht="24.2" customHeight="1" x14ac:dyDescent="0.2">
      <c r="A117" s="37"/>
      <c r="B117" s="38"/>
      <c r="C117" s="176" t="s">
        <v>288</v>
      </c>
      <c r="D117" s="176" t="s">
        <v>157</v>
      </c>
      <c r="E117" s="177" t="s">
        <v>1343</v>
      </c>
      <c r="F117" s="178" t="s">
        <v>1344</v>
      </c>
      <c r="G117" s="179" t="s">
        <v>1023</v>
      </c>
      <c r="H117" s="180">
        <v>1</v>
      </c>
      <c r="I117" s="181"/>
      <c r="J117" s="182">
        <f>ROUND(I117*H117,2)</f>
        <v>0</v>
      </c>
      <c r="K117" s="178" t="s">
        <v>79</v>
      </c>
      <c r="L117" s="42"/>
      <c r="M117" s="183" t="s">
        <v>79</v>
      </c>
      <c r="N117" s="184" t="s">
        <v>51</v>
      </c>
      <c r="O117" s="67"/>
      <c r="P117" s="185">
        <f>O117*H117</f>
        <v>0</v>
      </c>
      <c r="Q117" s="185">
        <v>2.0000000000000002E-5</v>
      </c>
      <c r="R117" s="185">
        <f>Q117*H117</f>
        <v>2.0000000000000002E-5</v>
      </c>
      <c r="S117" s="185">
        <v>3.2000000000000002E-3</v>
      </c>
      <c r="T117" s="186">
        <f>S117*H117</f>
        <v>3.2000000000000002E-3</v>
      </c>
      <c r="U117" s="37"/>
      <c r="V117" s="37"/>
      <c r="W117" s="37"/>
      <c r="X117" s="37"/>
      <c r="Y117" s="37"/>
      <c r="Z117" s="37"/>
      <c r="AA117" s="37"/>
      <c r="AB117" s="37"/>
      <c r="AC117" s="37"/>
      <c r="AD117" s="37"/>
      <c r="AE117" s="37"/>
      <c r="AR117" s="187" t="s">
        <v>270</v>
      </c>
      <c r="AT117" s="187" t="s">
        <v>157</v>
      </c>
      <c r="AU117" s="187" t="s">
        <v>91</v>
      </c>
      <c r="AY117" s="19" t="s">
        <v>154</v>
      </c>
      <c r="BE117" s="188">
        <f>IF(N117="základní",J117,0)</f>
        <v>0</v>
      </c>
      <c r="BF117" s="188">
        <f>IF(N117="snížená",J117,0)</f>
        <v>0</v>
      </c>
      <c r="BG117" s="188">
        <f>IF(N117="zákl. přenesená",J117,0)</f>
        <v>0</v>
      </c>
      <c r="BH117" s="188">
        <f>IF(N117="sníž. přenesená",J117,0)</f>
        <v>0</v>
      </c>
      <c r="BI117" s="188">
        <f>IF(N117="nulová",J117,0)</f>
        <v>0</v>
      </c>
      <c r="BJ117" s="19" t="s">
        <v>89</v>
      </c>
      <c r="BK117" s="188">
        <f>ROUND(I117*H117,2)</f>
        <v>0</v>
      </c>
      <c r="BL117" s="19" t="s">
        <v>270</v>
      </c>
      <c r="BM117" s="187" t="s">
        <v>1345</v>
      </c>
    </row>
    <row r="118" spans="1:65" s="2" customFormat="1" ht="48.75" x14ac:dyDescent="0.2">
      <c r="A118" s="37"/>
      <c r="B118" s="38"/>
      <c r="C118" s="39"/>
      <c r="D118" s="196" t="s">
        <v>1281</v>
      </c>
      <c r="E118" s="39"/>
      <c r="F118" s="253" t="s">
        <v>1346</v>
      </c>
      <c r="G118" s="39"/>
      <c r="H118" s="39"/>
      <c r="I118" s="191"/>
      <c r="J118" s="39"/>
      <c r="K118" s="39"/>
      <c r="L118" s="42"/>
      <c r="M118" s="192"/>
      <c r="N118" s="193"/>
      <c r="O118" s="67"/>
      <c r="P118" s="67"/>
      <c r="Q118" s="67"/>
      <c r="R118" s="67"/>
      <c r="S118" s="67"/>
      <c r="T118" s="68"/>
      <c r="U118" s="37"/>
      <c r="V118" s="37"/>
      <c r="W118" s="37"/>
      <c r="X118" s="37"/>
      <c r="Y118" s="37"/>
      <c r="Z118" s="37"/>
      <c r="AA118" s="37"/>
      <c r="AB118" s="37"/>
      <c r="AC118" s="37"/>
      <c r="AD118" s="37"/>
      <c r="AE118" s="37"/>
      <c r="AT118" s="19" t="s">
        <v>1281</v>
      </c>
      <c r="AU118" s="19" t="s">
        <v>91</v>
      </c>
    </row>
    <row r="119" spans="1:65" s="2" customFormat="1" ht="24.2" customHeight="1" x14ac:dyDescent="0.2">
      <c r="A119" s="37"/>
      <c r="B119" s="38"/>
      <c r="C119" s="176" t="s">
        <v>297</v>
      </c>
      <c r="D119" s="176" t="s">
        <v>157</v>
      </c>
      <c r="E119" s="177" t="s">
        <v>1347</v>
      </c>
      <c r="F119" s="178" t="s">
        <v>1348</v>
      </c>
      <c r="G119" s="179" t="s">
        <v>305</v>
      </c>
      <c r="H119" s="180">
        <v>1</v>
      </c>
      <c r="I119" s="181"/>
      <c r="J119" s="182">
        <f t="shared" ref="J119:J129" si="10">ROUND(I119*H119,2)</f>
        <v>0</v>
      </c>
      <c r="K119" s="178" t="s">
        <v>79</v>
      </c>
      <c r="L119" s="42"/>
      <c r="M119" s="183" t="s">
        <v>79</v>
      </c>
      <c r="N119" s="184" t="s">
        <v>51</v>
      </c>
      <c r="O119" s="67"/>
      <c r="P119" s="185">
        <f t="shared" ref="P119:P129" si="11">O119*H119</f>
        <v>0</v>
      </c>
      <c r="Q119" s="185">
        <v>1.58E-3</v>
      </c>
      <c r="R119" s="185">
        <f t="shared" ref="R119:R129" si="12">Q119*H119</f>
        <v>1.58E-3</v>
      </c>
      <c r="S119" s="185">
        <v>0</v>
      </c>
      <c r="T119" s="186">
        <f t="shared" ref="T119:T129" si="13">S119*H119</f>
        <v>0</v>
      </c>
      <c r="U119" s="37"/>
      <c r="V119" s="37"/>
      <c r="W119" s="37"/>
      <c r="X119" s="37"/>
      <c r="Y119" s="37"/>
      <c r="Z119" s="37"/>
      <c r="AA119" s="37"/>
      <c r="AB119" s="37"/>
      <c r="AC119" s="37"/>
      <c r="AD119" s="37"/>
      <c r="AE119" s="37"/>
      <c r="AR119" s="187" t="s">
        <v>270</v>
      </c>
      <c r="AT119" s="187" t="s">
        <v>157</v>
      </c>
      <c r="AU119" s="187" t="s">
        <v>91</v>
      </c>
      <c r="AY119" s="19" t="s">
        <v>154</v>
      </c>
      <c r="BE119" s="188">
        <f t="shared" ref="BE119:BE129" si="14">IF(N119="základní",J119,0)</f>
        <v>0</v>
      </c>
      <c r="BF119" s="188">
        <f t="shared" ref="BF119:BF129" si="15">IF(N119="snížená",J119,0)</f>
        <v>0</v>
      </c>
      <c r="BG119" s="188">
        <f t="shared" ref="BG119:BG129" si="16">IF(N119="zákl. přenesená",J119,0)</f>
        <v>0</v>
      </c>
      <c r="BH119" s="188">
        <f t="shared" ref="BH119:BH129" si="17">IF(N119="sníž. přenesená",J119,0)</f>
        <v>0</v>
      </c>
      <c r="BI119" s="188">
        <f t="shared" ref="BI119:BI129" si="18">IF(N119="nulová",J119,0)</f>
        <v>0</v>
      </c>
      <c r="BJ119" s="19" t="s">
        <v>89</v>
      </c>
      <c r="BK119" s="188">
        <f t="shared" ref="BK119:BK129" si="19">ROUND(I119*H119,2)</f>
        <v>0</v>
      </c>
      <c r="BL119" s="19" t="s">
        <v>270</v>
      </c>
      <c r="BM119" s="187" t="s">
        <v>1349</v>
      </c>
    </row>
    <row r="120" spans="1:65" s="2" customFormat="1" ht="24.2" customHeight="1" x14ac:dyDescent="0.2">
      <c r="A120" s="37"/>
      <c r="B120" s="38"/>
      <c r="C120" s="176" t="s">
        <v>7</v>
      </c>
      <c r="D120" s="176" t="s">
        <v>157</v>
      </c>
      <c r="E120" s="177" t="s">
        <v>1350</v>
      </c>
      <c r="F120" s="178" t="s">
        <v>1351</v>
      </c>
      <c r="G120" s="179" t="s">
        <v>305</v>
      </c>
      <c r="H120" s="180">
        <v>1</v>
      </c>
      <c r="I120" s="181"/>
      <c r="J120" s="182">
        <f t="shared" si="10"/>
        <v>0</v>
      </c>
      <c r="K120" s="178" t="s">
        <v>79</v>
      </c>
      <c r="L120" s="42"/>
      <c r="M120" s="183" t="s">
        <v>79</v>
      </c>
      <c r="N120" s="184" t="s">
        <v>51</v>
      </c>
      <c r="O120" s="67"/>
      <c r="P120" s="185">
        <f t="shared" si="11"/>
        <v>0</v>
      </c>
      <c r="Q120" s="185">
        <v>1.99E-3</v>
      </c>
      <c r="R120" s="185">
        <f t="shared" si="12"/>
        <v>1.99E-3</v>
      </c>
      <c r="S120" s="185">
        <v>0</v>
      </c>
      <c r="T120" s="186">
        <f t="shared" si="13"/>
        <v>0</v>
      </c>
      <c r="U120" s="37"/>
      <c r="V120" s="37"/>
      <c r="W120" s="37"/>
      <c r="X120" s="37"/>
      <c r="Y120" s="37"/>
      <c r="Z120" s="37"/>
      <c r="AA120" s="37"/>
      <c r="AB120" s="37"/>
      <c r="AC120" s="37"/>
      <c r="AD120" s="37"/>
      <c r="AE120" s="37"/>
      <c r="AR120" s="187" t="s">
        <v>270</v>
      </c>
      <c r="AT120" s="187" t="s">
        <v>157</v>
      </c>
      <c r="AU120" s="187" t="s">
        <v>91</v>
      </c>
      <c r="AY120" s="19" t="s">
        <v>154</v>
      </c>
      <c r="BE120" s="188">
        <f t="shared" si="14"/>
        <v>0</v>
      </c>
      <c r="BF120" s="188">
        <f t="shared" si="15"/>
        <v>0</v>
      </c>
      <c r="BG120" s="188">
        <f t="shared" si="16"/>
        <v>0</v>
      </c>
      <c r="BH120" s="188">
        <f t="shared" si="17"/>
        <v>0</v>
      </c>
      <c r="BI120" s="188">
        <f t="shared" si="18"/>
        <v>0</v>
      </c>
      <c r="BJ120" s="19" t="s">
        <v>89</v>
      </c>
      <c r="BK120" s="188">
        <f t="shared" si="19"/>
        <v>0</v>
      </c>
      <c r="BL120" s="19" t="s">
        <v>270</v>
      </c>
      <c r="BM120" s="187" t="s">
        <v>1352</v>
      </c>
    </row>
    <row r="121" spans="1:65" s="2" customFormat="1" ht="24.2" customHeight="1" x14ac:dyDescent="0.2">
      <c r="A121" s="37"/>
      <c r="B121" s="38"/>
      <c r="C121" s="176" t="s">
        <v>316</v>
      </c>
      <c r="D121" s="176" t="s">
        <v>157</v>
      </c>
      <c r="E121" s="177" t="s">
        <v>1353</v>
      </c>
      <c r="F121" s="178" t="s">
        <v>1354</v>
      </c>
      <c r="G121" s="179" t="s">
        <v>305</v>
      </c>
      <c r="H121" s="180">
        <v>12</v>
      </c>
      <c r="I121" s="181"/>
      <c r="J121" s="182">
        <f t="shared" si="10"/>
        <v>0</v>
      </c>
      <c r="K121" s="178" t="s">
        <v>79</v>
      </c>
      <c r="L121" s="42"/>
      <c r="M121" s="183" t="s">
        <v>79</v>
      </c>
      <c r="N121" s="184" t="s">
        <v>51</v>
      </c>
      <c r="O121" s="67"/>
      <c r="P121" s="185">
        <f t="shared" si="11"/>
        <v>0</v>
      </c>
      <c r="Q121" s="185">
        <v>3.7599999999999999E-3</v>
      </c>
      <c r="R121" s="185">
        <f t="shared" si="12"/>
        <v>4.512E-2</v>
      </c>
      <c r="S121" s="185">
        <v>0</v>
      </c>
      <c r="T121" s="186">
        <f t="shared" si="13"/>
        <v>0</v>
      </c>
      <c r="U121" s="37"/>
      <c r="V121" s="37"/>
      <c r="W121" s="37"/>
      <c r="X121" s="37"/>
      <c r="Y121" s="37"/>
      <c r="Z121" s="37"/>
      <c r="AA121" s="37"/>
      <c r="AB121" s="37"/>
      <c r="AC121" s="37"/>
      <c r="AD121" s="37"/>
      <c r="AE121" s="37"/>
      <c r="AR121" s="187" t="s">
        <v>270</v>
      </c>
      <c r="AT121" s="187" t="s">
        <v>157</v>
      </c>
      <c r="AU121" s="187" t="s">
        <v>91</v>
      </c>
      <c r="AY121" s="19" t="s">
        <v>154</v>
      </c>
      <c r="BE121" s="188">
        <f t="shared" si="14"/>
        <v>0</v>
      </c>
      <c r="BF121" s="188">
        <f t="shared" si="15"/>
        <v>0</v>
      </c>
      <c r="BG121" s="188">
        <f t="shared" si="16"/>
        <v>0</v>
      </c>
      <c r="BH121" s="188">
        <f t="shared" si="17"/>
        <v>0</v>
      </c>
      <c r="BI121" s="188">
        <f t="shared" si="18"/>
        <v>0</v>
      </c>
      <c r="BJ121" s="19" t="s">
        <v>89</v>
      </c>
      <c r="BK121" s="188">
        <f t="shared" si="19"/>
        <v>0</v>
      </c>
      <c r="BL121" s="19" t="s">
        <v>270</v>
      </c>
      <c r="BM121" s="187" t="s">
        <v>1355</v>
      </c>
    </row>
    <row r="122" spans="1:65" s="2" customFormat="1" ht="24.2" customHeight="1" x14ac:dyDescent="0.2">
      <c r="A122" s="37"/>
      <c r="B122" s="38"/>
      <c r="C122" s="176" t="s">
        <v>323</v>
      </c>
      <c r="D122" s="176" t="s">
        <v>157</v>
      </c>
      <c r="E122" s="177" t="s">
        <v>1356</v>
      </c>
      <c r="F122" s="178" t="s">
        <v>1357</v>
      </c>
      <c r="G122" s="179" t="s">
        <v>305</v>
      </c>
      <c r="H122" s="180">
        <v>71</v>
      </c>
      <c r="I122" s="181"/>
      <c r="J122" s="182">
        <f t="shared" si="10"/>
        <v>0</v>
      </c>
      <c r="K122" s="178" t="s">
        <v>79</v>
      </c>
      <c r="L122" s="42"/>
      <c r="M122" s="183" t="s">
        <v>79</v>
      </c>
      <c r="N122" s="184" t="s">
        <v>51</v>
      </c>
      <c r="O122" s="67"/>
      <c r="P122" s="185">
        <f t="shared" si="11"/>
        <v>0</v>
      </c>
      <c r="Q122" s="185">
        <v>4.4000000000000003E-3</v>
      </c>
      <c r="R122" s="185">
        <f t="shared" si="12"/>
        <v>0.31240000000000001</v>
      </c>
      <c r="S122" s="185">
        <v>0</v>
      </c>
      <c r="T122" s="186">
        <f t="shared" si="13"/>
        <v>0</v>
      </c>
      <c r="U122" s="37"/>
      <c r="V122" s="37"/>
      <c r="W122" s="37"/>
      <c r="X122" s="37"/>
      <c r="Y122" s="37"/>
      <c r="Z122" s="37"/>
      <c r="AA122" s="37"/>
      <c r="AB122" s="37"/>
      <c r="AC122" s="37"/>
      <c r="AD122" s="37"/>
      <c r="AE122" s="37"/>
      <c r="AR122" s="187" t="s">
        <v>270</v>
      </c>
      <c r="AT122" s="187" t="s">
        <v>157</v>
      </c>
      <c r="AU122" s="187" t="s">
        <v>91</v>
      </c>
      <c r="AY122" s="19" t="s">
        <v>154</v>
      </c>
      <c r="BE122" s="188">
        <f t="shared" si="14"/>
        <v>0</v>
      </c>
      <c r="BF122" s="188">
        <f t="shared" si="15"/>
        <v>0</v>
      </c>
      <c r="BG122" s="188">
        <f t="shared" si="16"/>
        <v>0</v>
      </c>
      <c r="BH122" s="188">
        <f t="shared" si="17"/>
        <v>0</v>
      </c>
      <c r="BI122" s="188">
        <f t="shared" si="18"/>
        <v>0</v>
      </c>
      <c r="BJ122" s="19" t="s">
        <v>89</v>
      </c>
      <c r="BK122" s="188">
        <f t="shared" si="19"/>
        <v>0</v>
      </c>
      <c r="BL122" s="19" t="s">
        <v>270</v>
      </c>
      <c r="BM122" s="187" t="s">
        <v>1358</v>
      </c>
    </row>
    <row r="123" spans="1:65" s="2" customFormat="1" ht="33" customHeight="1" x14ac:dyDescent="0.2">
      <c r="A123" s="37"/>
      <c r="B123" s="38"/>
      <c r="C123" s="176" t="s">
        <v>330</v>
      </c>
      <c r="D123" s="176" t="s">
        <v>157</v>
      </c>
      <c r="E123" s="177" t="s">
        <v>1359</v>
      </c>
      <c r="F123" s="178" t="s">
        <v>1360</v>
      </c>
      <c r="G123" s="179" t="s">
        <v>181</v>
      </c>
      <c r="H123" s="180">
        <v>2</v>
      </c>
      <c r="I123" s="181"/>
      <c r="J123" s="182">
        <f t="shared" si="10"/>
        <v>0</v>
      </c>
      <c r="K123" s="178" t="s">
        <v>79</v>
      </c>
      <c r="L123" s="42"/>
      <c r="M123" s="183" t="s">
        <v>79</v>
      </c>
      <c r="N123" s="184" t="s">
        <v>51</v>
      </c>
      <c r="O123" s="67"/>
      <c r="P123" s="185">
        <f t="shared" si="11"/>
        <v>0</v>
      </c>
      <c r="Q123" s="185">
        <v>0</v>
      </c>
      <c r="R123" s="185">
        <f t="shared" si="12"/>
        <v>0</v>
      </c>
      <c r="S123" s="185">
        <v>0</v>
      </c>
      <c r="T123" s="186">
        <f t="shared" si="13"/>
        <v>0</v>
      </c>
      <c r="U123" s="37"/>
      <c r="V123" s="37"/>
      <c r="W123" s="37"/>
      <c r="X123" s="37"/>
      <c r="Y123" s="37"/>
      <c r="Z123" s="37"/>
      <c r="AA123" s="37"/>
      <c r="AB123" s="37"/>
      <c r="AC123" s="37"/>
      <c r="AD123" s="37"/>
      <c r="AE123" s="37"/>
      <c r="AR123" s="187" t="s">
        <v>270</v>
      </c>
      <c r="AT123" s="187" t="s">
        <v>157</v>
      </c>
      <c r="AU123" s="187" t="s">
        <v>91</v>
      </c>
      <c r="AY123" s="19" t="s">
        <v>154</v>
      </c>
      <c r="BE123" s="188">
        <f t="shared" si="14"/>
        <v>0</v>
      </c>
      <c r="BF123" s="188">
        <f t="shared" si="15"/>
        <v>0</v>
      </c>
      <c r="BG123" s="188">
        <f t="shared" si="16"/>
        <v>0</v>
      </c>
      <c r="BH123" s="188">
        <f t="shared" si="17"/>
        <v>0</v>
      </c>
      <c r="BI123" s="188">
        <f t="shared" si="18"/>
        <v>0</v>
      </c>
      <c r="BJ123" s="19" t="s">
        <v>89</v>
      </c>
      <c r="BK123" s="188">
        <f t="shared" si="19"/>
        <v>0</v>
      </c>
      <c r="BL123" s="19" t="s">
        <v>270</v>
      </c>
      <c r="BM123" s="187" t="s">
        <v>1361</v>
      </c>
    </row>
    <row r="124" spans="1:65" s="2" customFormat="1" ht="24.2" customHeight="1" x14ac:dyDescent="0.2">
      <c r="A124" s="37"/>
      <c r="B124" s="38"/>
      <c r="C124" s="176" t="s">
        <v>335</v>
      </c>
      <c r="D124" s="176" t="s">
        <v>157</v>
      </c>
      <c r="E124" s="177" t="s">
        <v>1362</v>
      </c>
      <c r="F124" s="178" t="s">
        <v>1363</v>
      </c>
      <c r="G124" s="179" t="s">
        <v>305</v>
      </c>
      <c r="H124" s="180">
        <v>13</v>
      </c>
      <c r="I124" s="181"/>
      <c r="J124" s="182">
        <f t="shared" si="10"/>
        <v>0</v>
      </c>
      <c r="K124" s="178" t="s">
        <v>79</v>
      </c>
      <c r="L124" s="42"/>
      <c r="M124" s="183" t="s">
        <v>79</v>
      </c>
      <c r="N124" s="184" t="s">
        <v>51</v>
      </c>
      <c r="O124" s="67"/>
      <c r="P124" s="185">
        <f t="shared" si="11"/>
        <v>0</v>
      </c>
      <c r="Q124" s="185">
        <v>5.94E-3</v>
      </c>
      <c r="R124" s="185">
        <f t="shared" si="12"/>
        <v>7.7219999999999997E-2</v>
      </c>
      <c r="S124" s="185">
        <v>0</v>
      </c>
      <c r="T124" s="186">
        <f t="shared" si="13"/>
        <v>0</v>
      </c>
      <c r="U124" s="37"/>
      <c r="V124" s="37"/>
      <c r="W124" s="37"/>
      <c r="X124" s="37"/>
      <c r="Y124" s="37"/>
      <c r="Z124" s="37"/>
      <c r="AA124" s="37"/>
      <c r="AB124" s="37"/>
      <c r="AC124" s="37"/>
      <c r="AD124" s="37"/>
      <c r="AE124" s="37"/>
      <c r="AR124" s="187" t="s">
        <v>270</v>
      </c>
      <c r="AT124" s="187" t="s">
        <v>157</v>
      </c>
      <c r="AU124" s="187" t="s">
        <v>91</v>
      </c>
      <c r="AY124" s="19" t="s">
        <v>154</v>
      </c>
      <c r="BE124" s="188">
        <f t="shared" si="14"/>
        <v>0</v>
      </c>
      <c r="BF124" s="188">
        <f t="shared" si="15"/>
        <v>0</v>
      </c>
      <c r="BG124" s="188">
        <f t="shared" si="16"/>
        <v>0</v>
      </c>
      <c r="BH124" s="188">
        <f t="shared" si="17"/>
        <v>0</v>
      </c>
      <c r="BI124" s="188">
        <f t="shared" si="18"/>
        <v>0</v>
      </c>
      <c r="BJ124" s="19" t="s">
        <v>89</v>
      </c>
      <c r="BK124" s="188">
        <f t="shared" si="19"/>
        <v>0</v>
      </c>
      <c r="BL124" s="19" t="s">
        <v>270</v>
      </c>
      <c r="BM124" s="187" t="s">
        <v>1364</v>
      </c>
    </row>
    <row r="125" spans="1:65" s="2" customFormat="1" ht="24.2" customHeight="1" x14ac:dyDescent="0.2">
      <c r="A125" s="37"/>
      <c r="B125" s="38"/>
      <c r="C125" s="176" t="s">
        <v>340</v>
      </c>
      <c r="D125" s="176" t="s">
        <v>157</v>
      </c>
      <c r="E125" s="177" t="s">
        <v>1365</v>
      </c>
      <c r="F125" s="178" t="s">
        <v>1366</v>
      </c>
      <c r="G125" s="179" t="s">
        <v>305</v>
      </c>
      <c r="H125" s="180">
        <v>67</v>
      </c>
      <c r="I125" s="181"/>
      <c r="J125" s="182">
        <f t="shared" si="10"/>
        <v>0</v>
      </c>
      <c r="K125" s="178" t="s">
        <v>79</v>
      </c>
      <c r="L125" s="42"/>
      <c r="M125" s="183" t="s">
        <v>79</v>
      </c>
      <c r="N125" s="184" t="s">
        <v>51</v>
      </c>
      <c r="O125" s="67"/>
      <c r="P125" s="185">
        <f t="shared" si="11"/>
        <v>0</v>
      </c>
      <c r="Q125" s="185">
        <v>7.92E-3</v>
      </c>
      <c r="R125" s="185">
        <f t="shared" si="12"/>
        <v>0.53064</v>
      </c>
      <c r="S125" s="185">
        <v>0</v>
      </c>
      <c r="T125" s="186">
        <f t="shared" si="13"/>
        <v>0</v>
      </c>
      <c r="U125" s="37"/>
      <c r="V125" s="37"/>
      <c r="W125" s="37"/>
      <c r="X125" s="37"/>
      <c r="Y125" s="37"/>
      <c r="Z125" s="37"/>
      <c r="AA125" s="37"/>
      <c r="AB125" s="37"/>
      <c r="AC125" s="37"/>
      <c r="AD125" s="37"/>
      <c r="AE125" s="37"/>
      <c r="AR125" s="187" t="s">
        <v>270</v>
      </c>
      <c r="AT125" s="187" t="s">
        <v>157</v>
      </c>
      <c r="AU125" s="187" t="s">
        <v>91</v>
      </c>
      <c r="AY125" s="19" t="s">
        <v>154</v>
      </c>
      <c r="BE125" s="188">
        <f t="shared" si="14"/>
        <v>0</v>
      </c>
      <c r="BF125" s="188">
        <f t="shared" si="15"/>
        <v>0</v>
      </c>
      <c r="BG125" s="188">
        <f t="shared" si="16"/>
        <v>0</v>
      </c>
      <c r="BH125" s="188">
        <f t="shared" si="17"/>
        <v>0</v>
      </c>
      <c r="BI125" s="188">
        <f t="shared" si="18"/>
        <v>0</v>
      </c>
      <c r="BJ125" s="19" t="s">
        <v>89</v>
      </c>
      <c r="BK125" s="188">
        <f t="shared" si="19"/>
        <v>0</v>
      </c>
      <c r="BL125" s="19" t="s">
        <v>270</v>
      </c>
      <c r="BM125" s="187" t="s">
        <v>1367</v>
      </c>
    </row>
    <row r="126" spans="1:65" s="2" customFormat="1" ht="33" customHeight="1" x14ac:dyDescent="0.2">
      <c r="A126" s="37"/>
      <c r="B126" s="38"/>
      <c r="C126" s="176" t="s">
        <v>349</v>
      </c>
      <c r="D126" s="176" t="s">
        <v>157</v>
      </c>
      <c r="E126" s="177" t="s">
        <v>1368</v>
      </c>
      <c r="F126" s="178" t="s">
        <v>1369</v>
      </c>
      <c r="G126" s="179" t="s">
        <v>181</v>
      </c>
      <c r="H126" s="180">
        <v>2</v>
      </c>
      <c r="I126" s="181"/>
      <c r="J126" s="182">
        <f t="shared" si="10"/>
        <v>0</v>
      </c>
      <c r="K126" s="178" t="s">
        <v>79</v>
      </c>
      <c r="L126" s="42"/>
      <c r="M126" s="183" t="s">
        <v>79</v>
      </c>
      <c r="N126" s="184" t="s">
        <v>51</v>
      </c>
      <c r="O126" s="67"/>
      <c r="P126" s="185">
        <f t="shared" si="11"/>
        <v>0</v>
      </c>
      <c r="Q126" s="185">
        <v>0</v>
      </c>
      <c r="R126" s="185">
        <f t="shared" si="12"/>
        <v>0</v>
      </c>
      <c r="S126" s="185">
        <v>0</v>
      </c>
      <c r="T126" s="186">
        <f t="shared" si="13"/>
        <v>0</v>
      </c>
      <c r="U126" s="37"/>
      <c r="V126" s="37"/>
      <c r="W126" s="37"/>
      <c r="X126" s="37"/>
      <c r="Y126" s="37"/>
      <c r="Z126" s="37"/>
      <c r="AA126" s="37"/>
      <c r="AB126" s="37"/>
      <c r="AC126" s="37"/>
      <c r="AD126" s="37"/>
      <c r="AE126" s="37"/>
      <c r="AR126" s="187" t="s">
        <v>270</v>
      </c>
      <c r="AT126" s="187" t="s">
        <v>157</v>
      </c>
      <c r="AU126" s="187" t="s">
        <v>91</v>
      </c>
      <c r="AY126" s="19" t="s">
        <v>154</v>
      </c>
      <c r="BE126" s="188">
        <f t="shared" si="14"/>
        <v>0</v>
      </c>
      <c r="BF126" s="188">
        <f t="shared" si="15"/>
        <v>0</v>
      </c>
      <c r="BG126" s="188">
        <f t="shared" si="16"/>
        <v>0</v>
      </c>
      <c r="BH126" s="188">
        <f t="shared" si="17"/>
        <v>0</v>
      </c>
      <c r="BI126" s="188">
        <f t="shared" si="18"/>
        <v>0</v>
      </c>
      <c r="BJ126" s="19" t="s">
        <v>89</v>
      </c>
      <c r="BK126" s="188">
        <f t="shared" si="19"/>
        <v>0</v>
      </c>
      <c r="BL126" s="19" t="s">
        <v>270</v>
      </c>
      <c r="BM126" s="187" t="s">
        <v>1370</v>
      </c>
    </row>
    <row r="127" spans="1:65" s="2" customFormat="1" ht="21.75" customHeight="1" x14ac:dyDescent="0.2">
      <c r="A127" s="37"/>
      <c r="B127" s="38"/>
      <c r="C127" s="176" t="s">
        <v>356</v>
      </c>
      <c r="D127" s="176" t="s">
        <v>157</v>
      </c>
      <c r="E127" s="177" t="s">
        <v>1371</v>
      </c>
      <c r="F127" s="178" t="s">
        <v>1372</v>
      </c>
      <c r="G127" s="179" t="s">
        <v>305</v>
      </c>
      <c r="H127" s="180">
        <v>85</v>
      </c>
      <c r="I127" s="181"/>
      <c r="J127" s="182">
        <f t="shared" si="10"/>
        <v>0</v>
      </c>
      <c r="K127" s="178" t="s">
        <v>79</v>
      </c>
      <c r="L127" s="42"/>
      <c r="M127" s="183" t="s">
        <v>79</v>
      </c>
      <c r="N127" s="184" t="s">
        <v>51</v>
      </c>
      <c r="O127" s="67"/>
      <c r="P127" s="185">
        <f t="shared" si="11"/>
        <v>0</v>
      </c>
      <c r="Q127" s="185">
        <v>0</v>
      </c>
      <c r="R127" s="185">
        <f t="shared" si="12"/>
        <v>0</v>
      </c>
      <c r="S127" s="185">
        <v>0</v>
      </c>
      <c r="T127" s="186">
        <f t="shared" si="13"/>
        <v>0</v>
      </c>
      <c r="U127" s="37"/>
      <c r="V127" s="37"/>
      <c r="W127" s="37"/>
      <c r="X127" s="37"/>
      <c r="Y127" s="37"/>
      <c r="Z127" s="37"/>
      <c r="AA127" s="37"/>
      <c r="AB127" s="37"/>
      <c r="AC127" s="37"/>
      <c r="AD127" s="37"/>
      <c r="AE127" s="37"/>
      <c r="AR127" s="187" t="s">
        <v>270</v>
      </c>
      <c r="AT127" s="187" t="s">
        <v>157</v>
      </c>
      <c r="AU127" s="187" t="s">
        <v>91</v>
      </c>
      <c r="AY127" s="19" t="s">
        <v>154</v>
      </c>
      <c r="BE127" s="188">
        <f t="shared" si="14"/>
        <v>0</v>
      </c>
      <c r="BF127" s="188">
        <f t="shared" si="15"/>
        <v>0</v>
      </c>
      <c r="BG127" s="188">
        <f t="shared" si="16"/>
        <v>0</v>
      </c>
      <c r="BH127" s="188">
        <f t="shared" si="17"/>
        <v>0</v>
      </c>
      <c r="BI127" s="188">
        <f t="shared" si="18"/>
        <v>0</v>
      </c>
      <c r="BJ127" s="19" t="s">
        <v>89</v>
      </c>
      <c r="BK127" s="188">
        <f t="shared" si="19"/>
        <v>0</v>
      </c>
      <c r="BL127" s="19" t="s">
        <v>270</v>
      </c>
      <c r="BM127" s="187" t="s">
        <v>1373</v>
      </c>
    </row>
    <row r="128" spans="1:65" s="2" customFormat="1" ht="24.2" customHeight="1" x14ac:dyDescent="0.2">
      <c r="A128" s="37"/>
      <c r="B128" s="38"/>
      <c r="C128" s="176" t="s">
        <v>362</v>
      </c>
      <c r="D128" s="176" t="s">
        <v>157</v>
      </c>
      <c r="E128" s="177" t="s">
        <v>1374</v>
      </c>
      <c r="F128" s="178" t="s">
        <v>1375</v>
      </c>
      <c r="G128" s="179" t="s">
        <v>305</v>
      </c>
      <c r="H128" s="180">
        <v>13</v>
      </c>
      <c r="I128" s="181"/>
      <c r="J128" s="182">
        <f t="shared" si="10"/>
        <v>0</v>
      </c>
      <c r="K128" s="178" t="s">
        <v>79</v>
      </c>
      <c r="L128" s="42"/>
      <c r="M128" s="183" t="s">
        <v>79</v>
      </c>
      <c r="N128" s="184" t="s">
        <v>51</v>
      </c>
      <c r="O128" s="67"/>
      <c r="P128" s="185">
        <f t="shared" si="11"/>
        <v>0</v>
      </c>
      <c r="Q128" s="185">
        <v>0</v>
      </c>
      <c r="R128" s="185">
        <f t="shared" si="12"/>
        <v>0</v>
      </c>
      <c r="S128" s="185">
        <v>0</v>
      </c>
      <c r="T128" s="186">
        <f t="shared" si="13"/>
        <v>0</v>
      </c>
      <c r="U128" s="37"/>
      <c r="V128" s="37"/>
      <c r="W128" s="37"/>
      <c r="X128" s="37"/>
      <c r="Y128" s="37"/>
      <c r="Z128" s="37"/>
      <c r="AA128" s="37"/>
      <c r="AB128" s="37"/>
      <c r="AC128" s="37"/>
      <c r="AD128" s="37"/>
      <c r="AE128" s="37"/>
      <c r="AR128" s="187" t="s">
        <v>270</v>
      </c>
      <c r="AT128" s="187" t="s">
        <v>157</v>
      </c>
      <c r="AU128" s="187" t="s">
        <v>91</v>
      </c>
      <c r="AY128" s="19" t="s">
        <v>154</v>
      </c>
      <c r="BE128" s="188">
        <f t="shared" si="14"/>
        <v>0</v>
      </c>
      <c r="BF128" s="188">
        <f t="shared" si="15"/>
        <v>0</v>
      </c>
      <c r="BG128" s="188">
        <f t="shared" si="16"/>
        <v>0</v>
      </c>
      <c r="BH128" s="188">
        <f t="shared" si="17"/>
        <v>0</v>
      </c>
      <c r="BI128" s="188">
        <f t="shared" si="18"/>
        <v>0</v>
      </c>
      <c r="BJ128" s="19" t="s">
        <v>89</v>
      </c>
      <c r="BK128" s="188">
        <f t="shared" si="19"/>
        <v>0</v>
      </c>
      <c r="BL128" s="19" t="s">
        <v>270</v>
      </c>
      <c r="BM128" s="187" t="s">
        <v>1376</v>
      </c>
    </row>
    <row r="129" spans="1:65" s="2" customFormat="1" ht="24.2" customHeight="1" x14ac:dyDescent="0.2">
      <c r="A129" s="37"/>
      <c r="B129" s="38"/>
      <c r="C129" s="176" t="s">
        <v>369</v>
      </c>
      <c r="D129" s="176" t="s">
        <v>157</v>
      </c>
      <c r="E129" s="177" t="s">
        <v>1377</v>
      </c>
      <c r="F129" s="178" t="s">
        <v>1378</v>
      </c>
      <c r="G129" s="179" t="s">
        <v>305</v>
      </c>
      <c r="H129" s="180">
        <v>67</v>
      </c>
      <c r="I129" s="181"/>
      <c r="J129" s="182">
        <f t="shared" si="10"/>
        <v>0</v>
      </c>
      <c r="K129" s="178" t="s">
        <v>79</v>
      </c>
      <c r="L129" s="42"/>
      <c r="M129" s="183" t="s">
        <v>79</v>
      </c>
      <c r="N129" s="184" t="s">
        <v>51</v>
      </c>
      <c r="O129" s="67"/>
      <c r="P129" s="185">
        <f t="shared" si="11"/>
        <v>0</v>
      </c>
      <c r="Q129" s="185">
        <v>0</v>
      </c>
      <c r="R129" s="185">
        <f t="shared" si="12"/>
        <v>0</v>
      </c>
      <c r="S129" s="185">
        <v>0</v>
      </c>
      <c r="T129" s="186">
        <f t="shared" si="13"/>
        <v>0</v>
      </c>
      <c r="U129" s="37"/>
      <c r="V129" s="37"/>
      <c r="W129" s="37"/>
      <c r="X129" s="37"/>
      <c r="Y129" s="37"/>
      <c r="Z129" s="37"/>
      <c r="AA129" s="37"/>
      <c r="AB129" s="37"/>
      <c r="AC129" s="37"/>
      <c r="AD129" s="37"/>
      <c r="AE129" s="37"/>
      <c r="AR129" s="187" t="s">
        <v>270</v>
      </c>
      <c r="AT129" s="187" t="s">
        <v>157</v>
      </c>
      <c r="AU129" s="187" t="s">
        <v>91</v>
      </c>
      <c r="AY129" s="19" t="s">
        <v>154</v>
      </c>
      <c r="BE129" s="188">
        <f t="shared" si="14"/>
        <v>0</v>
      </c>
      <c r="BF129" s="188">
        <f t="shared" si="15"/>
        <v>0</v>
      </c>
      <c r="BG129" s="188">
        <f t="shared" si="16"/>
        <v>0</v>
      </c>
      <c r="BH129" s="188">
        <f t="shared" si="17"/>
        <v>0</v>
      </c>
      <c r="BI129" s="188">
        <f t="shared" si="18"/>
        <v>0</v>
      </c>
      <c r="BJ129" s="19" t="s">
        <v>89</v>
      </c>
      <c r="BK129" s="188">
        <f t="shared" si="19"/>
        <v>0</v>
      </c>
      <c r="BL129" s="19" t="s">
        <v>270</v>
      </c>
      <c r="BM129" s="187" t="s">
        <v>1379</v>
      </c>
    </row>
    <row r="130" spans="1:65" s="12" customFormat="1" ht="22.9" customHeight="1" x14ac:dyDescent="0.2">
      <c r="B130" s="160"/>
      <c r="C130" s="161"/>
      <c r="D130" s="162" t="s">
        <v>80</v>
      </c>
      <c r="E130" s="174" t="s">
        <v>1380</v>
      </c>
      <c r="F130" s="174" t="s">
        <v>1381</v>
      </c>
      <c r="G130" s="161"/>
      <c r="H130" s="161"/>
      <c r="I130" s="164"/>
      <c r="J130" s="175">
        <f>BK130</f>
        <v>0</v>
      </c>
      <c r="K130" s="161"/>
      <c r="L130" s="166"/>
      <c r="M130" s="167"/>
      <c r="N130" s="168"/>
      <c r="O130" s="168"/>
      <c r="P130" s="169">
        <f>SUM(P131:P149)</f>
        <v>0</v>
      </c>
      <c r="Q130" s="168"/>
      <c r="R130" s="169">
        <f>SUM(R131:R149)</f>
        <v>0.10292999999999999</v>
      </c>
      <c r="S130" s="168"/>
      <c r="T130" s="170">
        <f>SUM(T131:T149)</f>
        <v>0</v>
      </c>
      <c r="AR130" s="171" t="s">
        <v>91</v>
      </c>
      <c r="AT130" s="172" t="s">
        <v>80</v>
      </c>
      <c r="AU130" s="172" t="s">
        <v>89</v>
      </c>
      <c r="AY130" s="171" t="s">
        <v>154</v>
      </c>
      <c r="BK130" s="173">
        <f>SUM(BK131:BK149)</f>
        <v>0</v>
      </c>
    </row>
    <row r="131" spans="1:65" s="2" customFormat="1" ht="33" customHeight="1" x14ac:dyDescent="0.2">
      <c r="A131" s="37"/>
      <c r="B131" s="38"/>
      <c r="C131" s="176" t="s">
        <v>377</v>
      </c>
      <c r="D131" s="176" t="s">
        <v>157</v>
      </c>
      <c r="E131" s="177" t="s">
        <v>1382</v>
      </c>
      <c r="F131" s="178" t="s">
        <v>1383</v>
      </c>
      <c r="G131" s="179" t="s">
        <v>181</v>
      </c>
      <c r="H131" s="180">
        <v>2</v>
      </c>
      <c r="I131" s="181"/>
      <c r="J131" s="182">
        <f t="shared" ref="J131:J149" si="20">ROUND(I131*H131,2)</f>
        <v>0</v>
      </c>
      <c r="K131" s="178" t="s">
        <v>79</v>
      </c>
      <c r="L131" s="42"/>
      <c r="M131" s="183" t="s">
        <v>79</v>
      </c>
      <c r="N131" s="184" t="s">
        <v>51</v>
      </c>
      <c r="O131" s="67"/>
      <c r="P131" s="185">
        <f t="shared" ref="P131:P149" si="21">O131*H131</f>
        <v>0</v>
      </c>
      <c r="Q131" s="185">
        <v>1.191E-2</v>
      </c>
      <c r="R131" s="185">
        <f t="shared" ref="R131:R149" si="22">Q131*H131</f>
        <v>2.3820000000000001E-2</v>
      </c>
      <c r="S131" s="185">
        <v>0</v>
      </c>
      <c r="T131" s="186">
        <f t="shared" ref="T131:T149" si="23">S131*H131</f>
        <v>0</v>
      </c>
      <c r="U131" s="37"/>
      <c r="V131" s="37"/>
      <c r="W131" s="37"/>
      <c r="X131" s="37"/>
      <c r="Y131" s="37"/>
      <c r="Z131" s="37"/>
      <c r="AA131" s="37"/>
      <c r="AB131" s="37"/>
      <c r="AC131" s="37"/>
      <c r="AD131" s="37"/>
      <c r="AE131" s="37"/>
      <c r="AR131" s="187" t="s">
        <v>270</v>
      </c>
      <c r="AT131" s="187" t="s">
        <v>157</v>
      </c>
      <c r="AU131" s="187" t="s">
        <v>91</v>
      </c>
      <c r="AY131" s="19" t="s">
        <v>154</v>
      </c>
      <c r="BE131" s="188">
        <f t="shared" ref="BE131:BE149" si="24">IF(N131="základní",J131,0)</f>
        <v>0</v>
      </c>
      <c r="BF131" s="188">
        <f t="shared" ref="BF131:BF149" si="25">IF(N131="snížená",J131,0)</f>
        <v>0</v>
      </c>
      <c r="BG131" s="188">
        <f t="shared" ref="BG131:BG149" si="26">IF(N131="zákl. přenesená",J131,0)</f>
        <v>0</v>
      </c>
      <c r="BH131" s="188">
        <f t="shared" ref="BH131:BH149" si="27">IF(N131="sníž. přenesená",J131,0)</f>
        <v>0</v>
      </c>
      <c r="BI131" s="188">
        <f t="shared" ref="BI131:BI149" si="28">IF(N131="nulová",J131,0)</f>
        <v>0</v>
      </c>
      <c r="BJ131" s="19" t="s">
        <v>89</v>
      </c>
      <c r="BK131" s="188">
        <f t="shared" ref="BK131:BK149" si="29">ROUND(I131*H131,2)</f>
        <v>0</v>
      </c>
      <c r="BL131" s="19" t="s">
        <v>270</v>
      </c>
      <c r="BM131" s="187" t="s">
        <v>1384</v>
      </c>
    </row>
    <row r="132" spans="1:65" s="2" customFormat="1" ht="24.2" customHeight="1" x14ac:dyDescent="0.2">
      <c r="A132" s="37"/>
      <c r="B132" s="38"/>
      <c r="C132" s="176" t="s">
        <v>383</v>
      </c>
      <c r="D132" s="176" t="s">
        <v>157</v>
      </c>
      <c r="E132" s="177" t="s">
        <v>1385</v>
      </c>
      <c r="F132" s="178" t="s">
        <v>1386</v>
      </c>
      <c r="G132" s="179" t="s">
        <v>181</v>
      </c>
      <c r="H132" s="180">
        <v>2</v>
      </c>
      <c r="I132" s="181"/>
      <c r="J132" s="182">
        <f t="shared" si="20"/>
        <v>0</v>
      </c>
      <c r="K132" s="178" t="s">
        <v>79</v>
      </c>
      <c r="L132" s="42"/>
      <c r="M132" s="183" t="s">
        <v>79</v>
      </c>
      <c r="N132" s="184" t="s">
        <v>51</v>
      </c>
      <c r="O132" s="67"/>
      <c r="P132" s="185">
        <f t="shared" si="21"/>
        <v>0</v>
      </c>
      <c r="Q132" s="185">
        <v>2.7E-4</v>
      </c>
      <c r="R132" s="185">
        <f t="shared" si="22"/>
        <v>5.4000000000000001E-4</v>
      </c>
      <c r="S132" s="185">
        <v>0</v>
      </c>
      <c r="T132" s="186">
        <f t="shared" si="23"/>
        <v>0</v>
      </c>
      <c r="U132" s="37"/>
      <c r="V132" s="37"/>
      <c r="W132" s="37"/>
      <c r="X132" s="37"/>
      <c r="Y132" s="37"/>
      <c r="Z132" s="37"/>
      <c r="AA132" s="37"/>
      <c r="AB132" s="37"/>
      <c r="AC132" s="37"/>
      <c r="AD132" s="37"/>
      <c r="AE132" s="37"/>
      <c r="AR132" s="187" t="s">
        <v>270</v>
      </c>
      <c r="AT132" s="187" t="s">
        <v>157</v>
      </c>
      <c r="AU132" s="187" t="s">
        <v>91</v>
      </c>
      <c r="AY132" s="19" t="s">
        <v>154</v>
      </c>
      <c r="BE132" s="188">
        <f t="shared" si="24"/>
        <v>0</v>
      </c>
      <c r="BF132" s="188">
        <f t="shared" si="25"/>
        <v>0</v>
      </c>
      <c r="BG132" s="188">
        <f t="shared" si="26"/>
        <v>0</v>
      </c>
      <c r="BH132" s="188">
        <f t="shared" si="27"/>
        <v>0</v>
      </c>
      <c r="BI132" s="188">
        <f t="shared" si="28"/>
        <v>0</v>
      </c>
      <c r="BJ132" s="19" t="s">
        <v>89</v>
      </c>
      <c r="BK132" s="188">
        <f t="shared" si="29"/>
        <v>0</v>
      </c>
      <c r="BL132" s="19" t="s">
        <v>270</v>
      </c>
      <c r="BM132" s="187" t="s">
        <v>1387</v>
      </c>
    </row>
    <row r="133" spans="1:65" s="2" customFormat="1" ht="24.2" customHeight="1" x14ac:dyDescent="0.2">
      <c r="A133" s="37"/>
      <c r="B133" s="38"/>
      <c r="C133" s="176" t="s">
        <v>389</v>
      </c>
      <c r="D133" s="176" t="s">
        <v>157</v>
      </c>
      <c r="E133" s="177" t="s">
        <v>1388</v>
      </c>
      <c r="F133" s="178" t="s">
        <v>1389</v>
      </c>
      <c r="G133" s="179" t="s">
        <v>181</v>
      </c>
      <c r="H133" s="180">
        <v>8</v>
      </c>
      <c r="I133" s="181"/>
      <c r="J133" s="182">
        <f t="shared" si="20"/>
        <v>0</v>
      </c>
      <c r="K133" s="178" t="s">
        <v>79</v>
      </c>
      <c r="L133" s="42"/>
      <c r="M133" s="183" t="s">
        <v>79</v>
      </c>
      <c r="N133" s="184" t="s">
        <v>51</v>
      </c>
      <c r="O133" s="67"/>
      <c r="P133" s="185">
        <f t="shared" si="21"/>
        <v>0</v>
      </c>
      <c r="Q133" s="185">
        <v>2.7E-4</v>
      </c>
      <c r="R133" s="185">
        <f t="shared" si="22"/>
        <v>2.16E-3</v>
      </c>
      <c r="S133" s="185">
        <v>0</v>
      </c>
      <c r="T133" s="186">
        <f t="shared" si="23"/>
        <v>0</v>
      </c>
      <c r="U133" s="37"/>
      <c r="V133" s="37"/>
      <c r="W133" s="37"/>
      <c r="X133" s="37"/>
      <c r="Y133" s="37"/>
      <c r="Z133" s="37"/>
      <c r="AA133" s="37"/>
      <c r="AB133" s="37"/>
      <c r="AC133" s="37"/>
      <c r="AD133" s="37"/>
      <c r="AE133" s="37"/>
      <c r="AR133" s="187" t="s">
        <v>270</v>
      </c>
      <c r="AT133" s="187" t="s">
        <v>157</v>
      </c>
      <c r="AU133" s="187" t="s">
        <v>91</v>
      </c>
      <c r="AY133" s="19" t="s">
        <v>154</v>
      </c>
      <c r="BE133" s="188">
        <f t="shared" si="24"/>
        <v>0</v>
      </c>
      <c r="BF133" s="188">
        <f t="shared" si="25"/>
        <v>0</v>
      </c>
      <c r="BG133" s="188">
        <f t="shared" si="26"/>
        <v>0</v>
      </c>
      <c r="BH133" s="188">
        <f t="shared" si="27"/>
        <v>0</v>
      </c>
      <c r="BI133" s="188">
        <f t="shared" si="28"/>
        <v>0</v>
      </c>
      <c r="BJ133" s="19" t="s">
        <v>89</v>
      </c>
      <c r="BK133" s="188">
        <f t="shared" si="29"/>
        <v>0</v>
      </c>
      <c r="BL133" s="19" t="s">
        <v>270</v>
      </c>
      <c r="BM133" s="187" t="s">
        <v>1390</v>
      </c>
    </row>
    <row r="134" spans="1:65" s="2" customFormat="1" ht="37.9" customHeight="1" x14ac:dyDescent="0.2">
      <c r="A134" s="37"/>
      <c r="B134" s="38"/>
      <c r="C134" s="176" t="s">
        <v>395</v>
      </c>
      <c r="D134" s="176" t="s">
        <v>157</v>
      </c>
      <c r="E134" s="177" t="s">
        <v>1391</v>
      </c>
      <c r="F134" s="178" t="s">
        <v>1392</v>
      </c>
      <c r="G134" s="179" t="s">
        <v>181</v>
      </c>
      <c r="H134" s="180">
        <v>1</v>
      </c>
      <c r="I134" s="181"/>
      <c r="J134" s="182">
        <f t="shared" si="20"/>
        <v>0</v>
      </c>
      <c r="K134" s="178" t="s">
        <v>79</v>
      </c>
      <c r="L134" s="42"/>
      <c r="M134" s="183" t="s">
        <v>79</v>
      </c>
      <c r="N134" s="184" t="s">
        <v>51</v>
      </c>
      <c r="O134" s="67"/>
      <c r="P134" s="185">
        <f t="shared" si="21"/>
        <v>0</v>
      </c>
      <c r="Q134" s="185">
        <v>1.1199999999999999E-3</v>
      </c>
      <c r="R134" s="185">
        <f t="shared" si="22"/>
        <v>1.1199999999999999E-3</v>
      </c>
      <c r="S134" s="185">
        <v>0</v>
      </c>
      <c r="T134" s="186">
        <f t="shared" si="23"/>
        <v>0</v>
      </c>
      <c r="U134" s="37"/>
      <c r="V134" s="37"/>
      <c r="W134" s="37"/>
      <c r="X134" s="37"/>
      <c r="Y134" s="37"/>
      <c r="Z134" s="37"/>
      <c r="AA134" s="37"/>
      <c r="AB134" s="37"/>
      <c r="AC134" s="37"/>
      <c r="AD134" s="37"/>
      <c r="AE134" s="37"/>
      <c r="AR134" s="187" t="s">
        <v>270</v>
      </c>
      <c r="AT134" s="187" t="s">
        <v>157</v>
      </c>
      <c r="AU134" s="187" t="s">
        <v>91</v>
      </c>
      <c r="AY134" s="19" t="s">
        <v>154</v>
      </c>
      <c r="BE134" s="188">
        <f t="shared" si="24"/>
        <v>0</v>
      </c>
      <c r="BF134" s="188">
        <f t="shared" si="25"/>
        <v>0</v>
      </c>
      <c r="BG134" s="188">
        <f t="shared" si="26"/>
        <v>0</v>
      </c>
      <c r="BH134" s="188">
        <f t="shared" si="27"/>
        <v>0</v>
      </c>
      <c r="BI134" s="188">
        <f t="shared" si="28"/>
        <v>0</v>
      </c>
      <c r="BJ134" s="19" t="s">
        <v>89</v>
      </c>
      <c r="BK134" s="188">
        <f t="shared" si="29"/>
        <v>0</v>
      </c>
      <c r="BL134" s="19" t="s">
        <v>270</v>
      </c>
      <c r="BM134" s="187" t="s">
        <v>1393</v>
      </c>
    </row>
    <row r="135" spans="1:65" s="2" customFormat="1" ht="33" customHeight="1" x14ac:dyDescent="0.2">
      <c r="A135" s="37"/>
      <c r="B135" s="38"/>
      <c r="C135" s="176" t="s">
        <v>402</v>
      </c>
      <c r="D135" s="176" t="s">
        <v>157</v>
      </c>
      <c r="E135" s="177" t="s">
        <v>1394</v>
      </c>
      <c r="F135" s="178" t="s">
        <v>1395</v>
      </c>
      <c r="G135" s="179" t="s">
        <v>181</v>
      </c>
      <c r="H135" s="180">
        <v>1</v>
      </c>
      <c r="I135" s="181"/>
      <c r="J135" s="182">
        <f t="shared" si="20"/>
        <v>0</v>
      </c>
      <c r="K135" s="178" t="s">
        <v>79</v>
      </c>
      <c r="L135" s="42"/>
      <c r="M135" s="183" t="s">
        <v>79</v>
      </c>
      <c r="N135" s="184" t="s">
        <v>51</v>
      </c>
      <c r="O135" s="67"/>
      <c r="P135" s="185">
        <f t="shared" si="21"/>
        <v>0</v>
      </c>
      <c r="Q135" s="185">
        <v>1.1199999999999999E-3</v>
      </c>
      <c r="R135" s="185">
        <f t="shared" si="22"/>
        <v>1.1199999999999999E-3</v>
      </c>
      <c r="S135" s="185">
        <v>0</v>
      </c>
      <c r="T135" s="186">
        <f t="shared" si="23"/>
        <v>0</v>
      </c>
      <c r="U135" s="37"/>
      <c r="V135" s="37"/>
      <c r="W135" s="37"/>
      <c r="X135" s="37"/>
      <c r="Y135" s="37"/>
      <c r="Z135" s="37"/>
      <c r="AA135" s="37"/>
      <c r="AB135" s="37"/>
      <c r="AC135" s="37"/>
      <c r="AD135" s="37"/>
      <c r="AE135" s="37"/>
      <c r="AR135" s="187" t="s">
        <v>270</v>
      </c>
      <c r="AT135" s="187" t="s">
        <v>157</v>
      </c>
      <c r="AU135" s="187" t="s">
        <v>91</v>
      </c>
      <c r="AY135" s="19" t="s">
        <v>154</v>
      </c>
      <c r="BE135" s="188">
        <f t="shared" si="24"/>
        <v>0</v>
      </c>
      <c r="BF135" s="188">
        <f t="shared" si="25"/>
        <v>0</v>
      </c>
      <c r="BG135" s="188">
        <f t="shared" si="26"/>
        <v>0</v>
      </c>
      <c r="BH135" s="188">
        <f t="shared" si="27"/>
        <v>0</v>
      </c>
      <c r="BI135" s="188">
        <f t="shared" si="28"/>
        <v>0</v>
      </c>
      <c r="BJ135" s="19" t="s">
        <v>89</v>
      </c>
      <c r="BK135" s="188">
        <f t="shared" si="29"/>
        <v>0</v>
      </c>
      <c r="BL135" s="19" t="s">
        <v>270</v>
      </c>
      <c r="BM135" s="187" t="s">
        <v>1396</v>
      </c>
    </row>
    <row r="136" spans="1:65" s="2" customFormat="1" ht="33" customHeight="1" x14ac:dyDescent="0.2">
      <c r="A136" s="37"/>
      <c r="B136" s="38"/>
      <c r="C136" s="176" t="s">
        <v>410</v>
      </c>
      <c r="D136" s="176" t="s">
        <v>157</v>
      </c>
      <c r="E136" s="177" t="s">
        <v>1397</v>
      </c>
      <c r="F136" s="178" t="s">
        <v>1398</v>
      </c>
      <c r="G136" s="179" t="s">
        <v>181</v>
      </c>
      <c r="H136" s="180">
        <v>1</v>
      </c>
      <c r="I136" s="181"/>
      <c r="J136" s="182">
        <f t="shared" si="20"/>
        <v>0</v>
      </c>
      <c r="K136" s="178" t="s">
        <v>79</v>
      </c>
      <c r="L136" s="42"/>
      <c r="M136" s="183" t="s">
        <v>79</v>
      </c>
      <c r="N136" s="184" t="s">
        <v>51</v>
      </c>
      <c r="O136" s="67"/>
      <c r="P136" s="185">
        <f t="shared" si="21"/>
        <v>0</v>
      </c>
      <c r="Q136" s="185">
        <v>1.1199999999999999E-3</v>
      </c>
      <c r="R136" s="185">
        <f t="shared" si="22"/>
        <v>1.1199999999999999E-3</v>
      </c>
      <c r="S136" s="185">
        <v>0</v>
      </c>
      <c r="T136" s="186">
        <f t="shared" si="23"/>
        <v>0</v>
      </c>
      <c r="U136" s="37"/>
      <c r="V136" s="37"/>
      <c r="W136" s="37"/>
      <c r="X136" s="37"/>
      <c r="Y136" s="37"/>
      <c r="Z136" s="37"/>
      <c r="AA136" s="37"/>
      <c r="AB136" s="37"/>
      <c r="AC136" s="37"/>
      <c r="AD136" s="37"/>
      <c r="AE136" s="37"/>
      <c r="AR136" s="187" t="s">
        <v>270</v>
      </c>
      <c r="AT136" s="187" t="s">
        <v>157</v>
      </c>
      <c r="AU136" s="187" t="s">
        <v>91</v>
      </c>
      <c r="AY136" s="19" t="s">
        <v>154</v>
      </c>
      <c r="BE136" s="188">
        <f t="shared" si="24"/>
        <v>0</v>
      </c>
      <c r="BF136" s="188">
        <f t="shared" si="25"/>
        <v>0</v>
      </c>
      <c r="BG136" s="188">
        <f t="shared" si="26"/>
        <v>0</v>
      </c>
      <c r="BH136" s="188">
        <f t="shared" si="27"/>
        <v>0</v>
      </c>
      <c r="BI136" s="188">
        <f t="shared" si="28"/>
        <v>0</v>
      </c>
      <c r="BJ136" s="19" t="s">
        <v>89</v>
      </c>
      <c r="BK136" s="188">
        <f t="shared" si="29"/>
        <v>0</v>
      </c>
      <c r="BL136" s="19" t="s">
        <v>270</v>
      </c>
      <c r="BM136" s="187" t="s">
        <v>1399</v>
      </c>
    </row>
    <row r="137" spans="1:65" s="2" customFormat="1" ht="37.9" customHeight="1" x14ac:dyDescent="0.2">
      <c r="A137" s="37"/>
      <c r="B137" s="38"/>
      <c r="C137" s="176" t="s">
        <v>417</v>
      </c>
      <c r="D137" s="176" t="s">
        <v>157</v>
      </c>
      <c r="E137" s="177" t="s">
        <v>1400</v>
      </c>
      <c r="F137" s="178" t="s">
        <v>1401</v>
      </c>
      <c r="G137" s="179" t="s">
        <v>181</v>
      </c>
      <c r="H137" s="180">
        <v>1</v>
      </c>
      <c r="I137" s="181"/>
      <c r="J137" s="182">
        <f t="shared" si="20"/>
        <v>0</v>
      </c>
      <c r="K137" s="178" t="s">
        <v>79</v>
      </c>
      <c r="L137" s="42"/>
      <c r="M137" s="183" t="s">
        <v>79</v>
      </c>
      <c r="N137" s="184" t="s">
        <v>51</v>
      </c>
      <c r="O137" s="67"/>
      <c r="P137" s="185">
        <f t="shared" si="21"/>
        <v>0</v>
      </c>
      <c r="Q137" s="185">
        <v>1.8000000000000001E-4</v>
      </c>
      <c r="R137" s="185">
        <f t="shared" si="22"/>
        <v>1.8000000000000001E-4</v>
      </c>
      <c r="S137" s="185">
        <v>0</v>
      </c>
      <c r="T137" s="186">
        <f t="shared" si="23"/>
        <v>0</v>
      </c>
      <c r="U137" s="37"/>
      <c r="V137" s="37"/>
      <c r="W137" s="37"/>
      <c r="X137" s="37"/>
      <c r="Y137" s="37"/>
      <c r="Z137" s="37"/>
      <c r="AA137" s="37"/>
      <c r="AB137" s="37"/>
      <c r="AC137" s="37"/>
      <c r="AD137" s="37"/>
      <c r="AE137" s="37"/>
      <c r="AR137" s="187" t="s">
        <v>270</v>
      </c>
      <c r="AT137" s="187" t="s">
        <v>157</v>
      </c>
      <c r="AU137" s="187" t="s">
        <v>91</v>
      </c>
      <c r="AY137" s="19" t="s">
        <v>154</v>
      </c>
      <c r="BE137" s="188">
        <f t="shared" si="24"/>
        <v>0</v>
      </c>
      <c r="BF137" s="188">
        <f t="shared" si="25"/>
        <v>0</v>
      </c>
      <c r="BG137" s="188">
        <f t="shared" si="26"/>
        <v>0</v>
      </c>
      <c r="BH137" s="188">
        <f t="shared" si="27"/>
        <v>0</v>
      </c>
      <c r="BI137" s="188">
        <f t="shared" si="28"/>
        <v>0</v>
      </c>
      <c r="BJ137" s="19" t="s">
        <v>89</v>
      </c>
      <c r="BK137" s="188">
        <f t="shared" si="29"/>
        <v>0</v>
      </c>
      <c r="BL137" s="19" t="s">
        <v>270</v>
      </c>
      <c r="BM137" s="187" t="s">
        <v>1402</v>
      </c>
    </row>
    <row r="138" spans="1:65" s="2" customFormat="1" ht="24.2" customHeight="1" x14ac:dyDescent="0.2">
      <c r="A138" s="37"/>
      <c r="B138" s="38"/>
      <c r="C138" s="176" t="s">
        <v>423</v>
      </c>
      <c r="D138" s="176" t="s">
        <v>157</v>
      </c>
      <c r="E138" s="177" t="s">
        <v>1403</v>
      </c>
      <c r="F138" s="178" t="s">
        <v>1404</v>
      </c>
      <c r="G138" s="179" t="s">
        <v>181</v>
      </c>
      <c r="H138" s="180">
        <v>1</v>
      </c>
      <c r="I138" s="181"/>
      <c r="J138" s="182">
        <f t="shared" si="20"/>
        <v>0</v>
      </c>
      <c r="K138" s="178" t="s">
        <v>79</v>
      </c>
      <c r="L138" s="42"/>
      <c r="M138" s="183" t="s">
        <v>79</v>
      </c>
      <c r="N138" s="184" t="s">
        <v>51</v>
      </c>
      <c r="O138" s="67"/>
      <c r="P138" s="185">
        <f t="shared" si="21"/>
        <v>0</v>
      </c>
      <c r="Q138" s="185">
        <v>3.2499999999999999E-3</v>
      </c>
      <c r="R138" s="185">
        <f t="shared" si="22"/>
        <v>3.2499999999999999E-3</v>
      </c>
      <c r="S138" s="185">
        <v>0</v>
      </c>
      <c r="T138" s="186">
        <f t="shared" si="23"/>
        <v>0</v>
      </c>
      <c r="U138" s="37"/>
      <c r="V138" s="37"/>
      <c r="W138" s="37"/>
      <c r="X138" s="37"/>
      <c r="Y138" s="37"/>
      <c r="Z138" s="37"/>
      <c r="AA138" s="37"/>
      <c r="AB138" s="37"/>
      <c r="AC138" s="37"/>
      <c r="AD138" s="37"/>
      <c r="AE138" s="37"/>
      <c r="AR138" s="187" t="s">
        <v>270</v>
      </c>
      <c r="AT138" s="187" t="s">
        <v>157</v>
      </c>
      <c r="AU138" s="187" t="s">
        <v>91</v>
      </c>
      <c r="AY138" s="19" t="s">
        <v>154</v>
      </c>
      <c r="BE138" s="188">
        <f t="shared" si="24"/>
        <v>0</v>
      </c>
      <c r="BF138" s="188">
        <f t="shared" si="25"/>
        <v>0</v>
      </c>
      <c r="BG138" s="188">
        <f t="shared" si="26"/>
        <v>0</v>
      </c>
      <c r="BH138" s="188">
        <f t="shared" si="27"/>
        <v>0</v>
      </c>
      <c r="BI138" s="188">
        <f t="shared" si="28"/>
        <v>0</v>
      </c>
      <c r="BJ138" s="19" t="s">
        <v>89</v>
      </c>
      <c r="BK138" s="188">
        <f t="shared" si="29"/>
        <v>0</v>
      </c>
      <c r="BL138" s="19" t="s">
        <v>270</v>
      </c>
      <c r="BM138" s="187" t="s">
        <v>1405</v>
      </c>
    </row>
    <row r="139" spans="1:65" s="2" customFormat="1" ht="24.2" customHeight="1" x14ac:dyDescent="0.2">
      <c r="A139" s="37"/>
      <c r="B139" s="38"/>
      <c r="C139" s="176" t="s">
        <v>433</v>
      </c>
      <c r="D139" s="176" t="s">
        <v>157</v>
      </c>
      <c r="E139" s="177" t="s">
        <v>1406</v>
      </c>
      <c r="F139" s="178" t="s">
        <v>1407</v>
      </c>
      <c r="G139" s="179" t="s">
        <v>181</v>
      </c>
      <c r="H139" s="180">
        <v>2</v>
      </c>
      <c r="I139" s="181"/>
      <c r="J139" s="182">
        <f t="shared" si="20"/>
        <v>0</v>
      </c>
      <c r="K139" s="178" t="s">
        <v>79</v>
      </c>
      <c r="L139" s="42"/>
      <c r="M139" s="183" t="s">
        <v>79</v>
      </c>
      <c r="N139" s="184" t="s">
        <v>51</v>
      </c>
      <c r="O139" s="67"/>
      <c r="P139" s="185">
        <f t="shared" si="21"/>
        <v>0</v>
      </c>
      <c r="Q139" s="185">
        <v>3.2499999999999999E-3</v>
      </c>
      <c r="R139" s="185">
        <f t="shared" si="22"/>
        <v>6.4999999999999997E-3</v>
      </c>
      <c r="S139" s="185">
        <v>0</v>
      </c>
      <c r="T139" s="186">
        <f t="shared" si="23"/>
        <v>0</v>
      </c>
      <c r="U139" s="37"/>
      <c r="V139" s="37"/>
      <c r="W139" s="37"/>
      <c r="X139" s="37"/>
      <c r="Y139" s="37"/>
      <c r="Z139" s="37"/>
      <c r="AA139" s="37"/>
      <c r="AB139" s="37"/>
      <c r="AC139" s="37"/>
      <c r="AD139" s="37"/>
      <c r="AE139" s="37"/>
      <c r="AR139" s="187" t="s">
        <v>270</v>
      </c>
      <c r="AT139" s="187" t="s">
        <v>157</v>
      </c>
      <c r="AU139" s="187" t="s">
        <v>91</v>
      </c>
      <c r="AY139" s="19" t="s">
        <v>154</v>
      </c>
      <c r="BE139" s="188">
        <f t="shared" si="24"/>
        <v>0</v>
      </c>
      <c r="BF139" s="188">
        <f t="shared" si="25"/>
        <v>0</v>
      </c>
      <c r="BG139" s="188">
        <f t="shared" si="26"/>
        <v>0</v>
      </c>
      <c r="BH139" s="188">
        <f t="shared" si="27"/>
        <v>0</v>
      </c>
      <c r="BI139" s="188">
        <f t="shared" si="28"/>
        <v>0</v>
      </c>
      <c r="BJ139" s="19" t="s">
        <v>89</v>
      </c>
      <c r="BK139" s="188">
        <f t="shared" si="29"/>
        <v>0</v>
      </c>
      <c r="BL139" s="19" t="s">
        <v>270</v>
      </c>
      <c r="BM139" s="187" t="s">
        <v>1408</v>
      </c>
    </row>
    <row r="140" spans="1:65" s="2" customFormat="1" ht="24.2" customHeight="1" x14ac:dyDescent="0.2">
      <c r="A140" s="37"/>
      <c r="B140" s="38"/>
      <c r="C140" s="176" t="s">
        <v>442</v>
      </c>
      <c r="D140" s="176" t="s">
        <v>157</v>
      </c>
      <c r="E140" s="177" t="s">
        <v>1409</v>
      </c>
      <c r="F140" s="178" t="s">
        <v>1410</v>
      </c>
      <c r="G140" s="179" t="s">
        <v>181</v>
      </c>
      <c r="H140" s="180">
        <v>15</v>
      </c>
      <c r="I140" s="181"/>
      <c r="J140" s="182">
        <f t="shared" si="20"/>
        <v>0</v>
      </c>
      <c r="K140" s="178" t="s">
        <v>79</v>
      </c>
      <c r="L140" s="42"/>
      <c r="M140" s="183" t="s">
        <v>79</v>
      </c>
      <c r="N140" s="184" t="s">
        <v>51</v>
      </c>
      <c r="O140" s="67"/>
      <c r="P140" s="185">
        <f t="shared" si="21"/>
        <v>0</v>
      </c>
      <c r="Q140" s="185">
        <v>2.2000000000000001E-4</v>
      </c>
      <c r="R140" s="185">
        <f t="shared" si="22"/>
        <v>3.3E-3</v>
      </c>
      <c r="S140" s="185">
        <v>0</v>
      </c>
      <c r="T140" s="186">
        <f t="shared" si="23"/>
        <v>0</v>
      </c>
      <c r="U140" s="37"/>
      <c r="V140" s="37"/>
      <c r="W140" s="37"/>
      <c r="X140" s="37"/>
      <c r="Y140" s="37"/>
      <c r="Z140" s="37"/>
      <c r="AA140" s="37"/>
      <c r="AB140" s="37"/>
      <c r="AC140" s="37"/>
      <c r="AD140" s="37"/>
      <c r="AE140" s="37"/>
      <c r="AR140" s="187" t="s">
        <v>270</v>
      </c>
      <c r="AT140" s="187" t="s">
        <v>157</v>
      </c>
      <c r="AU140" s="187" t="s">
        <v>91</v>
      </c>
      <c r="AY140" s="19" t="s">
        <v>154</v>
      </c>
      <c r="BE140" s="188">
        <f t="shared" si="24"/>
        <v>0</v>
      </c>
      <c r="BF140" s="188">
        <f t="shared" si="25"/>
        <v>0</v>
      </c>
      <c r="BG140" s="188">
        <f t="shared" si="26"/>
        <v>0</v>
      </c>
      <c r="BH140" s="188">
        <f t="shared" si="27"/>
        <v>0</v>
      </c>
      <c r="BI140" s="188">
        <f t="shared" si="28"/>
        <v>0</v>
      </c>
      <c r="BJ140" s="19" t="s">
        <v>89</v>
      </c>
      <c r="BK140" s="188">
        <f t="shared" si="29"/>
        <v>0</v>
      </c>
      <c r="BL140" s="19" t="s">
        <v>270</v>
      </c>
      <c r="BM140" s="187" t="s">
        <v>1411</v>
      </c>
    </row>
    <row r="141" spans="1:65" s="2" customFormat="1" ht="24.2" customHeight="1" x14ac:dyDescent="0.2">
      <c r="A141" s="37"/>
      <c r="B141" s="38"/>
      <c r="C141" s="176" t="s">
        <v>446</v>
      </c>
      <c r="D141" s="176" t="s">
        <v>157</v>
      </c>
      <c r="E141" s="177" t="s">
        <v>1412</v>
      </c>
      <c r="F141" s="178" t="s">
        <v>1413</v>
      </c>
      <c r="G141" s="179" t="s">
        <v>181</v>
      </c>
      <c r="H141" s="180">
        <v>1</v>
      </c>
      <c r="I141" s="181"/>
      <c r="J141" s="182">
        <f t="shared" si="20"/>
        <v>0</v>
      </c>
      <c r="K141" s="178" t="s">
        <v>79</v>
      </c>
      <c r="L141" s="42"/>
      <c r="M141" s="183" t="s">
        <v>79</v>
      </c>
      <c r="N141" s="184" t="s">
        <v>51</v>
      </c>
      <c r="O141" s="67"/>
      <c r="P141" s="185">
        <f t="shared" si="21"/>
        <v>0</v>
      </c>
      <c r="Q141" s="185">
        <v>1.24E-3</v>
      </c>
      <c r="R141" s="185">
        <f t="shared" si="22"/>
        <v>1.24E-3</v>
      </c>
      <c r="S141" s="185">
        <v>0</v>
      </c>
      <c r="T141" s="186">
        <f t="shared" si="23"/>
        <v>0</v>
      </c>
      <c r="U141" s="37"/>
      <c r="V141" s="37"/>
      <c r="W141" s="37"/>
      <c r="X141" s="37"/>
      <c r="Y141" s="37"/>
      <c r="Z141" s="37"/>
      <c r="AA141" s="37"/>
      <c r="AB141" s="37"/>
      <c r="AC141" s="37"/>
      <c r="AD141" s="37"/>
      <c r="AE141" s="37"/>
      <c r="AR141" s="187" t="s">
        <v>270</v>
      </c>
      <c r="AT141" s="187" t="s">
        <v>157</v>
      </c>
      <c r="AU141" s="187" t="s">
        <v>91</v>
      </c>
      <c r="AY141" s="19" t="s">
        <v>154</v>
      </c>
      <c r="BE141" s="188">
        <f t="shared" si="24"/>
        <v>0</v>
      </c>
      <c r="BF141" s="188">
        <f t="shared" si="25"/>
        <v>0</v>
      </c>
      <c r="BG141" s="188">
        <f t="shared" si="26"/>
        <v>0</v>
      </c>
      <c r="BH141" s="188">
        <f t="shared" si="27"/>
        <v>0</v>
      </c>
      <c r="BI141" s="188">
        <f t="shared" si="28"/>
        <v>0</v>
      </c>
      <c r="BJ141" s="19" t="s">
        <v>89</v>
      </c>
      <c r="BK141" s="188">
        <f t="shared" si="29"/>
        <v>0</v>
      </c>
      <c r="BL141" s="19" t="s">
        <v>270</v>
      </c>
      <c r="BM141" s="187" t="s">
        <v>1414</v>
      </c>
    </row>
    <row r="142" spans="1:65" s="2" customFormat="1" ht="21.75" customHeight="1" x14ac:dyDescent="0.2">
      <c r="A142" s="37"/>
      <c r="B142" s="38"/>
      <c r="C142" s="176" t="s">
        <v>450</v>
      </c>
      <c r="D142" s="176" t="s">
        <v>157</v>
      </c>
      <c r="E142" s="177" t="s">
        <v>1415</v>
      </c>
      <c r="F142" s="178" t="s">
        <v>1416</v>
      </c>
      <c r="G142" s="179" t="s">
        <v>181</v>
      </c>
      <c r="H142" s="180">
        <v>2</v>
      </c>
      <c r="I142" s="181"/>
      <c r="J142" s="182">
        <f t="shared" si="20"/>
        <v>0</v>
      </c>
      <c r="K142" s="178" t="s">
        <v>79</v>
      </c>
      <c r="L142" s="42"/>
      <c r="M142" s="183" t="s">
        <v>79</v>
      </c>
      <c r="N142" s="184" t="s">
        <v>51</v>
      </c>
      <c r="O142" s="67"/>
      <c r="P142" s="185">
        <f t="shared" si="21"/>
        <v>0</v>
      </c>
      <c r="Q142" s="185">
        <v>1.73E-3</v>
      </c>
      <c r="R142" s="185">
        <f t="shared" si="22"/>
        <v>3.46E-3</v>
      </c>
      <c r="S142" s="185">
        <v>0</v>
      </c>
      <c r="T142" s="186">
        <f t="shared" si="23"/>
        <v>0</v>
      </c>
      <c r="U142" s="37"/>
      <c r="V142" s="37"/>
      <c r="W142" s="37"/>
      <c r="X142" s="37"/>
      <c r="Y142" s="37"/>
      <c r="Z142" s="37"/>
      <c r="AA142" s="37"/>
      <c r="AB142" s="37"/>
      <c r="AC142" s="37"/>
      <c r="AD142" s="37"/>
      <c r="AE142" s="37"/>
      <c r="AR142" s="187" t="s">
        <v>270</v>
      </c>
      <c r="AT142" s="187" t="s">
        <v>157</v>
      </c>
      <c r="AU142" s="187" t="s">
        <v>91</v>
      </c>
      <c r="AY142" s="19" t="s">
        <v>154</v>
      </c>
      <c r="BE142" s="188">
        <f t="shared" si="24"/>
        <v>0</v>
      </c>
      <c r="BF142" s="188">
        <f t="shared" si="25"/>
        <v>0</v>
      </c>
      <c r="BG142" s="188">
        <f t="shared" si="26"/>
        <v>0</v>
      </c>
      <c r="BH142" s="188">
        <f t="shared" si="27"/>
        <v>0</v>
      </c>
      <c r="BI142" s="188">
        <f t="shared" si="28"/>
        <v>0</v>
      </c>
      <c r="BJ142" s="19" t="s">
        <v>89</v>
      </c>
      <c r="BK142" s="188">
        <f t="shared" si="29"/>
        <v>0</v>
      </c>
      <c r="BL142" s="19" t="s">
        <v>270</v>
      </c>
      <c r="BM142" s="187" t="s">
        <v>1417</v>
      </c>
    </row>
    <row r="143" spans="1:65" s="2" customFormat="1" ht="24.2" customHeight="1" x14ac:dyDescent="0.2">
      <c r="A143" s="37"/>
      <c r="B143" s="38"/>
      <c r="C143" s="176" t="s">
        <v>454</v>
      </c>
      <c r="D143" s="176" t="s">
        <v>157</v>
      </c>
      <c r="E143" s="177" t="s">
        <v>1418</v>
      </c>
      <c r="F143" s="178" t="s">
        <v>1419</v>
      </c>
      <c r="G143" s="179" t="s">
        <v>181</v>
      </c>
      <c r="H143" s="180">
        <v>8</v>
      </c>
      <c r="I143" s="181"/>
      <c r="J143" s="182">
        <f t="shared" si="20"/>
        <v>0</v>
      </c>
      <c r="K143" s="178" t="s">
        <v>79</v>
      </c>
      <c r="L143" s="42"/>
      <c r="M143" s="183" t="s">
        <v>79</v>
      </c>
      <c r="N143" s="184" t="s">
        <v>51</v>
      </c>
      <c r="O143" s="67"/>
      <c r="P143" s="185">
        <f t="shared" si="21"/>
        <v>0</v>
      </c>
      <c r="Q143" s="185">
        <v>2.3000000000000001E-4</v>
      </c>
      <c r="R143" s="185">
        <f t="shared" si="22"/>
        <v>1.8400000000000001E-3</v>
      </c>
      <c r="S143" s="185">
        <v>0</v>
      </c>
      <c r="T143" s="186">
        <f t="shared" si="23"/>
        <v>0</v>
      </c>
      <c r="U143" s="37"/>
      <c r="V143" s="37"/>
      <c r="W143" s="37"/>
      <c r="X143" s="37"/>
      <c r="Y143" s="37"/>
      <c r="Z143" s="37"/>
      <c r="AA143" s="37"/>
      <c r="AB143" s="37"/>
      <c r="AC143" s="37"/>
      <c r="AD143" s="37"/>
      <c r="AE143" s="37"/>
      <c r="AR143" s="187" t="s">
        <v>270</v>
      </c>
      <c r="AT143" s="187" t="s">
        <v>157</v>
      </c>
      <c r="AU143" s="187" t="s">
        <v>91</v>
      </c>
      <c r="AY143" s="19" t="s">
        <v>154</v>
      </c>
      <c r="BE143" s="188">
        <f t="shared" si="24"/>
        <v>0</v>
      </c>
      <c r="BF143" s="188">
        <f t="shared" si="25"/>
        <v>0</v>
      </c>
      <c r="BG143" s="188">
        <f t="shared" si="26"/>
        <v>0</v>
      </c>
      <c r="BH143" s="188">
        <f t="shared" si="27"/>
        <v>0</v>
      </c>
      <c r="BI143" s="188">
        <f t="shared" si="28"/>
        <v>0</v>
      </c>
      <c r="BJ143" s="19" t="s">
        <v>89</v>
      </c>
      <c r="BK143" s="188">
        <f t="shared" si="29"/>
        <v>0</v>
      </c>
      <c r="BL143" s="19" t="s">
        <v>270</v>
      </c>
      <c r="BM143" s="187" t="s">
        <v>1420</v>
      </c>
    </row>
    <row r="144" spans="1:65" s="2" customFormat="1" ht="24.2" customHeight="1" x14ac:dyDescent="0.2">
      <c r="A144" s="37"/>
      <c r="B144" s="38"/>
      <c r="C144" s="176" t="s">
        <v>458</v>
      </c>
      <c r="D144" s="176" t="s">
        <v>157</v>
      </c>
      <c r="E144" s="177" t="s">
        <v>1421</v>
      </c>
      <c r="F144" s="178" t="s">
        <v>1422</v>
      </c>
      <c r="G144" s="179" t="s">
        <v>181</v>
      </c>
      <c r="H144" s="180">
        <v>7</v>
      </c>
      <c r="I144" s="181"/>
      <c r="J144" s="182">
        <f t="shared" si="20"/>
        <v>0</v>
      </c>
      <c r="K144" s="178" t="s">
        <v>79</v>
      </c>
      <c r="L144" s="42"/>
      <c r="M144" s="183" t="s">
        <v>79</v>
      </c>
      <c r="N144" s="184" t="s">
        <v>51</v>
      </c>
      <c r="O144" s="67"/>
      <c r="P144" s="185">
        <f t="shared" si="21"/>
        <v>0</v>
      </c>
      <c r="Q144" s="185">
        <v>7.6000000000000004E-4</v>
      </c>
      <c r="R144" s="185">
        <f t="shared" si="22"/>
        <v>5.3200000000000001E-3</v>
      </c>
      <c r="S144" s="185">
        <v>0</v>
      </c>
      <c r="T144" s="186">
        <f t="shared" si="23"/>
        <v>0</v>
      </c>
      <c r="U144" s="37"/>
      <c r="V144" s="37"/>
      <c r="W144" s="37"/>
      <c r="X144" s="37"/>
      <c r="Y144" s="37"/>
      <c r="Z144" s="37"/>
      <c r="AA144" s="37"/>
      <c r="AB144" s="37"/>
      <c r="AC144" s="37"/>
      <c r="AD144" s="37"/>
      <c r="AE144" s="37"/>
      <c r="AR144" s="187" t="s">
        <v>270</v>
      </c>
      <c r="AT144" s="187" t="s">
        <v>157</v>
      </c>
      <c r="AU144" s="187" t="s">
        <v>91</v>
      </c>
      <c r="AY144" s="19" t="s">
        <v>154</v>
      </c>
      <c r="BE144" s="188">
        <f t="shared" si="24"/>
        <v>0</v>
      </c>
      <c r="BF144" s="188">
        <f t="shared" si="25"/>
        <v>0</v>
      </c>
      <c r="BG144" s="188">
        <f t="shared" si="26"/>
        <v>0</v>
      </c>
      <c r="BH144" s="188">
        <f t="shared" si="27"/>
        <v>0</v>
      </c>
      <c r="BI144" s="188">
        <f t="shared" si="28"/>
        <v>0</v>
      </c>
      <c r="BJ144" s="19" t="s">
        <v>89</v>
      </c>
      <c r="BK144" s="188">
        <f t="shared" si="29"/>
        <v>0</v>
      </c>
      <c r="BL144" s="19" t="s">
        <v>270</v>
      </c>
      <c r="BM144" s="187" t="s">
        <v>1423</v>
      </c>
    </row>
    <row r="145" spans="1:65" s="2" customFormat="1" ht="24.2" customHeight="1" x14ac:dyDescent="0.2">
      <c r="A145" s="37"/>
      <c r="B145" s="38"/>
      <c r="C145" s="176" t="s">
        <v>462</v>
      </c>
      <c r="D145" s="176" t="s">
        <v>157</v>
      </c>
      <c r="E145" s="177" t="s">
        <v>1424</v>
      </c>
      <c r="F145" s="178" t="s">
        <v>1425</v>
      </c>
      <c r="G145" s="179" t="s">
        <v>181</v>
      </c>
      <c r="H145" s="180">
        <v>4</v>
      </c>
      <c r="I145" s="181"/>
      <c r="J145" s="182">
        <f t="shared" si="20"/>
        <v>0</v>
      </c>
      <c r="K145" s="178" t="s">
        <v>79</v>
      </c>
      <c r="L145" s="42"/>
      <c r="M145" s="183" t="s">
        <v>79</v>
      </c>
      <c r="N145" s="184" t="s">
        <v>51</v>
      </c>
      <c r="O145" s="67"/>
      <c r="P145" s="185">
        <f t="shared" si="21"/>
        <v>0</v>
      </c>
      <c r="Q145" s="185">
        <v>1.1900000000000001E-3</v>
      </c>
      <c r="R145" s="185">
        <f t="shared" si="22"/>
        <v>4.7600000000000003E-3</v>
      </c>
      <c r="S145" s="185">
        <v>0</v>
      </c>
      <c r="T145" s="186">
        <f t="shared" si="23"/>
        <v>0</v>
      </c>
      <c r="U145" s="37"/>
      <c r="V145" s="37"/>
      <c r="W145" s="37"/>
      <c r="X145" s="37"/>
      <c r="Y145" s="37"/>
      <c r="Z145" s="37"/>
      <c r="AA145" s="37"/>
      <c r="AB145" s="37"/>
      <c r="AC145" s="37"/>
      <c r="AD145" s="37"/>
      <c r="AE145" s="37"/>
      <c r="AR145" s="187" t="s">
        <v>270</v>
      </c>
      <c r="AT145" s="187" t="s">
        <v>157</v>
      </c>
      <c r="AU145" s="187" t="s">
        <v>91</v>
      </c>
      <c r="AY145" s="19" t="s">
        <v>154</v>
      </c>
      <c r="BE145" s="188">
        <f t="shared" si="24"/>
        <v>0</v>
      </c>
      <c r="BF145" s="188">
        <f t="shared" si="25"/>
        <v>0</v>
      </c>
      <c r="BG145" s="188">
        <f t="shared" si="26"/>
        <v>0</v>
      </c>
      <c r="BH145" s="188">
        <f t="shared" si="27"/>
        <v>0</v>
      </c>
      <c r="BI145" s="188">
        <f t="shared" si="28"/>
        <v>0</v>
      </c>
      <c r="BJ145" s="19" t="s">
        <v>89</v>
      </c>
      <c r="BK145" s="188">
        <f t="shared" si="29"/>
        <v>0</v>
      </c>
      <c r="BL145" s="19" t="s">
        <v>270</v>
      </c>
      <c r="BM145" s="187" t="s">
        <v>1426</v>
      </c>
    </row>
    <row r="146" spans="1:65" s="2" customFormat="1" ht="24.2" customHeight="1" x14ac:dyDescent="0.2">
      <c r="A146" s="37"/>
      <c r="B146" s="38"/>
      <c r="C146" s="176" t="s">
        <v>466</v>
      </c>
      <c r="D146" s="176" t="s">
        <v>157</v>
      </c>
      <c r="E146" s="177" t="s">
        <v>1427</v>
      </c>
      <c r="F146" s="178" t="s">
        <v>1428</v>
      </c>
      <c r="G146" s="179" t="s">
        <v>181</v>
      </c>
      <c r="H146" s="180">
        <v>4</v>
      </c>
      <c r="I146" s="181"/>
      <c r="J146" s="182">
        <f t="shared" si="20"/>
        <v>0</v>
      </c>
      <c r="K146" s="178" t="s">
        <v>79</v>
      </c>
      <c r="L146" s="42"/>
      <c r="M146" s="183" t="s">
        <v>79</v>
      </c>
      <c r="N146" s="184" t="s">
        <v>51</v>
      </c>
      <c r="O146" s="67"/>
      <c r="P146" s="185">
        <f t="shared" si="21"/>
        <v>0</v>
      </c>
      <c r="Q146" s="185">
        <v>1.8600000000000001E-3</v>
      </c>
      <c r="R146" s="185">
        <f t="shared" si="22"/>
        <v>7.4400000000000004E-3</v>
      </c>
      <c r="S146" s="185">
        <v>0</v>
      </c>
      <c r="T146" s="186">
        <f t="shared" si="23"/>
        <v>0</v>
      </c>
      <c r="U146" s="37"/>
      <c r="V146" s="37"/>
      <c r="W146" s="37"/>
      <c r="X146" s="37"/>
      <c r="Y146" s="37"/>
      <c r="Z146" s="37"/>
      <c r="AA146" s="37"/>
      <c r="AB146" s="37"/>
      <c r="AC146" s="37"/>
      <c r="AD146" s="37"/>
      <c r="AE146" s="37"/>
      <c r="AR146" s="187" t="s">
        <v>270</v>
      </c>
      <c r="AT146" s="187" t="s">
        <v>157</v>
      </c>
      <c r="AU146" s="187" t="s">
        <v>91</v>
      </c>
      <c r="AY146" s="19" t="s">
        <v>154</v>
      </c>
      <c r="BE146" s="188">
        <f t="shared" si="24"/>
        <v>0</v>
      </c>
      <c r="BF146" s="188">
        <f t="shared" si="25"/>
        <v>0</v>
      </c>
      <c r="BG146" s="188">
        <f t="shared" si="26"/>
        <v>0</v>
      </c>
      <c r="BH146" s="188">
        <f t="shared" si="27"/>
        <v>0</v>
      </c>
      <c r="BI146" s="188">
        <f t="shared" si="28"/>
        <v>0</v>
      </c>
      <c r="BJ146" s="19" t="s">
        <v>89</v>
      </c>
      <c r="BK146" s="188">
        <f t="shared" si="29"/>
        <v>0</v>
      </c>
      <c r="BL146" s="19" t="s">
        <v>270</v>
      </c>
      <c r="BM146" s="187" t="s">
        <v>1429</v>
      </c>
    </row>
    <row r="147" spans="1:65" s="2" customFormat="1" ht="37.9" customHeight="1" x14ac:dyDescent="0.2">
      <c r="A147" s="37"/>
      <c r="B147" s="38"/>
      <c r="C147" s="176" t="s">
        <v>470</v>
      </c>
      <c r="D147" s="176" t="s">
        <v>157</v>
      </c>
      <c r="E147" s="177" t="s">
        <v>1430</v>
      </c>
      <c r="F147" s="178" t="s">
        <v>1431</v>
      </c>
      <c r="G147" s="179" t="s">
        <v>181</v>
      </c>
      <c r="H147" s="180">
        <v>12</v>
      </c>
      <c r="I147" s="181"/>
      <c r="J147" s="182">
        <f t="shared" si="20"/>
        <v>0</v>
      </c>
      <c r="K147" s="178" t="s">
        <v>79</v>
      </c>
      <c r="L147" s="42"/>
      <c r="M147" s="183" t="s">
        <v>79</v>
      </c>
      <c r="N147" s="184" t="s">
        <v>51</v>
      </c>
      <c r="O147" s="67"/>
      <c r="P147" s="185">
        <f t="shared" si="21"/>
        <v>0</v>
      </c>
      <c r="Q147" s="185">
        <v>7.2000000000000005E-4</v>
      </c>
      <c r="R147" s="185">
        <f t="shared" si="22"/>
        <v>8.6400000000000001E-3</v>
      </c>
      <c r="S147" s="185">
        <v>0</v>
      </c>
      <c r="T147" s="186">
        <f t="shared" si="23"/>
        <v>0</v>
      </c>
      <c r="U147" s="37"/>
      <c r="V147" s="37"/>
      <c r="W147" s="37"/>
      <c r="X147" s="37"/>
      <c r="Y147" s="37"/>
      <c r="Z147" s="37"/>
      <c r="AA147" s="37"/>
      <c r="AB147" s="37"/>
      <c r="AC147" s="37"/>
      <c r="AD147" s="37"/>
      <c r="AE147" s="37"/>
      <c r="AR147" s="187" t="s">
        <v>270</v>
      </c>
      <c r="AT147" s="187" t="s">
        <v>157</v>
      </c>
      <c r="AU147" s="187" t="s">
        <v>91</v>
      </c>
      <c r="AY147" s="19" t="s">
        <v>154</v>
      </c>
      <c r="BE147" s="188">
        <f t="shared" si="24"/>
        <v>0</v>
      </c>
      <c r="BF147" s="188">
        <f t="shared" si="25"/>
        <v>0</v>
      </c>
      <c r="BG147" s="188">
        <f t="shared" si="26"/>
        <v>0</v>
      </c>
      <c r="BH147" s="188">
        <f t="shared" si="27"/>
        <v>0</v>
      </c>
      <c r="BI147" s="188">
        <f t="shared" si="28"/>
        <v>0</v>
      </c>
      <c r="BJ147" s="19" t="s">
        <v>89</v>
      </c>
      <c r="BK147" s="188">
        <f t="shared" si="29"/>
        <v>0</v>
      </c>
      <c r="BL147" s="19" t="s">
        <v>270</v>
      </c>
      <c r="BM147" s="187" t="s">
        <v>1432</v>
      </c>
    </row>
    <row r="148" spans="1:65" s="2" customFormat="1" ht="33" customHeight="1" x14ac:dyDescent="0.2">
      <c r="A148" s="37"/>
      <c r="B148" s="38"/>
      <c r="C148" s="176" t="s">
        <v>475</v>
      </c>
      <c r="D148" s="176" t="s">
        <v>157</v>
      </c>
      <c r="E148" s="177" t="s">
        <v>1433</v>
      </c>
      <c r="F148" s="178" t="s">
        <v>1434</v>
      </c>
      <c r="G148" s="179" t="s">
        <v>181</v>
      </c>
      <c r="H148" s="180">
        <v>12</v>
      </c>
      <c r="I148" s="181"/>
      <c r="J148" s="182">
        <f t="shared" si="20"/>
        <v>0</v>
      </c>
      <c r="K148" s="178" t="s">
        <v>79</v>
      </c>
      <c r="L148" s="42"/>
      <c r="M148" s="183" t="s">
        <v>79</v>
      </c>
      <c r="N148" s="184" t="s">
        <v>51</v>
      </c>
      <c r="O148" s="67"/>
      <c r="P148" s="185">
        <f t="shared" si="21"/>
        <v>0</v>
      </c>
      <c r="Q148" s="185">
        <v>2.1800000000000001E-3</v>
      </c>
      <c r="R148" s="185">
        <f t="shared" si="22"/>
        <v>2.6160000000000003E-2</v>
      </c>
      <c r="S148" s="185">
        <v>0</v>
      </c>
      <c r="T148" s="186">
        <f t="shared" si="23"/>
        <v>0</v>
      </c>
      <c r="U148" s="37"/>
      <c r="V148" s="37"/>
      <c r="W148" s="37"/>
      <c r="X148" s="37"/>
      <c r="Y148" s="37"/>
      <c r="Z148" s="37"/>
      <c r="AA148" s="37"/>
      <c r="AB148" s="37"/>
      <c r="AC148" s="37"/>
      <c r="AD148" s="37"/>
      <c r="AE148" s="37"/>
      <c r="AR148" s="187" t="s">
        <v>270</v>
      </c>
      <c r="AT148" s="187" t="s">
        <v>157</v>
      </c>
      <c r="AU148" s="187" t="s">
        <v>91</v>
      </c>
      <c r="AY148" s="19" t="s">
        <v>154</v>
      </c>
      <c r="BE148" s="188">
        <f t="shared" si="24"/>
        <v>0</v>
      </c>
      <c r="BF148" s="188">
        <f t="shared" si="25"/>
        <v>0</v>
      </c>
      <c r="BG148" s="188">
        <f t="shared" si="26"/>
        <v>0</v>
      </c>
      <c r="BH148" s="188">
        <f t="shared" si="27"/>
        <v>0</v>
      </c>
      <c r="BI148" s="188">
        <f t="shared" si="28"/>
        <v>0</v>
      </c>
      <c r="BJ148" s="19" t="s">
        <v>89</v>
      </c>
      <c r="BK148" s="188">
        <f t="shared" si="29"/>
        <v>0</v>
      </c>
      <c r="BL148" s="19" t="s">
        <v>270</v>
      </c>
      <c r="BM148" s="187" t="s">
        <v>1435</v>
      </c>
    </row>
    <row r="149" spans="1:65" s="2" customFormat="1" ht="16.5" customHeight="1" x14ac:dyDescent="0.2">
      <c r="A149" s="37"/>
      <c r="B149" s="38"/>
      <c r="C149" s="176" t="s">
        <v>479</v>
      </c>
      <c r="D149" s="176" t="s">
        <v>157</v>
      </c>
      <c r="E149" s="177" t="s">
        <v>1436</v>
      </c>
      <c r="F149" s="178" t="s">
        <v>1437</v>
      </c>
      <c r="G149" s="179" t="s">
        <v>181</v>
      </c>
      <c r="H149" s="180">
        <v>4</v>
      </c>
      <c r="I149" s="181"/>
      <c r="J149" s="182">
        <f t="shared" si="20"/>
        <v>0</v>
      </c>
      <c r="K149" s="178" t="s">
        <v>79</v>
      </c>
      <c r="L149" s="42"/>
      <c r="M149" s="183" t="s">
        <v>79</v>
      </c>
      <c r="N149" s="184" t="s">
        <v>51</v>
      </c>
      <c r="O149" s="67"/>
      <c r="P149" s="185">
        <f t="shared" si="21"/>
        <v>0</v>
      </c>
      <c r="Q149" s="185">
        <v>2.4000000000000001E-4</v>
      </c>
      <c r="R149" s="185">
        <f t="shared" si="22"/>
        <v>9.6000000000000002E-4</v>
      </c>
      <c r="S149" s="185">
        <v>0</v>
      </c>
      <c r="T149" s="186">
        <f t="shared" si="23"/>
        <v>0</v>
      </c>
      <c r="U149" s="37"/>
      <c r="V149" s="37"/>
      <c r="W149" s="37"/>
      <c r="X149" s="37"/>
      <c r="Y149" s="37"/>
      <c r="Z149" s="37"/>
      <c r="AA149" s="37"/>
      <c r="AB149" s="37"/>
      <c r="AC149" s="37"/>
      <c r="AD149" s="37"/>
      <c r="AE149" s="37"/>
      <c r="AR149" s="187" t="s">
        <v>270</v>
      </c>
      <c r="AT149" s="187" t="s">
        <v>157</v>
      </c>
      <c r="AU149" s="187" t="s">
        <v>91</v>
      </c>
      <c r="AY149" s="19" t="s">
        <v>154</v>
      </c>
      <c r="BE149" s="188">
        <f t="shared" si="24"/>
        <v>0</v>
      </c>
      <c r="BF149" s="188">
        <f t="shared" si="25"/>
        <v>0</v>
      </c>
      <c r="BG149" s="188">
        <f t="shared" si="26"/>
        <v>0</v>
      </c>
      <c r="BH149" s="188">
        <f t="shared" si="27"/>
        <v>0</v>
      </c>
      <c r="BI149" s="188">
        <f t="shared" si="28"/>
        <v>0</v>
      </c>
      <c r="BJ149" s="19" t="s">
        <v>89</v>
      </c>
      <c r="BK149" s="188">
        <f t="shared" si="29"/>
        <v>0</v>
      </c>
      <c r="BL149" s="19" t="s">
        <v>270</v>
      </c>
      <c r="BM149" s="187" t="s">
        <v>1438</v>
      </c>
    </row>
    <row r="150" spans="1:65" s="12" customFormat="1" ht="22.9" customHeight="1" x14ac:dyDescent="0.2">
      <c r="B150" s="160"/>
      <c r="C150" s="161"/>
      <c r="D150" s="162" t="s">
        <v>80</v>
      </c>
      <c r="E150" s="174" t="s">
        <v>1439</v>
      </c>
      <c r="F150" s="174" t="s">
        <v>1440</v>
      </c>
      <c r="G150" s="161"/>
      <c r="H150" s="161"/>
      <c r="I150" s="164"/>
      <c r="J150" s="175">
        <f>BK150</f>
        <v>0</v>
      </c>
      <c r="K150" s="161"/>
      <c r="L150" s="166"/>
      <c r="M150" s="167"/>
      <c r="N150" s="168"/>
      <c r="O150" s="168"/>
      <c r="P150" s="169">
        <f>SUM(P151:P152)</f>
        <v>0</v>
      </c>
      <c r="Q150" s="168"/>
      <c r="R150" s="169">
        <f>SUM(R151:R152)</f>
        <v>0</v>
      </c>
      <c r="S150" s="168"/>
      <c r="T150" s="170">
        <f>SUM(T151:T152)</f>
        <v>0</v>
      </c>
      <c r="AR150" s="171" t="s">
        <v>91</v>
      </c>
      <c r="AT150" s="172" t="s">
        <v>80</v>
      </c>
      <c r="AU150" s="172" t="s">
        <v>89</v>
      </c>
      <c r="AY150" s="171" t="s">
        <v>154</v>
      </c>
      <c r="BK150" s="173">
        <f>SUM(BK151:BK152)</f>
        <v>0</v>
      </c>
    </row>
    <row r="151" spans="1:65" s="2" customFormat="1" ht="21.75" customHeight="1" x14ac:dyDescent="0.2">
      <c r="A151" s="37"/>
      <c r="B151" s="38"/>
      <c r="C151" s="176" t="s">
        <v>484</v>
      </c>
      <c r="D151" s="176" t="s">
        <v>157</v>
      </c>
      <c r="E151" s="177" t="s">
        <v>1441</v>
      </c>
      <c r="F151" s="178" t="s">
        <v>1442</v>
      </c>
      <c r="G151" s="179" t="s">
        <v>1023</v>
      </c>
      <c r="H151" s="180">
        <v>1</v>
      </c>
      <c r="I151" s="181"/>
      <c r="J151" s="182">
        <f>ROUND(I151*H151,2)</f>
        <v>0</v>
      </c>
      <c r="K151" s="178" t="s">
        <v>79</v>
      </c>
      <c r="L151" s="42"/>
      <c r="M151" s="183" t="s">
        <v>79</v>
      </c>
      <c r="N151" s="184" t="s">
        <v>51</v>
      </c>
      <c r="O151" s="67"/>
      <c r="P151" s="185">
        <f>O151*H151</f>
        <v>0</v>
      </c>
      <c r="Q151" s="185">
        <v>0</v>
      </c>
      <c r="R151" s="185">
        <f>Q151*H151</f>
        <v>0</v>
      </c>
      <c r="S151" s="185">
        <v>0</v>
      </c>
      <c r="T151" s="186">
        <f>S151*H151</f>
        <v>0</v>
      </c>
      <c r="U151" s="37"/>
      <c r="V151" s="37"/>
      <c r="W151" s="37"/>
      <c r="X151" s="37"/>
      <c r="Y151" s="37"/>
      <c r="Z151" s="37"/>
      <c r="AA151" s="37"/>
      <c r="AB151" s="37"/>
      <c r="AC151" s="37"/>
      <c r="AD151" s="37"/>
      <c r="AE151" s="37"/>
      <c r="AR151" s="187" t="s">
        <v>270</v>
      </c>
      <c r="AT151" s="187" t="s">
        <v>157</v>
      </c>
      <c r="AU151" s="187" t="s">
        <v>91</v>
      </c>
      <c r="AY151" s="19" t="s">
        <v>154</v>
      </c>
      <c r="BE151" s="188">
        <f>IF(N151="základní",J151,0)</f>
        <v>0</v>
      </c>
      <c r="BF151" s="188">
        <f>IF(N151="snížená",J151,0)</f>
        <v>0</v>
      </c>
      <c r="BG151" s="188">
        <f>IF(N151="zákl. přenesená",J151,0)</f>
        <v>0</v>
      </c>
      <c r="BH151" s="188">
        <f>IF(N151="sníž. přenesená",J151,0)</f>
        <v>0</v>
      </c>
      <c r="BI151" s="188">
        <f>IF(N151="nulová",J151,0)</f>
        <v>0</v>
      </c>
      <c r="BJ151" s="19" t="s">
        <v>89</v>
      </c>
      <c r="BK151" s="188">
        <f>ROUND(I151*H151,2)</f>
        <v>0</v>
      </c>
      <c r="BL151" s="19" t="s">
        <v>270</v>
      </c>
      <c r="BM151" s="187" t="s">
        <v>1443</v>
      </c>
    </row>
    <row r="152" spans="1:65" s="2" customFormat="1" ht="16.5" customHeight="1" x14ac:dyDescent="0.2">
      <c r="A152" s="37"/>
      <c r="B152" s="38"/>
      <c r="C152" s="176" t="s">
        <v>488</v>
      </c>
      <c r="D152" s="176" t="s">
        <v>157</v>
      </c>
      <c r="E152" s="177" t="s">
        <v>1444</v>
      </c>
      <c r="F152" s="178" t="s">
        <v>1445</v>
      </c>
      <c r="G152" s="179" t="s">
        <v>1023</v>
      </c>
      <c r="H152" s="180">
        <v>1</v>
      </c>
      <c r="I152" s="181"/>
      <c r="J152" s="182">
        <f>ROUND(I152*H152,2)</f>
        <v>0</v>
      </c>
      <c r="K152" s="178" t="s">
        <v>79</v>
      </c>
      <c r="L152" s="42"/>
      <c r="M152" s="183" t="s">
        <v>79</v>
      </c>
      <c r="N152" s="184" t="s">
        <v>51</v>
      </c>
      <c r="O152" s="67"/>
      <c r="P152" s="185">
        <f>O152*H152</f>
        <v>0</v>
      </c>
      <c r="Q152" s="185">
        <v>0</v>
      </c>
      <c r="R152" s="185">
        <f>Q152*H152</f>
        <v>0</v>
      </c>
      <c r="S152" s="185">
        <v>0</v>
      </c>
      <c r="T152" s="186">
        <f>S152*H152</f>
        <v>0</v>
      </c>
      <c r="U152" s="37"/>
      <c r="V152" s="37"/>
      <c r="W152" s="37"/>
      <c r="X152" s="37"/>
      <c r="Y152" s="37"/>
      <c r="Z152" s="37"/>
      <c r="AA152" s="37"/>
      <c r="AB152" s="37"/>
      <c r="AC152" s="37"/>
      <c r="AD152" s="37"/>
      <c r="AE152" s="37"/>
      <c r="AR152" s="187" t="s">
        <v>270</v>
      </c>
      <c r="AT152" s="187" t="s">
        <v>157</v>
      </c>
      <c r="AU152" s="187" t="s">
        <v>91</v>
      </c>
      <c r="AY152" s="19" t="s">
        <v>154</v>
      </c>
      <c r="BE152" s="188">
        <f>IF(N152="základní",J152,0)</f>
        <v>0</v>
      </c>
      <c r="BF152" s="188">
        <f>IF(N152="snížená",J152,0)</f>
        <v>0</v>
      </c>
      <c r="BG152" s="188">
        <f>IF(N152="zákl. přenesená",J152,0)</f>
        <v>0</v>
      </c>
      <c r="BH152" s="188">
        <f>IF(N152="sníž. přenesená",J152,0)</f>
        <v>0</v>
      </c>
      <c r="BI152" s="188">
        <f>IF(N152="nulová",J152,0)</f>
        <v>0</v>
      </c>
      <c r="BJ152" s="19" t="s">
        <v>89</v>
      </c>
      <c r="BK152" s="188">
        <f>ROUND(I152*H152,2)</f>
        <v>0</v>
      </c>
      <c r="BL152" s="19" t="s">
        <v>270</v>
      </c>
      <c r="BM152" s="187" t="s">
        <v>1446</v>
      </c>
    </row>
    <row r="153" spans="1:65" s="12" customFormat="1" ht="22.9" customHeight="1" x14ac:dyDescent="0.2">
      <c r="B153" s="160"/>
      <c r="C153" s="161"/>
      <c r="D153" s="162" t="s">
        <v>80</v>
      </c>
      <c r="E153" s="174" t="s">
        <v>942</v>
      </c>
      <c r="F153" s="174" t="s">
        <v>943</v>
      </c>
      <c r="G153" s="161"/>
      <c r="H153" s="161"/>
      <c r="I153" s="164"/>
      <c r="J153" s="175">
        <f>BK153</f>
        <v>0</v>
      </c>
      <c r="K153" s="161"/>
      <c r="L153" s="166"/>
      <c r="M153" s="167"/>
      <c r="N153" s="168"/>
      <c r="O153" s="168"/>
      <c r="P153" s="169">
        <f>SUM(P154:P159)</f>
        <v>0</v>
      </c>
      <c r="Q153" s="168"/>
      <c r="R153" s="169">
        <f>SUM(R154:R159)</f>
        <v>4.9830000000000004E-3</v>
      </c>
      <c r="S153" s="168"/>
      <c r="T153" s="170">
        <f>SUM(T154:T159)</f>
        <v>0</v>
      </c>
      <c r="AR153" s="171" t="s">
        <v>91</v>
      </c>
      <c r="AT153" s="172" t="s">
        <v>80</v>
      </c>
      <c r="AU153" s="172" t="s">
        <v>89</v>
      </c>
      <c r="AY153" s="171" t="s">
        <v>154</v>
      </c>
      <c r="BK153" s="173">
        <f>SUM(BK154:BK159)</f>
        <v>0</v>
      </c>
    </row>
    <row r="154" spans="1:65" s="2" customFormat="1" ht="16.5" customHeight="1" x14ac:dyDescent="0.2">
      <c r="A154" s="37"/>
      <c r="B154" s="38"/>
      <c r="C154" s="176" t="s">
        <v>493</v>
      </c>
      <c r="D154" s="176" t="s">
        <v>157</v>
      </c>
      <c r="E154" s="177" t="s">
        <v>1447</v>
      </c>
      <c r="F154" s="178" t="s">
        <v>1448</v>
      </c>
      <c r="G154" s="179" t="s">
        <v>305</v>
      </c>
      <c r="H154" s="180">
        <v>85</v>
      </c>
      <c r="I154" s="181"/>
      <c r="J154" s="182">
        <f>ROUND(I154*H154,2)</f>
        <v>0</v>
      </c>
      <c r="K154" s="178" t="s">
        <v>79</v>
      </c>
      <c r="L154" s="42"/>
      <c r="M154" s="183" t="s">
        <v>79</v>
      </c>
      <c r="N154" s="184" t="s">
        <v>51</v>
      </c>
      <c r="O154" s="67"/>
      <c r="P154" s="185">
        <f>O154*H154</f>
        <v>0</v>
      </c>
      <c r="Q154" s="185">
        <v>3.0000000000000001E-5</v>
      </c>
      <c r="R154" s="185">
        <f>Q154*H154</f>
        <v>2.5500000000000002E-3</v>
      </c>
      <c r="S154" s="185">
        <v>0</v>
      </c>
      <c r="T154" s="186">
        <f>S154*H154</f>
        <v>0</v>
      </c>
      <c r="U154" s="37"/>
      <c r="V154" s="37"/>
      <c r="W154" s="37"/>
      <c r="X154" s="37"/>
      <c r="Y154" s="37"/>
      <c r="Z154" s="37"/>
      <c r="AA154" s="37"/>
      <c r="AB154" s="37"/>
      <c r="AC154" s="37"/>
      <c r="AD154" s="37"/>
      <c r="AE154" s="37"/>
      <c r="AR154" s="187" t="s">
        <v>270</v>
      </c>
      <c r="AT154" s="187" t="s">
        <v>157</v>
      </c>
      <c r="AU154" s="187" t="s">
        <v>91</v>
      </c>
      <c r="AY154" s="19" t="s">
        <v>154</v>
      </c>
      <c r="BE154" s="188">
        <f>IF(N154="základní",J154,0)</f>
        <v>0</v>
      </c>
      <c r="BF154" s="188">
        <f>IF(N154="snížená",J154,0)</f>
        <v>0</v>
      </c>
      <c r="BG154" s="188">
        <f>IF(N154="zákl. přenesená",J154,0)</f>
        <v>0</v>
      </c>
      <c r="BH154" s="188">
        <f>IF(N154="sníž. přenesená",J154,0)</f>
        <v>0</v>
      </c>
      <c r="BI154" s="188">
        <f>IF(N154="nulová",J154,0)</f>
        <v>0</v>
      </c>
      <c r="BJ154" s="19" t="s">
        <v>89</v>
      </c>
      <c r="BK154" s="188">
        <f>ROUND(I154*H154,2)</f>
        <v>0</v>
      </c>
      <c r="BL154" s="19" t="s">
        <v>270</v>
      </c>
      <c r="BM154" s="187" t="s">
        <v>1449</v>
      </c>
    </row>
    <row r="155" spans="1:65" s="2" customFormat="1" ht="29.25" x14ac:dyDescent="0.2">
      <c r="A155" s="37"/>
      <c r="B155" s="38"/>
      <c r="C155" s="39"/>
      <c r="D155" s="196" t="s">
        <v>1281</v>
      </c>
      <c r="E155" s="39"/>
      <c r="F155" s="253" t="s">
        <v>1450</v>
      </c>
      <c r="G155" s="39"/>
      <c r="H155" s="39"/>
      <c r="I155" s="191"/>
      <c r="J155" s="39"/>
      <c r="K155" s="39"/>
      <c r="L155" s="42"/>
      <c r="M155" s="192"/>
      <c r="N155" s="193"/>
      <c r="O155" s="67"/>
      <c r="P155" s="67"/>
      <c r="Q155" s="67"/>
      <c r="R155" s="67"/>
      <c r="S155" s="67"/>
      <c r="T155" s="68"/>
      <c r="U155" s="37"/>
      <c r="V155" s="37"/>
      <c r="W155" s="37"/>
      <c r="X155" s="37"/>
      <c r="Y155" s="37"/>
      <c r="Z155" s="37"/>
      <c r="AA155" s="37"/>
      <c r="AB155" s="37"/>
      <c r="AC155" s="37"/>
      <c r="AD155" s="37"/>
      <c r="AE155" s="37"/>
      <c r="AT155" s="19" t="s">
        <v>1281</v>
      </c>
      <c r="AU155" s="19" t="s">
        <v>91</v>
      </c>
    </row>
    <row r="156" spans="1:65" s="2" customFormat="1" ht="16.5" customHeight="1" x14ac:dyDescent="0.2">
      <c r="A156" s="37"/>
      <c r="B156" s="38"/>
      <c r="C156" s="176" t="s">
        <v>498</v>
      </c>
      <c r="D156" s="176" t="s">
        <v>157</v>
      </c>
      <c r="E156" s="177" t="s">
        <v>1451</v>
      </c>
      <c r="F156" s="178" t="s">
        <v>1452</v>
      </c>
      <c r="G156" s="179" t="s">
        <v>305</v>
      </c>
      <c r="H156" s="180">
        <v>80</v>
      </c>
      <c r="I156" s="181"/>
      <c r="J156" s="182">
        <f>ROUND(I156*H156,2)</f>
        <v>0</v>
      </c>
      <c r="K156" s="178" t="s">
        <v>79</v>
      </c>
      <c r="L156" s="42"/>
      <c r="M156" s="183" t="s">
        <v>79</v>
      </c>
      <c r="N156" s="184" t="s">
        <v>51</v>
      </c>
      <c r="O156" s="67"/>
      <c r="P156" s="185">
        <f>O156*H156</f>
        <v>0</v>
      </c>
      <c r="Q156" s="185">
        <v>3.0000000000000001E-5</v>
      </c>
      <c r="R156" s="185">
        <f>Q156*H156</f>
        <v>2.4000000000000002E-3</v>
      </c>
      <c r="S156" s="185">
        <v>0</v>
      </c>
      <c r="T156" s="186">
        <f>S156*H156</f>
        <v>0</v>
      </c>
      <c r="U156" s="37"/>
      <c r="V156" s="37"/>
      <c r="W156" s="37"/>
      <c r="X156" s="37"/>
      <c r="Y156" s="37"/>
      <c r="Z156" s="37"/>
      <c r="AA156" s="37"/>
      <c r="AB156" s="37"/>
      <c r="AC156" s="37"/>
      <c r="AD156" s="37"/>
      <c r="AE156" s="37"/>
      <c r="AR156" s="187" t="s">
        <v>270</v>
      </c>
      <c r="AT156" s="187" t="s">
        <v>157</v>
      </c>
      <c r="AU156" s="187" t="s">
        <v>91</v>
      </c>
      <c r="AY156" s="19" t="s">
        <v>154</v>
      </c>
      <c r="BE156" s="188">
        <f>IF(N156="základní",J156,0)</f>
        <v>0</v>
      </c>
      <c r="BF156" s="188">
        <f>IF(N156="snížená",J156,0)</f>
        <v>0</v>
      </c>
      <c r="BG156" s="188">
        <f>IF(N156="zákl. přenesená",J156,0)</f>
        <v>0</v>
      </c>
      <c r="BH156" s="188">
        <f>IF(N156="sníž. přenesená",J156,0)</f>
        <v>0</v>
      </c>
      <c r="BI156" s="188">
        <f>IF(N156="nulová",J156,0)</f>
        <v>0</v>
      </c>
      <c r="BJ156" s="19" t="s">
        <v>89</v>
      </c>
      <c r="BK156" s="188">
        <f>ROUND(I156*H156,2)</f>
        <v>0</v>
      </c>
      <c r="BL156" s="19" t="s">
        <v>270</v>
      </c>
      <c r="BM156" s="187" t="s">
        <v>1453</v>
      </c>
    </row>
    <row r="157" spans="1:65" s="2" customFormat="1" ht="29.25" x14ac:dyDescent="0.2">
      <c r="A157" s="37"/>
      <c r="B157" s="38"/>
      <c r="C157" s="39"/>
      <c r="D157" s="196" t="s">
        <v>1281</v>
      </c>
      <c r="E157" s="39"/>
      <c r="F157" s="253" t="s">
        <v>1450</v>
      </c>
      <c r="G157" s="39"/>
      <c r="H157" s="39"/>
      <c r="I157" s="191"/>
      <c r="J157" s="39"/>
      <c r="K157" s="39"/>
      <c r="L157" s="42"/>
      <c r="M157" s="192"/>
      <c r="N157" s="193"/>
      <c r="O157" s="67"/>
      <c r="P157" s="67"/>
      <c r="Q157" s="67"/>
      <c r="R157" s="67"/>
      <c r="S157" s="67"/>
      <c r="T157" s="68"/>
      <c r="U157" s="37"/>
      <c r="V157" s="37"/>
      <c r="W157" s="37"/>
      <c r="X157" s="37"/>
      <c r="Y157" s="37"/>
      <c r="Z157" s="37"/>
      <c r="AA157" s="37"/>
      <c r="AB157" s="37"/>
      <c r="AC157" s="37"/>
      <c r="AD157" s="37"/>
      <c r="AE157" s="37"/>
      <c r="AT157" s="19" t="s">
        <v>1281</v>
      </c>
      <c r="AU157" s="19" t="s">
        <v>91</v>
      </c>
    </row>
    <row r="158" spans="1:65" s="2" customFormat="1" ht="24.2" customHeight="1" x14ac:dyDescent="0.2">
      <c r="A158" s="37"/>
      <c r="B158" s="38"/>
      <c r="C158" s="176" t="s">
        <v>502</v>
      </c>
      <c r="D158" s="176" t="s">
        <v>157</v>
      </c>
      <c r="E158" s="177" t="s">
        <v>1454</v>
      </c>
      <c r="F158" s="178" t="s">
        <v>1455</v>
      </c>
      <c r="G158" s="179" t="s">
        <v>160</v>
      </c>
      <c r="H158" s="180">
        <v>1.1000000000000001</v>
      </c>
      <c r="I158" s="181"/>
      <c r="J158" s="182">
        <f>ROUND(I158*H158,2)</f>
        <v>0</v>
      </c>
      <c r="K158" s="178" t="s">
        <v>79</v>
      </c>
      <c r="L158" s="42"/>
      <c r="M158" s="183" t="s">
        <v>79</v>
      </c>
      <c r="N158" s="184" t="s">
        <v>51</v>
      </c>
      <c r="O158" s="67"/>
      <c r="P158" s="185">
        <f>O158*H158</f>
        <v>0</v>
      </c>
      <c r="Q158" s="185">
        <v>3.0000000000000001E-5</v>
      </c>
      <c r="R158" s="185">
        <f>Q158*H158</f>
        <v>3.3000000000000003E-5</v>
      </c>
      <c r="S158" s="185">
        <v>0</v>
      </c>
      <c r="T158" s="186">
        <f>S158*H158</f>
        <v>0</v>
      </c>
      <c r="U158" s="37"/>
      <c r="V158" s="37"/>
      <c r="W158" s="37"/>
      <c r="X158" s="37"/>
      <c r="Y158" s="37"/>
      <c r="Z158" s="37"/>
      <c r="AA158" s="37"/>
      <c r="AB158" s="37"/>
      <c r="AC158" s="37"/>
      <c r="AD158" s="37"/>
      <c r="AE158" s="37"/>
      <c r="AR158" s="187" t="s">
        <v>270</v>
      </c>
      <c r="AT158" s="187" t="s">
        <v>157</v>
      </c>
      <c r="AU158" s="187" t="s">
        <v>91</v>
      </c>
      <c r="AY158" s="19" t="s">
        <v>154</v>
      </c>
      <c r="BE158" s="188">
        <f>IF(N158="základní",J158,0)</f>
        <v>0</v>
      </c>
      <c r="BF158" s="188">
        <f>IF(N158="snížená",J158,0)</f>
        <v>0</v>
      </c>
      <c r="BG158" s="188">
        <f>IF(N158="zákl. přenesená",J158,0)</f>
        <v>0</v>
      </c>
      <c r="BH158" s="188">
        <f>IF(N158="sníž. přenesená",J158,0)</f>
        <v>0</v>
      </c>
      <c r="BI158" s="188">
        <f>IF(N158="nulová",J158,0)</f>
        <v>0</v>
      </c>
      <c r="BJ158" s="19" t="s">
        <v>89</v>
      </c>
      <c r="BK158" s="188">
        <f>ROUND(I158*H158,2)</f>
        <v>0</v>
      </c>
      <c r="BL158" s="19" t="s">
        <v>270</v>
      </c>
      <c r="BM158" s="187" t="s">
        <v>1456</v>
      </c>
    </row>
    <row r="159" spans="1:65" s="2" customFormat="1" ht="29.25" x14ac:dyDescent="0.2">
      <c r="A159" s="37"/>
      <c r="B159" s="38"/>
      <c r="C159" s="39"/>
      <c r="D159" s="196" t="s">
        <v>1281</v>
      </c>
      <c r="E159" s="39"/>
      <c r="F159" s="253" t="s">
        <v>1457</v>
      </c>
      <c r="G159" s="39"/>
      <c r="H159" s="39"/>
      <c r="I159" s="191"/>
      <c r="J159" s="39"/>
      <c r="K159" s="39"/>
      <c r="L159" s="42"/>
      <c r="M159" s="192"/>
      <c r="N159" s="193"/>
      <c r="O159" s="67"/>
      <c r="P159" s="67"/>
      <c r="Q159" s="67"/>
      <c r="R159" s="67"/>
      <c r="S159" s="67"/>
      <c r="T159" s="68"/>
      <c r="U159" s="37"/>
      <c r="V159" s="37"/>
      <c r="W159" s="37"/>
      <c r="X159" s="37"/>
      <c r="Y159" s="37"/>
      <c r="Z159" s="37"/>
      <c r="AA159" s="37"/>
      <c r="AB159" s="37"/>
      <c r="AC159" s="37"/>
      <c r="AD159" s="37"/>
      <c r="AE159" s="37"/>
      <c r="AT159" s="19" t="s">
        <v>1281</v>
      </c>
      <c r="AU159" s="19" t="s">
        <v>91</v>
      </c>
    </row>
    <row r="160" spans="1:65" s="12" customFormat="1" ht="25.9" customHeight="1" x14ac:dyDescent="0.2">
      <c r="B160" s="160"/>
      <c r="C160" s="161"/>
      <c r="D160" s="162" t="s">
        <v>80</v>
      </c>
      <c r="E160" s="163" t="s">
        <v>1008</v>
      </c>
      <c r="F160" s="163" t="s">
        <v>1009</v>
      </c>
      <c r="G160" s="161"/>
      <c r="H160" s="161"/>
      <c r="I160" s="164"/>
      <c r="J160" s="165">
        <f>BK160</f>
        <v>0</v>
      </c>
      <c r="K160" s="161"/>
      <c r="L160" s="166"/>
      <c r="M160" s="167"/>
      <c r="N160" s="168"/>
      <c r="O160" s="168"/>
      <c r="P160" s="169">
        <f>SUM(P161:P167)</f>
        <v>0</v>
      </c>
      <c r="Q160" s="168"/>
      <c r="R160" s="169">
        <f>SUM(R161:R167)</f>
        <v>0</v>
      </c>
      <c r="S160" s="168"/>
      <c r="T160" s="170">
        <f>SUM(T161:T167)</f>
        <v>0</v>
      </c>
      <c r="AR160" s="171" t="s">
        <v>162</v>
      </c>
      <c r="AT160" s="172" t="s">
        <v>80</v>
      </c>
      <c r="AU160" s="172" t="s">
        <v>81</v>
      </c>
      <c r="AY160" s="171" t="s">
        <v>154</v>
      </c>
      <c r="BK160" s="173">
        <f>SUM(BK161:BK167)</f>
        <v>0</v>
      </c>
    </row>
    <row r="161" spans="1:65" s="2" customFormat="1" ht="16.5" customHeight="1" x14ac:dyDescent="0.2">
      <c r="A161" s="37"/>
      <c r="B161" s="38"/>
      <c r="C161" s="176" t="s">
        <v>506</v>
      </c>
      <c r="D161" s="176" t="s">
        <v>157</v>
      </c>
      <c r="E161" s="177" t="s">
        <v>1458</v>
      </c>
      <c r="F161" s="178" t="s">
        <v>1459</v>
      </c>
      <c r="G161" s="179" t="s">
        <v>1023</v>
      </c>
      <c r="H161" s="180">
        <v>1</v>
      </c>
      <c r="I161" s="181"/>
      <c r="J161" s="182">
        <f t="shared" ref="J161:J167" si="30">ROUND(I161*H161,2)</f>
        <v>0</v>
      </c>
      <c r="K161" s="178" t="s">
        <v>79</v>
      </c>
      <c r="L161" s="42"/>
      <c r="M161" s="183" t="s">
        <v>79</v>
      </c>
      <c r="N161" s="184" t="s">
        <v>51</v>
      </c>
      <c r="O161" s="67"/>
      <c r="P161" s="185">
        <f t="shared" ref="P161:P167" si="31">O161*H161</f>
        <v>0</v>
      </c>
      <c r="Q161" s="185">
        <v>0</v>
      </c>
      <c r="R161" s="185">
        <f t="shared" ref="R161:R167" si="32">Q161*H161</f>
        <v>0</v>
      </c>
      <c r="S161" s="185">
        <v>0</v>
      </c>
      <c r="T161" s="186">
        <f t="shared" ref="T161:T167" si="33">S161*H161</f>
        <v>0</v>
      </c>
      <c r="U161" s="37"/>
      <c r="V161" s="37"/>
      <c r="W161" s="37"/>
      <c r="X161" s="37"/>
      <c r="Y161" s="37"/>
      <c r="Z161" s="37"/>
      <c r="AA161" s="37"/>
      <c r="AB161" s="37"/>
      <c r="AC161" s="37"/>
      <c r="AD161" s="37"/>
      <c r="AE161" s="37"/>
      <c r="AR161" s="187" t="s">
        <v>1460</v>
      </c>
      <c r="AT161" s="187" t="s">
        <v>157</v>
      </c>
      <c r="AU161" s="187" t="s">
        <v>89</v>
      </c>
      <c r="AY161" s="19" t="s">
        <v>154</v>
      </c>
      <c r="BE161" s="188">
        <f t="shared" ref="BE161:BE167" si="34">IF(N161="základní",J161,0)</f>
        <v>0</v>
      </c>
      <c r="BF161" s="188">
        <f t="shared" ref="BF161:BF167" si="35">IF(N161="snížená",J161,0)</f>
        <v>0</v>
      </c>
      <c r="BG161" s="188">
        <f t="shared" ref="BG161:BG167" si="36">IF(N161="zákl. přenesená",J161,0)</f>
        <v>0</v>
      </c>
      <c r="BH161" s="188">
        <f t="shared" ref="BH161:BH167" si="37">IF(N161="sníž. přenesená",J161,0)</f>
        <v>0</v>
      </c>
      <c r="BI161" s="188">
        <f t="shared" ref="BI161:BI167" si="38">IF(N161="nulová",J161,0)</f>
        <v>0</v>
      </c>
      <c r="BJ161" s="19" t="s">
        <v>89</v>
      </c>
      <c r="BK161" s="188">
        <f t="shared" ref="BK161:BK167" si="39">ROUND(I161*H161,2)</f>
        <v>0</v>
      </c>
      <c r="BL161" s="19" t="s">
        <v>1460</v>
      </c>
      <c r="BM161" s="187" t="s">
        <v>1461</v>
      </c>
    </row>
    <row r="162" spans="1:65" s="2" customFormat="1" ht="16.5" customHeight="1" x14ac:dyDescent="0.2">
      <c r="A162" s="37"/>
      <c r="B162" s="38"/>
      <c r="C162" s="176" t="s">
        <v>510</v>
      </c>
      <c r="D162" s="176" t="s">
        <v>157</v>
      </c>
      <c r="E162" s="177" t="s">
        <v>1462</v>
      </c>
      <c r="F162" s="178" t="s">
        <v>1463</v>
      </c>
      <c r="G162" s="179" t="s">
        <v>1464</v>
      </c>
      <c r="H162" s="180">
        <v>1</v>
      </c>
      <c r="I162" s="181"/>
      <c r="J162" s="182">
        <f t="shared" si="30"/>
        <v>0</v>
      </c>
      <c r="K162" s="178" t="s">
        <v>79</v>
      </c>
      <c r="L162" s="42"/>
      <c r="M162" s="183" t="s">
        <v>79</v>
      </c>
      <c r="N162" s="184" t="s">
        <v>51</v>
      </c>
      <c r="O162" s="67"/>
      <c r="P162" s="185">
        <f t="shared" si="31"/>
        <v>0</v>
      </c>
      <c r="Q162" s="185">
        <v>0</v>
      </c>
      <c r="R162" s="185">
        <f t="shared" si="32"/>
        <v>0</v>
      </c>
      <c r="S162" s="185">
        <v>0</v>
      </c>
      <c r="T162" s="186">
        <f t="shared" si="33"/>
        <v>0</v>
      </c>
      <c r="U162" s="37"/>
      <c r="V162" s="37"/>
      <c r="W162" s="37"/>
      <c r="X162" s="37"/>
      <c r="Y162" s="37"/>
      <c r="Z162" s="37"/>
      <c r="AA162" s="37"/>
      <c r="AB162" s="37"/>
      <c r="AC162" s="37"/>
      <c r="AD162" s="37"/>
      <c r="AE162" s="37"/>
      <c r="AR162" s="187" t="s">
        <v>1460</v>
      </c>
      <c r="AT162" s="187" t="s">
        <v>157</v>
      </c>
      <c r="AU162" s="187" t="s">
        <v>89</v>
      </c>
      <c r="AY162" s="19" t="s">
        <v>154</v>
      </c>
      <c r="BE162" s="188">
        <f t="shared" si="34"/>
        <v>0</v>
      </c>
      <c r="BF162" s="188">
        <f t="shared" si="35"/>
        <v>0</v>
      </c>
      <c r="BG162" s="188">
        <f t="shared" si="36"/>
        <v>0</v>
      </c>
      <c r="BH162" s="188">
        <f t="shared" si="37"/>
        <v>0</v>
      </c>
      <c r="BI162" s="188">
        <f t="shared" si="38"/>
        <v>0</v>
      </c>
      <c r="BJ162" s="19" t="s">
        <v>89</v>
      </c>
      <c r="BK162" s="188">
        <f t="shared" si="39"/>
        <v>0</v>
      </c>
      <c r="BL162" s="19" t="s">
        <v>1460</v>
      </c>
      <c r="BM162" s="187" t="s">
        <v>1465</v>
      </c>
    </row>
    <row r="163" spans="1:65" s="2" customFormat="1" ht="16.5" customHeight="1" x14ac:dyDescent="0.2">
      <c r="A163" s="37"/>
      <c r="B163" s="38"/>
      <c r="C163" s="176" t="s">
        <v>516</v>
      </c>
      <c r="D163" s="176" t="s">
        <v>157</v>
      </c>
      <c r="E163" s="177" t="s">
        <v>1011</v>
      </c>
      <c r="F163" s="178" t="s">
        <v>1466</v>
      </c>
      <c r="G163" s="179" t="s">
        <v>1013</v>
      </c>
      <c r="H163" s="180">
        <v>1</v>
      </c>
      <c r="I163" s="181"/>
      <c r="J163" s="182">
        <f t="shared" si="30"/>
        <v>0</v>
      </c>
      <c r="K163" s="178" t="s">
        <v>79</v>
      </c>
      <c r="L163" s="42"/>
      <c r="M163" s="183" t="s">
        <v>79</v>
      </c>
      <c r="N163" s="184" t="s">
        <v>51</v>
      </c>
      <c r="O163" s="67"/>
      <c r="P163" s="185">
        <f t="shared" si="31"/>
        <v>0</v>
      </c>
      <c r="Q163" s="185">
        <v>0</v>
      </c>
      <c r="R163" s="185">
        <f t="shared" si="32"/>
        <v>0</v>
      </c>
      <c r="S163" s="185">
        <v>0</v>
      </c>
      <c r="T163" s="186">
        <f t="shared" si="33"/>
        <v>0</v>
      </c>
      <c r="U163" s="37"/>
      <c r="V163" s="37"/>
      <c r="W163" s="37"/>
      <c r="X163" s="37"/>
      <c r="Y163" s="37"/>
      <c r="Z163" s="37"/>
      <c r="AA163" s="37"/>
      <c r="AB163" s="37"/>
      <c r="AC163" s="37"/>
      <c r="AD163" s="37"/>
      <c r="AE163" s="37"/>
      <c r="AR163" s="187" t="s">
        <v>1014</v>
      </c>
      <c r="AT163" s="187" t="s">
        <v>157</v>
      </c>
      <c r="AU163" s="187" t="s">
        <v>89</v>
      </c>
      <c r="AY163" s="19" t="s">
        <v>154</v>
      </c>
      <c r="BE163" s="188">
        <f t="shared" si="34"/>
        <v>0</v>
      </c>
      <c r="BF163" s="188">
        <f t="shared" si="35"/>
        <v>0</v>
      </c>
      <c r="BG163" s="188">
        <f t="shared" si="36"/>
        <v>0</v>
      </c>
      <c r="BH163" s="188">
        <f t="shared" si="37"/>
        <v>0</v>
      </c>
      <c r="BI163" s="188">
        <f t="shared" si="38"/>
        <v>0</v>
      </c>
      <c r="BJ163" s="19" t="s">
        <v>89</v>
      </c>
      <c r="BK163" s="188">
        <f t="shared" si="39"/>
        <v>0</v>
      </c>
      <c r="BL163" s="19" t="s">
        <v>1014</v>
      </c>
      <c r="BM163" s="187" t="s">
        <v>1467</v>
      </c>
    </row>
    <row r="164" spans="1:65" s="2" customFormat="1" ht="55.5" customHeight="1" x14ac:dyDescent="0.2">
      <c r="A164" s="37"/>
      <c r="B164" s="38"/>
      <c r="C164" s="176" t="s">
        <v>521</v>
      </c>
      <c r="D164" s="176" t="s">
        <v>157</v>
      </c>
      <c r="E164" s="177" t="s">
        <v>1017</v>
      </c>
      <c r="F164" s="178" t="s">
        <v>1018</v>
      </c>
      <c r="G164" s="179" t="s">
        <v>1013</v>
      </c>
      <c r="H164" s="180">
        <v>1</v>
      </c>
      <c r="I164" s="181"/>
      <c r="J164" s="182">
        <f t="shared" si="30"/>
        <v>0</v>
      </c>
      <c r="K164" s="178" t="s">
        <v>79</v>
      </c>
      <c r="L164" s="42"/>
      <c r="M164" s="183" t="s">
        <v>79</v>
      </c>
      <c r="N164" s="184" t="s">
        <v>51</v>
      </c>
      <c r="O164" s="67"/>
      <c r="P164" s="185">
        <f t="shared" si="31"/>
        <v>0</v>
      </c>
      <c r="Q164" s="185">
        <v>0</v>
      </c>
      <c r="R164" s="185">
        <f t="shared" si="32"/>
        <v>0</v>
      </c>
      <c r="S164" s="185">
        <v>0</v>
      </c>
      <c r="T164" s="186">
        <f t="shared" si="33"/>
        <v>0</v>
      </c>
      <c r="U164" s="37"/>
      <c r="V164" s="37"/>
      <c r="W164" s="37"/>
      <c r="X164" s="37"/>
      <c r="Y164" s="37"/>
      <c r="Z164" s="37"/>
      <c r="AA164" s="37"/>
      <c r="AB164" s="37"/>
      <c r="AC164" s="37"/>
      <c r="AD164" s="37"/>
      <c r="AE164" s="37"/>
      <c r="AR164" s="187" t="s">
        <v>1014</v>
      </c>
      <c r="AT164" s="187" t="s">
        <v>157</v>
      </c>
      <c r="AU164" s="187" t="s">
        <v>89</v>
      </c>
      <c r="AY164" s="19" t="s">
        <v>154</v>
      </c>
      <c r="BE164" s="188">
        <f t="shared" si="34"/>
        <v>0</v>
      </c>
      <c r="BF164" s="188">
        <f t="shared" si="35"/>
        <v>0</v>
      </c>
      <c r="BG164" s="188">
        <f t="shared" si="36"/>
        <v>0</v>
      </c>
      <c r="BH164" s="188">
        <f t="shared" si="37"/>
        <v>0</v>
      </c>
      <c r="BI164" s="188">
        <f t="shared" si="38"/>
        <v>0</v>
      </c>
      <c r="BJ164" s="19" t="s">
        <v>89</v>
      </c>
      <c r="BK164" s="188">
        <f t="shared" si="39"/>
        <v>0</v>
      </c>
      <c r="BL164" s="19" t="s">
        <v>1014</v>
      </c>
      <c r="BM164" s="187" t="s">
        <v>1468</v>
      </c>
    </row>
    <row r="165" spans="1:65" s="2" customFormat="1" ht="44.25" customHeight="1" x14ac:dyDescent="0.2">
      <c r="A165" s="37"/>
      <c r="B165" s="38"/>
      <c r="C165" s="176" t="s">
        <v>526</v>
      </c>
      <c r="D165" s="176" t="s">
        <v>157</v>
      </c>
      <c r="E165" s="177" t="s">
        <v>1171</v>
      </c>
      <c r="F165" s="178" t="s">
        <v>1172</v>
      </c>
      <c r="G165" s="179" t="s">
        <v>1013</v>
      </c>
      <c r="H165" s="180">
        <v>1</v>
      </c>
      <c r="I165" s="181"/>
      <c r="J165" s="182">
        <f t="shared" si="30"/>
        <v>0</v>
      </c>
      <c r="K165" s="178" t="s">
        <v>79</v>
      </c>
      <c r="L165" s="42"/>
      <c r="M165" s="183" t="s">
        <v>79</v>
      </c>
      <c r="N165" s="184" t="s">
        <v>51</v>
      </c>
      <c r="O165" s="67"/>
      <c r="P165" s="185">
        <f t="shared" si="31"/>
        <v>0</v>
      </c>
      <c r="Q165" s="185">
        <v>0</v>
      </c>
      <c r="R165" s="185">
        <f t="shared" si="32"/>
        <v>0</v>
      </c>
      <c r="S165" s="185">
        <v>0</v>
      </c>
      <c r="T165" s="186">
        <f t="shared" si="33"/>
        <v>0</v>
      </c>
      <c r="U165" s="37"/>
      <c r="V165" s="37"/>
      <c r="W165" s="37"/>
      <c r="X165" s="37"/>
      <c r="Y165" s="37"/>
      <c r="Z165" s="37"/>
      <c r="AA165" s="37"/>
      <c r="AB165" s="37"/>
      <c r="AC165" s="37"/>
      <c r="AD165" s="37"/>
      <c r="AE165" s="37"/>
      <c r="AR165" s="187" t="s">
        <v>1014</v>
      </c>
      <c r="AT165" s="187" t="s">
        <v>157</v>
      </c>
      <c r="AU165" s="187" t="s">
        <v>89</v>
      </c>
      <c r="AY165" s="19" t="s">
        <v>154</v>
      </c>
      <c r="BE165" s="188">
        <f t="shared" si="34"/>
        <v>0</v>
      </c>
      <c r="BF165" s="188">
        <f t="shared" si="35"/>
        <v>0</v>
      </c>
      <c r="BG165" s="188">
        <f t="shared" si="36"/>
        <v>0</v>
      </c>
      <c r="BH165" s="188">
        <f t="shared" si="37"/>
        <v>0</v>
      </c>
      <c r="BI165" s="188">
        <f t="shared" si="38"/>
        <v>0</v>
      </c>
      <c r="BJ165" s="19" t="s">
        <v>89</v>
      </c>
      <c r="BK165" s="188">
        <f t="shared" si="39"/>
        <v>0</v>
      </c>
      <c r="BL165" s="19" t="s">
        <v>1014</v>
      </c>
      <c r="BM165" s="187" t="s">
        <v>1469</v>
      </c>
    </row>
    <row r="166" spans="1:65" s="2" customFormat="1" ht="44.25" customHeight="1" x14ac:dyDescent="0.2">
      <c r="A166" s="37"/>
      <c r="B166" s="38"/>
      <c r="C166" s="176" t="s">
        <v>532</v>
      </c>
      <c r="D166" s="176" t="s">
        <v>157</v>
      </c>
      <c r="E166" s="177" t="s">
        <v>1177</v>
      </c>
      <c r="F166" s="178" t="s">
        <v>1178</v>
      </c>
      <c r="G166" s="179" t="s">
        <v>1023</v>
      </c>
      <c r="H166" s="180">
        <v>1</v>
      </c>
      <c r="I166" s="181"/>
      <c r="J166" s="182">
        <f t="shared" si="30"/>
        <v>0</v>
      </c>
      <c r="K166" s="178" t="s">
        <v>79</v>
      </c>
      <c r="L166" s="42"/>
      <c r="M166" s="183" t="s">
        <v>79</v>
      </c>
      <c r="N166" s="184" t="s">
        <v>51</v>
      </c>
      <c r="O166" s="67"/>
      <c r="P166" s="185">
        <f t="shared" si="31"/>
        <v>0</v>
      </c>
      <c r="Q166" s="185">
        <v>0</v>
      </c>
      <c r="R166" s="185">
        <f t="shared" si="32"/>
        <v>0</v>
      </c>
      <c r="S166" s="185">
        <v>0</v>
      </c>
      <c r="T166" s="186">
        <f t="shared" si="33"/>
        <v>0</v>
      </c>
      <c r="U166" s="37"/>
      <c r="V166" s="37"/>
      <c r="W166" s="37"/>
      <c r="X166" s="37"/>
      <c r="Y166" s="37"/>
      <c r="Z166" s="37"/>
      <c r="AA166" s="37"/>
      <c r="AB166" s="37"/>
      <c r="AC166" s="37"/>
      <c r="AD166" s="37"/>
      <c r="AE166" s="37"/>
      <c r="AR166" s="187" t="s">
        <v>1014</v>
      </c>
      <c r="AT166" s="187" t="s">
        <v>157</v>
      </c>
      <c r="AU166" s="187" t="s">
        <v>89</v>
      </c>
      <c r="AY166" s="19" t="s">
        <v>154</v>
      </c>
      <c r="BE166" s="188">
        <f t="shared" si="34"/>
        <v>0</v>
      </c>
      <c r="BF166" s="188">
        <f t="shared" si="35"/>
        <v>0</v>
      </c>
      <c r="BG166" s="188">
        <f t="shared" si="36"/>
        <v>0</v>
      </c>
      <c r="BH166" s="188">
        <f t="shared" si="37"/>
        <v>0</v>
      </c>
      <c r="BI166" s="188">
        <f t="shared" si="38"/>
        <v>0</v>
      </c>
      <c r="BJ166" s="19" t="s">
        <v>89</v>
      </c>
      <c r="BK166" s="188">
        <f t="shared" si="39"/>
        <v>0</v>
      </c>
      <c r="BL166" s="19" t="s">
        <v>1014</v>
      </c>
      <c r="BM166" s="187" t="s">
        <v>1470</v>
      </c>
    </row>
    <row r="167" spans="1:65" s="2" customFormat="1" ht="24.2" customHeight="1" x14ac:dyDescent="0.2">
      <c r="A167" s="37"/>
      <c r="B167" s="38"/>
      <c r="C167" s="176" t="s">
        <v>539</v>
      </c>
      <c r="D167" s="176" t="s">
        <v>157</v>
      </c>
      <c r="E167" s="177" t="s">
        <v>1021</v>
      </c>
      <c r="F167" s="178" t="s">
        <v>1022</v>
      </c>
      <c r="G167" s="179" t="s">
        <v>1023</v>
      </c>
      <c r="H167" s="180">
        <v>1</v>
      </c>
      <c r="I167" s="181"/>
      <c r="J167" s="182">
        <f t="shared" si="30"/>
        <v>0</v>
      </c>
      <c r="K167" s="178" t="s">
        <v>79</v>
      </c>
      <c r="L167" s="42"/>
      <c r="M167" s="248" t="s">
        <v>79</v>
      </c>
      <c r="N167" s="249" t="s">
        <v>51</v>
      </c>
      <c r="O167" s="250"/>
      <c r="P167" s="251">
        <f t="shared" si="31"/>
        <v>0</v>
      </c>
      <c r="Q167" s="251">
        <v>0</v>
      </c>
      <c r="R167" s="251">
        <f t="shared" si="32"/>
        <v>0</v>
      </c>
      <c r="S167" s="251">
        <v>0</v>
      </c>
      <c r="T167" s="252">
        <f t="shared" si="33"/>
        <v>0</v>
      </c>
      <c r="U167" s="37"/>
      <c r="V167" s="37"/>
      <c r="W167" s="37"/>
      <c r="X167" s="37"/>
      <c r="Y167" s="37"/>
      <c r="Z167" s="37"/>
      <c r="AA167" s="37"/>
      <c r="AB167" s="37"/>
      <c r="AC167" s="37"/>
      <c r="AD167" s="37"/>
      <c r="AE167" s="37"/>
      <c r="AR167" s="187" t="s">
        <v>1014</v>
      </c>
      <c r="AT167" s="187" t="s">
        <v>157</v>
      </c>
      <c r="AU167" s="187" t="s">
        <v>89</v>
      </c>
      <c r="AY167" s="19" t="s">
        <v>154</v>
      </c>
      <c r="BE167" s="188">
        <f t="shared" si="34"/>
        <v>0</v>
      </c>
      <c r="BF167" s="188">
        <f t="shared" si="35"/>
        <v>0</v>
      </c>
      <c r="BG167" s="188">
        <f t="shared" si="36"/>
        <v>0</v>
      </c>
      <c r="BH167" s="188">
        <f t="shared" si="37"/>
        <v>0</v>
      </c>
      <c r="BI167" s="188">
        <f t="shared" si="38"/>
        <v>0</v>
      </c>
      <c r="BJ167" s="19" t="s">
        <v>89</v>
      </c>
      <c r="BK167" s="188">
        <f t="shared" si="39"/>
        <v>0</v>
      </c>
      <c r="BL167" s="19" t="s">
        <v>1014</v>
      </c>
      <c r="BM167" s="187" t="s">
        <v>1471</v>
      </c>
    </row>
    <row r="168" spans="1:65" s="2" customFormat="1" ht="6.95" customHeight="1" x14ac:dyDescent="0.2">
      <c r="A168" s="37"/>
      <c r="B168" s="50"/>
      <c r="C168" s="51"/>
      <c r="D168" s="51"/>
      <c r="E168" s="51"/>
      <c r="F168" s="51"/>
      <c r="G168" s="51"/>
      <c r="H168" s="51"/>
      <c r="I168" s="51"/>
      <c r="J168" s="51"/>
      <c r="K168" s="51"/>
      <c r="L168" s="42"/>
      <c r="M168" s="37"/>
      <c r="O168" s="37"/>
      <c r="P168" s="37"/>
      <c r="Q168" s="37"/>
      <c r="R168" s="37"/>
      <c r="S168" s="37"/>
      <c r="T168" s="37"/>
      <c r="U168" s="37"/>
      <c r="V168" s="37"/>
      <c r="W168" s="37"/>
      <c r="X168" s="37"/>
      <c r="Y168" s="37"/>
      <c r="Z168" s="37"/>
      <c r="AA168" s="37"/>
      <c r="AB168" s="37"/>
      <c r="AC168" s="37"/>
      <c r="AD168" s="37"/>
      <c r="AE168" s="37"/>
    </row>
  </sheetData>
  <sheetProtection algorithmName="SHA-512" hashValue="1MIa2gMrf/1HheCIdpHiFoj/4LP0wp/gWwG5X/accO0E7yOskRQMJFueECRatkHI36CHY9GgDFNTXkUmd2phBA==" saltValue="teVXxFp5zCov/w/uqzOJnCqdvVGDxksxun2zDLZqa/zFCd1VEsKsOcb2Cl1XsyEv/0cdQji8RBC/5lVfHpTWNw==" spinCount="100000" sheet="1" objects="1" scenarios="1" formatColumns="0" formatRows="0" autoFilter="0"/>
  <autoFilter ref="C86:K167" xr:uid="{00000000-0009-0000-0000-000004000000}"/>
  <mergeCells count="9">
    <mergeCell ref="E50:H50"/>
    <mergeCell ref="E77:H77"/>
    <mergeCell ref="E79:H79"/>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142"/>
  <sheetViews>
    <sheetView showGridLines="0" workbookViewId="0">
      <selection activeCell="E23" sqref="E23:AN23"/>
    </sheetView>
  </sheetViews>
  <sheetFormatPr defaultRowHeight="16.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L2" s="374"/>
      <c r="M2" s="374"/>
      <c r="N2" s="374"/>
      <c r="O2" s="374"/>
      <c r="P2" s="374"/>
      <c r="Q2" s="374"/>
      <c r="R2" s="374"/>
      <c r="S2" s="374"/>
      <c r="T2" s="374"/>
      <c r="U2" s="374"/>
      <c r="V2" s="374"/>
      <c r="AT2" s="19" t="s">
        <v>103</v>
      </c>
    </row>
    <row r="3" spans="1:46" s="1" customFormat="1" ht="6.95" customHeight="1" x14ac:dyDescent="0.2">
      <c r="B3" s="104"/>
      <c r="C3" s="105"/>
      <c r="D3" s="105"/>
      <c r="E3" s="105"/>
      <c r="F3" s="105"/>
      <c r="G3" s="105"/>
      <c r="H3" s="105"/>
      <c r="I3" s="105"/>
      <c r="J3" s="105"/>
      <c r="K3" s="105"/>
      <c r="L3" s="22"/>
      <c r="AT3" s="19" t="s">
        <v>91</v>
      </c>
    </row>
    <row r="4" spans="1:46" s="1" customFormat="1" ht="24.95" customHeight="1" x14ac:dyDescent="0.2">
      <c r="B4" s="22"/>
      <c r="D4" s="106" t="s">
        <v>110</v>
      </c>
      <c r="L4" s="22"/>
      <c r="M4" s="107" t="s">
        <v>10</v>
      </c>
      <c r="AT4" s="19" t="s">
        <v>4</v>
      </c>
    </row>
    <row r="5" spans="1:46" s="1" customFormat="1" ht="6.95" customHeight="1" x14ac:dyDescent="0.2">
      <c r="B5" s="22"/>
      <c r="L5" s="22"/>
    </row>
    <row r="6" spans="1:46" s="1" customFormat="1" ht="12" customHeight="1" x14ac:dyDescent="0.2">
      <c r="B6" s="22"/>
      <c r="D6" s="108" t="s">
        <v>16</v>
      </c>
      <c r="L6" s="22"/>
    </row>
    <row r="7" spans="1:46" s="1" customFormat="1" ht="16.5" customHeight="1" x14ac:dyDescent="0.2">
      <c r="B7" s="22"/>
      <c r="E7" s="375" t="str">
        <f>'Rekapitulace stavby'!K6</f>
        <v>Rekonstrukce mycího centra kuchyně</v>
      </c>
      <c r="F7" s="376"/>
      <c r="G7" s="376"/>
      <c r="H7" s="376"/>
      <c r="L7" s="22"/>
    </row>
    <row r="8" spans="1:46" s="2" customFormat="1" ht="12" customHeight="1" x14ac:dyDescent="0.2">
      <c r="A8" s="37"/>
      <c r="B8" s="42"/>
      <c r="C8" s="37"/>
      <c r="D8" s="108" t="s">
        <v>111</v>
      </c>
      <c r="E8" s="37"/>
      <c r="F8" s="37"/>
      <c r="G8" s="37"/>
      <c r="H8" s="37"/>
      <c r="I8" s="37"/>
      <c r="J8" s="37"/>
      <c r="K8" s="37"/>
      <c r="L8" s="109"/>
      <c r="S8" s="37"/>
      <c r="T8" s="37"/>
      <c r="U8" s="37"/>
      <c r="V8" s="37"/>
      <c r="W8" s="37"/>
      <c r="X8" s="37"/>
      <c r="Y8" s="37"/>
      <c r="Z8" s="37"/>
      <c r="AA8" s="37"/>
      <c r="AB8" s="37"/>
      <c r="AC8" s="37"/>
      <c r="AD8" s="37"/>
      <c r="AE8" s="37"/>
    </row>
    <row r="9" spans="1:46" s="2" customFormat="1" ht="16.5" customHeight="1" x14ac:dyDescent="0.2">
      <c r="A9" s="37"/>
      <c r="B9" s="42"/>
      <c r="C9" s="37"/>
      <c r="D9" s="37"/>
      <c r="E9" s="377" t="s">
        <v>1472</v>
      </c>
      <c r="F9" s="378"/>
      <c r="G9" s="378"/>
      <c r="H9" s="378"/>
      <c r="I9" s="37"/>
      <c r="J9" s="37"/>
      <c r="K9" s="37"/>
      <c r="L9" s="109"/>
      <c r="S9" s="37"/>
      <c r="T9" s="37"/>
      <c r="U9" s="37"/>
      <c r="V9" s="37"/>
      <c r="W9" s="37"/>
      <c r="X9" s="37"/>
      <c r="Y9" s="37"/>
      <c r="Z9" s="37"/>
      <c r="AA9" s="37"/>
      <c r="AB9" s="37"/>
      <c r="AC9" s="37"/>
      <c r="AD9" s="37"/>
      <c r="AE9" s="37"/>
    </row>
    <row r="10" spans="1:46" s="2" customFormat="1" ht="11.25" x14ac:dyDescent="0.2">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x14ac:dyDescent="0.2">
      <c r="A11" s="37"/>
      <c r="B11" s="42"/>
      <c r="C11" s="37"/>
      <c r="D11" s="108" t="s">
        <v>18</v>
      </c>
      <c r="E11" s="37"/>
      <c r="F11" s="110" t="s">
        <v>79</v>
      </c>
      <c r="G11" s="37"/>
      <c r="H11" s="37"/>
      <c r="I11" s="108" t="s">
        <v>20</v>
      </c>
      <c r="J11" s="110" t="s">
        <v>79</v>
      </c>
      <c r="K11" s="37"/>
      <c r="L11" s="109"/>
      <c r="S11" s="37"/>
      <c r="T11" s="37"/>
      <c r="U11" s="37"/>
      <c r="V11" s="37"/>
      <c r="W11" s="37"/>
      <c r="X11" s="37"/>
      <c r="Y11" s="37"/>
      <c r="Z11" s="37"/>
      <c r="AA11" s="37"/>
      <c r="AB11" s="37"/>
      <c r="AC11" s="37"/>
      <c r="AD11" s="37"/>
      <c r="AE11" s="37"/>
    </row>
    <row r="12" spans="1:46" s="2" customFormat="1" ht="12" customHeight="1" x14ac:dyDescent="0.2">
      <c r="A12" s="37"/>
      <c r="B12" s="42"/>
      <c r="C12" s="37"/>
      <c r="D12" s="108" t="s">
        <v>22</v>
      </c>
      <c r="E12" s="37"/>
      <c r="F12" s="110" t="s">
        <v>23</v>
      </c>
      <c r="G12" s="37"/>
      <c r="H12" s="37"/>
      <c r="I12" s="108" t="s">
        <v>24</v>
      </c>
      <c r="J12" s="111" t="str">
        <f>'Rekapitulace stavby'!AN8</f>
        <v>10. 4. 2023</v>
      </c>
      <c r="K12" s="37"/>
      <c r="L12" s="109"/>
      <c r="S12" s="37"/>
      <c r="T12" s="37"/>
      <c r="U12" s="37"/>
      <c r="V12" s="37"/>
      <c r="W12" s="37"/>
      <c r="X12" s="37"/>
      <c r="Y12" s="37"/>
      <c r="Z12" s="37"/>
      <c r="AA12" s="37"/>
      <c r="AB12" s="37"/>
      <c r="AC12" s="37"/>
      <c r="AD12" s="37"/>
      <c r="AE12" s="37"/>
    </row>
    <row r="13" spans="1:46" s="2" customFormat="1" ht="10.9" customHeight="1" x14ac:dyDescent="0.2">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x14ac:dyDescent="0.2">
      <c r="A14" s="37"/>
      <c r="B14" s="42"/>
      <c r="C14" s="37"/>
      <c r="D14" s="108" t="s">
        <v>30</v>
      </c>
      <c r="E14" s="37"/>
      <c r="F14" s="37"/>
      <c r="G14" s="37"/>
      <c r="H14" s="37"/>
      <c r="I14" s="108" t="s">
        <v>31</v>
      </c>
      <c r="J14" s="110" t="s">
        <v>32</v>
      </c>
      <c r="K14" s="37"/>
      <c r="L14" s="109"/>
      <c r="S14" s="37"/>
      <c r="T14" s="37"/>
      <c r="U14" s="37"/>
      <c r="V14" s="37"/>
      <c r="W14" s="37"/>
      <c r="X14" s="37"/>
      <c r="Y14" s="37"/>
      <c r="Z14" s="37"/>
      <c r="AA14" s="37"/>
      <c r="AB14" s="37"/>
      <c r="AC14" s="37"/>
      <c r="AD14" s="37"/>
      <c r="AE14" s="37"/>
    </row>
    <row r="15" spans="1:46" s="2" customFormat="1" ht="18" customHeight="1" x14ac:dyDescent="0.2">
      <c r="A15" s="37"/>
      <c r="B15" s="42"/>
      <c r="C15" s="37"/>
      <c r="D15" s="37"/>
      <c r="E15" s="110" t="s">
        <v>33</v>
      </c>
      <c r="F15" s="37"/>
      <c r="G15" s="37"/>
      <c r="H15" s="37"/>
      <c r="I15" s="108" t="s">
        <v>34</v>
      </c>
      <c r="J15" s="110" t="s">
        <v>35</v>
      </c>
      <c r="K15" s="37"/>
      <c r="L15" s="109"/>
      <c r="S15" s="37"/>
      <c r="T15" s="37"/>
      <c r="U15" s="37"/>
      <c r="V15" s="37"/>
      <c r="W15" s="37"/>
      <c r="X15" s="37"/>
      <c r="Y15" s="37"/>
      <c r="Z15" s="37"/>
      <c r="AA15" s="37"/>
      <c r="AB15" s="37"/>
      <c r="AC15" s="37"/>
      <c r="AD15" s="37"/>
      <c r="AE15" s="37"/>
    </row>
    <row r="16" spans="1:46" s="2" customFormat="1" ht="6.95" customHeight="1" x14ac:dyDescent="0.2">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x14ac:dyDescent="0.2">
      <c r="A17" s="37"/>
      <c r="B17" s="42"/>
      <c r="C17" s="37"/>
      <c r="D17" s="108" t="s">
        <v>36</v>
      </c>
      <c r="E17" s="37"/>
      <c r="F17" s="37"/>
      <c r="G17" s="37"/>
      <c r="H17" s="37"/>
      <c r="I17" s="108" t="s">
        <v>31</v>
      </c>
      <c r="J17" s="32" t="str">
        <f>'Rekapitulace stavby'!AN13</f>
        <v>Vyplň údaj</v>
      </c>
      <c r="K17" s="37"/>
      <c r="L17" s="109"/>
      <c r="S17" s="37"/>
      <c r="T17" s="37"/>
      <c r="U17" s="37"/>
      <c r="V17" s="37"/>
      <c r="W17" s="37"/>
      <c r="X17" s="37"/>
      <c r="Y17" s="37"/>
      <c r="Z17" s="37"/>
      <c r="AA17" s="37"/>
      <c r="AB17" s="37"/>
      <c r="AC17" s="37"/>
      <c r="AD17" s="37"/>
      <c r="AE17" s="37"/>
    </row>
    <row r="18" spans="1:31" s="2" customFormat="1" ht="18" customHeight="1" x14ac:dyDescent="0.2">
      <c r="A18" s="37"/>
      <c r="B18" s="42"/>
      <c r="C18" s="37"/>
      <c r="D18" s="37"/>
      <c r="E18" s="379" t="str">
        <f>'Rekapitulace stavby'!E14</f>
        <v>Vyplň údaj</v>
      </c>
      <c r="F18" s="380"/>
      <c r="G18" s="380"/>
      <c r="H18" s="380"/>
      <c r="I18" s="108" t="s">
        <v>34</v>
      </c>
      <c r="J18" s="32" t="str">
        <f>'Rekapitulace stavby'!AN14</f>
        <v>Vyplň údaj</v>
      </c>
      <c r="K18" s="37"/>
      <c r="L18" s="109"/>
      <c r="S18" s="37"/>
      <c r="T18" s="37"/>
      <c r="U18" s="37"/>
      <c r="V18" s="37"/>
      <c r="W18" s="37"/>
      <c r="X18" s="37"/>
      <c r="Y18" s="37"/>
      <c r="Z18" s="37"/>
      <c r="AA18" s="37"/>
      <c r="AB18" s="37"/>
      <c r="AC18" s="37"/>
      <c r="AD18" s="37"/>
      <c r="AE18" s="37"/>
    </row>
    <row r="19" spans="1:31" s="2" customFormat="1" ht="6.95" customHeight="1" x14ac:dyDescent="0.2">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x14ac:dyDescent="0.2">
      <c r="A20" s="37"/>
      <c r="B20" s="42"/>
      <c r="C20" s="37"/>
      <c r="D20" s="108" t="s">
        <v>38</v>
      </c>
      <c r="E20" s="37"/>
      <c r="F20" s="37"/>
      <c r="G20" s="37"/>
      <c r="H20" s="37"/>
      <c r="I20" s="108" t="s">
        <v>31</v>
      </c>
      <c r="J20" s="110" t="s">
        <v>39</v>
      </c>
      <c r="K20" s="37"/>
      <c r="L20" s="109"/>
      <c r="S20" s="37"/>
      <c r="T20" s="37"/>
      <c r="U20" s="37"/>
      <c r="V20" s="37"/>
      <c r="W20" s="37"/>
      <c r="X20" s="37"/>
      <c r="Y20" s="37"/>
      <c r="Z20" s="37"/>
      <c r="AA20" s="37"/>
      <c r="AB20" s="37"/>
      <c r="AC20" s="37"/>
      <c r="AD20" s="37"/>
      <c r="AE20" s="37"/>
    </row>
    <row r="21" spans="1:31" s="2" customFormat="1" ht="18" customHeight="1" x14ac:dyDescent="0.2">
      <c r="A21" s="37"/>
      <c r="B21" s="42"/>
      <c r="C21" s="37"/>
      <c r="D21" s="37"/>
      <c r="E21" s="110" t="s">
        <v>40</v>
      </c>
      <c r="F21" s="37"/>
      <c r="G21" s="37"/>
      <c r="H21" s="37"/>
      <c r="I21" s="108" t="s">
        <v>34</v>
      </c>
      <c r="J21" s="110" t="s">
        <v>41</v>
      </c>
      <c r="K21" s="37"/>
      <c r="L21" s="109"/>
      <c r="S21" s="37"/>
      <c r="T21" s="37"/>
      <c r="U21" s="37"/>
      <c r="V21" s="37"/>
      <c r="W21" s="37"/>
      <c r="X21" s="37"/>
      <c r="Y21" s="37"/>
      <c r="Z21" s="37"/>
      <c r="AA21" s="37"/>
      <c r="AB21" s="37"/>
      <c r="AC21" s="37"/>
      <c r="AD21" s="37"/>
      <c r="AE21" s="37"/>
    </row>
    <row r="22" spans="1:31" s="2" customFormat="1" ht="6.95" customHeight="1" x14ac:dyDescent="0.2">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x14ac:dyDescent="0.2">
      <c r="A23" s="37"/>
      <c r="B23" s="42"/>
      <c r="C23" s="37"/>
      <c r="D23" s="108" t="s">
        <v>43</v>
      </c>
      <c r="E23" s="37"/>
      <c r="F23" s="37"/>
      <c r="G23" s="37"/>
      <c r="H23" s="37"/>
      <c r="I23" s="108" t="s">
        <v>31</v>
      </c>
      <c r="J23" s="110" t="s">
        <v>39</v>
      </c>
      <c r="K23" s="37"/>
      <c r="L23" s="109"/>
      <c r="S23" s="37"/>
      <c r="T23" s="37"/>
      <c r="U23" s="37"/>
      <c r="V23" s="37"/>
      <c r="W23" s="37"/>
      <c r="X23" s="37"/>
      <c r="Y23" s="37"/>
      <c r="Z23" s="37"/>
      <c r="AA23" s="37"/>
      <c r="AB23" s="37"/>
      <c r="AC23" s="37"/>
      <c r="AD23" s="37"/>
      <c r="AE23" s="37"/>
    </row>
    <row r="24" spans="1:31" s="2" customFormat="1" ht="18" customHeight="1" x14ac:dyDescent="0.2">
      <c r="A24" s="37"/>
      <c r="B24" s="42"/>
      <c r="C24" s="37"/>
      <c r="D24" s="37"/>
      <c r="E24" s="110" t="s">
        <v>40</v>
      </c>
      <c r="F24" s="37"/>
      <c r="G24" s="37"/>
      <c r="H24" s="37"/>
      <c r="I24" s="108" t="s">
        <v>34</v>
      </c>
      <c r="J24" s="110" t="s">
        <v>41</v>
      </c>
      <c r="K24" s="37"/>
      <c r="L24" s="109"/>
      <c r="S24" s="37"/>
      <c r="T24" s="37"/>
      <c r="U24" s="37"/>
      <c r="V24" s="37"/>
      <c r="W24" s="37"/>
      <c r="X24" s="37"/>
      <c r="Y24" s="37"/>
      <c r="Z24" s="37"/>
      <c r="AA24" s="37"/>
      <c r="AB24" s="37"/>
      <c r="AC24" s="37"/>
      <c r="AD24" s="37"/>
      <c r="AE24" s="37"/>
    </row>
    <row r="25" spans="1:31" s="2" customFormat="1" ht="6.95" customHeight="1" x14ac:dyDescent="0.2">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x14ac:dyDescent="0.2">
      <c r="A26" s="37"/>
      <c r="B26" s="42"/>
      <c r="C26" s="37"/>
      <c r="D26" s="108" t="s">
        <v>44</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x14ac:dyDescent="0.2">
      <c r="A27" s="112"/>
      <c r="B27" s="113"/>
      <c r="C27" s="112"/>
      <c r="D27" s="112"/>
      <c r="E27" s="381" t="s">
        <v>79</v>
      </c>
      <c r="F27" s="381"/>
      <c r="G27" s="381"/>
      <c r="H27" s="381"/>
      <c r="I27" s="112"/>
      <c r="J27" s="112"/>
      <c r="K27" s="112"/>
      <c r="L27" s="114"/>
      <c r="S27" s="112"/>
      <c r="T27" s="112"/>
      <c r="U27" s="112"/>
      <c r="V27" s="112"/>
      <c r="W27" s="112"/>
      <c r="X27" s="112"/>
      <c r="Y27" s="112"/>
      <c r="Z27" s="112"/>
      <c r="AA27" s="112"/>
      <c r="AB27" s="112"/>
      <c r="AC27" s="112"/>
      <c r="AD27" s="112"/>
      <c r="AE27" s="112"/>
    </row>
    <row r="28" spans="1:31" s="2" customFormat="1" ht="6.95" customHeight="1" x14ac:dyDescent="0.2">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x14ac:dyDescent="0.2">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x14ac:dyDescent="0.2">
      <c r="A30" s="37"/>
      <c r="B30" s="42"/>
      <c r="C30" s="37"/>
      <c r="D30" s="116" t="s">
        <v>46</v>
      </c>
      <c r="E30" s="37"/>
      <c r="F30" s="37"/>
      <c r="G30" s="37"/>
      <c r="H30" s="37"/>
      <c r="I30" s="37"/>
      <c r="J30" s="117">
        <f>ROUND(J83, 2)</f>
        <v>0</v>
      </c>
      <c r="K30" s="37"/>
      <c r="L30" s="109"/>
      <c r="S30" s="37"/>
      <c r="T30" s="37"/>
      <c r="U30" s="37"/>
      <c r="V30" s="37"/>
      <c r="W30" s="37"/>
      <c r="X30" s="37"/>
      <c r="Y30" s="37"/>
      <c r="Z30" s="37"/>
      <c r="AA30" s="37"/>
      <c r="AB30" s="37"/>
      <c r="AC30" s="37"/>
      <c r="AD30" s="37"/>
      <c r="AE30" s="37"/>
    </row>
    <row r="31" spans="1:31" s="2" customFormat="1" ht="6.95" customHeight="1" x14ac:dyDescent="0.2">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x14ac:dyDescent="0.2">
      <c r="A32" s="37"/>
      <c r="B32" s="42"/>
      <c r="C32" s="37"/>
      <c r="D32" s="37"/>
      <c r="E32" s="37"/>
      <c r="F32" s="118" t="s">
        <v>48</v>
      </c>
      <c r="G32" s="37"/>
      <c r="H32" s="37"/>
      <c r="I32" s="118" t="s">
        <v>47</v>
      </c>
      <c r="J32" s="118" t="s">
        <v>49</v>
      </c>
      <c r="K32" s="37"/>
      <c r="L32" s="109"/>
      <c r="S32" s="37"/>
      <c r="T32" s="37"/>
      <c r="U32" s="37"/>
      <c r="V32" s="37"/>
      <c r="W32" s="37"/>
      <c r="X32" s="37"/>
      <c r="Y32" s="37"/>
      <c r="Z32" s="37"/>
      <c r="AA32" s="37"/>
      <c r="AB32" s="37"/>
      <c r="AC32" s="37"/>
      <c r="AD32" s="37"/>
      <c r="AE32" s="37"/>
    </row>
    <row r="33" spans="1:31" s="2" customFormat="1" ht="14.45" customHeight="1" x14ac:dyDescent="0.2">
      <c r="A33" s="37"/>
      <c r="B33" s="42"/>
      <c r="C33" s="37"/>
      <c r="D33" s="119" t="s">
        <v>50</v>
      </c>
      <c r="E33" s="108" t="s">
        <v>51</v>
      </c>
      <c r="F33" s="120">
        <f>ROUND((SUM(BE83:BE141)),  2)</f>
        <v>0</v>
      </c>
      <c r="G33" s="37"/>
      <c r="H33" s="37"/>
      <c r="I33" s="121">
        <v>0.21</v>
      </c>
      <c r="J33" s="120">
        <f>ROUND(((SUM(BE83:BE141))*I33),  2)</f>
        <v>0</v>
      </c>
      <c r="K33" s="37"/>
      <c r="L33" s="109"/>
      <c r="S33" s="37"/>
      <c r="T33" s="37"/>
      <c r="U33" s="37"/>
      <c r="V33" s="37"/>
      <c r="W33" s="37"/>
      <c r="X33" s="37"/>
      <c r="Y33" s="37"/>
      <c r="Z33" s="37"/>
      <c r="AA33" s="37"/>
      <c r="AB33" s="37"/>
      <c r="AC33" s="37"/>
      <c r="AD33" s="37"/>
      <c r="AE33" s="37"/>
    </row>
    <row r="34" spans="1:31" s="2" customFormat="1" ht="14.45" customHeight="1" x14ac:dyDescent="0.2">
      <c r="A34" s="37"/>
      <c r="B34" s="42"/>
      <c r="C34" s="37"/>
      <c r="D34" s="37"/>
      <c r="E34" s="108" t="s">
        <v>52</v>
      </c>
      <c r="F34" s="120">
        <f>ROUND((SUM(BF83:BF141)),  2)</f>
        <v>0</v>
      </c>
      <c r="G34" s="37"/>
      <c r="H34" s="37"/>
      <c r="I34" s="121">
        <v>0.15</v>
      </c>
      <c r="J34" s="120">
        <f>ROUND(((SUM(BF83:BF141))*I34),  2)</f>
        <v>0</v>
      </c>
      <c r="K34" s="37"/>
      <c r="L34" s="109"/>
      <c r="S34" s="37"/>
      <c r="T34" s="37"/>
      <c r="U34" s="37"/>
      <c r="V34" s="37"/>
      <c r="W34" s="37"/>
      <c r="X34" s="37"/>
      <c r="Y34" s="37"/>
      <c r="Z34" s="37"/>
      <c r="AA34" s="37"/>
      <c r="AB34" s="37"/>
      <c r="AC34" s="37"/>
      <c r="AD34" s="37"/>
      <c r="AE34" s="37"/>
    </row>
    <row r="35" spans="1:31" s="2" customFormat="1" ht="14.45" hidden="1" customHeight="1" x14ac:dyDescent="0.2">
      <c r="A35" s="37"/>
      <c r="B35" s="42"/>
      <c r="C35" s="37"/>
      <c r="D35" s="37"/>
      <c r="E35" s="108" t="s">
        <v>53</v>
      </c>
      <c r="F35" s="120">
        <f>ROUND((SUM(BG83:BG141)),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x14ac:dyDescent="0.2">
      <c r="A36" s="37"/>
      <c r="B36" s="42"/>
      <c r="C36" s="37"/>
      <c r="D36" s="37"/>
      <c r="E36" s="108" t="s">
        <v>54</v>
      </c>
      <c r="F36" s="120">
        <f>ROUND((SUM(BH83:BH141)),  2)</f>
        <v>0</v>
      </c>
      <c r="G36" s="37"/>
      <c r="H36" s="37"/>
      <c r="I36" s="121">
        <v>0.15</v>
      </c>
      <c r="J36" s="120">
        <f>0</f>
        <v>0</v>
      </c>
      <c r="K36" s="37"/>
      <c r="L36" s="109"/>
      <c r="S36" s="37"/>
      <c r="T36" s="37"/>
      <c r="U36" s="37"/>
      <c r="V36" s="37"/>
      <c r="W36" s="37"/>
      <c r="X36" s="37"/>
      <c r="Y36" s="37"/>
      <c r="Z36" s="37"/>
      <c r="AA36" s="37"/>
      <c r="AB36" s="37"/>
      <c r="AC36" s="37"/>
      <c r="AD36" s="37"/>
      <c r="AE36" s="37"/>
    </row>
    <row r="37" spans="1:31" s="2" customFormat="1" ht="14.45" hidden="1" customHeight="1" x14ac:dyDescent="0.2">
      <c r="A37" s="37"/>
      <c r="B37" s="42"/>
      <c r="C37" s="37"/>
      <c r="D37" s="37"/>
      <c r="E37" s="108" t="s">
        <v>55</v>
      </c>
      <c r="F37" s="120">
        <f>ROUND((SUM(BI83:BI141)),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x14ac:dyDescent="0.2">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x14ac:dyDescent="0.2">
      <c r="A39" s="37"/>
      <c r="B39" s="42"/>
      <c r="C39" s="122"/>
      <c r="D39" s="123" t="s">
        <v>56</v>
      </c>
      <c r="E39" s="124"/>
      <c r="F39" s="124"/>
      <c r="G39" s="125" t="s">
        <v>57</v>
      </c>
      <c r="H39" s="126" t="s">
        <v>58</v>
      </c>
      <c r="I39" s="124"/>
      <c r="J39" s="127">
        <f>SUM(J30:J37)</f>
        <v>0</v>
      </c>
      <c r="K39" s="128"/>
      <c r="L39" s="109"/>
      <c r="S39" s="37"/>
      <c r="T39" s="37"/>
      <c r="U39" s="37"/>
      <c r="V39" s="37"/>
      <c r="W39" s="37"/>
      <c r="X39" s="37"/>
      <c r="Y39" s="37"/>
      <c r="Z39" s="37"/>
      <c r="AA39" s="37"/>
      <c r="AB39" s="37"/>
      <c r="AC39" s="37"/>
      <c r="AD39" s="37"/>
      <c r="AE39" s="37"/>
    </row>
    <row r="40" spans="1:31" s="2" customFormat="1" ht="14.45" customHeight="1" x14ac:dyDescent="0.2">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x14ac:dyDescent="0.2">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x14ac:dyDescent="0.2">
      <c r="A45" s="37"/>
      <c r="B45" s="38"/>
      <c r="C45" s="25" t="s">
        <v>113</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x14ac:dyDescent="0.2">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x14ac:dyDescent="0.2">
      <c r="A47" s="37"/>
      <c r="B47" s="38"/>
      <c r="C47" s="31"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x14ac:dyDescent="0.2">
      <c r="A48" s="37"/>
      <c r="B48" s="38"/>
      <c r="C48" s="39"/>
      <c r="D48" s="39"/>
      <c r="E48" s="382" t="str">
        <f>E7</f>
        <v>Rekonstrukce mycího centra kuchyně</v>
      </c>
      <c r="F48" s="383"/>
      <c r="G48" s="383"/>
      <c r="H48" s="383"/>
      <c r="I48" s="39"/>
      <c r="J48" s="39"/>
      <c r="K48" s="39"/>
      <c r="L48" s="109"/>
      <c r="S48" s="37"/>
      <c r="T48" s="37"/>
      <c r="U48" s="37"/>
      <c r="V48" s="37"/>
      <c r="W48" s="37"/>
      <c r="X48" s="37"/>
      <c r="Y48" s="37"/>
      <c r="Z48" s="37"/>
      <c r="AA48" s="37"/>
      <c r="AB48" s="37"/>
      <c r="AC48" s="37"/>
      <c r="AD48" s="37"/>
      <c r="AE48" s="37"/>
    </row>
    <row r="49" spans="1:47" s="2" customFormat="1" ht="12" customHeight="1" x14ac:dyDescent="0.2">
      <c r="A49" s="37"/>
      <c r="B49" s="38"/>
      <c r="C49" s="31" t="s">
        <v>111</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x14ac:dyDescent="0.2">
      <c r="A50" s="37"/>
      <c r="B50" s="38"/>
      <c r="C50" s="39"/>
      <c r="D50" s="39"/>
      <c r="E50" s="335" t="str">
        <f>E9</f>
        <v>D1.04.500_MaR - Měření a regulace</v>
      </c>
      <c r="F50" s="384"/>
      <c r="G50" s="384"/>
      <c r="H50" s="384"/>
      <c r="I50" s="39"/>
      <c r="J50" s="39"/>
      <c r="K50" s="39"/>
      <c r="L50" s="109"/>
      <c r="S50" s="37"/>
      <c r="T50" s="37"/>
      <c r="U50" s="37"/>
      <c r="V50" s="37"/>
      <c r="W50" s="37"/>
      <c r="X50" s="37"/>
      <c r="Y50" s="37"/>
      <c r="Z50" s="37"/>
      <c r="AA50" s="37"/>
      <c r="AB50" s="37"/>
      <c r="AC50" s="37"/>
      <c r="AD50" s="37"/>
      <c r="AE50" s="37"/>
    </row>
    <row r="51" spans="1:47" s="2" customFormat="1" ht="6.95" customHeight="1" x14ac:dyDescent="0.2">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x14ac:dyDescent="0.2">
      <c r="A52" s="37"/>
      <c r="B52" s="38"/>
      <c r="C52" s="31" t="s">
        <v>22</v>
      </c>
      <c r="D52" s="39"/>
      <c r="E52" s="39"/>
      <c r="F52" s="29" t="str">
        <f>F12</f>
        <v>Česká Lípa</v>
      </c>
      <c r="G52" s="39"/>
      <c r="H52" s="39"/>
      <c r="I52" s="31" t="s">
        <v>24</v>
      </c>
      <c r="J52" s="62" t="str">
        <f>IF(J12="","",J12)</f>
        <v>10. 4. 2023</v>
      </c>
      <c r="K52" s="39"/>
      <c r="L52" s="109"/>
      <c r="S52" s="37"/>
      <c r="T52" s="37"/>
      <c r="U52" s="37"/>
      <c r="V52" s="37"/>
      <c r="W52" s="37"/>
      <c r="X52" s="37"/>
      <c r="Y52" s="37"/>
      <c r="Z52" s="37"/>
      <c r="AA52" s="37"/>
      <c r="AB52" s="37"/>
      <c r="AC52" s="37"/>
      <c r="AD52" s="37"/>
      <c r="AE52" s="37"/>
    </row>
    <row r="53" spans="1:47" s="2" customFormat="1" ht="6.95" customHeight="1" x14ac:dyDescent="0.2">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15.2" customHeight="1" x14ac:dyDescent="0.2">
      <c r="A54" s="37"/>
      <c r="B54" s="38"/>
      <c r="C54" s="31" t="s">
        <v>30</v>
      </c>
      <c r="D54" s="39"/>
      <c r="E54" s="39"/>
      <c r="F54" s="29" t="str">
        <f>E15</f>
        <v xml:space="preserve">Nemocnice s poliklinikou Česká Lípa, a.s. </v>
      </c>
      <c r="G54" s="39"/>
      <c r="H54" s="39"/>
      <c r="I54" s="31" t="s">
        <v>38</v>
      </c>
      <c r="J54" s="35" t="str">
        <f>E21</f>
        <v xml:space="preserve">STORING spol. s r.o. </v>
      </c>
      <c r="K54" s="39"/>
      <c r="L54" s="109"/>
      <c r="S54" s="37"/>
      <c r="T54" s="37"/>
      <c r="U54" s="37"/>
      <c r="V54" s="37"/>
      <c r="W54" s="37"/>
      <c r="X54" s="37"/>
      <c r="Y54" s="37"/>
      <c r="Z54" s="37"/>
      <c r="AA54" s="37"/>
      <c r="AB54" s="37"/>
      <c r="AC54" s="37"/>
      <c r="AD54" s="37"/>
      <c r="AE54" s="37"/>
    </row>
    <row r="55" spans="1:47" s="2" customFormat="1" ht="15.2" customHeight="1" x14ac:dyDescent="0.2">
      <c r="A55" s="37"/>
      <c r="B55" s="38"/>
      <c r="C55" s="31" t="s">
        <v>36</v>
      </c>
      <c r="D55" s="39"/>
      <c r="E55" s="39"/>
      <c r="F55" s="29" t="str">
        <f>IF(E18="","",E18)</f>
        <v>Vyplň údaj</v>
      </c>
      <c r="G55" s="39"/>
      <c r="H55" s="39"/>
      <c r="I55" s="31" t="s">
        <v>43</v>
      </c>
      <c r="J55" s="35" t="str">
        <f>E24</f>
        <v xml:space="preserve">STORING spol. s r.o. </v>
      </c>
      <c r="K55" s="39"/>
      <c r="L55" s="109"/>
      <c r="S55" s="37"/>
      <c r="T55" s="37"/>
      <c r="U55" s="37"/>
      <c r="V55" s="37"/>
      <c r="W55" s="37"/>
      <c r="X55" s="37"/>
      <c r="Y55" s="37"/>
      <c r="Z55" s="37"/>
      <c r="AA55" s="37"/>
      <c r="AB55" s="37"/>
      <c r="AC55" s="37"/>
      <c r="AD55" s="37"/>
      <c r="AE55" s="37"/>
    </row>
    <row r="56" spans="1:47" s="2" customFormat="1" ht="10.35" customHeight="1" x14ac:dyDescent="0.2">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x14ac:dyDescent="0.2">
      <c r="A57" s="37"/>
      <c r="B57" s="38"/>
      <c r="C57" s="133" t="s">
        <v>114</v>
      </c>
      <c r="D57" s="134"/>
      <c r="E57" s="134"/>
      <c r="F57" s="134"/>
      <c r="G57" s="134"/>
      <c r="H57" s="134"/>
      <c r="I57" s="134"/>
      <c r="J57" s="135" t="s">
        <v>115</v>
      </c>
      <c r="K57" s="134"/>
      <c r="L57" s="109"/>
      <c r="S57" s="37"/>
      <c r="T57" s="37"/>
      <c r="U57" s="37"/>
      <c r="V57" s="37"/>
      <c r="W57" s="37"/>
      <c r="X57" s="37"/>
      <c r="Y57" s="37"/>
      <c r="Z57" s="37"/>
      <c r="AA57" s="37"/>
      <c r="AB57" s="37"/>
      <c r="AC57" s="37"/>
      <c r="AD57" s="37"/>
      <c r="AE57" s="37"/>
    </row>
    <row r="58" spans="1:47" s="2" customFormat="1" ht="10.35" customHeight="1" x14ac:dyDescent="0.2">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x14ac:dyDescent="0.2">
      <c r="A59" s="37"/>
      <c r="B59" s="38"/>
      <c r="C59" s="136" t="s">
        <v>78</v>
      </c>
      <c r="D59" s="39"/>
      <c r="E59" s="39"/>
      <c r="F59" s="39"/>
      <c r="G59" s="39"/>
      <c r="H59" s="39"/>
      <c r="I59" s="39"/>
      <c r="J59" s="80">
        <f>J83</f>
        <v>0</v>
      </c>
      <c r="K59" s="39"/>
      <c r="L59" s="109"/>
      <c r="S59" s="37"/>
      <c r="T59" s="37"/>
      <c r="U59" s="37"/>
      <c r="V59" s="37"/>
      <c r="W59" s="37"/>
      <c r="X59" s="37"/>
      <c r="Y59" s="37"/>
      <c r="Z59" s="37"/>
      <c r="AA59" s="37"/>
      <c r="AB59" s="37"/>
      <c r="AC59" s="37"/>
      <c r="AD59" s="37"/>
      <c r="AE59" s="37"/>
      <c r="AU59" s="19" t="s">
        <v>116</v>
      </c>
    </row>
    <row r="60" spans="1:47" s="9" customFormat="1" ht="24.95" customHeight="1" x14ac:dyDescent="0.2">
      <c r="B60" s="137"/>
      <c r="C60" s="138"/>
      <c r="D60" s="139" t="s">
        <v>1473</v>
      </c>
      <c r="E60" s="140"/>
      <c r="F60" s="140"/>
      <c r="G60" s="140"/>
      <c r="H60" s="140"/>
      <c r="I60" s="140"/>
      <c r="J60" s="141">
        <f>J84</f>
        <v>0</v>
      </c>
      <c r="K60" s="138"/>
      <c r="L60" s="142"/>
    </row>
    <row r="61" spans="1:47" s="9" customFormat="1" ht="24.95" customHeight="1" x14ac:dyDescent="0.2">
      <c r="B61" s="137"/>
      <c r="C61" s="138"/>
      <c r="D61" s="139" t="s">
        <v>1474</v>
      </c>
      <c r="E61" s="140"/>
      <c r="F61" s="140"/>
      <c r="G61" s="140"/>
      <c r="H61" s="140"/>
      <c r="I61" s="140"/>
      <c r="J61" s="141">
        <f>J101</f>
        <v>0</v>
      </c>
      <c r="K61" s="138"/>
      <c r="L61" s="142"/>
    </row>
    <row r="62" spans="1:47" s="9" customFormat="1" ht="24.95" customHeight="1" x14ac:dyDescent="0.2">
      <c r="B62" s="137"/>
      <c r="C62" s="138"/>
      <c r="D62" s="139" t="s">
        <v>1475</v>
      </c>
      <c r="E62" s="140"/>
      <c r="F62" s="140"/>
      <c r="G62" s="140"/>
      <c r="H62" s="140"/>
      <c r="I62" s="140"/>
      <c r="J62" s="141">
        <f>J122</f>
        <v>0</v>
      </c>
      <c r="K62" s="138"/>
      <c r="L62" s="142"/>
    </row>
    <row r="63" spans="1:47" s="9" customFormat="1" ht="24.95" customHeight="1" x14ac:dyDescent="0.2">
      <c r="B63" s="137"/>
      <c r="C63" s="138"/>
      <c r="D63" s="139" t="s">
        <v>137</v>
      </c>
      <c r="E63" s="140"/>
      <c r="F63" s="140"/>
      <c r="G63" s="140"/>
      <c r="H63" s="140"/>
      <c r="I63" s="140"/>
      <c r="J63" s="141">
        <f>J138</f>
        <v>0</v>
      </c>
      <c r="K63" s="138"/>
      <c r="L63" s="142"/>
    </row>
    <row r="64" spans="1:47" s="2" customFormat="1" ht="21.75" customHeight="1" x14ac:dyDescent="0.2">
      <c r="A64" s="37"/>
      <c r="B64" s="38"/>
      <c r="C64" s="39"/>
      <c r="D64" s="39"/>
      <c r="E64" s="39"/>
      <c r="F64" s="39"/>
      <c r="G64" s="39"/>
      <c r="H64" s="39"/>
      <c r="I64" s="39"/>
      <c r="J64" s="39"/>
      <c r="K64" s="39"/>
      <c r="L64" s="109"/>
      <c r="S64" s="37"/>
      <c r="T64" s="37"/>
      <c r="U64" s="37"/>
      <c r="V64" s="37"/>
      <c r="W64" s="37"/>
      <c r="X64" s="37"/>
      <c r="Y64" s="37"/>
      <c r="Z64" s="37"/>
      <c r="AA64" s="37"/>
      <c r="AB64" s="37"/>
      <c r="AC64" s="37"/>
      <c r="AD64" s="37"/>
      <c r="AE64" s="37"/>
    </row>
    <row r="65" spans="1:31" s="2" customFormat="1" ht="6.95" customHeight="1" x14ac:dyDescent="0.2">
      <c r="A65" s="37"/>
      <c r="B65" s="50"/>
      <c r="C65" s="51"/>
      <c r="D65" s="51"/>
      <c r="E65" s="51"/>
      <c r="F65" s="51"/>
      <c r="G65" s="51"/>
      <c r="H65" s="51"/>
      <c r="I65" s="51"/>
      <c r="J65" s="51"/>
      <c r="K65" s="51"/>
      <c r="L65" s="109"/>
      <c r="S65" s="37"/>
      <c r="T65" s="37"/>
      <c r="U65" s="37"/>
      <c r="V65" s="37"/>
      <c r="W65" s="37"/>
      <c r="X65" s="37"/>
      <c r="Y65" s="37"/>
      <c r="Z65" s="37"/>
      <c r="AA65" s="37"/>
      <c r="AB65" s="37"/>
      <c r="AC65" s="37"/>
      <c r="AD65" s="37"/>
      <c r="AE65" s="37"/>
    </row>
    <row r="69" spans="1:31" s="2" customFormat="1" ht="6.95" customHeight="1" x14ac:dyDescent="0.2">
      <c r="A69" s="37"/>
      <c r="B69" s="52"/>
      <c r="C69" s="53"/>
      <c r="D69" s="53"/>
      <c r="E69" s="53"/>
      <c r="F69" s="53"/>
      <c r="G69" s="53"/>
      <c r="H69" s="53"/>
      <c r="I69" s="53"/>
      <c r="J69" s="53"/>
      <c r="K69" s="53"/>
      <c r="L69" s="109"/>
      <c r="S69" s="37"/>
      <c r="T69" s="37"/>
      <c r="U69" s="37"/>
      <c r="V69" s="37"/>
      <c r="W69" s="37"/>
      <c r="X69" s="37"/>
      <c r="Y69" s="37"/>
      <c r="Z69" s="37"/>
      <c r="AA69" s="37"/>
      <c r="AB69" s="37"/>
      <c r="AC69" s="37"/>
      <c r="AD69" s="37"/>
      <c r="AE69" s="37"/>
    </row>
    <row r="70" spans="1:31" s="2" customFormat="1" ht="24.95" customHeight="1" x14ac:dyDescent="0.2">
      <c r="A70" s="37"/>
      <c r="B70" s="38"/>
      <c r="C70" s="25" t="s">
        <v>139</v>
      </c>
      <c r="D70" s="39"/>
      <c r="E70" s="39"/>
      <c r="F70" s="39"/>
      <c r="G70" s="39"/>
      <c r="H70" s="39"/>
      <c r="I70" s="39"/>
      <c r="J70" s="39"/>
      <c r="K70" s="39"/>
      <c r="L70" s="109"/>
      <c r="S70" s="37"/>
      <c r="T70" s="37"/>
      <c r="U70" s="37"/>
      <c r="V70" s="37"/>
      <c r="W70" s="37"/>
      <c r="X70" s="37"/>
      <c r="Y70" s="37"/>
      <c r="Z70" s="37"/>
      <c r="AA70" s="37"/>
      <c r="AB70" s="37"/>
      <c r="AC70" s="37"/>
      <c r="AD70" s="37"/>
      <c r="AE70" s="37"/>
    </row>
    <row r="71" spans="1:31" s="2" customFormat="1" ht="6.95" customHeight="1" x14ac:dyDescent="0.2">
      <c r="A71" s="37"/>
      <c r="B71" s="38"/>
      <c r="C71" s="39"/>
      <c r="D71" s="39"/>
      <c r="E71" s="39"/>
      <c r="F71" s="39"/>
      <c r="G71" s="39"/>
      <c r="H71" s="39"/>
      <c r="I71" s="39"/>
      <c r="J71" s="39"/>
      <c r="K71" s="39"/>
      <c r="L71" s="109"/>
      <c r="S71" s="37"/>
      <c r="T71" s="37"/>
      <c r="U71" s="37"/>
      <c r="V71" s="37"/>
      <c r="W71" s="37"/>
      <c r="X71" s="37"/>
      <c r="Y71" s="37"/>
      <c r="Z71" s="37"/>
      <c r="AA71" s="37"/>
      <c r="AB71" s="37"/>
      <c r="AC71" s="37"/>
      <c r="AD71" s="37"/>
      <c r="AE71" s="37"/>
    </row>
    <row r="72" spans="1:31" s="2" customFormat="1" ht="12" customHeight="1" x14ac:dyDescent="0.2">
      <c r="A72" s="37"/>
      <c r="B72" s="38"/>
      <c r="C72" s="31" t="s">
        <v>16</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16.5" customHeight="1" x14ac:dyDescent="0.2">
      <c r="A73" s="37"/>
      <c r="B73" s="38"/>
      <c r="C73" s="39"/>
      <c r="D73" s="39"/>
      <c r="E73" s="382" t="str">
        <f>E7</f>
        <v>Rekonstrukce mycího centra kuchyně</v>
      </c>
      <c r="F73" s="383"/>
      <c r="G73" s="383"/>
      <c r="H73" s="383"/>
      <c r="I73" s="39"/>
      <c r="J73" s="39"/>
      <c r="K73" s="39"/>
      <c r="L73" s="109"/>
      <c r="S73" s="37"/>
      <c r="T73" s="37"/>
      <c r="U73" s="37"/>
      <c r="V73" s="37"/>
      <c r="W73" s="37"/>
      <c r="X73" s="37"/>
      <c r="Y73" s="37"/>
      <c r="Z73" s="37"/>
      <c r="AA73" s="37"/>
      <c r="AB73" s="37"/>
      <c r="AC73" s="37"/>
      <c r="AD73" s="37"/>
      <c r="AE73" s="37"/>
    </row>
    <row r="74" spans="1:31" s="2" customFormat="1" ht="12" customHeight="1" x14ac:dyDescent="0.2">
      <c r="A74" s="37"/>
      <c r="B74" s="38"/>
      <c r="C74" s="31" t="s">
        <v>111</v>
      </c>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6.5" customHeight="1" x14ac:dyDescent="0.2">
      <c r="A75" s="37"/>
      <c r="B75" s="38"/>
      <c r="C75" s="39"/>
      <c r="D75" s="39"/>
      <c r="E75" s="335" t="str">
        <f>E9</f>
        <v>D1.04.500_MaR - Měření a regulace</v>
      </c>
      <c r="F75" s="384"/>
      <c r="G75" s="384"/>
      <c r="H75" s="384"/>
      <c r="I75" s="39"/>
      <c r="J75" s="39"/>
      <c r="K75" s="39"/>
      <c r="L75" s="109"/>
      <c r="S75" s="37"/>
      <c r="T75" s="37"/>
      <c r="U75" s="37"/>
      <c r="V75" s="37"/>
      <c r="W75" s="37"/>
      <c r="X75" s="37"/>
      <c r="Y75" s="37"/>
      <c r="Z75" s="37"/>
      <c r="AA75" s="37"/>
      <c r="AB75" s="37"/>
      <c r="AC75" s="37"/>
      <c r="AD75" s="37"/>
      <c r="AE75" s="37"/>
    </row>
    <row r="76" spans="1:31" s="2" customFormat="1" ht="6.95" customHeight="1" x14ac:dyDescent="0.2">
      <c r="A76" s="37"/>
      <c r="B76" s="38"/>
      <c r="C76" s="39"/>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12" customHeight="1" x14ac:dyDescent="0.2">
      <c r="A77" s="37"/>
      <c r="B77" s="38"/>
      <c r="C77" s="31" t="s">
        <v>22</v>
      </c>
      <c r="D77" s="39"/>
      <c r="E77" s="39"/>
      <c r="F77" s="29" t="str">
        <f>F12</f>
        <v>Česká Lípa</v>
      </c>
      <c r="G77" s="39"/>
      <c r="H77" s="39"/>
      <c r="I77" s="31" t="s">
        <v>24</v>
      </c>
      <c r="J77" s="62" t="str">
        <f>IF(J12="","",J12)</f>
        <v>10. 4. 2023</v>
      </c>
      <c r="K77" s="39"/>
      <c r="L77" s="109"/>
      <c r="S77" s="37"/>
      <c r="T77" s="37"/>
      <c r="U77" s="37"/>
      <c r="V77" s="37"/>
      <c r="W77" s="37"/>
      <c r="X77" s="37"/>
      <c r="Y77" s="37"/>
      <c r="Z77" s="37"/>
      <c r="AA77" s="37"/>
      <c r="AB77" s="37"/>
      <c r="AC77" s="37"/>
      <c r="AD77" s="37"/>
      <c r="AE77" s="37"/>
    </row>
    <row r="78" spans="1:31" s="2" customFormat="1" ht="6.95" customHeight="1" x14ac:dyDescent="0.2">
      <c r="A78" s="37"/>
      <c r="B78" s="38"/>
      <c r="C78" s="39"/>
      <c r="D78" s="39"/>
      <c r="E78" s="39"/>
      <c r="F78" s="39"/>
      <c r="G78" s="39"/>
      <c r="H78" s="39"/>
      <c r="I78" s="39"/>
      <c r="J78" s="39"/>
      <c r="K78" s="39"/>
      <c r="L78" s="109"/>
      <c r="S78" s="37"/>
      <c r="T78" s="37"/>
      <c r="U78" s="37"/>
      <c r="V78" s="37"/>
      <c r="W78" s="37"/>
      <c r="X78" s="37"/>
      <c r="Y78" s="37"/>
      <c r="Z78" s="37"/>
      <c r="AA78" s="37"/>
      <c r="AB78" s="37"/>
      <c r="AC78" s="37"/>
      <c r="AD78" s="37"/>
      <c r="AE78" s="37"/>
    </row>
    <row r="79" spans="1:31" s="2" customFormat="1" ht="15.2" customHeight="1" x14ac:dyDescent="0.2">
      <c r="A79" s="37"/>
      <c r="B79" s="38"/>
      <c r="C79" s="31" t="s">
        <v>30</v>
      </c>
      <c r="D79" s="39"/>
      <c r="E79" s="39"/>
      <c r="F79" s="29" t="str">
        <f>E15</f>
        <v xml:space="preserve">Nemocnice s poliklinikou Česká Lípa, a.s. </v>
      </c>
      <c r="G79" s="39"/>
      <c r="H79" s="39"/>
      <c r="I79" s="31" t="s">
        <v>38</v>
      </c>
      <c r="J79" s="35" t="str">
        <f>E21</f>
        <v xml:space="preserve">STORING spol. s r.o. </v>
      </c>
      <c r="K79" s="39"/>
      <c r="L79" s="109"/>
      <c r="S79" s="37"/>
      <c r="T79" s="37"/>
      <c r="U79" s="37"/>
      <c r="V79" s="37"/>
      <c r="W79" s="37"/>
      <c r="X79" s="37"/>
      <c r="Y79" s="37"/>
      <c r="Z79" s="37"/>
      <c r="AA79" s="37"/>
      <c r="AB79" s="37"/>
      <c r="AC79" s="37"/>
      <c r="AD79" s="37"/>
      <c r="AE79" s="37"/>
    </row>
    <row r="80" spans="1:31" s="2" customFormat="1" ht="15.2" customHeight="1" x14ac:dyDescent="0.2">
      <c r="A80" s="37"/>
      <c r="B80" s="38"/>
      <c r="C80" s="31" t="s">
        <v>36</v>
      </c>
      <c r="D80" s="39"/>
      <c r="E80" s="39"/>
      <c r="F80" s="29" t="str">
        <f>IF(E18="","",E18)</f>
        <v>Vyplň údaj</v>
      </c>
      <c r="G80" s="39"/>
      <c r="H80" s="39"/>
      <c r="I80" s="31" t="s">
        <v>43</v>
      </c>
      <c r="J80" s="35" t="str">
        <f>E24</f>
        <v xml:space="preserve">STORING spol. s r.o. </v>
      </c>
      <c r="K80" s="39"/>
      <c r="L80" s="109"/>
      <c r="S80" s="37"/>
      <c r="T80" s="37"/>
      <c r="U80" s="37"/>
      <c r="V80" s="37"/>
      <c r="W80" s="37"/>
      <c r="X80" s="37"/>
      <c r="Y80" s="37"/>
      <c r="Z80" s="37"/>
      <c r="AA80" s="37"/>
      <c r="AB80" s="37"/>
      <c r="AC80" s="37"/>
      <c r="AD80" s="37"/>
      <c r="AE80" s="37"/>
    </row>
    <row r="81" spans="1:65" s="2" customFormat="1" ht="10.35" customHeight="1" x14ac:dyDescent="0.2">
      <c r="A81" s="37"/>
      <c r="B81" s="38"/>
      <c r="C81" s="39"/>
      <c r="D81" s="39"/>
      <c r="E81" s="39"/>
      <c r="F81" s="39"/>
      <c r="G81" s="39"/>
      <c r="H81" s="39"/>
      <c r="I81" s="39"/>
      <c r="J81" s="39"/>
      <c r="K81" s="39"/>
      <c r="L81" s="109"/>
      <c r="S81" s="37"/>
      <c r="T81" s="37"/>
      <c r="U81" s="37"/>
      <c r="V81" s="37"/>
      <c r="W81" s="37"/>
      <c r="X81" s="37"/>
      <c r="Y81" s="37"/>
      <c r="Z81" s="37"/>
      <c r="AA81" s="37"/>
      <c r="AB81" s="37"/>
      <c r="AC81" s="37"/>
      <c r="AD81" s="37"/>
      <c r="AE81" s="37"/>
    </row>
    <row r="82" spans="1:65" s="11" customFormat="1" ht="29.25" customHeight="1" x14ac:dyDescent="0.2">
      <c r="A82" s="149"/>
      <c r="B82" s="150"/>
      <c r="C82" s="151" t="s">
        <v>140</v>
      </c>
      <c r="D82" s="152" t="s">
        <v>65</v>
      </c>
      <c r="E82" s="152" t="s">
        <v>61</v>
      </c>
      <c r="F82" s="152" t="s">
        <v>62</v>
      </c>
      <c r="G82" s="152" t="s">
        <v>141</v>
      </c>
      <c r="H82" s="152" t="s">
        <v>142</v>
      </c>
      <c r="I82" s="152" t="s">
        <v>143</v>
      </c>
      <c r="J82" s="152" t="s">
        <v>115</v>
      </c>
      <c r="K82" s="153" t="s">
        <v>144</v>
      </c>
      <c r="L82" s="154"/>
      <c r="M82" s="71" t="s">
        <v>79</v>
      </c>
      <c r="N82" s="72" t="s">
        <v>50</v>
      </c>
      <c r="O82" s="72" t="s">
        <v>145</v>
      </c>
      <c r="P82" s="72" t="s">
        <v>146</v>
      </c>
      <c r="Q82" s="72" t="s">
        <v>147</v>
      </c>
      <c r="R82" s="72" t="s">
        <v>148</v>
      </c>
      <c r="S82" s="72" t="s">
        <v>149</v>
      </c>
      <c r="T82" s="73" t="s">
        <v>150</v>
      </c>
      <c r="U82" s="149"/>
      <c r="V82" s="149"/>
      <c r="W82" s="149"/>
      <c r="X82" s="149"/>
      <c r="Y82" s="149"/>
      <c r="Z82" s="149"/>
      <c r="AA82" s="149"/>
      <c r="AB82" s="149"/>
      <c r="AC82" s="149"/>
      <c r="AD82" s="149"/>
      <c r="AE82" s="149"/>
    </row>
    <row r="83" spans="1:65" s="2" customFormat="1" ht="22.9" customHeight="1" x14ac:dyDescent="0.25">
      <c r="A83" s="37"/>
      <c r="B83" s="38"/>
      <c r="C83" s="78" t="s">
        <v>151</v>
      </c>
      <c r="D83" s="39"/>
      <c r="E83" s="39"/>
      <c r="F83" s="39"/>
      <c r="G83" s="39"/>
      <c r="H83" s="39"/>
      <c r="I83" s="39"/>
      <c r="J83" s="155">
        <f>BK83</f>
        <v>0</v>
      </c>
      <c r="K83" s="39"/>
      <c r="L83" s="42"/>
      <c r="M83" s="74"/>
      <c r="N83" s="156"/>
      <c r="O83" s="75"/>
      <c r="P83" s="157">
        <f>P84+P101+P122+P138</f>
        <v>0</v>
      </c>
      <c r="Q83" s="75"/>
      <c r="R83" s="157">
        <f>R84+R101+R122+R138</f>
        <v>0</v>
      </c>
      <c r="S83" s="75"/>
      <c r="T83" s="158">
        <f>T84+T101+T122+T138</f>
        <v>0</v>
      </c>
      <c r="U83" s="37"/>
      <c r="V83" s="37"/>
      <c r="W83" s="37"/>
      <c r="X83" s="37"/>
      <c r="Y83" s="37"/>
      <c r="Z83" s="37"/>
      <c r="AA83" s="37"/>
      <c r="AB83" s="37"/>
      <c r="AC83" s="37"/>
      <c r="AD83" s="37"/>
      <c r="AE83" s="37"/>
      <c r="AT83" s="19" t="s">
        <v>80</v>
      </c>
      <c r="AU83" s="19" t="s">
        <v>116</v>
      </c>
      <c r="BK83" s="159">
        <f>BK84+BK101+BK122+BK138</f>
        <v>0</v>
      </c>
    </row>
    <row r="84" spans="1:65" s="12" customFormat="1" ht="25.9" customHeight="1" x14ac:dyDescent="0.2">
      <c r="B84" s="160"/>
      <c r="C84" s="161"/>
      <c r="D84" s="162" t="s">
        <v>80</v>
      </c>
      <c r="E84" s="163" t="s">
        <v>1476</v>
      </c>
      <c r="F84" s="163" t="s">
        <v>1477</v>
      </c>
      <c r="G84" s="161"/>
      <c r="H84" s="161"/>
      <c r="I84" s="164"/>
      <c r="J84" s="165">
        <f>BK84</f>
        <v>0</v>
      </c>
      <c r="K84" s="161"/>
      <c r="L84" s="166"/>
      <c r="M84" s="167"/>
      <c r="N84" s="168"/>
      <c r="O84" s="168"/>
      <c r="P84" s="169">
        <f>SUM(P85:P100)</f>
        <v>0</v>
      </c>
      <c r="Q84" s="168"/>
      <c r="R84" s="169">
        <f>SUM(R85:R100)</f>
        <v>0</v>
      </c>
      <c r="S84" s="168"/>
      <c r="T84" s="170">
        <f>SUM(T85:T100)</f>
        <v>0</v>
      </c>
      <c r="AR84" s="171" t="s">
        <v>89</v>
      </c>
      <c r="AT84" s="172" t="s">
        <v>80</v>
      </c>
      <c r="AU84" s="172" t="s">
        <v>81</v>
      </c>
      <c r="AY84" s="171" t="s">
        <v>154</v>
      </c>
      <c r="BK84" s="173">
        <f>SUM(BK85:BK100)</f>
        <v>0</v>
      </c>
    </row>
    <row r="85" spans="1:65" s="2" customFormat="1" ht="101.25" customHeight="1" x14ac:dyDescent="0.2">
      <c r="A85" s="37"/>
      <c r="B85" s="38"/>
      <c r="C85" s="176" t="s">
        <v>89</v>
      </c>
      <c r="D85" s="176" t="s">
        <v>157</v>
      </c>
      <c r="E85" s="177" t="s">
        <v>1478</v>
      </c>
      <c r="F85" s="178" t="s">
        <v>1479</v>
      </c>
      <c r="G85" s="179" t="s">
        <v>1013</v>
      </c>
      <c r="H85" s="180">
        <v>1</v>
      </c>
      <c r="I85" s="181"/>
      <c r="J85" s="182">
        <f t="shared" ref="J85:J100" si="0">ROUND(I85*H85,2)</f>
        <v>0</v>
      </c>
      <c r="K85" s="178" t="s">
        <v>79</v>
      </c>
      <c r="L85" s="42"/>
      <c r="M85" s="183" t="s">
        <v>79</v>
      </c>
      <c r="N85" s="184" t="s">
        <v>51</v>
      </c>
      <c r="O85" s="67"/>
      <c r="P85" s="185">
        <f t="shared" ref="P85:P100" si="1">O85*H85</f>
        <v>0</v>
      </c>
      <c r="Q85" s="185">
        <v>0</v>
      </c>
      <c r="R85" s="185">
        <f t="shared" ref="R85:R100" si="2">Q85*H85</f>
        <v>0</v>
      </c>
      <c r="S85" s="185">
        <v>0</v>
      </c>
      <c r="T85" s="186">
        <f t="shared" ref="T85:T100" si="3">S85*H85</f>
        <v>0</v>
      </c>
      <c r="U85" s="37"/>
      <c r="V85" s="37"/>
      <c r="W85" s="37"/>
      <c r="X85" s="37"/>
      <c r="Y85" s="37"/>
      <c r="Z85" s="37"/>
      <c r="AA85" s="37"/>
      <c r="AB85" s="37"/>
      <c r="AC85" s="37"/>
      <c r="AD85" s="37"/>
      <c r="AE85" s="37"/>
      <c r="AR85" s="187" t="s">
        <v>162</v>
      </c>
      <c r="AT85" s="187" t="s">
        <v>157</v>
      </c>
      <c r="AU85" s="187" t="s">
        <v>89</v>
      </c>
      <c r="AY85" s="19" t="s">
        <v>154</v>
      </c>
      <c r="BE85" s="188">
        <f t="shared" ref="BE85:BE100" si="4">IF(N85="základní",J85,0)</f>
        <v>0</v>
      </c>
      <c r="BF85" s="188">
        <f t="shared" ref="BF85:BF100" si="5">IF(N85="snížená",J85,0)</f>
        <v>0</v>
      </c>
      <c r="BG85" s="188">
        <f t="shared" ref="BG85:BG100" si="6">IF(N85="zákl. přenesená",J85,0)</f>
        <v>0</v>
      </c>
      <c r="BH85" s="188">
        <f t="shared" ref="BH85:BH100" si="7">IF(N85="sníž. přenesená",J85,0)</f>
        <v>0</v>
      </c>
      <c r="BI85" s="188">
        <f t="shared" ref="BI85:BI100" si="8">IF(N85="nulová",J85,0)</f>
        <v>0</v>
      </c>
      <c r="BJ85" s="19" t="s">
        <v>89</v>
      </c>
      <c r="BK85" s="188">
        <f t="shared" ref="BK85:BK100" si="9">ROUND(I85*H85,2)</f>
        <v>0</v>
      </c>
      <c r="BL85" s="19" t="s">
        <v>162</v>
      </c>
      <c r="BM85" s="187" t="s">
        <v>91</v>
      </c>
    </row>
    <row r="86" spans="1:65" s="2" customFormat="1" ht="24.2" customHeight="1" x14ac:dyDescent="0.2">
      <c r="A86" s="37"/>
      <c r="B86" s="38"/>
      <c r="C86" s="176" t="s">
        <v>91</v>
      </c>
      <c r="D86" s="176" t="s">
        <v>157</v>
      </c>
      <c r="E86" s="177" t="s">
        <v>1480</v>
      </c>
      <c r="F86" s="178" t="s">
        <v>1481</v>
      </c>
      <c r="G86" s="179" t="s">
        <v>1013</v>
      </c>
      <c r="H86" s="180">
        <v>1</v>
      </c>
      <c r="I86" s="181"/>
      <c r="J86" s="182">
        <f t="shared" si="0"/>
        <v>0</v>
      </c>
      <c r="K86" s="178" t="s">
        <v>79</v>
      </c>
      <c r="L86" s="42"/>
      <c r="M86" s="183" t="s">
        <v>79</v>
      </c>
      <c r="N86" s="184" t="s">
        <v>51</v>
      </c>
      <c r="O86" s="67"/>
      <c r="P86" s="185">
        <f t="shared" si="1"/>
        <v>0</v>
      </c>
      <c r="Q86" s="185">
        <v>0</v>
      </c>
      <c r="R86" s="185">
        <f t="shared" si="2"/>
        <v>0</v>
      </c>
      <c r="S86" s="185">
        <v>0</v>
      </c>
      <c r="T86" s="186">
        <f t="shared" si="3"/>
        <v>0</v>
      </c>
      <c r="U86" s="37"/>
      <c r="V86" s="37"/>
      <c r="W86" s="37"/>
      <c r="X86" s="37"/>
      <c r="Y86" s="37"/>
      <c r="Z86" s="37"/>
      <c r="AA86" s="37"/>
      <c r="AB86" s="37"/>
      <c r="AC86" s="37"/>
      <c r="AD86" s="37"/>
      <c r="AE86" s="37"/>
      <c r="AR86" s="187" t="s">
        <v>162</v>
      </c>
      <c r="AT86" s="187" t="s">
        <v>157</v>
      </c>
      <c r="AU86" s="187" t="s">
        <v>89</v>
      </c>
      <c r="AY86" s="19" t="s">
        <v>154</v>
      </c>
      <c r="BE86" s="188">
        <f t="shared" si="4"/>
        <v>0</v>
      </c>
      <c r="BF86" s="188">
        <f t="shared" si="5"/>
        <v>0</v>
      </c>
      <c r="BG86" s="188">
        <f t="shared" si="6"/>
        <v>0</v>
      </c>
      <c r="BH86" s="188">
        <f t="shared" si="7"/>
        <v>0</v>
      </c>
      <c r="BI86" s="188">
        <f t="shared" si="8"/>
        <v>0</v>
      </c>
      <c r="BJ86" s="19" t="s">
        <v>89</v>
      </c>
      <c r="BK86" s="188">
        <f t="shared" si="9"/>
        <v>0</v>
      </c>
      <c r="BL86" s="19" t="s">
        <v>162</v>
      </c>
      <c r="BM86" s="187" t="s">
        <v>162</v>
      </c>
    </row>
    <row r="87" spans="1:65" s="2" customFormat="1" ht="66.75" customHeight="1" x14ac:dyDescent="0.2">
      <c r="A87" s="37"/>
      <c r="B87" s="38"/>
      <c r="C87" s="176" t="s">
        <v>155</v>
      </c>
      <c r="D87" s="176" t="s">
        <v>157</v>
      </c>
      <c r="E87" s="177" t="s">
        <v>1482</v>
      </c>
      <c r="F87" s="178" t="s">
        <v>1483</v>
      </c>
      <c r="G87" s="179" t="s">
        <v>1013</v>
      </c>
      <c r="H87" s="180">
        <v>1</v>
      </c>
      <c r="I87" s="181"/>
      <c r="J87" s="182">
        <f t="shared" si="0"/>
        <v>0</v>
      </c>
      <c r="K87" s="178" t="s">
        <v>79</v>
      </c>
      <c r="L87" s="42"/>
      <c r="M87" s="183" t="s">
        <v>79</v>
      </c>
      <c r="N87" s="184" t="s">
        <v>51</v>
      </c>
      <c r="O87" s="67"/>
      <c r="P87" s="185">
        <f t="shared" si="1"/>
        <v>0</v>
      </c>
      <c r="Q87" s="185">
        <v>0</v>
      </c>
      <c r="R87" s="185">
        <f t="shared" si="2"/>
        <v>0</v>
      </c>
      <c r="S87" s="185">
        <v>0</v>
      </c>
      <c r="T87" s="186">
        <f t="shared" si="3"/>
        <v>0</v>
      </c>
      <c r="U87" s="37"/>
      <c r="V87" s="37"/>
      <c r="W87" s="37"/>
      <c r="X87" s="37"/>
      <c r="Y87" s="37"/>
      <c r="Z87" s="37"/>
      <c r="AA87" s="37"/>
      <c r="AB87" s="37"/>
      <c r="AC87" s="37"/>
      <c r="AD87" s="37"/>
      <c r="AE87" s="37"/>
      <c r="AR87" s="187" t="s">
        <v>162</v>
      </c>
      <c r="AT87" s="187" t="s">
        <v>157</v>
      </c>
      <c r="AU87" s="187" t="s">
        <v>89</v>
      </c>
      <c r="AY87" s="19" t="s">
        <v>154</v>
      </c>
      <c r="BE87" s="188">
        <f t="shared" si="4"/>
        <v>0</v>
      </c>
      <c r="BF87" s="188">
        <f t="shared" si="5"/>
        <v>0</v>
      </c>
      <c r="BG87" s="188">
        <f t="shared" si="6"/>
        <v>0</v>
      </c>
      <c r="BH87" s="188">
        <f t="shared" si="7"/>
        <v>0</v>
      </c>
      <c r="BI87" s="188">
        <f t="shared" si="8"/>
        <v>0</v>
      </c>
      <c r="BJ87" s="19" t="s">
        <v>89</v>
      </c>
      <c r="BK87" s="188">
        <f t="shared" si="9"/>
        <v>0</v>
      </c>
      <c r="BL87" s="19" t="s">
        <v>162</v>
      </c>
      <c r="BM87" s="187" t="s">
        <v>194</v>
      </c>
    </row>
    <row r="88" spans="1:65" s="2" customFormat="1" ht="24.2" customHeight="1" x14ac:dyDescent="0.2">
      <c r="A88" s="37"/>
      <c r="B88" s="38"/>
      <c r="C88" s="176" t="s">
        <v>162</v>
      </c>
      <c r="D88" s="176" t="s">
        <v>157</v>
      </c>
      <c r="E88" s="177" t="s">
        <v>1484</v>
      </c>
      <c r="F88" s="178" t="s">
        <v>1485</v>
      </c>
      <c r="G88" s="179" t="s">
        <v>1013</v>
      </c>
      <c r="H88" s="180">
        <v>1</v>
      </c>
      <c r="I88" s="181"/>
      <c r="J88" s="182">
        <f t="shared" si="0"/>
        <v>0</v>
      </c>
      <c r="K88" s="178" t="s">
        <v>79</v>
      </c>
      <c r="L88" s="42"/>
      <c r="M88" s="183" t="s">
        <v>79</v>
      </c>
      <c r="N88" s="184" t="s">
        <v>51</v>
      </c>
      <c r="O88" s="67"/>
      <c r="P88" s="185">
        <f t="shared" si="1"/>
        <v>0</v>
      </c>
      <c r="Q88" s="185">
        <v>0</v>
      </c>
      <c r="R88" s="185">
        <f t="shared" si="2"/>
        <v>0</v>
      </c>
      <c r="S88" s="185">
        <v>0</v>
      </c>
      <c r="T88" s="186">
        <f t="shared" si="3"/>
        <v>0</v>
      </c>
      <c r="U88" s="37"/>
      <c r="V88" s="37"/>
      <c r="W88" s="37"/>
      <c r="X88" s="37"/>
      <c r="Y88" s="37"/>
      <c r="Z88" s="37"/>
      <c r="AA88" s="37"/>
      <c r="AB88" s="37"/>
      <c r="AC88" s="37"/>
      <c r="AD88" s="37"/>
      <c r="AE88" s="37"/>
      <c r="AR88" s="187" t="s">
        <v>162</v>
      </c>
      <c r="AT88" s="187" t="s">
        <v>157</v>
      </c>
      <c r="AU88" s="187" t="s">
        <v>89</v>
      </c>
      <c r="AY88" s="19" t="s">
        <v>154</v>
      </c>
      <c r="BE88" s="188">
        <f t="shared" si="4"/>
        <v>0</v>
      </c>
      <c r="BF88" s="188">
        <f t="shared" si="5"/>
        <v>0</v>
      </c>
      <c r="BG88" s="188">
        <f t="shared" si="6"/>
        <v>0</v>
      </c>
      <c r="BH88" s="188">
        <f t="shared" si="7"/>
        <v>0</v>
      </c>
      <c r="BI88" s="188">
        <f t="shared" si="8"/>
        <v>0</v>
      </c>
      <c r="BJ88" s="19" t="s">
        <v>89</v>
      </c>
      <c r="BK88" s="188">
        <f t="shared" si="9"/>
        <v>0</v>
      </c>
      <c r="BL88" s="19" t="s">
        <v>162</v>
      </c>
      <c r="BM88" s="187" t="s">
        <v>203</v>
      </c>
    </row>
    <row r="89" spans="1:65" s="2" customFormat="1" ht="37.9" customHeight="1" x14ac:dyDescent="0.2">
      <c r="A89" s="37"/>
      <c r="B89" s="38"/>
      <c r="C89" s="176" t="s">
        <v>188</v>
      </c>
      <c r="D89" s="176" t="s">
        <v>157</v>
      </c>
      <c r="E89" s="177" t="s">
        <v>1486</v>
      </c>
      <c r="F89" s="178" t="s">
        <v>1487</v>
      </c>
      <c r="G89" s="179" t="s">
        <v>1013</v>
      </c>
      <c r="H89" s="180">
        <v>1</v>
      </c>
      <c r="I89" s="181"/>
      <c r="J89" s="182">
        <f t="shared" si="0"/>
        <v>0</v>
      </c>
      <c r="K89" s="178" t="s">
        <v>79</v>
      </c>
      <c r="L89" s="42"/>
      <c r="M89" s="183" t="s">
        <v>79</v>
      </c>
      <c r="N89" s="184" t="s">
        <v>51</v>
      </c>
      <c r="O89" s="67"/>
      <c r="P89" s="185">
        <f t="shared" si="1"/>
        <v>0</v>
      </c>
      <c r="Q89" s="185">
        <v>0</v>
      </c>
      <c r="R89" s="185">
        <f t="shared" si="2"/>
        <v>0</v>
      </c>
      <c r="S89" s="185">
        <v>0</v>
      </c>
      <c r="T89" s="186">
        <f t="shared" si="3"/>
        <v>0</v>
      </c>
      <c r="U89" s="37"/>
      <c r="V89" s="37"/>
      <c r="W89" s="37"/>
      <c r="X89" s="37"/>
      <c r="Y89" s="37"/>
      <c r="Z89" s="37"/>
      <c r="AA89" s="37"/>
      <c r="AB89" s="37"/>
      <c r="AC89" s="37"/>
      <c r="AD89" s="37"/>
      <c r="AE89" s="37"/>
      <c r="AR89" s="187" t="s">
        <v>162</v>
      </c>
      <c r="AT89" s="187" t="s">
        <v>157</v>
      </c>
      <c r="AU89" s="187" t="s">
        <v>89</v>
      </c>
      <c r="AY89" s="19" t="s">
        <v>154</v>
      </c>
      <c r="BE89" s="188">
        <f t="shared" si="4"/>
        <v>0</v>
      </c>
      <c r="BF89" s="188">
        <f t="shared" si="5"/>
        <v>0</v>
      </c>
      <c r="BG89" s="188">
        <f t="shared" si="6"/>
        <v>0</v>
      </c>
      <c r="BH89" s="188">
        <f t="shared" si="7"/>
        <v>0</v>
      </c>
      <c r="BI89" s="188">
        <f t="shared" si="8"/>
        <v>0</v>
      </c>
      <c r="BJ89" s="19" t="s">
        <v>89</v>
      </c>
      <c r="BK89" s="188">
        <f t="shared" si="9"/>
        <v>0</v>
      </c>
      <c r="BL89" s="19" t="s">
        <v>162</v>
      </c>
      <c r="BM89" s="187" t="s">
        <v>221</v>
      </c>
    </row>
    <row r="90" spans="1:65" s="2" customFormat="1" ht="24.2" customHeight="1" x14ac:dyDescent="0.2">
      <c r="A90" s="37"/>
      <c r="B90" s="38"/>
      <c r="C90" s="176" t="s">
        <v>194</v>
      </c>
      <c r="D90" s="176" t="s">
        <v>157</v>
      </c>
      <c r="E90" s="177" t="s">
        <v>1488</v>
      </c>
      <c r="F90" s="178" t="s">
        <v>1489</v>
      </c>
      <c r="G90" s="179" t="s">
        <v>1013</v>
      </c>
      <c r="H90" s="180">
        <v>1</v>
      </c>
      <c r="I90" s="181"/>
      <c r="J90" s="182">
        <f t="shared" si="0"/>
        <v>0</v>
      </c>
      <c r="K90" s="178" t="s">
        <v>79</v>
      </c>
      <c r="L90" s="42"/>
      <c r="M90" s="183" t="s">
        <v>79</v>
      </c>
      <c r="N90" s="184" t="s">
        <v>51</v>
      </c>
      <c r="O90" s="67"/>
      <c r="P90" s="185">
        <f t="shared" si="1"/>
        <v>0</v>
      </c>
      <c r="Q90" s="185">
        <v>0</v>
      </c>
      <c r="R90" s="185">
        <f t="shared" si="2"/>
        <v>0</v>
      </c>
      <c r="S90" s="185">
        <v>0</v>
      </c>
      <c r="T90" s="186">
        <f t="shared" si="3"/>
        <v>0</v>
      </c>
      <c r="U90" s="37"/>
      <c r="V90" s="37"/>
      <c r="W90" s="37"/>
      <c r="X90" s="37"/>
      <c r="Y90" s="37"/>
      <c r="Z90" s="37"/>
      <c r="AA90" s="37"/>
      <c r="AB90" s="37"/>
      <c r="AC90" s="37"/>
      <c r="AD90" s="37"/>
      <c r="AE90" s="37"/>
      <c r="AR90" s="187" t="s">
        <v>162</v>
      </c>
      <c r="AT90" s="187" t="s">
        <v>157</v>
      </c>
      <c r="AU90" s="187" t="s">
        <v>89</v>
      </c>
      <c r="AY90" s="19" t="s">
        <v>154</v>
      </c>
      <c r="BE90" s="188">
        <f t="shared" si="4"/>
        <v>0</v>
      </c>
      <c r="BF90" s="188">
        <f t="shared" si="5"/>
        <v>0</v>
      </c>
      <c r="BG90" s="188">
        <f t="shared" si="6"/>
        <v>0</v>
      </c>
      <c r="BH90" s="188">
        <f t="shared" si="7"/>
        <v>0</v>
      </c>
      <c r="BI90" s="188">
        <f t="shared" si="8"/>
        <v>0</v>
      </c>
      <c r="BJ90" s="19" t="s">
        <v>89</v>
      </c>
      <c r="BK90" s="188">
        <f t="shared" si="9"/>
        <v>0</v>
      </c>
      <c r="BL90" s="19" t="s">
        <v>162</v>
      </c>
      <c r="BM90" s="187" t="s">
        <v>232</v>
      </c>
    </row>
    <row r="91" spans="1:65" s="2" customFormat="1" ht="24.2" customHeight="1" x14ac:dyDescent="0.2">
      <c r="A91" s="37"/>
      <c r="B91" s="38"/>
      <c r="C91" s="176" t="s">
        <v>199</v>
      </c>
      <c r="D91" s="176" t="s">
        <v>157</v>
      </c>
      <c r="E91" s="177" t="s">
        <v>1490</v>
      </c>
      <c r="F91" s="178" t="s">
        <v>1491</v>
      </c>
      <c r="G91" s="179" t="s">
        <v>1013</v>
      </c>
      <c r="H91" s="180">
        <v>1</v>
      </c>
      <c r="I91" s="181"/>
      <c r="J91" s="182">
        <f t="shared" si="0"/>
        <v>0</v>
      </c>
      <c r="K91" s="178" t="s">
        <v>79</v>
      </c>
      <c r="L91" s="42"/>
      <c r="M91" s="183" t="s">
        <v>79</v>
      </c>
      <c r="N91" s="184" t="s">
        <v>51</v>
      </c>
      <c r="O91" s="67"/>
      <c r="P91" s="185">
        <f t="shared" si="1"/>
        <v>0</v>
      </c>
      <c r="Q91" s="185">
        <v>0</v>
      </c>
      <c r="R91" s="185">
        <f t="shared" si="2"/>
        <v>0</v>
      </c>
      <c r="S91" s="185">
        <v>0</v>
      </c>
      <c r="T91" s="186">
        <f t="shared" si="3"/>
        <v>0</v>
      </c>
      <c r="U91" s="37"/>
      <c r="V91" s="37"/>
      <c r="W91" s="37"/>
      <c r="X91" s="37"/>
      <c r="Y91" s="37"/>
      <c r="Z91" s="37"/>
      <c r="AA91" s="37"/>
      <c r="AB91" s="37"/>
      <c r="AC91" s="37"/>
      <c r="AD91" s="37"/>
      <c r="AE91" s="37"/>
      <c r="AR91" s="187" t="s">
        <v>162</v>
      </c>
      <c r="AT91" s="187" t="s">
        <v>157</v>
      </c>
      <c r="AU91" s="187" t="s">
        <v>89</v>
      </c>
      <c r="AY91" s="19" t="s">
        <v>154</v>
      </c>
      <c r="BE91" s="188">
        <f t="shared" si="4"/>
        <v>0</v>
      </c>
      <c r="BF91" s="188">
        <f t="shared" si="5"/>
        <v>0</v>
      </c>
      <c r="BG91" s="188">
        <f t="shared" si="6"/>
        <v>0</v>
      </c>
      <c r="BH91" s="188">
        <f t="shared" si="7"/>
        <v>0</v>
      </c>
      <c r="BI91" s="188">
        <f t="shared" si="8"/>
        <v>0</v>
      </c>
      <c r="BJ91" s="19" t="s">
        <v>89</v>
      </c>
      <c r="BK91" s="188">
        <f t="shared" si="9"/>
        <v>0</v>
      </c>
      <c r="BL91" s="19" t="s">
        <v>162</v>
      </c>
      <c r="BM91" s="187" t="s">
        <v>255</v>
      </c>
    </row>
    <row r="92" spans="1:65" s="2" customFormat="1" ht="24.2" customHeight="1" x14ac:dyDescent="0.2">
      <c r="A92" s="37"/>
      <c r="B92" s="38"/>
      <c r="C92" s="176" t="s">
        <v>203</v>
      </c>
      <c r="D92" s="176" t="s">
        <v>157</v>
      </c>
      <c r="E92" s="177" t="s">
        <v>1492</v>
      </c>
      <c r="F92" s="178" t="s">
        <v>1493</v>
      </c>
      <c r="G92" s="179" t="s">
        <v>1013</v>
      </c>
      <c r="H92" s="180">
        <v>1</v>
      </c>
      <c r="I92" s="181"/>
      <c r="J92" s="182">
        <f t="shared" si="0"/>
        <v>0</v>
      </c>
      <c r="K92" s="178" t="s">
        <v>79</v>
      </c>
      <c r="L92" s="42"/>
      <c r="M92" s="183" t="s">
        <v>79</v>
      </c>
      <c r="N92" s="184" t="s">
        <v>51</v>
      </c>
      <c r="O92" s="67"/>
      <c r="P92" s="185">
        <f t="shared" si="1"/>
        <v>0</v>
      </c>
      <c r="Q92" s="185">
        <v>0</v>
      </c>
      <c r="R92" s="185">
        <f t="shared" si="2"/>
        <v>0</v>
      </c>
      <c r="S92" s="185">
        <v>0</v>
      </c>
      <c r="T92" s="186">
        <f t="shared" si="3"/>
        <v>0</v>
      </c>
      <c r="U92" s="37"/>
      <c r="V92" s="37"/>
      <c r="W92" s="37"/>
      <c r="X92" s="37"/>
      <c r="Y92" s="37"/>
      <c r="Z92" s="37"/>
      <c r="AA92" s="37"/>
      <c r="AB92" s="37"/>
      <c r="AC92" s="37"/>
      <c r="AD92" s="37"/>
      <c r="AE92" s="37"/>
      <c r="AR92" s="187" t="s">
        <v>162</v>
      </c>
      <c r="AT92" s="187" t="s">
        <v>157</v>
      </c>
      <c r="AU92" s="187" t="s">
        <v>89</v>
      </c>
      <c r="AY92" s="19" t="s">
        <v>154</v>
      </c>
      <c r="BE92" s="188">
        <f t="shared" si="4"/>
        <v>0</v>
      </c>
      <c r="BF92" s="188">
        <f t="shared" si="5"/>
        <v>0</v>
      </c>
      <c r="BG92" s="188">
        <f t="shared" si="6"/>
        <v>0</v>
      </c>
      <c r="BH92" s="188">
        <f t="shared" si="7"/>
        <v>0</v>
      </c>
      <c r="BI92" s="188">
        <f t="shared" si="8"/>
        <v>0</v>
      </c>
      <c r="BJ92" s="19" t="s">
        <v>89</v>
      </c>
      <c r="BK92" s="188">
        <f t="shared" si="9"/>
        <v>0</v>
      </c>
      <c r="BL92" s="19" t="s">
        <v>162</v>
      </c>
      <c r="BM92" s="187" t="s">
        <v>270</v>
      </c>
    </row>
    <row r="93" spans="1:65" s="2" customFormat="1" ht="24.2" customHeight="1" x14ac:dyDescent="0.2">
      <c r="A93" s="37"/>
      <c r="B93" s="38"/>
      <c r="C93" s="176" t="s">
        <v>212</v>
      </c>
      <c r="D93" s="176" t="s">
        <v>157</v>
      </c>
      <c r="E93" s="177" t="s">
        <v>1494</v>
      </c>
      <c r="F93" s="178" t="s">
        <v>1495</v>
      </c>
      <c r="G93" s="179" t="s">
        <v>1013</v>
      </c>
      <c r="H93" s="180">
        <v>1</v>
      </c>
      <c r="I93" s="181"/>
      <c r="J93" s="182">
        <f t="shared" si="0"/>
        <v>0</v>
      </c>
      <c r="K93" s="178" t="s">
        <v>79</v>
      </c>
      <c r="L93" s="42"/>
      <c r="M93" s="183" t="s">
        <v>79</v>
      </c>
      <c r="N93" s="184" t="s">
        <v>51</v>
      </c>
      <c r="O93" s="67"/>
      <c r="P93" s="185">
        <f t="shared" si="1"/>
        <v>0</v>
      </c>
      <c r="Q93" s="185">
        <v>0</v>
      </c>
      <c r="R93" s="185">
        <f t="shared" si="2"/>
        <v>0</v>
      </c>
      <c r="S93" s="185">
        <v>0</v>
      </c>
      <c r="T93" s="186">
        <f t="shared" si="3"/>
        <v>0</v>
      </c>
      <c r="U93" s="37"/>
      <c r="V93" s="37"/>
      <c r="W93" s="37"/>
      <c r="X93" s="37"/>
      <c r="Y93" s="37"/>
      <c r="Z93" s="37"/>
      <c r="AA93" s="37"/>
      <c r="AB93" s="37"/>
      <c r="AC93" s="37"/>
      <c r="AD93" s="37"/>
      <c r="AE93" s="37"/>
      <c r="AR93" s="187" t="s">
        <v>162</v>
      </c>
      <c r="AT93" s="187" t="s">
        <v>157</v>
      </c>
      <c r="AU93" s="187" t="s">
        <v>89</v>
      </c>
      <c r="AY93" s="19" t="s">
        <v>154</v>
      </c>
      <c r="BE93" s="188">
        <f t="shared" si="4"/>
        <v>0</v>
      </c>
      <c r="BF93" s="188">
        <f t="shared" si="5"/>
        <v>0</v>
      </c>
      <c r="BG93" s="188">
        <f t="shared" si="6"/>
        <v>0</v>
      </c>
      <c r="BH93" s="188">
        <f t="shared" si="7"/>
        <v>0</v>
      </c>
      <c r="BI93" s="188">
        <f t="shared" si="8"/>
        <v>0</v>
      </c>
      <c r="BJ93" s="19" t="s">
        <v>89</v>
      </c>
      <c r="BK93" s="188">
        <f t="shared" si="9"/>
        <v>0</v>
      </c>
      <c r="BL93" s="19" t="s">
        <v>162</v>
      </c>
      <c r="BM93" s="187" t="s">
        <v>283</v>
      </c>
    </row>
    <row r="94" spans="1:65" s="2" customFormat="1" ht="24.2" customHeight="1" x14ac:dyDescent="0.2">
      <c r="A94" s="37"/>
      <c r="B94" s="38"/>
      <c r="C94" s="176" t="s">
        <v>221</v>
      </c>
      <c r="D94" s="176" t="s">
        <v>157</v>
      </c>
      <c r="E94" s="177" t="s">
        <v>1496</v>
      </c>
      <c r="F94" s="178" t="s">
        <v>1497</v>
      </c>
      <c r="G94" s="179" t="s">
        <v>1013</v>
      </c>
      <c r="H94" s="180">
        <v>1</v>
      </c>
      <c r="I94" s="181"/>
      <c r="J94" s="182">
        <f t="shared" si="0"/>
        <v>0</v>
      </c>
      <c r="K94" s="178" t="s">
        <v>79</v>
      </c>
      <c r="L94" s="42"/>
      <c r="M94" s="183" t="s">
        <v>79</v>
      </c>
      <c r="N94" s="184" t="s">
        <v>51</v>
      </c>
      <c r="O94" s="67"/>
      <c r="P94" s="185">
        <f t="shared" si="1"/>
        <v>0</v>
      </c>
      <c r="Q94" s="185">
        <v>0</v>
      </c>
      <c r="R94" s="185">
        <f t="shared" si="2"/>
        <v>0</v>
      </c>
      <c r="S94" s="185">
        <v>0</v>
      </c>
      <c r="T94" s="186">
        <f t="shared" si="3"/>
        <v>0</v>
      </c>
      <c r="U94" s="37"/>
      <c r="V94" s="37"/>
      <c r="W94" s="37"/>
      <c r="X94" s="37"/>
      <c r="Y94" s="37"/>
      <c r="Z94" s="37"/>
      <c r="AA94" s="37"/>
      <c r="AB94" s="37"/>
      <c r="AC94" s="37"/>
      <c r="AD94" s="37"/>
      <c r="AE94" s="37"/>
      <c r="AR94" s="187" t="s">
        <v>162</v>
      </c>
      <c r="AT94" s="187" t="s">
        <v>157</v>
      </c>
      <c r="AU94" s="187" t="s">
        <v>89</v>
      </c>
      <c r="AY94" s="19" t="s">
        <v>154</v>
      </c>
      <c r="BE94" s="188">
        <f t="shared" si="4"/>
        <v>0</v>
      </c>
      <c r="BF94" s="188">
        <f t="shared" si="5"/>
        <v>0</v>
      </c>
      <c r="BG94" s="188">
        <f t="shared" si="6"/>
        <v>0</v>
      </c>
      <c r="BH94" s="188">
        <f t="shared" si="7"/>
        <v>0</v>
      </c>
      <c r="BI94" s="188">
        <f t="shared" si="8"/>
        <v>0</v>
      </c>
      <c r="BJ94" s="19" t="s">
        <v>89</v>
      </c>
      <c r="BK94" s="188">
        <f t="shared" si="9"/>
        <v>0</v>
      </c>
      <c r="BL94" s="19" t="s">
        <v>162</v>
      </c>
      <c r="BM94" s="187" t="s">
        <v>297</v>
      </c>
    </row>
    <row r="95" spans="1:65" s="2" customFormat="1" ht="128.65" customHeight="1" x14ac:dyDescent="0.2">
      <c r="A95" s="37"/>
      <c r="B95" s="38"/>
      <c r="C95" s="176" t="s">
        <v>227</v>
      </c>
      <c r="D95" s="176" t="s">
        <v>157</v>
      </c>
      <c r="E95" s="177" t="s">
        <v>1498</v>
      </c>
      <c r="F95" s="178" t="s">
        <v>1499</v>
      </c>
      <c r="G95" s="179" t="s">
        <v>1013</v>
      </c>
      <c r="H95" s="180">
        <v>1</v>
      </c>
      <c r="I95" s="181"/>
      <c r="J95" s="182">
        <f t="shared" si="0"/>
        <v>0</v>
      </c>
      <c r="K95" s="178" t="s">
        <v>79</v>
      </c>
      <c r="L95" s="42"/>
      <c r="M95" s="183" t="s">
        <v>79</v>
      </c>
      <c r="N95" s="184" t="s">
        <v>51</v>
      </c>
      <c r="O95" s="67"/>
      <c r="P95" s="185">
        <f t="shared" si="1"/>
        <v>0</v>
      </c>
      <c r="Q95" s="185">
        <v>0</v>
      </c>
      <c r="R95" s="185">
        <f t="shared" si="2"/>
        <v>0</v>
      </c>
      <c r="S95" s="185">
        <v>0</v>
      </c>
      <c r="T95" s="186">
        <f t="shared" si="3"/>
        <v>0</v>
      </c>
      <c r="U95" s="37"/>
      <c r="V95" s="37"/>
      <c r="W95" s="37"/>
      <c r="X95" s="37"/>
      <c r="Y95" s="37"/>
      <c r="Z95" s="37"/>
      <c r="AA95" s="37"/>
      <c r="AB95" s="37"/>
      <c r="AC95" s="37"/>
      <c r="AD95" s="37"/>
      <c r="AE95" s="37"/>
      <c r="AR95" s="187" t="s">
        <v>162</v>
      </c>
      <c r="AT95" s="187" t="s">
        <v>157</v>
      </c>
      <c r="AU95" s="187" t="s">
        <v>89</v>
      </c>
      <c r="AY95" s="19" t="s">
        <v>154</v>
      </c>
      <c r="BE95" s="188">
        <f t="shared" si="4"/>
        <v>0</v>
      </c>
      <c r="BF95" s="188">
        <f t="shared" si="5"/>
        <v>0</v>
      </c>
      <c r="BG95" s="188">
        <f t="shared" si="6"/>
        <v>0</v>
      </c>
      <c r="BH95" s="188">
        <f t="shared" si="7"/>
        <v>0</v>
      </c>
      <c r="BI95" s="188">
        <f t="shared" si="8"/>
        <v>0</v>
      </c>
      <c r="BJ95" s="19" t="s">
        <v>89</v>
      </c>
      <c r="BK95" s="188">
        <f t="shared" si="9"/>
        <v>0</v>
      </c>
      <c r="BL95" s="19" t="s">
        <v>162</v>
      </c>
      <c r="BM95" s="187" t="s">
        <v>316</v>
      </c>
    </row>
    <row r="96" spans="1:65" s="2" customFormat="1" ht="24.2" customHeight="1" x14ac:dyDescent="0.2">
      <c r="A96" s="37"/>
      <c r="B96" s="38"/>
      <c r="C96" s="176" t="s">
        <v>232</v>
      </c>
      <c r="D96" s="176" t="s">
        <v>157</v>
      </c>
      <c r="E96" s="177" t="s">
        <v>1500</v>
      </c>
      <c r="F96" s="178" t="s">
        <v>1501</v>
      </c>
      <c r="G96" s="179" t="s">
        <v>1251</v>
      </c>
      <c r="H96" s="180">
        <v>20</v>
      </c>
      <c r="I96" s="181"/>
      <c r="J96" s="182">
        <f t="shared" si="0"/>
        <v>0</v>
      </c>
      <c r="K96" s="178" t="s">
        <v>79</v>
      </c>
      <c r="L96" s="42"/>
      <c r="M96" s="183" t="s">
        <v>79</v>
      </c>
      <c r="N96" s="184" t="s">
        <v>51</v>
      </c>
      <c r="O96" s="67"/>
      <c r="P96" s="185">
        <f t="shared" si="1"/>
        <v>0</v>
      </c>
      <c r="Q96" s="185">
        <v>0</v>
      </c>
      <c r="R96" s="185">
        <f t="shared" si="2"/>
        <v>0</v>
      </c>
      <c r="S96" s="185">
        <v>0</v>
      </c>
      <c r="T96" s="186">
        <f t="shared" si="3"/>
        <v>0</v>
      </c>
      <c r="U96" s="37"/>
      <c r="V96" s="37"/>
      <c r="W96" s="37"/>
      <c r="X96" s="37"/>
      <c r="Y96" s="37"/>
      <c r="Z96" s="37"/>
      <c r="AA96" s="37"/>
      <c r="AB96" s="37"/>
      <c r="AC96" s="37"/>
      <c r="AD96" s="37"/>
      <c r="AE96" s="37"/>
      <c r="AR96" s="187" t="s">
        <v>162</v>
      </c>
      <c r="AT96" s="187" t="s">
        <v>157</v>
      </c>
      <c r="AU96" s="187" t="s">
        <v>89</v>
      </c>
      <c r="AY96" s="19" t="s">
        <v>154</v>
      </c>
      <c r="BE96" s="188">
        <f t="shared" si="4"/>
        <v>0</v>
      </c>
      <c r="BF96" s="188">
        <f t="shared" si="5"/>
        <v>0</v>
      </c>
      <c r="BG96" s="188">
        <f t="shared" si="6"/>
        <v>0</v>
      </c>
      <c r="BH96" s="188">
        <f t="shared" si="7"/>
        <v>0</v>
      </c>
      <c r="BI96" s="188">
        <f t="shared" si="8"/>
        <v>0</v>
      </c>
      <c r="BJ96" s="19" t="s">
        <v>89</v>
      </c>
      <c r="BK96" s="188">
        <f t="shared" si="9"/>
        <v>0</v>
      </c>
      <c r="BL96" s="19" t="s">
        <v>162</v>
      </c>
      <c r="BM96" s="187" t="s">
        <v>330</v>
      </c>
    </row>
    <row r="97" spans="1:65" s="2" customFormat="1" ht="24.2" customHeight="1" x14ac:dyDescent="0.2">
      <c r="A97" s="37"/>
      <c r="B97" s="38"/>
      <c r="C97" s="176" t="s">
        <v>239</v>
      </c>
      <c r="D97" s="176" t="s">
        <v>157</v>
      </c>
      <c r="E97" s="177" t="s">
        <v>1502</v>
      </c>
      <c r="F97" s="178" t="s">
        <v>1503</v>
      </c>
      <c r="G97" s="179" t="s">
        <v>1251</v>
      </c>
      <c r="H97" s="180">
        <v>12</v>
      </c>
      <c r="I97" s="181"/>
      <c r="J97" s="182">
        <f t="shared" si="0"/>
        <v>0</v>
      </c>
      <c r="K97" s="178" t="s">
        <v>79</v>
      </c>
      <c r="L97" s="42"/>
      <c r="M97" s="183" t="s">
        <v>79</v>
      </c>
      <c r="N97" s="184" t="s">
        <v>51</v>
      </c>
      <c r="O97" s="67"/>
      <c r="P97" s="185">
        <f t="shared" si="1"/>
        <v>0</v>
      </c>
      <c r="Q97" s="185">
        <v>0</v>
      </c>
      <c r="R97" s="185">
        <f t="shared" si="2"/>
        <v>0</v>
      </c>
      <c r="S97" s="185">
        <v>0</v>
      </c>
      <c r="T97" s="186">
        <f t="shared" si="3"/>
        <v>0</v>
      </c>
      <c r="U97" s="37"/>
      <c r="V97" s="37"/>
      <c r="W97" s="37"/>
      <c r="X97" s="37"/>
      <c r="Y97" s="37"/>
      <c r="Z97" s="37"/>
      <c r="AA97" s="37"/>
      <c r="AB97" s="37"/>
      <c r="AC97" s="37"/>
      <c r="AD97" s="37"/>
      <c r="AE97" s="37"/>
      <c r="AR97" s="187" t="s">
        <v>162</v>
      </c>
      <c r="AT97" s="187" t="s">
        <v>157</v>
      </c>
      <c r="AU97" s="187" t="s">
        <v>89</v>
      </c>
      <c r="AY97" s="19" t="s">
        <v>154</v>
      </c>
      <c r="BE97" s="188">
        <f t="shared" si="4"/>
        <v>0</v>
      </c>
      <c r="BF97" s="188">
        <f t="shared" si="5"/>
        <v>0</v>
      </c>
      <c r="BG97" s="188">
        <f t="shared" si="6"/>
        <v>0</v>
      </c>
      <c r="BH97" s="188">
        <f t="shared" si="7"/>
        <v>0</v>
      </c>
      <c r="BI97" s="188">
        <f t="shared" si="8"/>
        <v>0</v>
      </c>
      <c r="BJ97" s="19" t="s">
        <v>89</v>
      </c>
      <c r="BK97" s="188">
        <f t="shared" si="9"/>
        <v>0</v>
      </c>
      <c r="BL97" s="19" t="s">
        <v>162</v>
      </c>
      <c r="BM97" s="187" t="s">
        <v>340</v>
      </c>
    </row>
    <row r="98" spans="1:65" s="2" customFormat="1" ht="49.15" customHeight="1" x14ac:dyDescent="0.2">
      <c r="A98" s="37"/>
      <c r="B98" s="38"/>
      <c r="C98" s="176" t="s">
        <v>255</v>
      </c>
      <c r="D98" s="176" t="s">
        <v>157</v>
      </c>
      <c r="E98" s="177" t="s">
        <v>1504</v>
      </c>
      <c r="F98" s="178" t="s">
        <v>1505</v>
      </c>
      <c r="G98" s="179" t="s">
        <v>1506</v>
      </c>
      <c r="H98" s="180">
        <v>40</v>
      </c>
      <c r="I98" s="181"/>
      <c r="J98" s="182">
        <f t="shared" si="0"/>
        <v>0</v>
      </c>
      <c r="K98" s="178" t="s">
        <v>79</v>
      </c>
      <c r="L98" s="42"/>
      <c r="M98" s="183" t="s">
        <v>79</v>
      </c>
      <c r="N98" s="184" t="s">
        <v>51</v>
      </c>
      <c r="O98" s="67"/>
      <c r="P98" s="185">
        <f t="shared" si="1"/>
        <v>0</v>
      </c>
      <c r="Q98" s="185">
        <v>0</v>
      </c>
      <c r="R98" s="185">
        <f t="shared" si="2"/>
        <v>0</v>
      </c>
      <c r="S98" s="185">
        <v>0</v>
      </c>
      <c r="T98" s="186">
        <f t="shared" si="3"/>
        <v>0</v>
      </c>
      <c r="U98" s="37"/>
      <c r="V98" s="37"/>
      <c r="W98" s="37"/>
      <c r="X98" s="37"/>
      <c r="Y98" s="37"/>
      <c r="Z98" s="37"/>
      <c r="AA98" s="37"/>
      <c r="AB98" s="37"/>
      <c r="AC98" s="37"/>
      <c r="AD98" s="37"/>
      <c r="AE98" s="37"/>
      <c r="AR98" s="187" t="s">
        <v>162</v>
      </c>
      <c r="AT98" s="187" t="s">
        <v>157</v>
      </c>
      <c r="AU98" s="187" t="s">
        <v>89</v>
      </c>
      <c r="AY98" s="19" t="s">
        <v>154</v>
      </c>
      <c r="BE98" s="188">
        <f t="shared" si="4"/>
        <v>0</v>
      </c>
      <c r="BF98" s="188">
        <f t="shared" si="5"/>
        <v>0</v>
      </c>
      <c r="BG98" s="188">
        <f t="shared" si="6"/>
        <v>0</v>
      </c>
      <c r="BH98" s="188">
        <f t="shared" si="7"/>
        <v>0</v>
      </c>
      <c r="BI98" s="188">
        <f t="shared" si="8"/>
        <v>0</v>
      </c>
      <c r="BJ98" s="19" t="s">
        <v>89</v>
      </c>
      <c r="BK98" s="188">
        <f t="shared" si="9"/>
        <v>0</v>
      </c>
      <c r="BL98" s="19" t="s">
        <v>162</v>
      </c>
      <c r="BM98" s="187" t="s">
        <v>356</v>
      </c>
    </row>
    <row r="99" spans="1:65" s="2" customFormat="1" ht="24.2" customHeight="1" x14ac:dyDescent="0.2">
      <c r="A99" s="37"/>
      <c r="B99" s="38"/>
      <c r="C99" s="176" t="s">
        <v>8</v>
      </c>
      <c r="D99" s="176" t="s">
        <v>157</v>
      </c>
      <c r="E99" s="177" t="s">
        <v>1507</v>
      </c>
      <c r="F99" s="178" t="s">
        <v>1508</v>
      </c>
      <c r="G99" s="179" t="s">
        <v>1506</v>
      </c>
      <c r="H99" s="180">
        <v>40</v>
      </c>
      <c r="I99" s="181"/>
      <c r="J99" s="182">
        <f t="shared" si="0"/>
        <v>0</v>
      </c>
      <c r="K99" s="178" t="s">
        <v>79</v>
      </c>
      <c r="L99" s="42"/>
      <c r="M99" s="183" t="s">
        <v>79</v>
      </c>
      <c r="N99" s="184" t="s">
        <v>51</v>
      </c>
      <c r="O99" s="67"/>
      <c r="P99" s="185">
        <f t="shared" si="1"/>
        <v>0</v>
      </c>
      <c r="Q99" s="185">
        <v>0</v>
      </c>
      <c r="R99" s="185">
        <f t="shared" si="2"/>
        <v>0</v>
      </c>
      <c r="S99" s="185">
        <v>0</v>
      </c>
      <c r="T99" s="186">
        <f t="shared" si="3"/>
        <v>0</v>
      </c>
      <c r="U99" s="37"/>
      <c r="V99" s="37"/>
      <c r="W99" s="37"/>
      <c r="X99" s="37"/>
      <c r="Y99" s="37"/>
      <c r="Z99" s="37"/>
      <c r="AA99" s="37"/>
      <c r="AB99" s="37"/>
      <c r="AC99" s="37"/>
      <c r="AD99" s="37"/>
      <c r="AE99" s="37"/>
      <c r="AR99" s="187" t="s">
        <v>162</v>
      </c>
      <c r="AT99" s="187" t="s">
        <v>157</v>
      </c>
      <c r="AU99" s="187" t="s">
        <v>89</v>
      </c>
      <c r="AY99" s="19" t="s">
        <v>154</v>
      </c>
      <c r="BE99" s="188">
        <f t="shared" si="4"/>
        <v>0</v>
      </c>
      <c r="BF99" s="188">
        <f t="shared" si="5"/>
        <v>0</v>
      </c>
      <c r="BG99" s="188">
        <f t="shared" si="6"/>
        <v>0</v>
      </c>
      <c r="BH99" s="188">
        <f t="shared" si="7"/>
        <v>0</v>
      </c>
      <c r="BI99" s="188">
        <f t="shared" si="8"/>
        <v>0</v>
      </c>
      <c r="BJ99" s="19" t="s">
        <v>89</v>
      </c>
      <c r="BK99" s="188">
        <f t="shared" si="9"/>
        <v>0</v>
      </c>
      <c r="BL99" s="19" t="s">
        <v>162</v>
      </c>
      <c r="BM99" s="187" t="s">
        <v>369</v>
      </c>
    </row>
    <row r="100" spans="1:65" s="2" customFormat="1" ht="123" customHeight="1" x14ac:dyDescent="0.2">
      <c r="A100" s="37"/>
      <c r="B100" s="38"/>
      <c r="C100" s="176" t="s">
        <v>270</v>
      </c>
      <c r="D100" s="176" t="s">
        <v>157</v>
      </c>
      <c r="E100" s="177" t="s">
        <v>1509</v>
      </c>
      <c r="F100" s="178" t="s">
        <v>1510</v>
      </c>
      <c r="G100" s="179" t="s">
        <v>1506</v>
      </c>
      <c r="H100" s="180">
        <v>40</v>
      </c>
      <c r="I100" s="181"/>
      <c r="J100" s="182">
        <f t="shared" si="0"/>
        <v>0</v>
      </c>
      <c r="K100" s="178" t="s">
        <v>79</v>
      </c>
      <c r="L100" s="42"/>
      <c r="M100" s="183" t="s">
        <v>79</v>
      </c>
      <c r="N100" s="184" t="s">
        <v>51</v>
      </c>
      <c r="O100" s="67"/>
      <c r="P100" s="185">
        <f t="shared" si="1"/>
        <v>0</v>
      </c>
      <c r="Q100" s="185">
        <v>0</v>
      </c>
      <c r="R100" s="185">
        <f t="shared" si="2"/>
        <v>0</v>
      </c>
      <c r="S100" s="185">
        <v>0</v>
      </c>
      <c r="T100" s="186">
        <f t="shared" si="3"/>
        <v>0</v>
      </c>
      <c r="U100" s="37"/>
      <c r="V100" s="37"/>
      <c r="W100" s="37"/>
      <c r="X100" s="37"/>
      <c r="Y100" s="37"/>
      <c r="Z100" s="37"/>
      <c r="AA100" s="37"/>
      <c r="AB100" s="37"/>
      <c r="AC100" s="37"/>
      <c r="AD100" s="37"/>
      <c r="AE100" s="37"/>
      <c r="AR100" s="187" t="s">
        <v>162</v>
      </c>
      <c r="AT100" s="187" t="s">
        <v>157</v>
      </c>
      <c r="AU100" s="187" t="s">
        <v>89</v>
      </c>
      <c r="AY100" s="19" t="s">
        <v>154</v>
      </c>
      <c r="BE100" s="188">
        <f t="shared" si="4"/>
        <v>0</v>
      </c>
      <c r="BF100" s="188">
        <f t="shared" si="5"/>
        <v>0</v>
      </c>
      <c r="BG100" s="188">
        <f t="shared" si="6"/>
        <v>0</v>
      </c>
      <c r="BH100" s="188">
        <f t="shared" si="7"/>
        <v>0</v>
      </c>
      <c r="BI100" s="188">
        <f t="shared" si="8"/>
        <v>0</v>
      </c>
      <c r="BJ100" s="19" t="s">
        <v>89</v>
      </c>
      <c r="BK100" s="188">
        <f t="shared" si="9"/>
        <v>0</v>
      </c>
      <c r="BL100" s="19" t="s">
        <v>162</v>
      </c>
      <c r="BM100" s="187" t="s">
        <v>383</v>
      </c>
    </row>
    <row r="101" spans="1:65" s="12" customFormat="1" ht="25.9" customHeight="1" x14ac:dyDescent="0.2">
      <c r="B101" s="160"/>
      <c r="C101" s="161"/>
      <c r="D101" s="162" t="s">
        <v>80</v>
      </c>
      <c r="E101" s="163" t="s">
        <v>1511</v>
      </c>
      <c r="F101" s="163" t="s">
        <v>1512</v>
      </c>
      <c r="G101" s="161"/>
      <c r="H101" s="161"/>
      <c r="I101" s="164"/>
      <c r="J101" s="165">
        <f>BK101</f>
        <v>0</v>
      </c>
      <c r="K101" s="161"/>
      <c r="L101" s="166"/>
      <c r="M101" s="167"/>
      <c r="N101" s="168"/>
      <c r="O101" s="168"/>
      <c r="P101" s="169">
        <f>SUM(P102:P121)</f>
        <v>0</v>
      </c>
      <c r="Q101" s="168"/>
      <c r="R101" s="169">
        <f>SUM(R102:R121)</f>
        <v>0</v>
      </c>
      <c r="S101" s="168"/>
      <c r="T101" s="170">
        <f>SUM(T102:T121)</f>
        <v>0</v>
      </c>
      <c r="AR101" s="171" t="s">
        <v>89</v>
      </c>
      <c r="AT101" s="172" t="s">
        <v>80</v>
      </c>
      <c r="AU101" s="172" t="s">
        <v>81</v>
      </c>
      <c r="AY101" s="171" t="s">
        <v>154</v>
      </c>
      <c r="BK101" s="173">
        <f>SUM(BK102:BK121)</f>
        <v>0</v>
      </c>
    </row>
    <row r="102" spans="1:65" s="2" customFormat="1" ht="44.25" customHeight="1" x14ac:dyDescent="0.2">
      <c r="A102" s="37"/>
      <c r="B102" s="38"/>
      <c r="C102" s="176" t="s">
        <v>278</v>
      </c>
      <c r="D102" s="176" t="s">
        <v>157</v>
      </c>
      <c r="E102" s="177" t="s">
        <v>1513</v>
      </c>
      <c r="F102" s="178" t="s">
        <v>1514</v>
      </c>
      <c r="G102" s="179" t="s">
        <v>1013</v>
      </c>
      <c r="H102" s="180">
        <v>3</v>
      </c>
      <c r="I102" s="181"/>
      <c r="J102" s="182">
        <f t="shared" ref="J102:J121" si="10">ROUND(I102*H102,2)</f>
        <v>0</v>
      </c>
      <c r="K102" s="178" t="s">
        <v>79</v>
      </c>
      <c r="L102" s="42"/>
      <c r="M102" s="183" t="s">
        <v>79</v>
      </c>
      <c r="N102" s="184" t="s">
        <v>51</v>
      </c>
      <c r="O102" s="67"/>
      <c r="P102" s="185">
        <f t="shared" ref="P102:P121" si="11">O102*H102</f>
        <v>0</v>
      </c>
      <c r="Q102" s="185">
        <v>0</v>
      </c>
      <c r="R102" s="185">
        <f t="shared" ref="R102:R121" si="12">Q102*H102</f>
        <v>0</v>
      </c>
      <c r="S102" s="185">
        <v>0</v>
      </c>
      <c r="T102" s="186">
        <f t="shared" ref="T102:T121" si="13">S102*H102</f>
        <v>0</v>
      </c>
      <c r="U102" s="37"/>
      <c r="V102" s="37"/>
      <c r="W102" s="37"/>
      <c r="X102" s="37"/>
      <c r="Y102" s="37"/>
      <c r="Z102" s="37"/>
      <c r="AA102" s="37"/>
      <c r="AB102" s="37"/>
      <c r="AC102" s="37"/>
      <c r="AD102" s="37"/>
      <c r="AE102" s="37"/>
      <c r="AR102" s="187" t="s">
        <v>162</v>
      </c>
      <c r="AT102" s="187" t="s">
        <v>157</v>
      </c>
      <c r="AU102" s="187" t="s">
        <v>89</v>
      </c>
      <c r="AY102" s="19" t="s">
        <v>154</v>
      </c>
      <c r="BE102" s="188">
        <f t="shared" ref="BE102:BE121" si="14">IF(N102="základní",J102,0)</f>
        <v>0</v>
      </c>
      <c r="BF102" s="188">
        <f t="shared" ref="BF102:BF121" si="15">IF(N102="snížená",J102,0)</f>
        <v>0</v>
      </c>
      <c r="BG102" s="188">
        <f t="shared" ref="BG102:BG121" si="16">IF(N102="zákl. přenesená",J102,0)</f>
        <v>0</v>
      </c>
      <c r="BH102" s="188">
        <f t="shared" ref="BH102:BH121" si="17">IF(N102="sníž. přenesená",J102,0)</f>
        <v>0</v>
      </c>
      <c r="BI102" s="188">
        <f t="shared" ref="BI102:BI121" si="18">IF(N102="nulová",J102,0)</f>
        <v>0</v>
      </c>
      <c r="BJ102" s="19" t="s">
        <v>89</v>
      </c>
      <c r="BK102" s="188">
        <f t="shared" ref="BK102:BK121" si="19">ROUND(I102*H102,2)</f>
        <v>0</v>
      </c>
      <c r="BL102" s="19" t="s">
        <v>162</v>
      </c>
      <c r="BM102" s="187" t="s">
        <v>395</v>
      </c>
    </row>
    <row r="103" spans="1:65" s="2" customFormat="1" ht="24.2" customHeight="1" x14ac:dyDescent="0.2">
      <c r="A103" s="37"/>
      <c r="B103" s="38"/>
      <c r="C103" s="176" t="s">
        <v>283</v>
      </c>
      <c r="D103" s="176" t="s">
        <v>157</v>
      </c>
      <c r="E103" s="177" t="s">
        <v>1515</v>
      </c>
      <c r="F103" s="178" t="s">
        <v>1516</v>
      </c>
      <c r="G103" s="179" t="s">
        <v>1013</v>
      </c>
      <c r="H103" s="180">
        <v>3</v>
      </c>
      <c r="I103" s="181"/>
      <c r="J103" s="182">
        <f t="shared" si="10"/>
        <v>0</v>
      </c>
      <c r="K103" s="178" t="s">
        <v>79</v>
      </c>
      <c r="L103" s="42"/>
      <c r="M103" s="183" t="s">
        <v>79</v>
      </c>
      <c r="N103" s="184" t="s">
        <v>51</v>
      </c>
      <c r="O103" s="67"/>
      <c r="P103" s="185">
        <f t="shared" si="11"/>
        <v>0</v>
      </c>
      <c r="Q103" s="185">
        <v>0</v>
      </c>
      <c r="R103" s="185">
        <f t="shared" si="12"/>
        <v>0</v>
      </c>
      <c r="S103" s="185">
        <v>0</v>
      </c>
      <c r="T103" s="186">
        <f t="shared" si="13"/>
        <v>0</v>
      </c>
      <c r="U103" s="37"/>
      <c r="V103" s="37"/>
      <c r="W103" s="37"/>
      <c r="X103" s="37"/>
      <c r="Y103" s="37"/>
      <c r="Z103" s="37"/>
      <c r="AA103" s="37"/>
      <c r="AB103" s="37"/>
      <c r="AC103" s="37"/>
      <c r="AD103" s="37"/>
      <c r="AE103" s="37"/>
      <c r="AR103" s="187" t="s">
        <v>162</v>
      </c>
      <c r="AT103" s="187" t="s">
        <v>157</v>
      </c>
      <c r="AU103" s="187" t="s">
        <v>89</v>
      </c>
      <c r="AY103" s="19" t="s">
        <v>154</v>
      </c>
      <c r="BE103" s="188">
        <f t="shared" si="14"/>
        <v>0</v>
      </c>
      <c r="BF103" s="188">
        <f t="shared" si="15"/>
        <v>0</v>
      </c>
      <c r="BG103" s="188">
        <f t="shared" si="16"/>
        <v>0</v>
      </c>
      <c r="BH103" s="188">
        <f t="shared" si="17"/>
        <v>0</v>
      </c>
      <c r="BI103" s="188">
        <f t="shared" si="18"/>
        <v>0</v>
      </c>
      <c r="BJ103" s="19" t="s">
        <v>89</v>
      </c>
      <c r="BK103" s="188">
        <f t="shared" si="19"/>
        <v>0</v>
      </c>
      <c r="BL103" s="19" t="s">
        <v>162</v>
      </c>
      <c r="BM103" s="187" t="s">
        <v>410</v>
      </c>
    </row>
    <row r="104" spans="1:65" s="2" customFormat="1" ht="37.9" customHeight="1" x14ac:dyDescent="0.2">
      <c r="A104" s="37"/>
      <c r="B104" s="38"/>
      <c r="C104" s="176" t="s">
        <v>288</v>
      </c>
      <c r="D104" s="176" t="s">
        <v>157</v>
      </c>
      <c r="E104" s="177" t="s">
        <v>1517</v>
      </c>
      <c r="F104" s="178" t="s">
        <v>1518</v>
      </c>
      <c r="G104" s="179" t="s">
        <v>1013</v>
      </c>
      <c r="H104" s="180">
        <v>1</v>
      </c>
      <c r="I104" s="181"/>
      <c r="J104" s="182">
        <f t="shared" si="10"/>
        <v>0</v>
      </c>
      <c r="K104" s="178" t="s">
        <v>79</v>
      </c>
      <c r="L104" s="42"/>
      <c r="M104" s="183" t="s">
        <v>79</v>
      </c>
      <c r="N104" s="184" t="s">
        <v>51</v>
      </c>
      <c r="O104" s="67"/>
      <c r="P104" s="185">
        <f t="shared" si="11"/>
        <v>0</v>
      </c>
      <c r="Q104" s="185">
        <v>0</v>
      </c>
      <c r="R104" s="185">
        <f t="shared" si="12"/>
        <v>0</v>
      </c>
      <c r="S104" s="185">
        <v>0</v>
      </c>
      <c r="T104" s="186">
        <f t="shared" si="13"/>
        <v>0</v>
      </c>
      <c r="U104" s="37"/>
      <c r="V104" s="37"/>
      <c r="W104" s="37"/>
      <c r="X104" s="37"/>
      <c r="Y104" s="37"/>
      <c r="Z104" s="37"/>
      <c r="AA104" s="37"/>
      <c r="AB104" s="37"/>
      <c r="AC104" s="37"/>
      <c r="AD104" s="37"/>
      <c r="AE104" s="37"/>
      <c r="AR104" s="187" t="s">
        <v>162</v>
      </c>
      <c r="AT104" s="187" t="s">
        <v>157</v>
      </c>
      <c r="AU104" s="187" t="s">
        <v>89</v>
      </c>
      <c r="AY104" s="19" t="s">
        <v>154</v>
      </c>
      <c r="BE104" s="188">
        <f t="shared" si="14"/>
        <v>0</v>
      </c>
      <c r="BF104" s="188">
        <f t="shared" si="15"/>
        <v>0</v>
      </c>
      <c r="BG104" s="188">
        <f t="shared" si="16"/>
        <v>0</v>
      </c>
      <c r="BH104" s="188">
        <f t="shared" si="17"/>
        <v>0</v>
      </c>
      <c r="BI104" s="188">
        <f t="shared" si="18"/>
        <v>0</v>
      </c>
      <c r="BJ104" s="19" t="s">
        <v>89</v>
      </c>
      <c r="BK104" s="188">
        <f t="shared" si="19"/>
        <v>0</v>
      </c>
      <c r="BL104" s="19" t="s">
        <v>162</v>
      </c>
      <c r="BM104" s="187" t="s">
        <v>423</v>
      </c>
    </row>
    <row r="105" spans="1:65" s="2" customFormat="1" ht="24.2" customHeight="1" x14ac:dyDescent="0.2">
      <c r="A105" s="37"/>
      <c r="B105" s="38"/>
      <c r="C105" s="176" t="s">
        <v>297</v>
      </c>
      <c r="D105" s="176" t="s">
        <v>157</v>
      </c>
      <c r="E105" s="177" t="s">
        <v>1519</v>
      </c>
      <c r="F105" s="178" t="s">
        <v>1520</v>
      </c>
      <c r="G105" s="179" t="s">
        <v>1013</v>
      </c>
      <c r="H105" s="180">
        <v>1</v>
      </c>
      <c r="I105" s="181"/>
      <c r="J105" s="182">
        <f t="shared" si="10"/>
        <v>0</v>
      </c>
      <c r="K105" s="178" t="s">
        <v>79</v>
      </c>
      <c r="L105" s="42"/>
      <c r="M105" s="183" t="s">
        <v>79</v>
      </c>
      <c r="N105" s="184" t="s">
        <v>51</v>
      </c>
      <c r="O105" s="67"/>
      <c r="P105" s="185">
        <f t="shared" si="11"/>
        <v>0</v>
      </c>
      <c r="Q105" s="185">
        <v>0</v>
      </c>
      <c r="R105" s="185">
        <f t="shared" si="12"/>
        <v>0</v>
      </c>
      <c r="S105" s="185">
        <v>0</v>
      </c>
      <c r="T105" s="186">
        <f t="shared" si="13"/>
        <v>0</v>
      </c>
      <c r="U105" s="37"/>
      <c r="V105" s="37"/>
      <c r="W105" s="37"/>
      <c r="X105" s="37"/>
      <c r="Y105" s="37"/>
      <c r="Z105" s="37"/>
      <c r="AA105" s="37"/>
      <c r="AB105" s="37"/>
      <c r="AC105" s="37"/>
      <c r="AD105" s="37"/>
      <c r="AE105" s="37"/>
      <c r="AR105" s="187" t="s">
        <v>162</v>
      </c>
      <c r="AT105" s="187" t="s">
        <v>157</v>
      </c>
      <c r="AU105" s="187" t="s">
        <v>89</v>
      </c>
      <c r="AY105" s="19" t="s">
        <v>154</v>
      </c>
      <c r="BE105" s="188">
        <f t="shared" si="14"/>
        <v>0</v>
      </c>
      <c r="BF105" s="188">
        <f t="shared" si="15"/>
        <v>0</v>
      </c>
      <c r="BG105" s="188">
        <f t="shared" si="16"/>
        <v>0</v>
      </c>
      <c r="BH105" s="188">
        <f t="shared" si="17"/>
        <v>0</v>
      </c>
      <c r="BI105" s="188">
        <f t="shared" si="18"/>
        <v>0</v>
      </c>
      <c r="BJ105" s="19" t="s">
        <v>89</v>
      </c>
      <c r="BK105" s="188">
        <f t="shared" si="19"/>
        <v>0</v>
      </c>
      <c r="BL105" s="19" t="s">
        <v>162</v>
      </c>
      <c r="BM105" s="187" t="s">
        <v>442</v>
      </c>
    </row>
    <row r="106" spans="1:65" s="2" customFormat="1" ht="44.25" customHeight="1" x14ac:dyDescent="0.2">
      <c r="A106" s="37"/>
      <c r="B106" s="38"/>
      <c r="C106" s="176" t="s">
        <v>7</v>
      </c>
      <c r="D106" s="176" t="s">
        <v>157</v>
      </c>
      <c r="E106" s="177" t="s">
        <v>1521</v>
      </c>
      <c r="F106" s="178" t="s">
        <v>1522</v>
      </c>
      <c r="G106" s="179" t="s">
        <v>1013</v>
      </c>
      <c r="H106" s="180">
        <v>2</v>
      </c>
      <c r="I106" s="181"/>
      <c r="J106" s="182">
        <f t="shared" si="10"/>
        <v>0</v>
      </c>
      <c r="K106" s="178" t="s">
        <v>79</v>
      </c>
      <c r="L106" s="42"/>
      <c r="M106" s="183" t="s">
        <v>79</v>
      </c>
      <c r="N106" s="184" t="s">
        <v>51</v>
      </c>
      <c r="O106" s="67"/>
      <c r="P106" s="185">
        <f t="shared" si="11"/>
        <v>0</v>
      </c>
      <c r="Q106" s="185">
        <v>0</v>
      </c>
      <c r="R106" s="185">
        <f t="shared" si="12"/>
        <v>0</v>
      </c>
      <c r="S106" s="185">
        <v>0</v>
      </c>
      <c r="T106" s="186">
        <f t="shared" si="13"/>
        <v>0</v>
      </c>
      <c r="U106" s="37"/>
      <c r="V106" s="37"/>
      <c r="W106" s="37"/>
      <c r="X106" s="37"/>
      <c r="Y106" s="37"/>
      <c r="Z106" s="37"/>
      <c r="AA106" s="37"/>
      <c r="AB106" s="37"/>
      <c r="AC106" s="37"/>
      <c r="AD106" s="37"/>
      <c r="AE106" s="37"/>
      <c r="AR106" s="187" t="s">
        <v>162</v>
      </c>
      <c r="AT106" s="187" t="s">
        <v>157</v>
      </c>
      <c r="AU106" s="187" t="s">
        <v>89</v>
      </c>
      <c r="AY106" s="19" t="s">
        <v>154</v>
      </c>
      <c r="BE106" s="188">
        <f t="shared" si="14"/>
        <v>0</v>
      </c>
      <c r="BF106" s="188">
        <f t="shared" si="15"/>
        <v>0</v>
      </c>
      <c r="BG106" s="188">
        <f t="shared" si="16"/>
        <v>0</v>
      </c>
      <c r="BH106" s="188">
        <f t="shared" si="17"/>
        <v>0</v>
      </c>
      <c r="BI106" s="188">
        <f t="shared" si="18"/>
        <v>0</v>
      </c>
      <c r="BJ106" s="19" t="s">
        <v>89</v>
      </c>
      <c r="BK106" s="188">
        <f t="shared" si="19"/>
        <v>0</v>
      </c>
      <c r="BL106" s="19" t="s">
        <v>162</v>
      </c>
      <c r="BM106" s="187" t="s">
        <v>450</v>
      </c>
    </row>
    <row r="107" spans="1:65" s="2" customFormat="1" ht="24.2" customHeight="1" x14ac:dyDescent="0.2">
      <c r="A107" s="37"/>
      <c r="B107" s="38"/>
      <c r="C107" s="176" t="s">
        <v>316</v>
      </c>
      <c r="D107" s="176" t="s">
        <v>157</v>
      </c>
      <c r="E107" s="177" t="s">
        <v>1523</v>
      </c>
      <c r="F107" s="178" t="s">
        <v>1524</v>
      </c>
      <c r="G107" s="179" t="s">
        <v>1013</v>
      </c>
      <c r="H107" s="180">
        <v>2</v>
      </c>
      <c r="I107" s="181"/>
      <c r="J107" s="182">
        <f t="shared" si="10"/>
        <v>0</v>
      </c>
      <c r="K107" s="178" t="s">
        <v>79</v>
      </c>
      <c r="L107" s="42"/>
      <c r="M107" s="183" t="s">
        <v>79</v>
      </c>
      <c r="N107" s="184" t="s">
        <v>51</v>
      </c>
      <c r="O107" s="67"/>
      <c r="P107" s="185">
        <f t="shared" si="11"/>
        <v>0</v>
      </c>
      <c r="Q107" s="185">
        <v>0</v>
      </c>
      <c r="R107" s="185">
        <f t="shared" si="12"/>
        <v>0</v>
      </c>
      <c r="S107" s="185">
        <v>0</v>
      </c>
      <c r="T107" s="186">
        <f t="shared" si="13"/>
        <v>0</v>
      </c>
      <c r="U107" s="37"/>
      <c r="V107" s="37"/>
      <c r="W107" s="37"/>
      <c r="X107" s="37"/>
      <c r="Y107" s="37"/>
      <c r="Z107" s="37"/>
      <c r="AA107" s="37"/>
      <c r="AB107" s="37"/>
      <c r="AC107" s="37"/>
      <c r="AD107" s="37"/>
      <c r="AE107" s="37"/>
      <c r="AR107" s="187" t="s">
        <v>162</v>
      </c>
      <c r="AT107" s="187" t="s">
        <v>157</v>
      </c>
      <c r="AU107" s="187" t="s">
        <v>89</v>
      </c>
      <c r="AY107" s="19" t="s">
        <v>154</v>
      </c>
      <c r="BE107" s="188">
        <f t="shared" si="14"/>
        <v>0</v>
      </c>
      <c r="BF107" s="188">
        <f t="shared" si="15"/>
        <v>0</v>
      </c>
      <c r="BG107" s="188">
        <f t="shared" si="16"/>
        <v>0</v>
      </c>
      <c r="BH107" s="188">
        <f t="shared" si="17"/>
        <v>0</v>
      </c>
      <c r="BI107" s="188">
        <f t="shared" si="18"/>
        <v>0</v>
      </c>
      <c r="BJ107" s="19" t="s">
        <v>89</v>
      </c>
      <c r="BK107" s="188">
        <f t="shared" si="19"/>
        <v>0</v>
      </c>
      <c r="BL107" s="19" t="s">
        <v>162</v>
      </c>
      <c r="BM107" s="187" t="s">
        <v>458</v>
      </c>
    </row>
    <row r="108" spans="1:65" s="2" customFormat="1" ht="24.2" customHeight="1" x14ac:dyDescent="0.2">
      <c r="A108" s="37"/>
      <c r="B108" s="38"/>
      <c r="C108" s="176" t="s">
        <v>323</v>
      </c>
      <c r="D108" s="176" t="s">
        <v>157</v>
      </c>
      <c r="E108" s="177" t="s">
        <v>1525</v>
      </c>
      <c r="F108" s="178" t="s">
        <v>1526</v>
      </c>
      <c r="G108" s="179" t="s">
        <v>1013</v>
      </c>
      <c r="H108" s="180">
        <v>2</v>
      </c>
      <c r="I108" s="181"/>
      <c r="J108" s="182">
        <f t="shared" si="10"/>
        <v>0</v>
      </c>
      <c r="K108" s="178" t="s">
        <v>79</v>
      </c>
      <c r="L108" s="42"/>
      <c r="M108" s="183" t="s">
        <v>79</v>
      </c>
      <c r="N108" s="184" t="s">
        <v>51</v>
      </c>
      <c r="O108" s="67"/>
      <c r="P108" s="185">
        <f t="shared" si="11"/>
        <v>0</v>
      </c>
      <c r="Q108" s="185">
        <v>0</v>
      </c>
      <c r="R108" s="185">
        <f t="shared" si="12"/>
        <v>0</v>
      </c>
      <c r="S108" s="185">
        <v>0</v>
      </c>
      <c r="T108" s="186">
        <f t="shared" si="13"/>
        <v>0</v>
      </c>
      <c r="U108" s="37"/>
      <c r="V108" s="37"/>
      <c r="W108" s="37"/>
      <c r="X108" s="37"/>
      <c r="Y108" s="37"/>
      <c r="Z108" s="37"/>
      <c r="AA108" s="37"/>
      <c r="AB108" s="37"/>
      <c r="AC108" s="37"/>
      <c r="AD108" s="37"/>
      <c r="AE108" s="37"/>
      <c r="AR108" s="187" t="s">
        <v>162</v>
      </c>
      <c r="AT108" s="187" t="s">
        <v>157</v>
      </c>
      <c r="AU108" s="187" t="s">
        <v>89</v>
      </c>
      <c r="AY108" s="19" t="s">
        <v>154</v>
      </c>
      <c r="BE108" s="188">
        <f t="shared" si="14"/>
        <v>0</v>
      </c>
      <c r="BF108" s="188">
        <f t="shared" si="15"/>
        <v>0</v>
      </c>
      <c r="BG108" s="188">
        <f t="shared" si="16"/>
        <v>0</v>
      </c>
      <c r="BH108" s="188">
        <f t="shared" si="17"/>
        <v>0</v>
      </c>
      <c r="BI108" s="188">
        <f t="shared" si="18"/>
        <v>0</v>
      </c>
      <c r="BJ108" s="19" t="s">
        <v>89</v>
      </c>
      <c r="BK108" s="188">
        <f t="shared" si="19"/>
        <v>0</v>
      </c>
      <c r="BL108" s="19" t="s">
        <v>162</v>
      </c>
      <c r="BM108" s="187" t="s">
        <v>466</v>
      </c>
    </row>
    <row r="109" spans="1:65" s="2" customFormat="1" ht="24.2" customHeight="1" x14ac:dyDescent="0.2">
      <c r="A109" s="37"/>
      <c r="B109" s="38"/>
      <c r="C109" s="176" t="s">
        <v>330</v>
      </c>
      <c r="D109" s="176" t="s">
        <v>157</v>
      </c>
      <c r="E109" s="177" t="s">
        <v>1527</v>
      </c>
      <c r="F109" s="178" t="s">
        <v>1528</v>
      </c>
      <c r="G109" s="179" t="s">
        <v>1013</v>
      </c>
      <c r="H109" s="180">
        <v>2</v>
      </c>
      <c r="I109" s="181"/>
      <c r="J109" s="182">
        <f t="shared" si="10"/>
        <v>0</v>
      </c>
      <c r="K109" s="178" t="s">
        <v>79</v>
      </c>
      <c r="L109" s="42"/>
      <c r="M109" s="183" t="s">
        <v>79</v>
      </c>
      <c r="N109" s="184" t="s">
        <v>51</v>
      </c>
      <c r="O109" s="67"/>
      <c r="P109" s="185">
        <f t="shared" si="11"/>
        <v>0</v>
      </c>
      <c r="Q109" s="185">
        <v>0</v>
      </c>
      <c r="R109" s="185">
        <f t="shared" si="12"/>
        <v>0</v>
      </c>
      <c r="S109" s="185">
        <v>0</v>
      </c>
      <c r="T109" s="186">
        <f t="shared" si="13"/>
        <v>0</v>
      </c>
      <c r="U109" s="37"/>
      <c r="V109" s="37"/>
      <c r="W109" s="37"/>
      <c r="X109" s="37"/>
      <c r="Y109" s="37"/>
      <c r="Z109" s="37"/>
      <c r="AA109" s="37"/>
      <c r="AB109" s="37"/>
      <c r="AC109" s="37"/>
      <c r="AD109" s="37"/>
      <c r="AE109" s="37"/>
      <c r="AR109" s="187" t="s">
        <v>162</v>
      </c>
      <c r="AT109" s="187" t="s">
        <v>157</v>
      </c>
      <c r="AU109" s="187" t="s">
        <v>89</v>
      </c>
      <c r="AY109" s="19" t="s">
        <v>154</v>
      </c>
      <c r="BE109" s="188">
        <f t="shared" si="14"/>
        <v>0</v>
      </c>
      <c r="BF109" s="188">
        <f t="shared" si="15"/>
        <v>0</v>
      </c>
      <c r="BG109" s="188">
        <f t="shared" si="16"/>
        <v>0</v>
      </c>
      <c r="BH109" s="188">
        <f t="shared" si="17"/>
        <v>0</v>
      </c>
      <c r="BI109" s="188">
        <f t="shared" si="18"/>
        <v>0</v>
      </c>
      <c r="BJ109" s="19" t="s">
        <v>89</v>
      </c>
      <c r="BK109" s="188">
        <f t="shared" si="19"/>
        <v>0</v>
      </c>
      <c r="BL109" s="19" t="s">
        <v>162</v>
      </c>
      <c r="BM109" s="187" t="s">
        <v>475</v>
      </c>
    </row>
    <row r="110" spans="1:65" s="2" customFormat="1" ht="66.75" customHeight="1" x14ac:dyDescent="0.2">
      <c r="A110" s="37"/>
      <c r="B110" s="38"/>
      <c r="C110" s="176" t="s">
        <v>335</v>
      </c>
      <c r="D110" s="176" t="s">
        <v>157</v>
      </c>
      <c r="E110" s="177" t="s">
        <v>1529</v>
      </c>
      <c r="F110" s="178" t="s">
        <v>1530</v>
      </c>
      <c r="G110" s="179" t="s">
        <v>1013</v>
      </c>
      <c r="H110" s="180">
        <v>1</v>
      </c>
      <c r="I110" s="181"/>
      <c r="J110" s="182">
        <f t="shared" si="10"/>
        <v>0</v>
      </c>
      <c r="K110" s="178" t="s">
        <v>79</v>
      </c>
      <c r="L110" s="42"/>
      <c r="M110" s="183" t="s">
        <v>79</v>
      </c>
      <c r="N110" s="184" t="s">
        <v>51</v>
      </c>
      <c r="O110" s="67"/>
      <c r="P110" s="185">
        <f t="shared" si="11"/>
        <v>0</v>
      </c>
      <c r="Q110" s="185">
        <v>0</v>
      </c>
      <c r="R110" s="185">
        <f t="shared" si="12"/>
        <v>0</v>
      </c>
      <c r="S110" s="185">
        <v>0</v>
      </c>
      <c r="T110" s="186">
        <f t="shared" si="13"/>
        <v>0</v>
      </c>
      <c r="U110" s="37"/>
      <c r="V110" s="37"/>
      <c r="W110" s="37"/>
      <c r="X110" s="37"/>
      <c r="Y110" s="37"/>
      <c r="Z110" s="37"/>
      <c r="AA110" s="37"/>
      <c r="AB110" s="37"/>
      <c r="AC110" s="37"/>
      <c r="AD110" s="37"/>
      <c r="AE110" s="37"/>
      <c r="AR110" s="187" t="s">
        <v>162</v>
      </c>
      <c r="AT110" s="187" t="s">
        <v>157</v>
      </c>
      <c r="AU110" s="187" t="s">
        <v>89</v>
      </c>
      <c r="AY110" s="19" t="s">
        <v>154</v>
      </c>
      <c r="BE110" s="188">
        <f t="shared" si="14"/>
        <v>0</v>
      </c>
      <c r="BF110" s="188">
        <f t="shared" si="15"/>
        <v>0</v>
      </c>
      <c r="BG110" s="188">
        <f t="shared" si="16"/>
        <v>0</v>
      </c>
      <c r="BH110" s="188">
        <f t="shared" si="17"/>
        <v>0</v>
      </c>
      <c r="BI110" s="188">
        <f t="shared" si="18"/>
        <v>0</v>
      </c>
      <c r="BJ110" s="19" t="s">
        <v>89</v>
      </c>
      <c r="BK110" s="188">
        <f t="shared" si="19"/>
        <v>0</v>
      </c>
      <c r="BL110" s="19" t="s">
        <v>162</v>
      </c>
      <c r="BM110" s="187" t="s">
        <v>484</v>
      </c>
    </row>
    <row r="111" spans="1:65" s="2" customFormat="1" ht="24.2" customHeight="1" x14ac:dyDescent="0.2">
      <c r="A111" s="37"/>
      <c r="B111" s="38"/>
      <c r="C111" s="176" t="s">
        <v>340</v>
      </c>
      <c r="D111" s="176" t="s">
        <v>157</v>
      </c>
      <c r="E111" s="177" t="s">
        <v>1531</v>
      </c>
      <c r="F111" s="178" t="s">
        <v>1532</v>
      </c>
      <c r="G111" s="179" t="s">
        <v>1013</v>
      </c>
      <c r="H111" s="180">
        <v>1</v>
      </c>
      <c r="I111" s="181"/>
      <c r="J111" s="182">
        <f t="shared" si="10"/>
        <v>0</v>
      </c>
      <c r="K111" s="178" t="s">
        <v>79</v>
      </c>
      <c r="L111" s="42"/>
      <c r="M111" s="183" t="s">
        <v>79</v>
      </c>
      <c r="N111" s="184" t="s">
        <v>51</v>
      </c>
      <c r="O111" s="67"/>
      <c r="P111" s="185">
        <f t="shared" si="11"/>
        <v>0</v>
      </c>
      <c r="Q111" s="185">
        <v>0</v>
      </c>
      <c r="R111" s="185">
        <f t="shared" si="12"/>
        <v>0</v>
      </c>
      <c r="S111" s="185">
        <v>0</v>
      </c>
      <c r="T111" s="186">
        <f t="shared" si="13"/>
        <v>0</v>
      </c>
      <c r="U111" s="37"/>
      <c r="V111" s="37"/>
      <c r="W111" s="37"/>
      <c r="X111" s="37"/>
      <c r="Y111" s="37"/>
      <c r="Z111" s="37"/>
      <c r="AA111" s="37"/>
      <c r="AB111" s="37"/>
      <c r="AC111" s="37"/>
      <c r="AD111" s="37"/>
      <c r="AE111" s="37"/>
      <c r="AR111" s="187" t="s">
        <v>162</v>
      </c>
      <c r="AT111" s="187" t="s">
        <v>157</v>
      </c>
      <c r="AU111" s="187" t="s">
        <v>89</v>
      </c>
      <c r="AY111" s="19" t="s">
        <v>154</v>
      </c>
      <c r="BE111" s="188">
        <f t="shared" si="14"/>
        <v>0</v>
      </c>
      <c r="BF111" s="188">
        <f t="shared" si="15"/>
        <v>0</v>
      </c>
      <c r="BG111" s="188">
        <f t="shared" si="16"/>
        <v>0</v>
      </c>
      <c r="BH111" s="188">
        <f t="shared" si="17"/>
        <v>0</v>
      </c>
      <c r="BI111" s="188">
        <f t="shared" si="18"/>
        <v>0</v>
      </c>
      <c r="BJ111" s="19" t="s">
        <v>89</v>
      </c>
      <c r="BK111" s="188">
        <f t="shared" si="19"/>
        <v>0</v>
      </c>
      <c r="BL111" s="19" t="s">
        <v>162</v>
      </c>
      <c r="BM111" s="187" t="s">
        <v>493</v>
      </c>
    </row>
    <row r="112" spans="1:65" s="2" customFormat="1" ht="66.75" customHeight="1" x14ac:dyDescent="0.2">
      <c r="A112" s="37"/>
      <c r="B112" s="38"/>
      <c r="C112" s="176" t="s">
        <v>349</v>
      </c>
      <c r="D112" s="176" t="s">
        <v>157</v>
      </c>
      <c r="E112" s="177" t="s">
        <v>1533</v>
      </c>
      <c r="F112" s="178" t="s">
        <v>1534</v>
      </c>
      <c r="G112" s="179" t="s">
        <v>1013</v>
      </c>
      <c r="H112" s="180">
        <v>1</v>
      </c>
      <c r="I112" s="181"/>
      <c r="J112" s="182">
        <f t="shared" si="10"/>
        <v>0</v>
      </c>
      <c r="K112" s="178" t="s">
        <v>79</v>
      </c>
      <c r="L112" s="42"/>
      <c r="M112" s="183" t="s">
        <v>79</v>
      </c>
      <c r="N112" s="184" t="s">
        <v>51</v>
      </c>
      <c r="O112" s="67"/>
      <c r="P112" s="185">
        <f t="shared" si="11"/>
        <v>0</v>
      </c>
      <c r="Q112" s="185">
        <v>0</v>
      </c>
      <c r="R112" s="185">
        <f t="shared" si="12"/>
        <v>0</v>
      </c>
      <c r="S112" s="185">
        <v>0</v>
      </c>
      <c r="T112" s="186">
        <f t="shared" si="13"/>
        <v>0</v>
      </c>
      <c r="U112" s="37"/>
      <c r="V112" s="37"/>
      <c r="W112" s="37"/>
      <c r="X112" s="37"/>
      <c r="Y112" s="37"/>
      <c r="Z112" s="37"/>
      <c r="AA112" s="37"/>
      <c r="AB112" s="37"/>
      <c r="AC112" s="37"/>
      <c r="AD112" s="37"/>
      <c r="AE112" s="37"/>
      <c r="AR112" s="187" t="s">
        <v>162</v>
      </c>
      <c r="AT112" s="187" t="s">
        <v>157</v>
      </c>
      <c r="AU112" s="187" t="s">
        <v>89</v>
      </c>
      <c r="AY112" s="19" t="s">
        <v>154</v>
      </c>
      <c r="BE112" s="188">
        <f t="shared" si="14"/>
        <v>0</v>
      </c>
      <c r="BF112" s="188">
        <f t="shared" si="15"/>
        <v>0</v>
      </c>
      <c r="BG112" s="188">
        <f t="shared" si="16"/>
        <v>0</v>
      </c>
      <c r="BH112" s="188">
        <f t="shared" si="17"/>
        <v>0</v>
      </c>
      <c r="BI112" s="188">
        <f t="shared" si="18"/>
        <v>0</v>
      </c>
      <c r="BJ112" s="19" t="s">
        <v>89</v>
      </c>
      <c r="BK112" s="188">
        <f t="shared" si="19"/>
        <v>0</v>
      </c>
      <c r="BL112" s="19" t="s">
        <v>162</v>
      </c>
      <c r="BM112" s="187" t="s">
        <v>502</v>
      </c>
    </row>
    <row r="113" spans="1:65" s="2" customFormat="1" ht="24.2" customHeight="1" x14ac:dyDescent="0.2">
      <c r="A113" s="37"/>
      <c r="B113" s="38"/>
      <c r="C113" s="176" t="s">
        <v>356</v>
      </c>
      <c r="D113" s="176" t="s">
        <v>157</v>
      </c>
      <c r="E113" s="177" t="s">
        <v>1535</v>
      </c>
      <c r="F113" s="178" t="s">
        <v>1536</v>
      </c>
      <c r="G113" s="179" t="s">
        <v>1013</v>
      </c>
      <c r="H113" s="180">
        <v>1</v>
      </c>
      <c r="I113" s="181"/>
      <c r="J113" s="182">
        <f t="shared" si="10"/>
        <v>0</v>
      </c>
      <c r="K113" s="178" t="s">
        <v>79</v>
      </c>
      <c r="L113" s="42"/>
      <c r="M113" s="183" t="s">
        <v>79</v>
      </c>
      <c r="N113" s="184" t="s">
        <v>51</v>
      </c>
      <c r="O113" s="67"/>
      <c r="P113" s="185">
        <f t="shared" si="11"/>
        <v>0</v>
      </c>
      <c r="Q113" s="185">
        <v>0</v>
      </c>
      <c r="R113" s="185">
        <f t="shared" si="12"/>
        <v>0</v>
      </c>
      <c r="S113" s="185">
        <v>0</v>
      </c>
      <c r="T113" s="186">
        <f t="shared" si="13"/>
        <v>0</v>
      </c>
      <c r="U113" s="37"/>
      <c r="V113" s="37"/>
      <c r="W113" s="37"/>
      <c r="X113" s="37"/>
      <c r="Y113" s="37"/>
      <c r="Z113" s="37"/>
      <c r="AA113" s="37"/>
      <c r="AB113" s="37"/>
      <c r="AC113" s="37"/>
      <c r="AD113" s="37"/>
      <c r="AE113" s="37"/>
      <c r="AR113" s="187" t="s">
        <v>162</v>
      </c>
      <c r="AT113" s="187" t="s">
        <v>157</v>
      </c>
      <c r="AU113" s="187" t="s">
        <v>89</v>
      </c>
      <c r="AY113" s="19" t="s">
        <v>154</v>
      </c>
      <c r="BE113" s="188">
        <f t="shared" si="14"/>
        <v>0</v>
      </c>
      <c r="BF113" s="188">
        <f t="shared" si="15"/>
        <v>0</v>
      </c>
      <c r="BG113" s="188">
        <f t="shared" si="16"/>
        <v>0</v>
      </c>
      <c r="BH113" s="188">
        <f t="shared" si="17"/>
        <v>0</v>
      </c>
      <c r="BI113" s="188">
        <f t="shared" si="18"/>
        <v>0</v>
      </c>
      <c r="BJ113" s="19" t="s">
        <v>89</v>
      </c>
      <c r="BK113" s="188">
        <f t="shared" si="19"/>
        <v>0</v>
      </c>
      <c r="BL113" s="19" t="s">
        <v>162</v>
      </c>
      <c r="BM113" s="187" t="s">
        <v>510</v>
      </c>
    </row>
    <row r="114" spans="1:65" s="2" customFormat="1" ht="37.9" customHeight="1" x14ac:dyDescent="0.2">
      <c r="A114" s="37"/>
      <c r="B114" s="38"/>
      <c r="C114" s="176" t="s">
        <v>362</v>
      </c>
      <c r="D114" s="176" t="s">
        <v>157</v>
      </c>
      <c r="E114" s="177" t="s">
        <v>1537</v>
      </c>
      <c r="F114" s="178" t="s">
        <v>1538</v>
      </c>
      <c r="G114" s="179" t="s">
        <v>1013</v>
      </c>
      <c r="H114" s="180">
        <v>1</v>
      </c>
      <c r="I114" s="181"/>
      <c r="J114" s="182">
        <f t="shared" si="10"/>
        <v>0</v>
      </c>
      <c r="K114" s="178" t="s">
        <v>79</v>
      </c>
      <c r="L114" s="42"/>
      <c r="M114" s="183" t="s">
        <v>79</v>
      </c>
      <c r="N114" s="184" t="s">
        <v>51</v>
      </c>
      <c r="O114" s="67"/>
      <c r="P114" s="185">
        <f t="shared" si="11"/>
        <v>0</v>
      </c>
      <c r="Q114" s="185">
        <v>0</v>
      </c>
      <c r="R114" s="185">
        <f t="shared" si="12"/>
        <v>0</v>
      </c>
      <c r="S114" s="185">
        <v>0</v>
      </c>
      <c r="T114" s="186">
        <f t="shared" si="13"/>
        <v>0</v>
      </c>
      <c r="U114" s="37"/>
      <c r="V114" s="37"/>
      <c r="W114" s="37"/>
      <c r="X114" s="37"/>
      <c r="Y114" s="37"/>
      <c r="Z114" s="37"/>
      <c r="AA114" s="37"/>
      <c r="AB114" s="37"/>
      <c r="AC114" s="37"/>
      <c r="AD114" s="37"/>
      <c r="AE114" s="37"/>
      <c r="AR114" s="187" t="s">
        <v>162</v>
      </c>
      <c r="AT114" s="187" t="s">
        <v>157</v>
      </c>
      <c r="AU114" s="187" t="s">
        <v>89</v>
      </c>
      <c r="AY114" s="19" t="s">
        <v>154</v>
      </c>
      <c r="BE114" s="188">
        <f t="shared" si="14"/>
        <v>0</v>
      </c>
      <c r="BF114" s="188">
        <f t="shared" si="15"/>
        <v>0</v>
      </c>
      <c r="BG114" s="188">
        <f t="shared" si="16"/>
        <v>0</v>
      </c>
      <c r="BH114" s="188">
        <f t="shared" si="17"/>
        <v>0</v>
      </c>
      <c r="BI114" s="188">
        <f t="shared" si="18"/>
        <v>0</v>
      </c>
      <c r="BJ114" s="19" t="s">
        <v>89</v>
      </c>
      <c r="BK114" s="188">
        <f t="shared" si="19"/>
        <v>0</v>
      </c>
      <c r="BL114" s="19" t="s">
        <v>162</v>
      </c>
      <c r="BM114" s="187" t="s">
        <v>521</v>
      </c>
    </row>
    <row r="115" spans="1:65" s="2" customFormat="1" ht="24.2" customHeight="1" x14ac:dyDescent="0.2">
      <c r="A115" s="37"/>
      <c r="B115" s="38"/>
      <c r="C115" s="176" t="s">
        <v>369</v>
      </c>
      <c r="D115" s="176" t="s">
        <v>157</v>
      </c>
      <c r="E115" s="177" t="s">
        <v>1539</v>
      </c>
      <c r="F115" s="178" t="s">
        <v>1540</v>
      </c>
      <c r="G115" s="179" t="s">
        <v>1013</v>
      </c>
      <c r="H115" s="180">
        <v>1</v>
      </c>
      <c r="I115" s="181"/>
      <c r="J115" s="182">
        <f t="shared" si="10"/>
        <v>0</v>
      </c>
      <c r="K115" s="178" t="s">
        <v>79</v>
      </c>
      <c r="L115" s="42"/>
      <c r="M115" s="183" t="s">
        <v>79</v>
      </c>
      <c r="N115" s="184" t="s">
        <v>51</v>
      </c>
      <c r="O115" s="67"/>
      <c r="P115" s="185">
        <f t="shared" si="11"/>
        <v>0</v>
      </c>
      <c r="Q115" s="185">
        <v>0</v>
      </c>
      <c r="R115" s="185">
        <f t="shared" si="12"/>
        <v>0</v>
      </c>
      <c r="S115" s="185">
        <v>0</v>
      </c>
      <c r="T115" s="186">
        <f t="shared" si="13"/>
        <v>0</v>
      </c>
      <c r="U115" s="37"/>
      <c r="V115" s="37"/>
      <c r="W115" s="37"/>
      <c r="X115" s="37"/>
      <c r="Y115" s="37"/>
      <c r="Z115" s="37"/>
      <c r="AA115" s="37"/>
      <c r="AB115" s="37"/>
      <c r="AC115" s="37"/>
      <c r="AD115" s="37"/>
      <c r="AE115" s="37"/>
      <c r="AR115" s="187" t="s">
        <v>162</v>
      </c>
      <c r="AT115" s="187" t="s">
        <v>157</v>
      </c>
      <c r="AU115" s="187" t="s">
        <v>89</v>
      </c>
      <c r="AY115" s="19" t="s">
        <v>154</v>
      </c>
      <c r="BE115" s="188">
        <f t="shared" si="14"/>
        <v>0</v>
      </c>
      <c r="BF115" s="188">
        <f t="shared" si="15"/>
        <v>0</v>
      </c>
      <c r="BG115" s="188">
        <f t="shared" si="16"/>
        <v>0</v>
      </c>
      <c r="BH115" s="188">
        <f t="shared" si="17"/>
        <v>0</v>
      </c>
      <c r="BI115" s="188">
        <f t="shared" si="18"/>
        <v>0</v>
      </c>
      <c r="BJ115" s="19" t="s">
        <v>89</v>
      </c>
      <c r="BK115" s="188">
        <f t="shared" si="19"/>
        <v>0</v>
      </c>
      <c r="BL115" s="19" t="s">
        <v>162</v>
      </c>
      <c r="BM115" s="187" t="s">
        <v>532</v>
      </c>
    </row>
    <row r="116" spans="1:65" s="2" customFormat="1" ht="24.2" customHeight="1" x14ac:dyDescent="0.2">
      <c r="A116" s="37"/>
      <c r="B116" s="38"/>
      <c r="C116" s="176" t="s">
        <v>377</v>
      </c>
      <c r="D116" s="176" t="s">
        <v>157</v>
      </c>
      <c r="E116" s="177" t="s">
        <v>1541</v>
      </c>
      <c r="F116" s="178" t="s">
        <v>1542</v>
      </c>
      <c r="G116" s="179" t="s">
        <v>1013</v>
      </c>
      <c r="H116" s="180">
        <v>1</v>
      </c>
      <c r="I116" s="181"/>
      <c r="J116" s="182">
        <f t="shared" si="10"/>
        <v>0</v>
      </c>
      <c r="K116" s="178" t="s">
        <v>79</v>
      </c>
      <c r="L116" s="42"/>
      <c r="M116" s="183" t="s">
        <v>79</v>
      </c>
      <c r="N116" s="184" t="s">
        <v>51</v>
      </c>
      <c r="O116" s="67"/>
      <c r="P116" s="185">
        <f t="shared" si="11"/>
        <v>0</v>
      </c>
      <c r="Q116" s="185">
        <v>0</v>
      </c>
      <c r="R116" s="185">
        <f t="shared" si="12"/>
        <v>0</v>
      </c>
      <c r="S116" s="185">
        <v>0</v>
      </c>
      <c r="T116" s="186">
        <f t="shared" si="13"/>
        <v>0</v>
      </c>
      <c r="U116" s="37"/>
      <c r="V116" s="37"/>
      <c r="W116" s="37"/>
      <c r="X116" s="37"/>
      <c r="Y116" s="37"/>
      <c r="Z116" s="37"/>
      <c r="AA116" s="37"/>
      <c r="AB116" s="37"/>
      <c r="AC116" s="37"/>
      <c r="AD116" s="37"/>
      <c r="AE116" s="37"/>
      <c r="AR116" s="187" t="s">
        <v>162</v>
      </c>
      <c r="AT116" s="187" t="s">
        <v>157</v>
      </c>
      <c r="AU116" s="187" t="s">
        <v>89</v>
      </c>
      <c r="AY116" s="19" t="s">
        <v>154</v>
      </c>
      <c r="BE116" s="188">
        <f t="shared" si="14"/>
        <v>0</v>
      </c>
      <c r="BF116" s="188">
        <f t="shared" si="15"/>
        <v>0</v>
      </c>
      <c r="BG116" s="188">
        <f t="shared" si="16"/>
        <v>0</v>
      </c>
      <c r="BH116" s="188">
        <f t="shared" si="17"/>
        <v>0</v>
      </c>
      <c r="BI116" s="188">
        <f t="shared" si="18"/>
        <v>0</v>
      </c>
      <c r="BJ116" s="19" t="s">
        <v>89</v>
      </c>
      <c r="BK116" s="188">
        <f t="shared" si="19"/>
        <v>0</v>
      </c>
      <c r="BL116" s="19" t="s">
        <v>162</v>
      </c>
      <c r="BM116" s="187" t="s">
        <v>548</v>
      </c>
    </row>
    <row r="117" spans="1:65" s="2" customFormat="1" ht="49.15" customHeight="1" x14ac:dyDescent="0.2">
      <c r="A117" s="37"/>
      <c r="B117" s="38"/>
      <c r="C117" s="176" t="s">
        <v>383</v>
      </c>
      <c r="D117" s="176" t="s">
        <v>157</v>
      </c>
      <c r="E117" s="177" t="s">
        <v>1543</v>
      </c>
      <c r="F117" s="178" t="s">
        <v>1544</v>
      </c>
      <c r="G117" s="179" t="s">
        <v>1013</v>
      </c>
      <c r="H117" s="180">
        <v>3</v>
      </c>
      <c r="I117" s="181"/>
      <c r="J117" s="182">
        <f t="shared" si="10"/>
        <v>0</v>
      </c>
      <c r="K117" s="178" t="s">
        <v>79</v>
      </c>
      <c r="L117" s="42"/>
      <c r="M117" s="183" t="s">
        <v>79</v>
      </c>
      <c r="N117" s="184" t="s">
        <v>51</v>
      </c>
      <c r="O117" s="67"/>
      <c r="P117" s="185">
        <f t="shared" si="11"/>
        <v>0</v>
      </c>
      <c r="Q117" s="185">
        <v>0</v>
      </c>
      <c r="R117" s="185">
        <f t="shared" si="12"/>
        <v>0</v>
      </c>
      <c r="S117" s="185">
        <v>0</v>
      </c>
      <c r="T117" s="186">
        <f t="shared" si="13"/>
        <v>0</v>
      </c>
      <c r="U117" s="37"/>
      <c r="V117" s="37"/>
      <c r="W117" s="37"/>
      <c r="X117" s="37"/>
      <c r="Y117" s="37"/>
      <c r="Z117" s="37"/>
      <c r="AA117" s="37"/>
      <c r="AB117" s="37"/>
      <c r="AC117" s="37"/>
      <c r="AD117" s="37"/>
      <c r="AE117" s="37"/>
      <c r="AR117" s="187" t="s">
        <v>162</v>
      </c>
      <c r="AT117" s="187" t="s">
        <v>157</v>
      </c>
      <c r="AU117" s="187" t="s">
        <v>89</v>
      </c>
      <c r="AY117" s="19" t="s">
        <v>154</v>
      </c>
      <c r="BE117" s="188">
        <f t="shared" si="14"/>
        <v>0</v>
      </c>
      <c r="BF117" s="188">
        <f t="shared" si="15"/>
        <v>0</v>
      </c>
      <c r="BG117" s="188">
        <f t="shared" si="16"/>
        <v>0</v>
      </c>
      <c r="BH117" s="188">
        <f t="shared" si="17"/>
        <v>0</v>
      </c>
      <c r="BI117" s="188">
        <f t="shared" si="18"/>
        <v>0</v>
      </c>
      <c r="BJ117" s="19" t="s">
        <v>89</v>
      </c>
      <c r="BK117" s="188">
        <f t="shared" si="19"/>
        <v>0</v>
      </c>
      <c r="BL117" s="19" t="s">
        <v>162</v>
      </c>
      <c r="BM117" s="187" t="s">
        <v>560</v>
      </c>
    </row>
    <row r="118" spans="1:65" s="2" customFormat="1" ht="24.2" customHeight="1" x14ac:dyDescent="0.2">
      <c r="A118" s="37"/>
      <c r="B118" s="38"/>
      <c r="C118" s="176" t="s">
        <v>389</v>
      </c>
      <c r="D118" s="176" t="s">
        <v>157</v>
      </c>
      <c r="E118" s="177" t="s">
        <v>1545</v>
      </c>
      <c r="F118" s="178" t="s">
        <v>1546</v>
      </c>
      <c r="G118" s="179" t="s">
        <v>1013</v>
      </c>
      <c r="H118" s="180">
        <v>3</v>
      </c>
      <c r="I118" s="181"/>
      <c r="J118" s="182">
        <f t="shared" si="10"/>
        <v>0</v>
      </c>
      <c r="K118" s="178" t="s">
        <v>79</v>
      </c>
      <c r="L118" s="42"/>
      <c r="M118" s="183" t="s">
        <v>79</v>
      </c>
      <c r="N118" s="184" t="s">
        <v>51</v>
      </c>
      <c r="O118" s="67"/>
      <c r="P118" s="185">
        <f t="shared" si="11"/>
        <v>0</v>
      </c>
      <c r="Q118" s="185">
        <v>0</v>
      </c>
      <c r="R118" s="185">
        <f t="shared" si="12"/>
        <v>0</v>
      </c>
      <c r="S118" s="185">
        <v>0</v>
      </c>
      <c r="T118" s="186">
        <f t="shared" si="13"/>
        <v>0</v>
      </c>
      <c r="U118" s="37"/>
      <c r="V118" s="37"/>
      <c r="W118" s="37"/>
      <c r="X118" s="37"/>
      <c r="Y118" s="37"/>
      <c r="Z118" s="37"/>
      <c r="AA118" s="37"/>
      <c r="AB118" s="37"/>
      <c r="AC118" s="37"/>
      <c r="AD118" s="37"/>
      <c r="AE118" s="37"/>
      <c r="AR118" s="187" t="s">
        <v>162</v>
      </c>
      <c r="AT118" s="187" t="s">
        <v>157</v>
      </c>
      <c r="AU118" s="187" t="s">
        <v>89</v>
      </c>
      <c r="AY118" s="19" t="s">
        <v>154</v>
      </c>
      <c r="BE118" s="188">
        <f t="shared" si="14"/>
        <v>0</v>
      </c>
      <c r="BF118" s="188">
        <f t="shared" si="15"/>
        <v>0</v>
      </c>
      <c r="BG118" s="188">
        <f t="shared" si="16"/>
        <v>0</v>
      </c>
      <c r="BH118" s="188">
        <f t="shared" si="17"/>
        <v>0</v>
      </c>
      <c r="BI118" s="188">
        <f t="shared" si="18"/>
        <v>0</v>
      </c>
      <c r="BJ118" s="19" t="s">
        <v>89</v>
      </c>
      <c r="BK118" s="188">
        <f t="shared" si="19"/>
        <v>0</v>
      </c>
      <c r="BL118" s="19" t="s">
        <v>162</v>
      </c>
      <c r="BM118" s="187" t="s">
        <v>572</v>
      </c>
    </row>
    <row r="119" spans="1:65" s="2" customFormat="1" ht="24.2" customHeight="1" x14ac:dyDescent="0.2">
      <c r="A119" s="37"/>
      <c r="B119" s="38"/>
      <c r="C119" s="176" t="s">
        <v>395</v>
      </c>
      <c r="D119" s="176" t="s">
        <v>157</v>
      </c>
      <c r="E119" s="177" t="s">
        <v>1547</v>
      </c>
      <c r="F119" s="178" t="s">
        <v>1548</v>
      </c>
      <c r="G119" s="179" t="s">
        <v>1013</v>
      </c>
      <c r="H119" s="180">
        <v>1</v>
      </c>
      <c r="I119" s="181"/>
      <c r="J119" s="182">
        <f t="shared" si="10"/>
        <v>0</v>
      </c>
      <c r="K119" s="178" t="s">
        <v>79</v>
      </c>
      <c r="L119" s="42"/>
      <c r="M119" s="183" t="s">
        <v>79</v>
      </c>
      <c r="N119" s="184" t="s">
        <v>51</v>
      </c>
      <c r="O119" s="67"/>
      <c r="P119" s="185">
        <f t="shared" si="11"/>
        <v>0</v>
      </c>
      <c r="Q119" s="185">
        <v>0</v>
      </c>
      <c r="R119" s="185">
        <f t="shared" si="12"/>
        <v>0</v>
      </c>
      <c r="S119" s="185">
        <v>0</v>
      </c>
      <c r="T119" s="186">
        <f t="shared" si="13"/>
        <v>0</v>
      </c>
      <c r="U119" s="37"/>
      <c r="V119" s="37"/>
      <c r="W119" s="37"/>
      <c r="X119" s="37"/>
      <c r="Y119" s="37"/>
      <c r="Z119" s="37"/>
      <c r="AA119" s="37"/>
      <c r="AB119" s="37"/>
      <c r="AC119" s="37"/>
      <c r="AD119" s="37"/>
      <c r="AE119" s="37"/>
      <c r="AR119" s="187" t="s">
        <v>162</v>
      </c>
      <c r="AT119" s="187" t="s">
        <v>157</v>
      </c>
      <c r="AU119" s="187" t="s">
        <v>89</v>
      </c>
      <c r="AY119" s="19" t="s">
        <v>154</v>
      </c>
      <c r="BE119" s="188">
        <f t="shared" si="14"/>
        <v>0</v>
      </c>
      <c r="BF119" s="188">
        <f t="shared" si="15"/>
        <v>0</v>
      </c>
      <c r="BG119" s="188">
        <f t="shared" si="16"/>
        <v>0</v>
      </c>
      <c r="BH119" s="188">
        <f t="shared" si="17"/>
        <v>0</v>
      </c>
      <c r="BI119" s="188">
        <f t="shared" si="18"/>
        <v>0</v>
      </c>
      <c r="BJ119" s="19" t="s">
        <v>89</v>
      </c>
      <c r="BK119" s="188">
        <f t="shared" si="19"/>
        <v>0</v>
      </c>
      <c r="BL119" s="19" t="s">
        <v>162</v>
      </c>
      <c r="BM119" s="187" t="s">
        <v>582</v>
      </c>
    </row>
    <row r="120" spans="1:65" s="2" customFormat="1" ht="24.2" customHeight="1" x14ac:dyDescent="0.2">
      <c r="A120" s="37"/>
      <c r="B120" s="38"/>
      <c r="C120" s="176" t="s">
        <v>402</v>
      </c>
      <c r="D120" s="176" t="s">
        <v>157</v>
      </c>
      <c r="E120" s="177" t="s">
        <v>1535</v>
      </c>
      <c r="F120" s="178" t="s">
        <v>1536</v>
      </c>
      <c r="G120" s="179" t="s">
        <v>1013</v>
      </c>
      <c r="H120" s="180">
        <v>1</v>
      </c>
      <c r="I120" s="181"/>
      <c r="J120" s="182">
        <f t="shared" si="10"/>
        <v>0</v>
      </c>
      <c r="K120" s="178" t="s">
        <v>79</v>
      </c>
      <c r="L120" s="42"/>
      <c r="M120" s="183" t="s">
        <v>79</v>
      </c>
      <c r="N120" s="184" t="s">
        <v>51</v>
      </c>
      <c r="O120" s="67"/>
      <c r="P120" s="185">
        <f t="shared" si="11"/>
        <v>0</v>
      </c>
      <c r="Q120" s="185">
        <v>0</v>
      </c>
      <c r="R120" s="185">
        <f t="shared" si="12"/>
        <v>0</v>
      </c>
      <c r="S120" s="185">
        <v>0</v>
      </c>
      <c r="T120" s="186">
        <f t="shared" si="13"/>
        <v>0</v>
      </c>
      <c r="U120" s="37"/>
      <c r="V120" s="37"/>
      <c r="W120" s="37"/>
      <c r="X120" s="37"/>
      <c r="Y120" s="37"/>
      <c r="Z120" s="37"/>
      <c r="AA120" s="37"/>
      <c r="AB120" s="37"/>
      <c r="AC120" s="37"/>
      <c r="AD120" s="37"/>
      <c r="AE120" s="37"/>
      <c r="AR120" s="187" t="s">
        <v>162</v>
      </c>
      <c r="AT120" s="187" t="s">
        <v>157</v>
      </c>
      <c r="AU120" s="187" t="s">
        <v>89</v>
      </c>
      <c r="AY120" s="19" t="s">
        <v>154</v>
      </c>
      <c r="BE120" s="188">
        <f t="shared" si="14"/>
        <v>0</v>
      </c>
      <c r="BF120" s="188">
        <f t="shared" si="15"/>
        <v>0</v>
      </c>
      <c r="BG120" s="188">
        <f t="shared" si="16"/>
        <v>0</v>
      </c>
      <c r="BH120" s="188">
        <f t="shared" si="17"/>
        <v>0</v>
      </c>
      <c r="BI120" s="188">
        <f t="shared" si="18"/>
        <v>0</v>
      </c>
      <c r="BJ120" s="19" t="s">
        <v>89</v>
      </c>
      <c r="BK120" s="188">
        <f t="shared" si="19"/>
        <v>0</v>
      </c>
      <c r="BL120" s="19" t="s">
        <v>162</v>
      </c>
      <c r="BM120" s="187" t="s">
        <v>590</v>
      </c>
    </row>
    <row r="121" spans="1:65" s="2" customFormat="1" ht="24.2" customHeight="1" x14ac:dyDescent="0.2">
      <c r="A121" s="37"/>
      <c r="B121" s="38"/>
      <c r="C121" s="176" t="s">
        <v>410</v>
      </c>
      <c r="D121" s="176" t="s">
        <v>157</v>
      </c>
      <c r="E121" s="177" t="s">
        <v>1549</v>
      </c>
      <c r="F121" s="178" t="s">
        <v>1550</v>
      </c>
      <c r="G121" s="179" t="s">
        <v>1251</v>
      </c>
      <c r="H121" s="180">
        <v>8</v>
      </c>
      <c r="I121" s="181"/>
      <c r="J121" s="182">
        <f t="shared" si="10"/>
        <v>0</v>
      </c>
      <c r="K121" s="178" t="s">
        <v>79</v>
      </c>
      <c r="L121" s="42"/>
      <c r="M121" s="183" t="s">
        <v>79</v>
      </c>
      <c r="N121" s="184" t="s">
        <v>51</v>
      </c>
      <c r="O121" s="67"/>
      <c r="P121" s="185">
        <f t="shared" si="11"/>
        <v>0</v>
      </c>
      <c r="Q121" s="185">
        <v>0</v>
      </c>
      <c r="R121" s="185">
        <f t="shared" si="12"/>
        <v>0</v>
      </c>
      <c r="S121" s="185">
        <v>0</v>
      </c>
      <c r="T121" s="186">
        <f t="shared" si="13"/>
        <v>0</v>
      </c>
      <c r="U121" s="37"/>
      <c r="V121" s="37"/>
      <c r="W121" s="37"/>
      <c r="X121" s="37"/>
      <c r="Y121" s="37"/>
      <c r="Z121" s="37"/>
      <c r="AA121" s="37"/>
      <c r="AB121" s="37"/>
      <c r="AC121" s="37"/>
      <c r="AD121" s="37"/>
      <c r="AE121" s="37"/>
      <c r="AR121" s="187" t="s">
        <v>162</v>
      </c>
      <c r="AT121" s="187" t="s">
        <v>157</v>
      </c>
      <c r="AU121" s="187" t="s">
        <v>89</v>
      </c>
      <c r="AY121" s="19" t="s">
        <v>154</v>
      </c>
      <c r="BE121" s="188">
        <f t="shared" si="14"/>
        <v>0</v>
      </c>
      <c r="BF121" s="188">
        <f t="shared" si="15"/>
        <v>0</v>
      </c>
      <c r="BG121" s="188">
        <f t="shared" si="16"/>
        <v>0</v>
      </c>
      <c r="BH121" s="188">
        <f t="shared" si="17"/>
        <v>0</v>
      </c>
      <c r="BI121" s="188">
        <f t="shared" si="18"/>
        <v>0</v>
      </c>
      <c r="BJ121" s="19" t="s">
        <v>89</v>
      </c>
      <c r="BK121" s="188">
        <f t="shared" si="19"/>
        <v>0</v>
      </c>
      <c r="BL121" s="19" t="s">
        <v>162</v>
      </c>
      <c r="BM121" s="187" t="s">
        <v>602</v>
      </c>
    </row>
    <row r="122" spans="1:65" s="12" customFormat="1" ht="25.9" customHeight="1" x14ac:dyDescent="0.2">
      <c r="B122" s="160"/>
      <c r="C122" s="161"/>
      <c r="D122" s="162" t="s">
        <v>80</v>
      </c>
      <c r="E122" s="163" t="s">
        <v>1551</v>
      </c>
      <c r="F122" s="163" t="s">
        <v>1552</v>
      </c>
      <c r="G122" s="161"/>
      <c r="H122" s="161"/>
      <c r="I122" s="164"/>
      <c r="J122" s="165">
        <f>BK122</f>
        <v>0</v>
      </c>
      <c r="K122" s="161"/>
      <c r="L122" s="166"/>
      <c r="M122" s="167"/>
      <c r="N122" s="168"/>
      <c r="O122" s="168"/>
      <c r="P122" s="169">
        <f>SUM(P123:P137)</f>
        <v>0</v>
      </c>
      <c r="Q122" s="168"/>
      <c r="R122" s="169">
        <f>SUM(R123:R137)</f>
        <v>0</v>
      </c>
      <c r="S122" s="168"/>
      <c r="T122" s="170">
        <f>SUM(T123:T137)</f>
        <v>0</v>
      </c>
      <c r="AR122" s="171" t="s">
        <v>89</v>
      </c>
      <c r="AT122" s="172" t="s">
        <v>80</v>
      </c>
      <c r="AU122" s="172" t="s">
        <v>81</v>
      </c>
      <c r="AY122" s="171" t="s">
        <v>154</v>
      </c>
      <c r="BK122" s="173">
        <f>SUM(BK123:BK137)</f>
        <v>0</v>
      </c>
    </row>
    <row r="123" spans="1:65" s="2" customFormat="1" ht="16.5" customHeight="1" x14ac:dyDescent="0.2">
      <c r="A123" s="37"/>
      <c r="B123" s="38"/>
      <c r="C123" s="176" t="s">
        <v>417</v>
      </c>
      <c r="D123" s="176" t="s">
        <v>157</v>
      </c>
      <c r="E123" s="177" t="s">
        <v>1553</v>
      </c>
      <c r="F123" s="178" t="s">
        <v>1554</v>
      </c>
      <c r="G123" s="179" t="s">
        <v>305</v>
      </c>
      <c r="H123" s="180">
        <v>15</v>
      </c>
      <c r="I123" s="181"/>
      <c r="J123" s="182">
        <f t="shared" ref="J123:J137" si="20">ROUND(I123*H123,2)</f>
        <v>0</v>
      </c>
      <c r="K123" s="178" t="s">
        <v>79</v>
      </c>
      <c r="L123" s="42"/>
      <c r="M123" s="183" t="s">
        <v>79</v>
      </c>
      <c r="N123" s="184" t="s">
        <v>51</v>
      </c>
      <c r="O123" s="67"/>
      <c r="P123" s="185">
        <f t="shared" ref="P123:P137" si="21">O123*H123</f>
        <v>0</v>
      </c>
      <c r="Q123" s="185">
        <v>0</v>
      </c>
      <c r="R123" s="185">
        <f t="shared" ref="R123:R137" si="22">Q123*H123</f>
        <v>0</v>
      </c>
      <c r="S123" s="185">
        <v>0</v>
      </c>
      <c r="T123" s="186">
        <f t="shared" ref="T123:T137" si="23">S123*H123</f>
        <v>0</v>
      </c>
      <c r="U123" s="37"/>
      <c r="V123" s="37"/>
      <c r="W123" s="37"/>
      <c r="X123" s="37"/>
      <c r="Y123" s="37"/>
      <c r="Z123" s="37"/>
      <c r="AA123" s="37"/>
      <c r="AB123" s="37"/>
      <c r="AC123" s="37"/>
      <c r="AD123" s="37"/>
      <c r="AE123" s="37"/>
      <c r="AR123" s="187" t="s">
        <v>162</v>
      </c>
      <c r="AT123" s="187" t="s">
        <v>157</v>
      </c>
      <c r="AU123" s="187" t="s">
        <v>89</v>
      </c>
      <c r="AY123" s="19" t="s">
        <v>154</v>
      </c>
      <c r="BE123" s="188">
        <f t="shared" ref="BE123:BE137" si="24">IF(N123="základní",J123,0)</f>
        <v>0</v>
      </c>
      <c r="BF123" s="188">
        <f t="shared" ref="BF123:BF137" si="25">IF(N123="snížená",J123,0)</f>
        <v>0</v>
      </c>
      <c r="BG123" s="188">
        <f t="shared" ref="BG123:BG137" si="26">IF(N123="zákl. přenesená",J123,0)</f>
        <v>0</v>
      </c>
      <c r="BH123" s="188">
        <f t="shared" ref="BH123:BH137" si="27">IF(N123="sníž. přenesená",J123,0)</f>
        <v>0</v>
      </c>
      <c r="BI123" s="188">
        <f t="shared" ref="BI123:BI137" si="28">IF(N123="nulová",J123,0)</f>
        <v>0</v>
      </c>
      <c r="BJ123" s="19" t="s">
        <v>89</v>
      </c>
      <c r="BK123" s="188">
        <f t="shared" ref="BK123:BK137" si="29">ROUND(I123*H123,2)</f>
        <v>0</v>
      </c>
      <c r="BL123" s="19" t="s">
        <v>162</v>
      </c>
      <c r="BM123" s="187" t="s">
        <v>615</v>
      </c>
    </row>
    <row r="124" spans="1:65" s="2" customFormat="1" ht="16.5" customHeight="1" x14ac:dyDescent="0.2">
      <c r="A124" s="37"/>
      <c r="B124" s="38"/>
      <c r="C124" s="176" t="s">
        <v>423</v>
      </c>
      <c r="D124" s="176" t="s">
        <v>157</v>
      </c>
      <c r="E124" s="177" t="s">
        <v>1555</v>
      </c>
      <c r="F124" s="178" t="s">
        <v>1556</v>
      </c>
      <c r="G124" s="179" t="s">
        <v>305</v>
      </c>
      <c r="H124" s="180">
        <v>60</v>
      </c>
      <c r="I124" s="181"/>
      <c r="J124" s="182">
        <f t="shared" si="20"/>
        <v>0</v>
      </c>
      <c r="K124" s="178" t="s">
        <v>79</v>
      </c>
      <c r="L124" s="42"/>
      <c r="M124" s="183" t="s">
        <v>79</v>
      </c>
      <c r="N124" s="184" t="s">
        <v>51</v>
      </c>
      <c r="O124" s="67"/>
      <c r="P124" s="185">
        <f t="shared" si="21"/>
        <v>0</v>
      </c>
      <c r="Q124" s="185">
        <v>0</v>
      </c>
      <c r="R124" s="185">
        <f t="shared" si="22"/>
        <v>0</v>
      </c>
      <c r="S124" s="185">
        <v>0</v>
      </c>
      <c r="T124" s="186">
        <f t="shared" si="23"/>
        <v>0</v>
      </c>
      <c r="U124" s="37"/>
      <c r="V124" s="37"/>
      <c r="W124" s="37"/>
      <c r="X124" s="37"/>
      <c r="Y124" s="37"/>
      <c r="Z124" s="37"/>
      <c r="AA124" s="37"/>
      <c r="AB124" s="37"/>
      <c r="AC124" s="37"/>
      <c r="AD124" s="37"/>
      <c r="AE124" s="37"/>
      <c r="AR124" s="187" t="s">
        <v>162</v>
      </c>
      <c r="AT124" s="187" t="s">
        <v>157</v>
      </c>
      <c r="AU124" s="187" t="s">
        <v>89</v>
      </c>
      <c r="AY124" s="19" t="s">
        <v>154</v>
      </c>
      <c r="BE124" s="188">
        <f t="shared" si="24"/>
        <v>0</v>
      </c>
      <c r="BF124" s="188">
        <f t="shared" si="25"/>
        <v>0</v>
      </c>
      <c r="BG124" s="188">
        <f t="shared" si="26"/>
        <v>0</v>
      </c>
      <c r="BH124" s="188">
        <f t="shared" si="27"/>
        <v>0</v>
      </c>
      <c r="BI124" s="188">
        <f t="shared" si="28"/>
        <v>0</v>
      </c>
      <c r="BJ124" s="19" t="s">
        <v>89</v>
      </c>
      <c r="BK124" s="188">
        <f t="shared" si="29"/>
        <v>0</v>
      </c>
      <c r="BL124" s="19" t="s">
        <v>162</v>
      </c>
      <c r="BM124" s="187" t="s">
        <v>626</v>
      </c>
    </row>
    <row r="125" spans="1:65" s="2" customFormat="1" ht="16.5" customHeight="1" x14ac:dyDescent="0.2">
      <c r="A125" s="37"/>
      <c r="B125" s="38"/>
      <c r="C125" s="176" t="s">
        <v>433</v>
      </c>
      <c r="D125" s="176" t="s">
        <v>157</v>
      </c>
      <c r="E125" s="177" t="s">
        <v>1557</v>
      </c>
      <c r="F125" s="178" t="s">
        <v>1558</v>
      </c>
      <c r="G125" s="179" t="s">
        <v>305</v>
      </c>
      <c r="H125" s="180">
        <v>280</v>
      </c>
      <c r="I125" s="181"/>
      <c r="J125" s="182">
        <f t="shared" si="20"/>
        <v>0</v>
      </c>
      <c r="K125" s="178" t="s">
        <v>79</v>
      </c>
      <c r="L125" s="42"/>
      <c r="M125" s="183" t="s">
        <v>79</v>
      </c>
      <c r="N125" s="184" t="s">
        <v>51</v>
      </c>
      <c r="O125" s="67"/>
      <c r="P125" s="185">
        <f t="shared" si="21"/>
        <v>0</v>
      </c>
      <c r="Q125" s="185">
        <v>0</v>
      </c>
      <c r="R125" s="185">
        <f t="shared" si="22"/>
        <v>0</v>
      </c>
      <c r="S125" s="185">
        <v>0</v>
      </c>
      <c r="T125" s="186">
        <f t="shared" si="23"/>
        <v>0</v>
      </c>
      <c r="U125" s="37"/>
      <c r="V125" s="37"/>
      <c r="W125" s="37"/>
      <c r="X125" s="37"/>
      <c r="Y125" s="37"/>
      <c r="Z125" s="37"/>
      <c r="AA125" s="37"/>
      <c r="AB125" s="37"/>
      <c r="AC125" s="37"/>
      <c r="AD125" s="37"/>
      <c r="AE125" s="37"/>
      <c r="AR125" s="187" t="s">
        <v>162</v>
      </c>
      <c r="AT125" s="187" t="s">
        <v>157</v>
      </c>
      <c r="AU125" s="187" t="s">
        <v>89</v>
      </c>
      <c r="AY125" s="19" t="s">
        <v>154</v>
      </c>
      <c r="BE125" s="188">
        <f t="shared" si="24"/>
        <v>0</v>
      </c>
      <c r="BF125" s="188">
        <f t="shared" si="25"/>
        <v>0</v>
      </c>
      <c r="BG125" s="188">
        <f t="shared" si="26"/>
        <v>0</v>
      </c>
      <c r="BH125" s="188">
        <f t="shared" si="27"/>
        <v>0</v>
      </c>
      <c r="BI125" s="188">
        <f t="shared" si="28"/>
        <v>0</v>
      </c>
      <c r="BJ125" s="19" t="s">
        <v>89</v>
      </c>
      <c r="BK125" s="188">
        <f t="shared" si="29"/>
        <v>0</v>
      </c>
      <c r="BL125" s="19" t="s">
        <v>162</v>
      </c>
      <c r="BM125" s="187" t="s">
        <v>634</v>
      </c>
    </row>
    <row r="126" spans="1:65" s="2" customFormat="1" ht="16.5" customHeight="1" x14ac:dyDescent="0.2">
      <c r="A126" s="37"/>
      <c r="B126" s="38"/>
      <c r="C126" s="176" t="s">
        <v>442</v>
      </c>
      <c r="D126" s="176" t="s">
        <v>157</v>
      </c>
      <c r="E126" s="177" t="s">
        <v>1559</v>
      </c>
      <c r="F126" s="178" t="s">
        <v>1560</v>
      </c>
      <c r="G126" s="179" t="s">
        <v>305</v>
      </c>
      <c r="H126" s="180">
        <v>200</v>
      </c>
      <c r="I126" s="181"/>
      <c r="J126" s="182">
        <f t="shared" si="20"/>
        <v>0</v>
      </c>
      <c r="K126" s="178" t="s">
        <v>79</v>
      </c>
      <c r="L126" s="42"/>
      <c r="M126" s="183" t="s">
        <v>79</v>
      </c>
      <c r="N126" s="184" t="s">
        <v>51</v>
      </c>
      <c r="O126" s="67"/>
      <c r="P126" s="185">
        <f t="shared" si="21"/>
        <v>0</v>
      </c>
      <c r="Q126" s="185">
        <v>0</v>
      </c>
      <c r="R126" s="185">
        <f t="shared" si="22"/>
        <v>0</v>
      </c>
      <c r="S126" s="185">
        <v>0</v>
      </c>
      <c r="T126" s="186">
        <f t="shared" si="23"/>
        <v>0</v>
      </c>
      <c r="U126" s="37"/>
      <c r="V126" s="37"/>
      <c r="W126" s="37"/>
      <c r="X126" s="37"/>
      <c r="Y126" s="37"/>
      <c r="Z126" s="37"/>
      <c r="AA126" s="37"/>
      <c r="AB126" s="37"/>
      <c r="AC126" s="37"/>
      <c r="AD126" s="37"/>
      <c r="AE126" s="37"/>
      <c r="AR126" s="187" t="s">
        <v>162</v>
      </c>
      <c r="AT126" s="187" t="s">
        <v>157</v>
      </c>
      <c r="AU126" s="187" t="s">
        <v>89</v>
      </c>
      <c r="AY126" s="19" t="s">
        <v>154</v>
      </c>
      <c r="BE126" s="188">
        <f t="shared" si="24"/>
        <v>0</v>
      </c>
      <c r="BF126" s="188">
        <f t="shared" si="25"/>
        <v>0</v>
      </c>
      <c r="BG126" s="188">
        <f t="shared" si="26"/>
        <v>0</v>
      </c>
      <c r="BH126" s="188">
        <f t="shared" si="27"/>
        <v>0</v>
      </c>
      <c r="BI126" s="188">
        <f t="shared" si="28"/>
        <v>0</v>
      </c>
      <c r="BJ126" s="19" t="s">
        <v>89</v>
      </c>
      <c r="BK126" s="188">
        <f t="shared" si="29"/>
        <v>0</v>
      </c>
      <c r="BL126" s="19" t="s">
        <v>162</v>
      </c>
      <c r="BM126" s="187" t="s">
        <v>645</v>
      </c>
    </row>
    <row r="127" spans="1:65" s="2" customFormat="1" ht="16.5" customHeight="1" x14ac:dyDescent="0.2">
      <c r="A127" s="37"/>
      <c r="B127" s="38"/>
      <c r="C127" s="176" t="s">
        <v>446</v>
      </c>
      <c r="D127" s="176" t="s">
        <v>157</v>
      </c>
      <c r="E127" s="177" t="s">
        <v>1561</v>
      </c>
      <c r="F127" s="178" t="s">
        <v>1562</v>
      </c>
      <c r="G127" s="179" t="s">
        <v>305</v>
      </c>
      <c r="H127" s="180">
        <v>32</v>
      </c>
      <c r="I127" s="181"/>
      <c r="J127" s="182">
        <f t="shared" si="20"/>
        <v>0</v>
      </c>
      <c r="K127" s="178" t="s">
        <v>79</v>
      </c>
      <c r="L127" s="42"/>
      <c r="M127" s="183" t="s">
        <v>79</v>
      </c>
      <c r="N127" s="184" t="s">
        <v>51</v>
      </c>
      <c r="O127" s="67"/>
      <c r="P127" s="185">
        <f t="shared" si="21"/>
        <v>0</v>
      </c>
      <c r="Q127" s="185">
        <v>0</v>
      </c>
      <c r="R127" s="185">
        <f t="shared" si="22"/>
        <v>0</v>
      </c>
      <c r="S127" s="185">
        <v>0</v>
      </c>
      <c r="T127" s="186">
        <f t="shared" si="23"/>
        <v>0</v>
      </c>
      <c r="U127" s="37"/>
      <c r="V127" s="37"/>
      <c r="W127" s="37"/>
      <c r="X127" s="37"/>
      <c r="Y127" s="37"/>
      <c r="Z127" s="37"/>
      <c r="AA127" s="37"/>
      <c r="AB127" s="37"/>
      <c r="AC127" s="37"/>
      <c r="AD127" s="37"/>
      <c r="AE127" s="37"/>
      <c r="AR127" s="187" t="s">
        <v>162</v>
      </c>
      <c r="AT127" s="187" t="s">
        <v>157</v>
      </c>
      <c r="AU127" s="187" t="s">
        <v>89</v>
      </c>
      <c r="AY127" s="19" t="s">
        <v>154</v>
      </c>
      <c r="BE127" s="188">
        <f t="shared" si="24"/>
        <v>0</v>
      </c>
      <c r="BF127" s="188">
        <f t="shared" si="25"/>
        <v>0</v>
      </c>
      <c r="BG127" s="188">
        <f t="shared" si="26"/>
        <v>0</v>
      </c>
      <c r="BH127" s="188">
        <f t="shared" si="27"/>
        <v>0</v>
      </c>
      <c r="BI127" s="188">
        <f t="shared" si="28"/>
        <v>0</v>
      </c>
      <c r="BJ127" s="19" t="s">
        <v>89</v>
      </c>
      <c r="BK127" s="188">
        <f t="shared" si="29"/>
        <v>0</v>
      </c>
      <c r="BL127" s="19" t="s">
        <v>162</v>
      </c>
      <c r="BM127" s="187" t="s">
        <v>656</v>
      </c>
    </row>
    <row r="128" spans="1:65" s="2" customFormat="1" ht="16.5" customHeight="1" x14ac:dyDescent="0.2">
      <c r="A128" s="37"/>
      <c r="B128" s="38"/>
      <c r="C128" s="176" t="s">
        <v>450</v>
      </c>
      <c r="D128" s="176" t="s">
        <v>157</v>
      </c>
      <c r="E128" s="177" t="s">
        <v>1563</v>
      </c>
      <c r="F128" s="178" t="s">
        <v>1564</v>
      </c>
      <c r="G128" s="179" t="s">
        <v>305</v>
      </c>
      <c r="H128" s="180">
        <v>10</v>
      </c>
      <c r="I128" s="181"/>
      <c r="J128" s="182">
        <f t="shared" si="20"/>
        <v>0</v>
      </c>
      <c r="K128" s="178" t="s">
        <v>79</v>
      </c>
      <c r="L128" s="42"/>
      <c r="M128" s="183" t="s">
        <v>79</v>
      </c>
      <c r="N128" s="184" t="s">
        <v>51</v>
      </c>
      <c r="O128" s="67"/>
      <c r="P128" s="185">
        <f t="shared" si="21"/>
        <v>0</v>
      </c>
      <c r="Q128" s="185">
        <v>0</v>
      </c>
      <c r="R128" s="185">
        <f t="shared" si="22"/>
        <v>0</v>
      </c>
      <c r="S128" s="185">
        <v>0</v>
      </c>
      <c r="T128" s="186">
        <f t="shared" si="23"/>
        <v>0</v>
      </c>
      <c r="U128" s="37"/>
      <c r="V128" s="37"/>
      <c r="W128" s="37"/>
      <c r="X128" s="37"/>
      <c r="Y128" s="37"/>
      <c r="Z128" s="37"/>
      <c r="AA128" s="37"/>
      <c r="AB128" s="37"/>
      <c r="AC128" s="37"/>
      <c r="AD128" s="37"/>
      <c r="AE128" s="37"/>
      <c r="AR128" s="187" t="s">
        <v>162</v>
      </c>
      <c r="AT128" s="187" t="s">
        <v>157</v>
      </c>
      <c r="AU128" s="187" t="s">
        <v>89</v>
      </c>
      <c r="AY128" s="19" t="s">
        <v>154</v>
      </c>
      <c r="BE128" s="188">
        <f t="shared" si="24"/>
        <v>0</v>
      </c>
      <c r="BF128" s="188">
        <f t="shared" si="25"/>
        <v>0</v>
      </c>
      <c r="BG128" s="188">
        <f t="shared" si="26"/>
        <v>0</v>
      </c>
      <c r="BH128" s="188">
        <f t="shared" si="27"/>
        <v>0</v>
      </c>
      <c r="BI128" s="188">
        <f t="shared" si="28"/>
        <v>0</v>
      </c>
      <c r="BJ128" s="19" t="s">
        <v>89</v>
      </c>
      <c r="BK128" s="188">
        <f t="shared" si="29"/>
        <v>0</v>
      </c>
      <c r="BL128" s="19" t="s">
        <v>162</v>
      </c>
      <c r="BM128" s="187" t="s">
        <v>668</v>
      </c>
    </row>
    <row r="129" spans="1:65" s="2" customFormat="1" ht="21.75" customHeight="1" x14ac:dyDescent="0.2">
      <c r="A129" s="37"/>
      <c r="B129" s="38"/>
      <c r="C129" s="176" t="s">
        <v>454</v>
      </c>
      <c r="D129" s="176" t="s">
        <v>157</v>
      </c>
      <c r="E129" s="177" t="s">
        <v>1565</v>
      </c>
      <c r="F129" s="178" t="s">
        <v>1566</v>
      </c>
      <c r="G129" s="179" t="s">
        <v>305</v>
      </c>
      <c r="H129" s="180">
        <v>50</v>
      </c>
      <c r="I129" s="181"/>
      <c r="J129" s="182">
        <f t="shared" si="20"/>
        <v>0</v>
      </c>
      <c r="K129" s="178" t="s">
        <v>79</v>
      </c>
      <c r="L129" s="42"/>
      <c r="M129" s="183" t="s">
        <v>79</v>
      </c>
      <c r="N129" s="184" t="s">
        <v>51</v>
      </c>
      <c r="O129" s="67"/>
      <c r="P129" s="185">
        <f t="shared" si="21"/>
        <v>0</v>
      </c>
      <c r="Q129" s="185">
        <v>0</v>
      </c>
      <c r="R129" s="185">
        <f t="shared" si="22"/>
        <v>0</v>
      </c>
      <c r="S129" s="185">
        <v>0</v>
      </c>
      <c r="T129" s="186">
        <f t="shared" si="23"/>
        <v>0</v>
      </c>
      <c r="U129" s="37"/>
      <c r="V129" s="37"/>
      <c r="W129" s="37"/>
      <c r="X129" s="37"/>
      <c r="Y129" s="37"/>
      <c r="Z129" s="37"/>
      <c r="AA129" s="37"/>
      <c r="AB129" s="37"/>
      <c r="AC129" s="37"/>
      <c r="AD129" s="37"/>
      <c r="AE129" s="37"/>
      <c r="AR129" s="187" t="s">
        <v>162</v>
      </c>
      <c r="AT129" s="187" t="s">
        <v>157</v>
      </c>
      <c r="AU129" s="187" t="s">
        <v>89</v>
      </c>
      <c r="AY129" s="19" t="s">
        <v>154</v>
      </c>
      <c r="BE129" s="188">
        <f t="shared" si="24"/>
        <v>0</v>
      </c>
      <c r="BF129" s="188">
        <f t="shared" si="25"/>
        <v>0</v>
      </c>
      <c r="BG129" s="188">
        <f t="shared" si="26"/>
        <v>0</v>
      </c>
      <c r="BH129" s="188">
        <f t="shared" si="27"/>
        <v>0</v>
      </c>
      <c r="BI129" s="188">
        <f t="shared" si="28"/>
        <v>0</v>
      </c>
      <c r="BJ129" s="19" t="s">
        <v>89</v>
      </c>
      <c r="BK129" s="188">
        <f t="shared" si="29"/>
        <v>0</v>
      </c>
      <c r="BL129" s="19" t="s">
        <v>162</v>
      </c>
      <c r="BM129" s="187" t="s">
        <v>681</v>
      </c>
    </row>
    <row r="130" spans="1:65" s="2" customFormat="1" ht="16.5" customHeight="1" x14ac:dyDescent="0.2">
      <c r="A130" s="37"/>
      <c r="B130" s="38"/>
      <c r="C130" s="176" t="s">
        <v>458</v>
      </c>
      <c r="D130" s="176" t="s">
        <v>157</v>
      </c>
      <c r="E130" s="177" t="s">
        <v>1567</v>
      </c>
      <c r="F130" s="178" t="s">
        <v>1568</v>
      </c>
      <c r="G130" s="179" t="s">
        <v>1013</v>
      </c>
      <c r="H130" s="180">
        <v>1</v>
      </c>
      <c r="I130" s="181"/>
      <c r="J130" s="182">
        <f t="shared" si="20"/>
        <v>0</v>
      </c>
      <c r="K130" s="178" t="s">
        <v>79</v>
      </c>
      <c r="L130" s="42"/>
      <c r="M130" s="183" t="s">
        <v>79</v>
      </c>
      <c r="N130" s="184" t="s">
        <v>51</v>
      </c>
      <c r="O130" s="67"/>
      <c r="P130" s="185">
        <f t="shared" si="21"/>
        <v>0</v>
      </c>
      <c r="Q130" s="185">
        <v>0</v>
      </c>
      <c r="R130" s="185">
        <f t="shared" si="22"/>
        <v>0</v>
      </c>
      <c r="S130" s="185">
        <v>0</v>
      </c>
      <c r="T130" s="186">
        <f t="shared" si="23"/>
        <v>0</v>
      </c>
      <c r="U130" s="37"/>
      <c r="V130" s="37"/>
      <c r="W130" s="37"/>
      <c r="X130" s="37"/>
      <c r="Y130" s="37"/>
      <c r="Z130" s="37"/>
      <c r="AA130" s="37"/>
      <c r="AB130" s="37"/>
      <c r="AC130" s="37"/>
      <c r="AD130" s="37"/>
      <c r="AE130" s="37"/>
      <c r="AR130" s="187" t="s">
        <v>162</v>
      </c>
      <c r="AT130" s="187" t="s">
        <v>157</v>
      </c>
      <c r="AU130" s="187" t="s">
        <v>89</v>
      </c>
      <c r="AY130" s="19" t="s">
        <v>154</v>
      </c>
      <c r="BE130" s="188">
        <f t="shared" si="24"/>
        <v>0</v>
      </c>
      <c r="BF130" s="188">
        <f t="shared" si="25"/>
        <v>0</v>
      </c>
      <c r="BG130" s="188">
        <f t="shared" si="26"/>
        <v>0</v>
      </c>
      <c r="BH130" s="188">
        <f t="shared" si="27"/>
        <v>0</v>
      </c>
      <c r="BI130" s="188">
        <f t="shared" si="28"/>
        <v>0</v>
      </c>
      <c r="BJ130" s="19" t="s">
        <v>89</v>
      </c>
      <c r="BK130" s="188">
        <f t="shared" si="29"/>
        <v>0</v>
      </c>
      <c r="BL130" s="19" t="s">
        <v>162</v>
      </c>
      <c r="BM130" s="187" t="s">
        <v>698</v>
      </c>
    </row>
    <row r="131" spans="1:65" s="2" customFormat="1" ht="24.2" customHeight="1" x14ac:dyDescent="0.2">
      <c r="A131" s="37"/>
      <c r="B131" s="38"/>
      <c r="C131" s="176" t="s">
        <v>462</v>
      </c>
      <c r="D131" s="176" t="s">
        <v>157</v>
      </c>
      <c r="E131" s="177" t="s">
        <v>1569</v>
      </c>
      <c r="F131" s="178" t="s">
        <v>1570</v>
      </c>
      <c r="G131" s="179" t="s">
        <v>1251</v>
      </c>
      <c r="H131" s="180">
        <v>48</v>
      </c>
      <c r="I131" s="181"/>
      <c r="J131" s="182">
        <f t="shared" si="20"/>
        <v>0</v>
      </c>
      <c r="K131" s="178" t="s">
        <v>79</v>
      </c>
      <c r="L131" s="42"/>
      <c r="M131" s="183" t="s">
        <v>79</v>
      </c>
      <c r="N131" s="184" t="s">
        <v>51</v>
      </c>
      <c r="O131" s="67"/>
      <c r="P131" s="185">
        <f t="shared" si="21"/>
        <v>0</v>
      </c>
      <c r="Q131" s="185">
        <v>0</v>
      </c>
      <c r="R131" s="185">
        <f t="shared" si="22"/>
        <v>0</v>
      </c>
      <c r="S131" s="185">
        <v>0</v>
      </c>
      <c r="T131" s="186">
        <f t="shared" si="23"/>
        <v>0</v>
      </c>
      <c r="U131" s="37"/>
      <c r="V131" s="37"/>
      <c r="W131" s="37"/>
      <c r="X131" s="37"/>
      <c r="Y131" s="37"/>
      <c r="Z131" s="37"/>
      <c r="AA131" s="37"/>
      <c r="AB131" s="37"/>
      <c r="AC131" s="37"/>
      <c r="AD131" s="37"/>
      <c r="AE131" s="37"/>
      <c r="AR131" s="187" t="s">
        <v>162</v>
      </c>
      <c r="AT131" s="187" t="s">
        <v>157</v>
      </c>
      <c r="AU131" s="187" t="s">
        <v>89</v>
      </c>
      <c r="AY131" s="19" t="s">
        <v>154</v>
      </c>
      <c r="BE131" s="188">
        <f t="shared" si="24"/>
        <v>0</v>
      </c>
      <c r="BF131" s="188">
        <f t="shared" si="25"/>
        <v>0</v>
      </c>
      <c r="BG131" s="188">
        <f t="shared" si="26"/>
        <v>0</v>
      </c>
      <c r="BH131" s="188">
        <f t="shared" si="27"/>
        <v>0</v>
      </c>
      <c r="BI131" s="188">
        <f t="shared" si="28"/>
        <v>0</v>
      </c>
      <c r="BJ131" s="19" t="s">
        <v>89</v>
      </c>
      <c r="BK131" s="188">
        <f t="shared" si="29"/>
        <v>0</v>
      </c>
      <c r="BL131" s="19" t="s">
        <v>162</v>
      </c>
      <c r="BM131" s="187" t="s">
        <v>709</v>
      </c>
    </row>
    <row r="132" spans="1:65" s="2" customFormat="1" ht="16.5" customHeight="1" x14ac:dyDescent="0.2">
      <c r="A132" s="37"/>
      <c r="B132" s="38"/>
      <c r="C132" s="176" t="s">
        <v>466</v>
      </c>
      <c r="D132" s="176" t="s">
        <v>157</v>
      </c>
      <c r="E132" s="177" t="s">
        <v>1571</v>
      </c>
      <c r="F132" s="178" t="s">
        <v>1572</v>
      </c>
      <c r="G132" s="179" t="s">
        <v>1251</v>
      </c>
      <c r="H132" s="180">
        <v>12</v>
      </c>
      <c r="I132" s="181"/>
      <c r="J132" s="182">
        <f t="shared" si="20"/>
        <v>0</v>
      </c>
      <c r="K132" s="178" t="s">
        <v>79</v>
      </c>
      <c r="L132" s="42"/>
      <c r="M132" s="183" t="s">
        <v>79</v>
      </c>
      <c r="N132" s="184" t="s">
        <v>51</v>
      </c>
      <c r="O132" s="67"/>
      <c r="P132" s="185">
        <f t="shared" si="21"/>
        <v>0</v>
      </c>
      <c r="Q132" s="185">
        <v>0</v>
      </c>
      <c r="R132" s="185">
        <f t="shared" si="22"/>
        <v>0</v>
      </c>
      <c r="S132" s="185">
        <v>0</v>
      </c>
      <c r="T132" s="186">
        <f t="shared" si="23"/>
        <v>0</v>
      </c>
      <c r="U132" s="37"/>
      <c r="V132" s="37"/>
      <c r="W132" s="37"/>
      <c r="X132" s="37"/>
      <c r="Y132" s="37"/>
      <c r="Z132" s="37"/>
      <c r="AA132" s="37"/>
      <c r="AB132" s="37"/>
      <c r="AC132" s="37"/>
      <c r="AD132" s="37"/>
      <c r="AE132" s="37"/>
      <c r="AR132" s="187" t="s">
        <v>162</v>
      </c>
      <c r="AT132" s="187" t="s">
        <v>157</v>
      </c>
      <c r="AU132" s="187" t="s">
        <v>89</v>
      </c>
      <c r="AY132" s="19" t="s">
        <v>154</v>
      </c>
      <c r="BE132" s="188">
        <f t="shared" si="24"/>
        <v>0</v>
      </c>
      <c r="BF132" s="188">
        <f t="shared" si="25"/>
        <v>0</v>
      </c>
      <c r="BG132" s="188">
        <f t="shared" si="26"/>
        <v>0</v>
      </c>
      <c r="BH132" s="188">
        <f t="shared" si="27"/>
        <v>0</v>
      </c>
      <c r="BI132" s="188">
        <f t="shared" si="28"/>
        <v>0</v>
      </c>
      <c r="BJ132" s="19" t="s">
        <v>89</v>
      </c>
      <c r="BK132" s="188">
        <f t="shared" si="29"/>
        <v>0</v>
      </c>
      <c r="BL132" s="19" t="s">
        <v>162</v>
      </c>
      <c r="BM132" s="187" t="s">
        <v>720</v>
      </c>
    </row>
    <row r="133" spans="1:65" s="2" customFormat="1" ht="16.5" customHeight="1" x14ac:dyDescent="0.2">
      <c r="A133" s="37"/>
      <c r="B133" s="38"/>
      <c r="C133" s="176" t="s">
        <v>470</v>
      </c>
      <c r="D133" s="176" t="s">
        <v>157</v>
      </c>
      <c r="E133" s="177" t="s">
        <v>1573</v>
      </c>
      <c r="F133" s="178" t="s">
        <v>1574</v>
      </c>
      <c r="G133" s="179" t="s">
        <v>1251</v>
      </c>
      <c r="H133" s="180">
        <v>15</v>
      </c>
      <c r="I133" s="181"/>
      <c r="J133" s="182">
        <f t="shared" si="20"/>
        <v>0</v>
      </c>
      <c r="K133" s="178" t="s">
        <v>79</v>
      </c>
      <c r="L133" s="42"/>
      <c r="M133" s="183" t="s">
        <v>79</v>
      </c>
      <c r="N133" s="184" t="s">
        <v>51</v>
      </c>
      <c r="O133" s="67"/>
      <c r="P133" s="185">
        <f t="shared" si="21"/>
        <v>0</v>
      </c>
      <c r="Q133" s="185">
        <v>0</v>
      </c>
      <c r="R133" s="185">
        <f t="shared" si="22"/>
        <v>0</v>
      </c>
      <c r="S133" s="185">
        <v>0</v>
      </c>
      <c r="T133" s="186">
        <f t="shared" si="23"/>
        <v>0</v>
      </c>
      <c r="U133" s="37"/>
      <c r="V133" s="37"/>
      <c r="W133" s="37"/>
      <c r="X133" s="37"/>
      <c r="Y133" s="37"/>
      <c r="Z133" s="37"/>
      <c r="AA133" s="37"/>
      <c r="AB133" s="37"/>
      <c r="AC133" s="37"/>
      <c r="AD133" s="37"/>
      <c r="AE133" s="37"/>
      <c r="AR133" s="187" t="s">
        <v>162</v>
      </c>
      <c r="AT133" s="187" t="s">
        <v>157</v>
      </c>
      <c r="AU133" s="187" t="s">
        <v>89</v>
      </c>
      <c r="AY133" s="19" t="s">
        <v>154</v>
      </c>
      <c r="BE133" s="188">
        <f t="shared" si="24"/>
        <v>0</v>
      </c>
      <c r="BF133" s="188">
        <f t="shared" si="25"/>
        <v>0</v>
      </c>
      <c r="BG133" s="188">
        <f t="shared" si="26"/>
        <v>0</v>
      </c>
      <c r="BH133" s="188">
        <f t="shared" si="27"/>
        <v>0</v>
      </c>
      <c r="BI133" s="188">
        <f t="shared" si="28"/>
        <v>0</v>
      </c>
      <c r="BJ133" s="19" t="s">
        <v>89</v>
      </c>
      <c r="BK133" s="188">
        <f t="shared" si="29"/>
        <v>0</v>
      </c>
      <c r="BL133" s="19" t="s">
        <v>162</v>
      </c>
      <c r="BM133" s="187" t="s">
        <v>730</v>
      </c>
    </row>
    <row r="134" spans="1:65" s="2" customFormat="1" ht="16.5" customHeight="1" x14ac:dyDescent="0.2">
      <c r="A134" s="37"/>
      <c r="B134" s="38"/>
      <c r="C134" s="176" t="s">
        <v>475</v>
      </c>
      <c r="D134" s="176" t="s">
        <v>157</v>
      </c>
      <c r="E134" s="177" t="s">
        <v>1575</v>
      </c>
      <c r="F134" s="178" t="s">
        <v>1576</v>
      </c>
      <c r="G134" s="179" t="s">
        <v>1251</v>
      </c>
      <c r="H134" s="180">
        <v>16</v>
      </c>
      <c r="I134" s="181"/>
      <c r="J134" s="182">
        <f t="shared" si="20"/>
        <v>0</v>
      </c>
      <c r="K134" s="178" t="s">
        <v>79</v>
      </c>
      <c r="L134" s="42"/>
      <c r="M134" s="183" t="s">
        <v>79</v>
      </c>
      <c r="N134" s="184" t="s">
        <v>51</v>
      </c>
      <c r="O134" s="67"/>
      <c r="P134" s="185">
        <f t="shared" si="21"/>
        <v>0</v>
      </c>
      <c r="Q134" s="185">
        <v>0</v>
      </c>
      <c r="R134" s="185">
        <f t="shared" si="22"/>
        <v>0</v>
      </c>
      <c r="S134" s="185">
        <v>0</v>
      </c>
      <c r="T134" s="186">
        <f t="shared" si="23"/>
        <v>0</v>
      </c>
      <c r="U134" s="37"/>
      <c r="V134" s="37"/>
      <c r="W134" s="37"/>
      <c r="X134" s="37"/>
      <c r="Y134" s="37"/>
      <c r="Z134" s="37"/>
      <c r="AA134" s="37"/>
      <c r="AB134" s="37"/>
      <c r="AC134" s="37"/>
      <c r="AD134" s="37"/>
      <c r="AE134" s="37"/>
      <c r="AR134" s="187" t="s">
        <v>162</v>
      </c>
      <c r="AT134" s="187" t="s">
        <v>157</v>
      </c>
      <c r="AU134" s="187" t="s">
        <v>89</v>
      </c>
      <c r="AY134" s="19" t="s">
        <v>154</v>
      </c>
      <c r="BE134" s="188">
        <f t="shared" si="24"/>
        <v>0</v>
      </c>
      <c r="BF134" s="188">
        <f t="shared" si="25"/>
        <v>0</v>
      </c>
      <c r="BG134" s="188">
        <f t="shared" si="26"/>
        <v>0</v>
      </c>
      <c r="BH134" s="188">
        <f t="shared" si="27"/>
        <v>0</v>
      </c>
      <c r="BI134" s="188">
        <f t="shared" si="28"/>
        <v>0</v>
      </c>
      <c r="BJ134" s="19" t="s">
        <v>89</v>
      </c>
      <c r="BK134" s="188">
        <f t="shared" si="29"/>
        <v>0</v>
      </c>
      <c r="BL134" s="19" t="s">
        <v>162</v>
      </c>
      <c r="BM134" s="187" t="s">
        <v>742</v>
      </c>
    </row>
    <row r="135" spans="1:65" s="2" customFormat="1" ht="16.5" customHeight="1" x14ac:dyDescent="0.2">
      <c r="A135" s="37"/>
      <c r="B135" s="38"/>
      <c r="C135" s="176" t="s">
        <v>479</v>
      </c>
      <c r="D135" s="176" t="s">
        <v>157</v>
      </c>
      <c r="E135" s="177" t="s">
        <v>1577</v>
      </c>
      <c r="F135" s="178" t="s">
        <v>1578</v>
      </c>
      <c r="G135" s="179" t="s">
        <v>1251</v>
      </c>
      <c r="H135" s="180">
        <v>14</v>
      </c>
      <c r="I135" s="181"/>
      <c r="J135" s="182">
        <f t="shared" si="20"/>
        <v>0</v>
      </c>
      <c r="K135" s="178" t="s">
        <v>79</v>
      </c>
      <c r="L135" s="42"/>
      <c r="M135" s="183" t="s">
        <v>79</v>
      </c>
      <c r="N135" s="184" t="s">
        <v>51</v>
      </c>
      <c r="O135" s="67"/>
      <c r="P135" s="185">
        <f t="shared" si="21"/>
        <v>0</v>
      </c>
      <c r="Q135" s="185">
        <v>0</v>
      </c>
      <c r="R135" s="185">
        <f t="shared" si="22"/>
        <v>0</v>
      </c>
      <c r="S135" s="185">
        <v>0</v>
      </c>
      <c r="T135" s="186">
        <f t="shared" si="23"/>
        <v>0</v>
      </c>
      <c r="U135" s="37"/>
      <c r="V135" s="37"/>
      <c r="W135" s="37"/>
      <c r="X135" s="37"/>
      <c r="Y135" s="37"/>
      <c r="Z135" s="37"/>
      <c r="AA135" s="37"/>
      <c r="AB135" s="37"/>
      <c r="AC135" s="37"/>
      <c r="AD135" s="37"/>
      <c r="AE135" s="37"/>
      <c r="AR135" s="187" t="s">
        <v>162</v>
      </c>
      <c r="AT135" s="187" t="s">
        <v>157</v>
      </c>
      <c r="AU135" s="187" t="s">
        <v>89</v>
      </c>
      <c r="AY135" s="19" t="s">
        <v>154</v>
      </c>
      <c r="BE135" s="188">
        <f t="shared" si="24"/>
        <v>0</v>
      </c>
      <c r="BF135" s="188">
        <f t="shared" si="25"/>
        <v>0</v>
      </c>
      <c r="BG135" s="188">
        <f t="shared" si="26"/>
        <v>0</v>
      </c>
      <c r="BH135" s="188">
        <f t="shared" si="27"/>
        <v>0</v>
      </c>
      <c r="BI135" s="188">
        <f t="shared" si="28"/>
        <v>0</v>
      </c>
      <c r="BJ135" s="19" t="s">
        <v>89</v>
      </c>
      <c r="BK135" s="188">
        <f t="shared" si="29"/>
        <v>0</v>
      </c>
      <c r="BL135" s="19" t="s">
        <v>162</v>
      </c>
      <c r="BM135" s="187" t="s">
        <v>751</v>
      </c>
    </row>
    <row r="136" spans="1:65" s="2" customFormat="1" ht="16.5" customHeight="1" x14ac:dyDescent="0.2">
      <c r="A136" s="37"/>
      <c r="B136" s="38"/>
      <c r="C136" s="176" t="s">
        <v>484</v>
      </c>
      <c r="D136" s="176" t="s">
        <v>157</v>
      </c>
      <c r="E136" s="177" t="s">
        <v>1579</v>
      </c>
      <c r="F136" s="178" t="s">
        <v>1580</v>
      </c>
      <c r="G136" s="179" t="s">
        <v>1251</v>
      </c>
      <c r="H136" s="180">
        <v>12</v>
      </c>
      <c r="I136" s="181"/>
      <c r="J136" s="182">
        <f t="shared" si="20"/>
        <v>0</v>
      </c>
      <c r="K136" s="178" t="s">
        <v>79</v>
      </c>
      <c r="L136" s="42"/>
      <c r="M136" s="183" t="s">
        <v>79</v>
      </c>
      <c r="N136" s="184" t="s">
        <v>51</v>
      </c>
      <c r="O136" s="67"/>
      <c r="P136" s="185">
        <f t="shared" si="21"/>
        <v>0</v>
      </c>
      <c r="Q136" s="185">
        <v>0</v>
      </c>
      <c r="R136" s="185">
        <f t="shared" si="22"/>
        <v>0</v>
      </c>
      <c r="S136" s="185">
        <v>0</v>
      </c>
      <c r="T136" s="186">
        <f t="shared" si="23"/>
        <v>0</v>
      </c>
      <c r="U136" s="37"/>
      <c r="V136" s="37"/>
      <c r="W136" s="37"/>
      <c r="X136" s="37"/>
      <c r="Y136" s="37"/>
      <c r="Z136" s="37"/>
      <c r="AA136" s="37"/>
      <c r="AB136" s="37"/>
      <c r="AC136" s="37"/>
      <c r="AD136" s="37"/>
      <c r="AE136" s="37"/>
      <c r="AR136" s="187" t="s">
        <v>162</v>
      </c>
      <c r="AT136" s="187" t="s">
        <v>157</v>
      </c>
      <c r="AU136" s="187" t="s">
        <v>89</v>
      </c>
      <c r="AY136" s="19" t="s">
        <v>154</v>
      </c>
      <c r="BE136" s="188">
        <f t="shared" si="24"/>
        <v>0</v>
      </c>
      <c r="BF136" s="188">
        <f t="shared" si="25"/>
        <v>0</v>
      </c>
      <c r="BG136" s="188">
        <f t="shared" si="26"/>
        <v>0</v>
      </c>
      <c r="BH136" s="188">
        <f t="shared" si="27"/>
        <v>0</v>
      </c>
      <c r="BI136" s="188">
        <f t="shared" si="28"/>
        <v>0</v>
      </c>
      <c r="BJ136" s="19" t="s">
        <v>89</v>
      </c>
      <c r="BK136" s="188">
        <f t="shared" si="29"/>
        <v>0</v>
      </c>
      <c r="BL136" s="19" t="s">
        <v>162</v>
      </c>
      <c r="BM136" s="187" t="s">
        <v>760</v>
      </c>
    </row>
    <row r="137" spans="1:65" s="2" customFormat="1" ht="16.5" customHeight="1" x14ac:dyDescent="0.2">
      <c r="A137" s="37"/>
      <c r="B137" s="38"/>
      <c r="C137" s="176" t="s">
        <v>488</v>
      </c>
      <c r="D137" s="176" t="s">
        <v>157</v>
      </c>
      <c r="E137" s="177" t="s">
        <v>1581</v>
      </c>
      <c r="F137" s="178" t="s">
        <v>1582</v>
      </c>
      <c r="G137" s="179" t="s">
        <v>1013</v>
      </c>
      <c r="H137" s="180">
        <v>2</v>
      </c>
      <c r="I137" s="181"/>
      <c r="J137" s="182">
        <f t="shared" si="20"/>
        <v>0</v>
      </c>
      <c r="K137" s="178" t="s">
        <v>79</v>
      </c>
      <c r="L137" s="42"/>
      <c r="M137" s="183" t="s">
        <v>79</v>
      </c>
      <c r="N137" s="184" t="s">
        <v>51</v>
      </c>
      <c r="O137" s="67"/>
      <c r="P137" s="185">
        <f t="shared" si="21"/>
        <v>0</v>
      </c>
      <c r="Q137" s="185">
        <v>0</v>
      </c>
      <c r="R137" s="185">
        <f t="shared" si="22"/>
        <v>0</v>
      </c>
      <c r="S137" s="185">
        <v>0</v>
      </c>
      <c r="T137" s="186">
        <f t="shared" si="23"/>
        <v>0</v>
      </c>
      <c r="U137" s="37"/>
      <c r="V137" s="37"/>
      <c r="W137" s="37"/>
      <c r="X137" s="37"/>
      <c r="Y137" s="37"/>
      <c r="Z137" s="37"/>
      <c r="AA137" s="37"/>
      <c r="AB137" s="37"/>
      <c r="AC137" s="37"/>
      <c r="AD137" s="37"/>
      <c r="AE137" s="37"/>
      <c r="AR137" s="187" t="s">
        <v>162</v>
      </c>
      <c r="AT137" s="187" t="s">
        <v>157</v>
      </c>
      <c r="AU137" s="187" t="s">
        <v>89</v>
      </c>
      <c r="AY137" s="19" t="s">
        <v>154</v>
      </c>
      <c r="BE137" s="188">
        <f t="shared" si="24"/>
        <v>0</v>
      </c>
      <c r="BF137" s="188">
        <f t="shared" si="25"/>
        <v>0</v>
      </c>
      <c r="BG137" s="188">
        <f t="shared" si="26"/>
        <v>0</v>
      </c>
      <c r="BH137" s="188">
        <f t="shared" si="27"/>
        <v>0</v>
      </c>
      <c r="BI137" s="188">
        <f t="shared" si="28"/>
        <v>0</v>
      </c>
      <c r="BJ137" s="19" t="s">
        <v>89</v>
      </c>
      <c r="BK137" s="188">
        <f t="shared" si="29"/>
        <v>0</v>
      </c>
      <c r="BL137" s="19" t="s">
        <v>162</v>
      </c>
      <c r="BM137" s="187" t="s">
        <v>771</v>
      </c>
    </row>
    <row r="138" spans="1:65" s="12" customFormat="1" ht="25.9" customHeight="1" x14ac:dyDescent="0.2">
      <c r="B138" s="160"/>
      <c r="C138" s="161"/>
      <c r="D138" s="162" t="s">
        <v>80</v>
      </c>
      <c r="E138" s="163" t="s">
        <v>1008</v>
      </c>
      <c r="F138" s="163" t="s">
        <v>1009</v>
      </c>
      <c r="G138" s="161"/>
      <c r="H138" s="161"/>
      <c r="I138" s="164"/>
      <c r="J138" s="165">
        <f>BK138</f>
        <v>0</v>
      </c>
      <c r="K138" s="161"/>
      <c r="L138" s="166"/>
      <c r="M138" s="167"/>
      <c r="N138" s="168"/>
      <c r="O138" s="168"/>
      <c r="P138" s="169">
        <f>SUM(P139:P141)</f>
        <v>0</v>
      </c>
      <c r="Q138" s="168"/>
      <c r="R138" s="169">
        <f>SUM(R139:R141)</f>
        <v>0</v>
      </c>
      <c r="S138" s="168"/>
      <c r="T138" s="170">
        <f>SUM(T139:T141)</f>
        <v>0</v>
      </c>
      <c r="AR138" s="171" t="s">
        <v>162</v>
      </c>
      <c r="AT138" s="172" t="s">
        <v>80</v>
      </c>
      <c r="AU138" s="172" t="s">
        <v>81</v>
      </c>
      <c r="AY138" s="171" t="s">
        <v>154</v>
      </c>
      <c r="BK138" s="173">
        <f>SUM(BK139:BK141)</f>
        <v>0</v>
      </c>
    </row>
    <row r="139" spans="1:65" s="2" customFormat="1" ht="55.5" customHeight="1" x14ac:dyDescent="0.2">
      <c r="A139" s="37"/>
      <c r="B139" s="38"/>
      <c r="C139" s="176" t="s">
        <v>493</v>
      </c>
      <c r="D139" s="176" t="s">
        <v>157</v>
      </c>
      <c r="E139" s="177" t="s">
        <v>1017</v>
      </c>
      <c r="F139" s="178" t="s">
        <v>1018</v>
      </c>
      <c r="G139" s="179" t="s">
        <v>1013</v>
      </c>
      <c r="H139" s="180">
        <v>1</v>
      </c>
      <c r="I139" s="181"/>
      <c r="J139" s="182">
        <f>ROUND(I139*H139,2)</f>
        <v>0</v>
      </c>
      <c r="K139" s="178" t="s">
        <v>79</v>
      </c>
      <c r="L139" s="42"/>
      <c r="M139" s="183" t="s">
        <v>79</v>
      </c>
      <c r="N139" s="184" t="s">
        <v>51</v>
      </c>
      <c r="O139" s="67"/>
      <c r="P139" s="185">
        <f>O139*H139</f>
        <v>0</v>
      </c>
      <c r="Q139" s="185">
        <v>0</v>
      </c>
      <c r="R139" s="185">
        <f>Q139*H139</f>
        <v>0</v>
      </c>
      <c r="S139" s="185">
        <v>0</v>
      </c>
      <c r="T139" s="186">
        <f>S139*H139</f>
        <v>0</v>
      </c>
      <c r="U139" s="37"/>
      <c r="V139" s="37"/>
      <c r="W139" s="37"/>
      <c r="X139" s="37"/>
      <c r="Y139" s="37"/>
      <c r="Z139" s="37"/>
      <c r="AA139" s="37"/>
      <c r="AB139" s="37"/>
      <c r="AC139" s="37"/>
      <c r="AD139" s="37"/>
      <c r="AE139" s="37"/>
      <c r="AR139" s="187" t="s">
        <v>1014</v>
      </c>
      <c r="AT139" s="187" t="s">
        <v>157</v>
      </c>
      <c r="AU139" s="187" t="s">
        <v>89</v>
      </c>
      <c r="AY139" s="19" t="s">
        <v>154</v>
      </c>
      <c r="BE139" s="188">
        <f>IF(N139="základní",J139,0)</f>
        <v>0</v>
      </c>
      <c r="BF139" s="188">
        <f>IF(N139="snížená",J139,0)</f>
        <v>0</v>
      </c>
      <c r="BG139" s="188">
        <f>IF(N139="zákl. přenesená",J139,0)</f>
        <v>0</v>
      </c>
      <c r="BH139" s="188">
        <f>IF(N139="sníž. přenesená",J139,0)</f>
        <v>0</v>
      </c>
      <c r="BI139" s="188">
        <f>IF(N139="nulová",J139,0)</f>
        <v>0</v>
      </c>
      <c r="BJ139" s="19" t="s">
        <v>89</v>
      </c>
      <c r="BK139" s="188">
        <f>ROUND(I139*H139,2)</f>
        <v>0</v>
      </c>
      <c r="BL139" s="19" t="s">
        <v>1014</v>
      </c>
      <c r="BM139" s="187" t="s">
        <v>1583</v>
      </c>
    </row>
    <row r="140" spans="1:65" s="2" customFormat="1" ht="44.25" customHeight="1" x14ac:dyDescent="0.2">
      <c r="A140" s="37"/>
      <c r="B140" s="38"/>
      <c r="C140" s="176" t="s">
        <v>498</v>
      </c>
      <c r="D140" s="176" t="s">
        <v>157</v>
      </c>
      <c r="E140" s="177" t="s">
        <v>1171</v>
      </c>
      <c r="F140" s="178" t="s">
        <v>1172</v>
      </c>
      <c r="G140" s="179" t="s">
        <v>1013</v>
      </c>
      <c r="H140" s="180">
        <v>1</v>
      </c>
      <c r="I140" s="181"/>
      <c r="J140" s="182">
        <f>ROUND(I140*H140,2)</f>
        <v>0</v>
      </c>
      <c r="K140" s="178" t="s">
        <v>79</v>
      </c>
      <c r="L140" s="42"/>
      <c r="M140" s="183" t="s">
        <v>79</v>
      </c>
      <c r="N140" s="184" t="s">
        <v>51</v>
      </c>
      <c r="O140" s="67"/>
      <c r="P140" s="185">
        <f>O140*H140</f>
        <v>0</v>
      </c>
      <c r="Q140" s="185">
        <v>0</v>
      </c>
      <c r="R140" s="185">
        <f>Q140*H140</f>
        <v>0</v>
      </c>
      <c r="S140" s="185">
        <v>0</v>
      </c>
      <c r="T140" s="186">
        <f>S140*H140</f>
        <v>0</v>
      </c>
      <c r="U140" s="37"/>
      <c r="V140" s="37"/>
      <c r="W140" s="37"/>
      <c r="X140" s="37"/>
      <c r="Y140" s="37"/>
      <c r="Z140" s="37"/>
      <c r="AA140" s="37"/>
      <c r="AB140" s="37"/>
      <c r="AC140" s="37"/>
      <c r="AD140" s="37"/>
      <c r="AE140" s="37"/>
      <c r="AR140" s="187" t="s">
        <v>1014</v>
      </c>
      <c r="AT140" s="187" t="s">
        <v>157</v>
      </c>
      <c r="AU140" s="187" t="s">
        <v>89</v>
      </c>
      <c r="AY140" s="19" t="s">
        <v>154</v>
      </c>
      <c r="BE140" s="188">
        <f>IF(N140="základní",J140,0)</f>
        <v>0</v>
      </c>
      <c r="BF140" s="188">
        <f>IF(N140="snížená",J140,0)</f>
        <v>0</v>
      </c>
      <c r="BG140" s="188">
        <f>IF(N140="zákl. přenesená",J140,0)</f>
        <v>0</v>
      </c>
      <c r="BH140" s="188">
        <f>IF(N140="sníž. přenesená",J140,0)</f>
        <v>0</v>
      </c>
      <c r="BI140" s="188">
        <f>IF(N140="nulová",J140,0)</f>
        <v>0</v>
      </c>
      <c r="BJ140" s="19" t="s">
        <v>89</v>
      </c>
      <c r="BK140" s="188">
        <f>ROUND(I140*H140,2)</f>
        <v>0</v>
      </c>
      <c r="BL140" s="19" t="s">
        <v>1014</v>
      </c>
      <c r="BM140" s="187" t="s">
        <v>1584</v>
      </c>
    </row>
    <row r="141" spans="1:65" s="2" customFormat="1" ht="24.2" customHeight="1" x14ac:dyDescent="0.2">
      <c r="A141" s="37"/>
      <c r="B141" s="38"/>
      <c r="C141" s="176" t="s">
        <v>502</v>
      </c>
      <c r="D141" s="176" t="s">
        <v>157</v>
      </c>
      <c r="E141" s="177" t="s">
        <v>1021</v>
      </c>
      <c r="F141" s="178" t="s">
        <v>1022</v>
      </c>
      <c r="G141" s="179" t="s">
        <v>1023</v>
      </c>
      <c r="H141" s="180">
        <v>1</v>
      </c>
      <c r="I141" s="181"/>
      <c r="J141" s="182">
        <f>ROUND(I141*H141,2)</f>
        <v>0</v>
      </c>
      <c r="K141" s="178" t="s">
        <v>79</v>
      </c>
      <c r="L141" s="42"/>
      <c r="M141" s="248" t="s">
        <v>79</v>
      </c>
      <c r="N141" s="249" t="s">
        <v>51</v>
      </c>
      <c r="O141" s="250"/>
      <c r="P141" s="251">
        <f>O141*H141</f>
        <v>0</v>
      </c>
      <c r="Q141" s="251">
        <v>0</v>
      </c>
      <c r="R141" s="251">
        <f>Q141*H141</f>
        <v>0</v>
      </c>
      <c r="S141" s="251">
        <v>0</v>
      </c>
      <c r="T141" s="252">
        <f>S141*H141</f>
        <v>0</v>
      </c>
      <c r="U141" s="37"/>
      <c r="V141" s="37"/>
      <c r="W141" s="37"/>
      <c r="X141" s="37"/>
      <c r="Y141" s="37"/>
      <c r="Z141" s="37"/>
      <c r="AA141" s="37"/>
      <c r="AB141" s="37"/>
      <c r="AC141" s="37"/>
      <c r="AD141" s="37"/>
      <c r="AE141" s="37"/>
      <c r="AR141" s="187" t="s">
        <v>1014</v>
      </c>
      <c r="AT141" s="187" t="s">
        <v>157</v>
      </c>
      <c r="AU141" s="187" t="s">
        <v>89</v>
      </c>
      <c r="AY141" s="19" t="s">
        <v>154</v>
      </c>
      <c r="BE141" s="188">
        <f>IF(N141="základní",J141,0)</f>
        <v>0</v>
      </c>
      <c r="BF141" s="188">
        <f>IF(N141="snížená",J141,0)</f>
        <v>0</v>
      </c>
      <c r="BG141" s="188">
        <f>IF(N141="zákl. přenesená",J141,0)</f>
        <v>0</v>
      </c>
      <c r="BH141" s="188">
        <f>IF(N141="sníž. přenesená",J141,0)</f>
        <v>0</v>
      </c>
      <c r="BI141" s="188">
        <f>IF(N141="nulová",J141,0)</f>
        <v>0</v>
      </c>
      <c r="BJ141" s="19" t="s">
        <v>89</v>
      </c>
      <c r="BK141" s="188">
        <f>ROUND(I141*H141,2)</f>
        <v>0</v>
      </c>
      <c r="BL141" s="19" t="s">
        <v>1014</v>
      </c>
      <c r="BM141" s="187" t="s">
        <v>1585</v>
      </c>
    </row>
    <row r="142" spans="1:65" s="2" customFormat="1" ht="6.95" customHeight="1" x14ac:dyDescent="0.2">
      <c r="A142" s="37"/>
      <c r="B142" s="50"/>
      <c r="C142" s="51"/>
      <c r="D142" s="51"/>
      <c r="E142" s="51"/>
      <c r="F142" s="51"/>
      <c r="G142" s="51"/>
      <c r="H142" s="51"/>
      <c r="I142" s="51"/>
      <c r="J142" s="51"/>
      <c r="K142" s="51"/>
      <c r="L142" s="42"/>
      <c r="M142" s="37"/>
      <c r="O142" s="37"/>
      <c r="P142" s="37"/>
      <c r="Q142" s="37"/>
      <c r="R142" s="37"/>
      <c r="S142" s="37"/>
      <c r="T142" s="37"/>
      <c r="U142" s="37"/>
      <c r="V142" s="37"/>
      <c r="W142" s="37"/>
      <c r="X142" s="37"/>
      <c r="Y142" s="37"/>
      <c r="Z142" s="37"/>
      <c r="AA142" s="37"/>
      <c r="AB142" s="37"/>
      <c r="AC142" s="37"/>
      <c r="AD142" s="37"/>
      <c r="AE142" s="37"/>
    </row>
  </sheetData>
  <sheetProtection algorithmName="SHA-512" hashValue="wZfO6M4PFDvEa4fVEAbinOf9VV54UJEOvpGP/2sXEz0S/lgoXodCRGyz/HqXl25HTyH/JAgXrgme2KbYGuh2YQ==" saltValue="eAKLAqZnH+YqCxQHS6M8icc6Idw/75usRKhhB21uJij/09lAEdoE7M6Lpuo13PYCzV6q5pO1xImTof3NJMZ6CA==" spinCount="100000" sheet="1" objects="1" scenarios="1" formatColumns="0" formatRows="0" autoFilter="0"/>
  <autoFilter ref="C82:K141" xr:uid="{00000000-0009-0000-0000-000005000000}"/>
  <mergeCells count="9">
    <mergeCell ref="E50:H50"/>
    <mergeCell ref="E73:H73"/>
    <mergeCell ref="E75:H75"/>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272"/>
  <sheetViews>
    <sheetView showGridLines="0" workbookViewId="0">
      <selection activeCell="E23" sqref="E23:AN23"/>
    </sheetView>
  </sheetViews>
  <sheetFormatPr defaultRowHeight="16.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L2" s="374"/>
      <c r="M2" s="374"/>
      <c r="N2" s="374"/>
      <c r="O2" s="374"/>
      <c r="P2" s="374"/>
      <c r="Q2" s="374"/>
      <c r="R2" s="374"/>
      <c r="S2" s="374"/>
      <c r="T2" s="374"/>
      <c r="U2" s="374"/>
      <c r="V2" s="374"/>
      <c r="AT2" s="19" t="s">
        <v>106</v>
      </c>
    </row>
    <row r="3" spans="1:46" s="1" customFormat="1" ht="6.95" customHeight="1" x14ac:dyDescent="0.2">
      <c r="B3" s="104"/>
      <c r="C3" s="105"/>
      <c r="D3" s="105"/>
      <c r="E3" s="105"/>
      <c r="F3" s="105"/>
      <c r="G3" s="105"/>
      <c r="H3" s="105"/>
      <c r="I3" s="105"/>
      <c r="J3" s="105"/>
      <c r="K3" s="105"/>
      <c r="L3" s="22"/>
      <c r="AT3" s="19" t="s">
        <v>91</v>
      </c>
    </row>
    <row r="4" spans="1:46" s="1" customFormat="1" ht="24.95" customHeight="1" x14ac:dyDescent="0.2">
      <c r="B4" s="22"/>
      <c r="D4" s="106" t="s">
        <v>110</v>
      </c>
      <c r="L4" s="22"/>
      <c r="M4" s="107" t="s">
        <v>10</v>
      </c>
      <c r="AT4" s="19" t="s">
        <v>4</v>
      </c>
    </row>
    <row r="5" spans="1:46" s="1" customFormat="1" ht="6.95" customHeight="1" x14ac:dyDescent="0.2">
      <c r="B5" s="22"/>
      <c r="L5" s="22"/>
    </row>
    <row r="6" spans="1:46" s="1" customFormat="1" ht="12" customHeight="1" x14ac:dyDescent="0.2">
      <c r="B6" s="22"/>
      <c r="D6" s="108" t="s">
        <v>16</v>
      </c>
      <c r="L6" s="22"/>
    </row>
    <row r="7" spans="1:46" s="1" customFormat="1" ht="16.5" customHeight="1" x14ac:dyDescent="0.2">
      <c r="B7" s="22"/>
      <c r="E7" s="375" t="str">
        <f>'Rekapitulace stavby'!K6</f>
        <v>Rekonstrukce mycího centra kuchyně</v>
      </c>
      <c r="F7" s="376"/>
      <c r="G7" s="376"/>
      <c r="H7" s="376"/>
      <c r="L7" s="22"/>
    </row>
    <row r="8" spans="1:46" s="2" customFormat="1" ht="12" customHeight="1" x14ac:dyDescent="0.2">
      <c r="A8" s="37"/>
      <c r="B8" s="42"/>
      <c r="C8" s="37"/>
      <c r="D8" s="108" t="s">
        <v>111</v>
      </c>
      <c r="E8" s="37"/>
      <c r="F8" s="37"/>
      <c r="G8" s="37"/>
      <c r="H8" s="37"/>
      <c r="I8" s="37"/>
      <c r="J8" s="37"/>
      <c r="K8" s="37"/>
      <c r="L8" s="109"/>
      <c r="S8" s="37"/>
      <c r="T8" s="37"/>
      <c r="U8" s="37"/>
      <c r="V8" s="37"/>
      <c r="W8" s="37"/>
      <c r="X8" s="37"/>
      <c r="Y8" s="37"/>
      <c r="Z8" s="37"/>
      <c r="AA8" s="37"/>
      <c r="AB8" s="37"/>
      <c r="AC8" s="37"/>
      <c r="AD8" s="37"/>
      <c r="AE8" s="37"/>
    </row>
    <row r="9" spans="1:46" s="2" customFormat="1" ht="16.5" customHeight="1" x14ac:dyDescent="0.2">
      <c r="A9" s="37"/>
      <c r="B9" s="42"/>
      <c r="C9" s="37"/>
      <c r="D9" s="37"/>
      <c r="E9" s="377" t="s">
        <v>1586</v>
      </c>
      <c r="F9" s="378"/>
      <c r="G9" s="378"/>
      <c r="H9" s="378"/>
      <c r="I9" s="37"/>
      <c r="J9" s="37"/>
      <c r="K9" s="37"/>
      <c r="L9" s="109"/>
      <c r="S9" s="37"/>
      <c r="T9" s="37"/>
      <c r="U9" s="37"/>
      <c r="V9" s="37"/>
      <c r="W9" s="37"/>
      <c r="X9" s="37"/>
      <c r="Y9" s="37"/>
      <c r="Z9" s="37"/>
      <c r="AA9" s="37"/>
      <c r="AB9" s="37"/>
      <c r="AC9" s="37"/>
      <c r="AD9" s="37"/>
      <c r="AE9" s="37"/>
    </row>
    <row r="10" spans="1:46" s="2" customFormat="1" ht="11.25" x14ac:dyDescent="0.2">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x14ac:dyDescent="0.2">
      <c r="A11" s="37"/>
      <c r="B11" s="42"/>
      <c r="C11" s="37"/>
      <c r="D11" s="108" t="s">
        <v>18</v>
      </c>
      <c r="E11" s="37"/>
      <c r="F11" s="110" t="s">
        <v>79</v>
      </c>
      <c r="G11" s="37"/>
      <c r="H11" s="37"/>
      <c r="I11" s="108" t="s">
        <v>20</v>
      </c>
      <c r="J11" s="110" t="s">
        <v>79</v>
      </c>
      <c r="K11" s="37"/>
      <c r="L11" s="109"/>
      <c r="S11" s="37"/>
      <c r="T11" s="37"/>
      <c r="U11" s="37"/>
      <c r="V11" s="37"/>
      <c r="W11" s="37"/>
      <c r="X11" s="37"/>
      <c r="Y11" s="37"/>
      <c r="Z11" s="37"/>
      <c r="AA11" s="37"/>
      <c r="AB11" s="37"/>
      <c r="AC11" s="37"/>
      <c r="AD11" s="37"/>
      <c r="AE11" s="37"/>
    </row>
    <row r="12" spans="1:46" s="2" customFormat="1" ht="12" customHeight="1" x14ac:dyDescent="0.2">
      <c r="A12" s="37"/>
      <c r="B12" s="42"/>
      <c r="C12" s="37"/>
      <c r="D12" s="108" t="s">
        <v>22</v>
      </c>
      <c r="E12" s="37"/>
      <c r="F12" s="110" t="s">
        <v>23</v>
      </c>
      <c r="G12" s="37"/>
      <c r="H12" s="37"/>
      <c r="I12" s="108" t="s">
        <v>24</v>
      </c>
      <c r="J12" s="111" t="str">
        <f>'Rekapitulace stavby'!AN8</f>
        <v>10. 4. 2023</v>
      </c>
      <c r="K12" s="37"/>
      <c r="L12" s="109"/>
      <c r="S12" s="37"/>
      <c r="T12" s="37"/>
      <c r="U12" s="37"/>
      <c r="V12" s="37"/>
      <c r="W12" s="37"/>
      <c r="X12" s="37"/>
      <c r="Y12" s="37"/>
      <c r="Z12" s="37"/>
      <c r="AA12" s="37"/>
      <c r="AB12" s="37"/>
      <c r="AC12" s="37"/>
      <c r="AD12" s="37"/>
      <c r="AE12" s="37"/>
    </row>
    <row r="13" spans="1:46" s="2" customFormat="1" ht="10.9" customHeight="1" x14ac:dyDescent="0.2">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x14ac:dyDescent="0.2">
      <c r="A14" s="37"/>
      <c r="B14" s="42"/>
      <c r="C14" s="37"/>
      <c r="D14" s="108" t="s">
        <v>30</v>
      </c>
      <c r="E14" s="37"/>
      <c r="F14" s="37"/>
      <c r="G14" s="37"/>
      <c r="H14" s="37"/>
      <c r="I14" s="108" t="s">
        <v>31</v>
      </c>
      <c r="J14" s="110" t="s">
        <v>32</v>
      </c>
      <c r="K14" s="37"/>
      <c r="L14" s="109"/>
      <c r="S14" s="37"/>
      <c r="T14" s="37"/>
      <c r="U14" s="37"/>
      <c r="V14" s="37"/>
      <c r="W14" s="37"/>
      <c r="X14" s="37"/>
      <c r="Y14" s="37"/>
      <c r="Z14" s="37"/>
      <c r="AA14" s="37"/>
      <c r="AB14" s="37"/>
      <c r="AC14" s="37"/>
      <c r="AD14" s="37"/>
      <c r="AE14" s="37"/>
    </row>
    <row r="15" spans="1:46" s="2" customFormat="1" ht="18" customHeight="1" x14ac:dyDescent="0.2">
      <c r="A15" s="37"/>
      <c r="B15" s="42"/>
      <c r="C15" s="37"/>
      <c r="D15" s="37"/>
      <c r="E15" s="110" t="s">
        <v>33</v>
      </c>
      <c r="F15" s="37"/>
      <c r="G15" s="37"/>
      <c r="H15" s="37"/>
      <c r="I15" s="108" t="s">
        <v>34</v>
      </c>
      <c r="J15" s="110" t="s">
        <v>35</v>
      </c>
      <c r="K15" s="37"/>
      <c r="L15" s="109"/>
      <c r="S15" s="37"/>
      <c r="T15" s="37"/>
      <c r="U15" s="37"/>
      <c r="V15" s="37"/>
      <c r="W15" s="37"/>
      <c r="X15" s="37"/>
      <c r="Y15" s="37"/>
      <c r="Z15" s="37"/>
      <c r="AA15" s="37"/>
      <c r="AB15" s="37"/>
      <c r="AC15" s="37"/>
      <c r="AD15" s="37"/>
      <c r="AE15" s="37"/>
    </row>
    <row r="16" spans="1:46" s="2" customFormat="1" ht="6.95" customHeight="1" x14ac:dyDescent="0.2">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x14ac:dyDescent="0.2">
      <c r="A17" s="37"/>
      <c r="B17" s="42"/>
      <c r="C17" s="37"/>
      <c r="D17" s="108" t="s">
        <v>36</v>
      </c>
      <c r="E17" s="37"/>
      <c r="F17" s="37"/>
      <c r="G17" s="37"/>
      <c r="H17" s="37"/>
      <c r="I17" s="108" t="s">
        <v>31</v>
      </c>
      <c r="J17" s="32" t="str">
        <f>'Rekapitulace stavby'!AN13</f>
        <v>Vyplň údaj</v>
      </c>
      <c r="K17" s="37"/>
      <c r="L17" s="109"/>
      <c r="S17" s="37"/>
      <c r="T17" s="37"/>
      <c r="U17" s="37"/>
      <c r="V17" s="37"/>
      <c r="W17" s="37"/>
      <c r="X17" s="37"/>
      <c r="Y17" s="37"/>
      <c r="Z17" s="37"/>
      <c r="AA17" s="37"/>
      <c r="AB17" s="37"/>
      <c r="AC17" s="37"/>
      <c r="AD17" s="37"/>
      <c r="AE17" s="37"/>
    </row>
    <row r="18" spans="1:31" s="2" customFormat="1" ht="18" customHeight="1" x14ac:dyDescent="0.2">
      <c r="A18" s="37"/>
      <c r="B18" s="42"/>
      <c r="C18" s="37"/>
      <c r="D18" s="37"/>
      <c r="E18" s="379" t="str">
        <f>'Rekapitulace stavby'!E14</f>
        <v>Vyplň údaj</v>
      </c>
      <c r="F18" s="380"/>
      <c r="G18" s="380"/>
      <c r="H18" s="380"/>
      <c r="I18" s="108" t="s">
        <v>34</v>
      </c>
      <c r="J18" s="32" t="str">
        <f>'Rekapitulace stavby'!AN14</f>
        <v>Vyplň údaj</v>
      </c>
      <c r="K18" s="37"/>
      <c r="L18" s="109"/>
      <c r="S18" s="37"/>
      <c r="T18" s="37"/>
      <c r="U18" s="37"/>
      <c r="V18" s="37"/>
      <c r="W18" s="37"/>
      <c r="X18" s="37"/>
      <c r="Y18" s="37"/>
      <c r="Z18" s="37"/>
      <c r="AA18" s="37"/>
      <c r="AB18" s="37"/>
      <c r="AC18" s="37"/>
      <c r="AD18" s="37"/>
      <c r="AE18" s="37"/>
    </row>
    <row r="19" spans="1:31" s="2" customFormat="1" ht="6.95" customHeight="1" x14ac:dyDescent="0.2">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x14ac:dyDescent="0.2">
      <c r="A20" s="37"/>
      <c r="B20" s="42"/>
      <c r="C20" s="37"/>
      <c r="D20" s="108" t="s">
        <v>38</v>
      </c>
      <c r="E20" s="37"/>
      <c r="F20" s="37"/>
      <c r="G20" s="37"/>
      <c r="H20" s="37"/>
      <c r="I20" s="108" t="s">
        <v>31</v>
      </c>
      <c r="J20" s="110" t="s">
        <v>39</v>
      </c>
      <c r="K20" s="37"/>
      <c r="L20" s="109"/>
      <c r="S20" s="37"/>
      <c r="T20" s="37"/>
      <c r="U20" s="37"/>
      <c r="V20" s="37"/>
      <c r="W20" s="37"/>
      <c r="X20" s="37"/>
      <c r="Y20" s="37"/>
      <c r="Z20" s="37"/>
      <c r="AA20" s="37"/>
      <c r="AB20" s="37"/>
      <c r="AC20" s="37"/>
      <c r="AD20" s="37"/>
      <c r="AE20" s="37"/>
    </row>
    <row r="21" spans="1:31" s="2" customFormat="1" ht="18" customHeight="1" x14ac:dyDescent="0.2">
      <c r="A21" s="37"/>
      <c r="B21" s="42"/>
      <c r="C21" s="37"/>
      <c r="D21" s="37"/>
      <c r="E21" s="110" t="s">
        <v>40</v>
      </c>
      <c r="F21" s="37"/>
      <c r="G21" s="37"/>
      <c r="H21" s="37"/>
      <c r="I21" s="108" t="s">
        <v>34</v>
      </c>
      <c r="J21" s="110" t="s">
        <v>41</v>
      </c>
      <c r="K21" s="37"/>
      <c r="L21" s="109"/>
      <c r="S21" s="37"/>
      <c r="T21" s="37"/>
      <c r="U21" s="37"/>
      <c r="V21" s="37"/>
      <c r="W21" s="37"/>
      <c r="X21" s="37"/>
      <c r="Y21" s="37"/>
      <c r="Z21" s="37"/>
      <c r="AA21" s="37"/>
      <c r="AB21" s="37"/>
      <c r="AC21" s="37"/>
      <c r="AD21" s="37"/>
      <c r="AE21" s="37"/>
    </row>
    <row r="22" spans="1:31" s="2" customFormat="1" ht="6.95" customHeight="1" x14ac:dyDescent="0.2">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x14ac:dyDescent="0.2">
      <c r="A23" s="37"/>
      <c r="B23" s="42"/>
      <c r="C23" s="37"/>
      <c r="D23" s="108" t="s">
        <v>43</v>
      </c>
      <c r="E23" s="37"/>
      <c r="F23" s="37"/>
      <c r="G23" s="37"/>
      <c r="H23" s="37"/>
      <c r="I23" s="108" t="s">
        <v>31</v>
      </c>
      <c r="J23" s="110" t="s">
        <v>39</v>
      </c>
      <c r="K23" s="37"/>
      <c r="L23" s="109"/>
      <c r="S23" s="37"/>
      <c r="T23" s="37"/>
      <c r="U23" s="37"/>
      <c r="V23" s="37"/>
      <c r="W23" s="37"/>
      <c r="X23" s="37"/>
      <c r="Y23" s="37"/>
      <c r="Z23" s="37"/>
      <c r="AA23" s="37"/>
      <c r="AB23" s="37"/>
      <c r="AC23" s="37"/>
      <c r="AD23" s="37"/>
      <c r="AE23" s="37"/>
    </row>
    <row r="24" spans="1:31" s="2" customFormat="1" ht="18" customHeight="1" x14ac:dyDescent="0.2">
      <c r="A24" s="37"/>
      <c r="B24" s="42"/>
      <c r="C24" s="37"/>
      <c r="D24" s="37"/>
      <c r="E24" s="110" t="s">
        <v>40</v>
      </c>
      <c r="F24" s="37"/>
      <c r="G24" s="37"/>
      <c r="H24" s="37"/>
      <c r="I24" s="108" t="s">
        <v>34</v>
      </c>
      <c r="J24" s="110" t="s">
        <v>41</v>
      </c>
      <c r="K24" s="37"/>
      <c r="L24" s="109"/>
      <c r="S24" s="37"/>
      <c r="T24" s="37"/>
      <c r="U24" s="37"/>
      <c r="V24" s="37"/>
      <c r="W24" s="37"/>
      <c r="X24" s="37"/>
      <c r="Y24" s="37"/>
      <c r="Z24" s="37"/>
      <c r="AA24" s="37"/>
      <c r="AB24" s="37"/>
      <c r="AC24" s="37"/>
      <c r="AD24" s="37"/>
      <c r="AE24" s="37"/>
    </row>
    <row r="25" spans="1:31" s="2" customFormat="1" ht="6.95" customHeight="1" x14ac:dyDescent="0.2">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x14ac:dyDescent="0.2">
      <c r="A26" s="37"/>
      <c r="B26" s="42"/>
      <c r="C26" s="37"/>
      <c r="D26" s="108" t="s">
        <v>44</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x14ac:dyDescent="0.2">
      <c r="A27" s="112"/>
      <c r="B27" s="113"/>
      <c r="C27" s="112"/>
      <c r="D27" s="112"/>
      <c r="E27" s="381" t="s">
        <v>79</v>
      </c>
      <c r="F27" s="381"/>
      <c r="G27" s="381"/>
      <c r="H27" s="381"/>
      <c r="I27" s="112"/>
      <c r="J27" s="112"/>
      <c r="K27" s="112"/>
      <c r="L27" s="114"/>
      <c r="S27" s="112"/>
      <c r="T27" s="112"/>
      <c r="U27" s="112"/>
      <c r="V27" s="112"/>
      <c r="W27" s="112"/>
      <c r="X27" s="112"/>
      <c r="Y27" s="112"/>
      <c r="Z27" s="112"/>
      <c r="AA27" s="112"/>
      <c r="AB27" s="112"/>
      <c r="AC27" s="112"/>
      <c r="AD27" s="112"/>
      <c r="AE27" s="112"/>
    </row>
    <row r="28" spans="1:31" s="2" customFormat="1" ht="6.95" customHeight="1" x14ac:dyDescent="0.2">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x14ac:dyDescent="0.2">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x14ac:dyDescent="0.2">
      <c r="A30" s="37"/>
      <c r="B30" s="42"/>
      <c r="C30" s="37"/>
      <c r="D30" s="116" t="s">
        <v>46</v>
      </c>
      <c r="E30" s="37"/>
      <c r="F30" s="37"/>
      <c r="G30" s="37"/>
      <c r="H30" s="37"/>
      <c r="I30" s="37"/>
      <c r="J30" s="117">
        <f>ROUND(J86, 2)</f>
        <v>0</v>
      </c>
      <c r="K30" s="37"/>
      <c r="L30" s="109"/>
      <c r="S30" s="37"/>
      <c r="T30" s="37"/>
      <c r="U30" s="37"/>
      <c r="V30" s="37"/>
      <c r="W30" s="37"/>
      <c r="X30" s="37"/>
      <c r="Y30" s="37"/>
      <c r="Z30" s="37"/>
      <c r="AA30" s="37"/>
      <c r="AB30" s="37"/>
      <c r="AC30" s="37"/>
      <c r="AD30" s="37"/>
      <c r="AE30" s="37"/>
    </row>
    <row r="31" spans="1:31" s="2" customFormat="1" ht="6.95" customHeight="1" x14ac:dyDescent="0.2">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x14ac:dyDescent="0.2">
      <c r="A32" s="37"/>
      <c r="B32" s="42"/>
      <c r="C32" s="37"/>
      <c r="D32" s="37"/>
      <c r="E32" s="37"/>
      <c r="F32" s="118" t="s">
        <v>48</v>
      </c>
      <c r="G32" s="37"/>
      <c r="H32" s="37"/>
      <c r="I32" s="118" t="s">
        <v>47</v>
      </c>
      <c r="J32" s="118" t="s">
        <v>49</v>
      </c>
      <c r="K32" s="37"/>
      <c r="L32" s="109"/>
      <c r="S32" s="37"/>
      <c r="T32" s="37"/>
      <c r="U32" s="37"/>
      <c r="V32" s="37"/>
      <c r="W32" s="37"/>
      <c r="X32" s="37"/>
      <c r="Y32" s="37"/>
      <c r="Z32" s="37"/>
      <c r="AA32" s="37"/>
      <c r="AB32" s="37"/>
      <c r="AC32" s="37"/>
      <c r="AD32" s="37"/>
      <c r="AE32" s="37"/>
    </row>
    <row r="33" spans="1:31" s="2" customFormat="1" ht="14.45" customHeight="1" x14ac:dyDescent="0.2">
      <c r="A33" s="37"/>
      <c r="B33" s="42"/>
      <c r="C33" s="37"/>
      <c r="D33" s="119" t="s">
        <v>50</v>
      </c>
      <c r="E33" s="108" t="s">
        <v>51</v>
      </c>
      <c r="F33" s="120">
        <f>ROUND((SUM(BE86:BE271)),  2)</f>
        <v>0</v>
      </c>
      <c r="G33" s="37"/>
      <c r="H33" s="37"/>
      <c r="I33" s="121">
        <v>0.21</v>
      </c>
      <c r="J33" s="120">
        <f>ROUND(((SUM(BE86:BE271))*I33),  2)</f>
        <v>0</v>
      </c>
      <c r="K33" s="37"/>
      <c r="L33" s="109"/>
      <c r="S33" s="37"/>
      <c r="T33" s="37"/>
      <c r="U33" s="37"/>
      <c r="V33" s="37"/>
      <c r="W33" s="37"/>
      <c r="X33" s="37"/>
      <c r="Y33" s="37"/>
      <c r="Z33" s="37"/>
      <c r="AA33" s="37"/>
      <c r="AB33" s="37"/>
      <c r="AC33" s="37"/>
      <c r="AD33" s="37"/>
      <c r="AE33" s="37"/>
    </row>
    <row r="34" spans="1:31" s="2" customFormat="1" ht="14.45" customHeight="1" x14ac:dyDescent="0.2">
      <c r="A34" s="37"/>
      <c r="B34" s="42"/>
      <c r="C34" s="37"/>
      <c r="D34" s="37"/>
      <c r="E34" s="108" t="s">
        <v>52</v>
      </c>
      <c r="F34" s="120">
        <f>ROUND((SUM(BF86:BF271)),  2)</f>
        <v>0</v>
      </c>
      <c r="G34" s="37"/>
      <c r="H34" s="37"/>
      <c r="I34" s="121">
        <v>0.15</v>
      </c>
      <c r="J34" s="120">
        <f>ROUND(((SUM(BF86:BF271))*I34),  2)</f>
        <v>0</v>
      </c>
      <c r="K34" s="37"/>
      <c r="L34" s="109"/>
      <c r="S34" s="37"/>
      <c r="T34" s="37"/>
      <c r="U34" s="37"/>
      <c r="V34" s="37"/>
      <c r="W34" s="37"/>
      <c r="X34" s="37"/>
      <c r="Y34" s="37"/>
      <c r="Z34" s="37"/>
      <c r="AA34" s="37"/>
      <c r="AB34" s="37"/>
      <c r="AC34" s="37"/>
      <c r="AD34" s="37"/>
      <c r="AE34" s="37"/>
    </row>
    <row r="35" spans="1:31" s="2" customFormat="1" ht="14.45" hidden="1" customHeight="1" x14ac:dyDescent="0.2">
      <c r="A35" s="37"/>
      <c r="B35" s="42"/>
      <c r="C35" s="37"/>
      <c r="D35" s="37"/>
      <c r="E35" s="108" t="s">
        <v>53</v>
      </c>
      <c r="F35" s="120">
        <f>ROUND((SUM(BG86:BG271)),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x14ac:dyDescent="0.2">
      <c r="A36" s="37"/>
      <c r="B36" s="42"/>
      <c r="C36" s="37"/>
      <c r="D36" s="37"/>
      <c r="E36" s="108" t="s">
        <v>54</v>
      </c>
      <c r="F36" s="120">
        <f>ROUND((SUM(BH86:BH271)),  2)</f>
        <v>0</v>
      </c>
      <c r="G36" s="37"/>
      <c r="H36" s="37"/>
      <c r="I36" s="121">
        <v>0.15</v>
      </c>
      <c r="J36" s="120">
        <f>0</f>
        <v>0</v>
      </c>
      <c r="K36" s="37"/>
      <c r="L36" s="109"/>
      <c r="S36" s="37"/>
      <c r="T36" s="37"/>
      <c r="U36" s="37"/>
      <c r="V36" s="37"/>
      <c r="W36" s="37"/>
      <c r="X36" s="37"/>
      <c r="Y36" s="37"/>
      <c r="Z36" s="37"/>
      <c r="AA36" s="37"/>
      <c r="AB36" s="37"/>
      <c r="AC36" s="37"/>
      <c r="AD36" s="37"/>
      <c r="AE36" s="37"/>
    </row>
    <row r="37" spans="1:31" s="2" customFormat="1" ht="14.45" hidden="1" customHeight="1" x14ac:dyDescent="0.2">
      <c r="A37" s="37"/>
      <c r="B37" s="42"/>
      <c r="C37" s="37"/>
      <c r="D37" s="37"/>
      <c r="E37" s="108" t="s">
        <v>55</v>
      </c>
      <c r="F37" s="120">
        <f>ROUND((SUM(BI86:BI271)),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x14ac:dyDescent="0.2">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x14ac:dyDescent="0.2">
      <c r="A39" s="37"/>
      <c r="B39" s="42"/>
      <c r="C39" s="122"/>
      <c r="D39" s="123" t="s">
        <v>56</v>
      </c>
      <c r="E39" s="124"/>
      <c r="F39" s="124"/>
      <c r="G39" s="125" t="s">
        <v>57</v>
      </c>
      <c r="H39" s="126" t="s">
        <v>58</v>
      </c>
      <c r="I39" s="124"/>
      <c r="J39" s="127">
        <f>SUM(J30:J37)</f>
        <v>0</v>
      </c>
      <c r="K39" s="128"/>
      <c r="L39" s="109"/>
      <c r="S39" s="37"/>
      <c r="T39" s="37"/>
      <c r="U39" s="37"/>
      <c r="V39" s="37"/>
      <c r="W39" s="37"/>
      <c r="X39" s="37"/>
      <c r="Y39" s="37"/>
      <c r="Z39" s="37"/>
      <c r="AA39" s="37"/>
      <c r="AB39" s="37"/>
      <c r="AC39" s="37"/>
      <c r="AD39" s="37"/>
      <c r="AE39" s="37"/>
    </row>
    <row r="40" spans="1:31" s="2" customFormat="1" ht="14.45" customHeight="1" x14ac:dyDescent="0.2">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x14ac:dyDescent="0.2">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x14ac:dyDescent="0.2">
      <c r="A45" s="37"/>
      <c r="B45" s="38"/>
      <c r="C45" s="25" t="s">
        <v>113</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x14ac:dyDescent="0.2">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x14ac:dyDescent="0.2">
      <c r="A47" s="37"/>
      <c r="B47" s="38"/>
      <c r="C47" s="31"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x14ac:dyDescent="0.2">
      <c r="A48" s="37"/>
      <c r="B48" s="38"/>
      <c r="C48" s="39"/>
      <c r="D48" s="39"/>
      <c r="E48" s="382" t="str">
        <f>E7</f>
        <v>Rekonstrukce mycího centra kuchyně</v>
      </c>
      <c r="F48" s="383"/>
      <c r="G48" s="383"/>
      <c r="H48" s="383"/>
      <c r="I48" s="39"/>
      <c r="J48" s="39"/>
      <c r="K48" s="39"/>
      <c r="L48" s="109"/>
      <c r="S48" s="37"/>
      <c r="T48" s="37"/>
      <c r="U48" s="37"/>
      <c r="V48" s="37"/>
      <c r="W48" s="37"/>
      <c r="X48" s="37"/>
      <c r="Y48" s="37"/>
      <c r="Z48" s="37"/>
      <c r="AA48" s="37"/>
      <c r="AB48" s="37"/>
      <c r="AC48" s="37"/>
      <c r="AD48" s="37"/>
      <c r="AE48" s="37"/>
    </row>
    <row r="49" spans="1:47" s="2" customFormat="1" ht="12" customHeight="1" x14ac:dyDescent="0.2">
      <c r="A49" s="37"/>
      <c r="B49" s="38"/>
      <c r="C49" s="31" t="s">
        <v>111</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x14ac:dyDescent="0.2">
      <c r="A50" s="37"/>
      <c r="B50" s="38"/>
      <c r="C50" s="39"/>
      <c r="D50" s="39"/>
      <c r="E50" s="335" t="str">
        <f>E9</f>
        <v>D1.04.700_ESIL - Silnoproudá Elektrotechnika</v>
      </c>
      <c r="F50" s="384"/>
      <c r="G50" s="384"/>
      <c r="H50" s="384"/>
      <c r="I50" s="39"/>
      <c r="J50" s="39"/>
      <c r="K50" s="39"/>
      <c r="L50" s="109"/>
      <c r="S50" s="37"/>
      <c r="T50" s="37"/>
      <c r="U50" s="37"/>
      <c r="V50" s="37"/>
      <c r="W50" s="37"/>
      <c r="X50" s="37"/>
      <c r="Y50" s="37"/>
      <c r="Z50" s="37"/>
      <c r="AA50" s="37"/>
      <c r="AB50" s="37"/>
      <c r="AC50" s="37"/>
      <c r="AD50" s="37"/>
      <c r="AE50" s="37"/>
    </row>
    <row r="51" spans="1:47" s="2" customFormat="1" ht="6.95" customHeight="1" x14ac:dyDescent="0.2">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x14ac:dyDescent="0.2">
      <c r="A52" s="37"/>
      <c r="B52" s="38"/>
      <c r="C52" s="31" t="s">
        <v>22</v>
      </c>
      <c r="D52" s="39"/>
      <c r="E52" s="39"/>
      <c r="F52" s="29" t="str">
        <f>F12</f>
        <v>Česká Lípa</v>
      </c>
      <c r="G52" s="39"/>
      <c r="H52" s="39"/>
      <c r="I52" s="31" t="s">
        <v>24</v>
      </c>
      <c r="J52" s="62" t="str">
        <f>IF(J12="","",J12)</f>
        <v>10. 4. 2023</v>
      </c>
      <c r="K52" s="39"/>
      <c r="L52" s="109"/>
      <c r="S52" s="37"/>
      <c r="T52" s="37"/>
      <c r="U52" s="37"/>
      <c r="V52" s="37"/>
      <c r="W52" s="37"/>
      <c r="X52" s="37"/>
      <c r="Y52" s="37"/>
      <c r="Z52" s="37"/>
      <c r="AA52" s="37"/>
      <c r="AB52" s="37"/>
      <c r="AC52" s="37"/>
      <c r="AD52" s="37"/>
      <c r="AE52" s="37"/>
    </row>
    <row r="53" spans="1:47" s="2" customFormat="1" ht="6.95" customHeight="1" x14ac:dyDescent="0.2">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15.2" customHeight="1" x14ac:dyDescent="0.2">
      <c r="A54" s="37"/>
      <c r="B54" s="38"/>
      <c r="C54" s="31" t="s">
        <v>30</v>
      </c>
      <c r="D54" s="39"/>
      <c r="E54" s="39"/>
      <c r="F54" s="29" t="str">
        <f>E15</f>
        <v xml:space="preserve">Nemocnice s poliklinikou Česká Lípa, a.s. </v>
      </c>
      <c r="G54" s="39"/>
      <c r="H54" s="39"/>
      <c r="I54" s="31" t="s">
        <v>38</v>
      </c>
      <c r="J54" s="35" t="str">
        <f>E21</f>
        <v xml:space="preserve">STORING spol. s r.o. </v>
      </c>
      <c r="K54" s="39"/>
      <c r="L54" s="109"/>
      <c r="S54" s="37"/>
      <c r="T54" s="37"/>
      <c r="U54" s="37"/>
      <c r="V54" s="37"/>
      <c r="W54" s="37"/>
      <c r="X54" s="37"/>
      <c r="Y54" s="37"/>
      <c r="Z54" s="37"/>
      <c r="AA54" s="37"/>
      <c r="AB54" s="37"/>
      <c r="AC54" s="37"/>
      <c r="AD54" s="37"/>
      <c r="AE54" s="37"/>
    </row>
    <row r="55" spans="1:47" s="2" customFormat="1" ht="15.2" customHeight="1" x14ac:dyDescent="0.2">
      <c r="A55" s="37"/>
      <c r="B55" s="38"/>
      <c r="C55" s="31" t="s">
        <v>36</v>
      </c>
      <c r="D55" s="39"/>
      <c r="E55" s="39"/>
      <c r="F55" s="29" t="str">
        <f>IF(E18="","",E18)</f>
        <v>Vyplň údaj</v>
      </c>
      <c r="G55" s="39"/>
      <c r="H55" s="39"/>
      <c r="I55" s="31" t="s">
        <v>43</v>
      </c>
      <c r="J55" s="35" t="str">
        <f>E24</f>
        <v xml:space="preserve">STORING spol. s r.o. </v>
      </c>
      <c r="K55" s="39"/>
      <c r="L55" s="109"/>
      <c r="S55" s="37"/>
      <c r="T55" s="37"/>
      <c r="U55" s="37"/>
      <c r="V55" s="37"/>
      <c r="W55" s="37"/>
      <c r="X55" s="37"/>
      <c r="Y55" s="37"/>
      <c r="Z55" s="37"/>
      <c r="AA55" s="37"/>
      <c r="AB55" s="37"/>
      <c r="AC55" s="37"/>
      <c r="AD55" s="37"/>
      <c r="AE55" s="37"/>
    </row>
    <row r="56" spans="1:47" s="2" customFormat="1" ht="10.35" customHeight="1" x14ac:dyDescent="0.2">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x14ac:dyDescent="0.2">
      <c r="A57" s="37"/>
      <c r="B57" s="38"/>
      <c r="C57" s="133" t="s">
        <v>114</v>
      </c>
      <c r="D57" s="134"/>
      <c r="E57" s="134"/>
      <c r="F57" s="134"/>
      <c r="G57" s="134"/>
      <c r="H57" s="134"/>
      <c r="I57" s="134"/>
      <c r="J57" s="135" t="s">
        <v>115</v>
      </c>
      <c r="K57" s="134"/>
      <c r="L57" s="109"/>
      <c r="S57" s="37"/>
      <c r="T57" s="37"/>
      <c r="U57" s="37"/>
      <c r="V57" s="37"/>
      <c r="W57" s="37"/>
      <c r="X57" s="37"/>
      <c r="Y57" s="37"/>
      <c r="Z57" s="37"/>
      <c r="AA57" s="37"/>
      <c r="AB57" s="37"/>
      <c r="AC57" s="37"/>
      <c r="AD57" s="37"/>
      <c r="AE57" s="37"/>
    </row>
    <row r="58" spans="1:47" s="2" customFormat="1" ht="10.35" customHeight="1" x14ac:dyDescent="0.2">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x14ac:dyDescent="0.2">
      <c r="A59" s="37"/>
      <c r="B59" s="38"/>
      <c r="C59" s="136" t="s">
        <v>78</v>
      </c>
      <c r="D59" s="39"/>
      <c r="E59" s="39"/>
      <c r="F59" s="39"/>
      <c r="G59" s="39"/>
      <c r="H59" s="39"/>
      <c r="I59" s="39"/>
      <c r="J59" s="80">
        <f>J86</f>
        <v>0</v>
      </c>
      <c r="K59" s="39"/>
      <c r="L59" s="109"/>
      <c r="S59" s="37"/>
      <c r="T59" s="37"/>
      <c r="U59" s="37"/>
      <c r="V59" s="37"/>
      <c r="W59" s="37"/>
      <c r="X59" s="37"/>
      <c r="Y59" s="37"/>
      <c r="Z59" s="37"/>
      <c r="AA59" s="37"/>
      <c r="AB59" s="37"/>
      <c r="AC59" s="37"/>
      <c r="AD59" s="37"/>
      <c r="AE59" s="37"/>
      <c r="AU59" s="19" t="s">
        <v>116</v>
      </c>
    </row>
    <row r="60" spans="1:47" s="9" customFormat="1" ht="24.95" customHeight="1" x14ac:dyDescent="0.2">
      <c r="B60" s="137"/>
      <c r="C60" s="138"/>
      <c r="D60" s="139" t="s">
        <v>1587</v>
      </c>
      <c r="E60" s="140"/>
      <c r="F60" s="140"/>
      <c r="G60" s="140"/>
      <c r="H60" s="140"/>
      <c r="I60" s="140"/>
      <c r="J60" s="141">
        <f>J96</f>
        <v>0</v>
      </c>
      <c r="K60" s="138"/>
      <c r="L60" s="142"/>
    </row>
    <row r="61" spans="1:47" s="9" customFormat="1" ht="24.95" customHeight="1" x14ac:dyDescent="0.2">
      <c r="B61" s="137"/>
      <c r="C61" s="138"/>
      <c r="D61" s="139" t="s">
        <v>1588</v>
      </c>
      <c r="E61" s="140"/>
      <c r="F61" s="140"/>
      <c r="G61" s="140"/>
      <c r="H61" s="140"/>
      <c r="I61" s="140"/>
      <c r="J61" s="141">
        <f>J202</f>
        <v>0</v>
      </c>
      <c r="K61" s="138"/>
      <c r="L61" s="142"/>
    </row>
    <row r="62" spans="1:47" s="9" customFormat="1" ht="24.95" customHeight="1" x14ac:dyDescent="0.2">
      <c r="B62" s="137"/>
      <c r="C62" s="138"/>
      <c r="D62" s="139" t="s">
        <v>1589</v>
      </c>
      <c r="E62" s="140"/>
      <c r="F62" s="140"/>
      <c r="G62" s="140"/>
      <c r="H62" s="140"/>
      <c r="I62" s="140"/>
      <c r="J62" s="141">
        <f>J229</f>
        <v>0</v>
      </c>
      <c r="K62" s="138"/>
      <c r="L62" s="142"/>
    </row>
    <row r="63" spans="1:47" s="9" customFormat="1" ht="24.95" customHeight="1" x14ac:dyDescent="0.2">
      <c r="B63" s="137"/>
      <c r="C63" s="138"/>
      <c r="D63" s="139" t="s">
        <v>1590</v>
      </c>
      <c r="E63" s="140"/>
      <c r="F63" s="140"/>
      <c r="G63" s="140"/>
      <c r="H63" s="140"/>
      <c r="I63" s="140"/>
      <c r="J63" s="141">
        <f>J246</f>
        <v>0</v>
      </c>
      <c r="K63" s="138"/>
      <c r="L63" s="142"/>
    </row>
    <row r="64" spans="1:47" s="9" customFormat="1" ht="24.95" customHeight="1" x14ac:dyDescent="0.2">
      <c r="B64" s="137"/>
      <c r="C64" s="138"/>
      <c r="D64" s="139" t="s">
        <v>124</v>
      </c>
      <c r="E64" s="140"/>
      <c r="F64" s="140"/>
      <c r="G64" s="140"/>
      <c r="H64" s="140"/>
      <c r="I64" s="140"/>
      <c r="J64" s="141">
        <f>J262</f>
        <v>0</v>
      </c>
      <c r="K64" s="138"/>
      <c r="L64" s="142"/>
    </row>
    <row r="65" spans="1:31" s="10" customFormat="1" ht="19.899999999999999" customHeight="1" x14ac:dyDescent="0.2">
      <c r="B65" s="143"/>
      <c r="C65" s="144"/>
      <c r="D65" s="145" t="s">
        <v>1591</v>
      </c>
      <c r="E65" s="146"/>
      <c r="F65" s="146"/>
      <c r="G65" s="146"/>
      <c r="H65" s="146"/>
      <c r="I65" s="146"/>
      <c r="J65" s="147">
        <f>J263</f>
        <v>0</v>
      </c>
      <c r="K65" s="144"/>
      <c r="L65" s="148"/>
    </row>
    <row r="66" spans="1:31" s="9" customFormat="1" ht="24.95" customHeight="1" x14ac:dyDescent="0.2">
      <c r="B66" s="137"/>
      <c r="C66" s="138"/>
      <c r="D66" s="139" t="s">
        <v>137</v>
      </c>
      <c r="E66" s="140"/>
      <c r="F66" s="140"/>
      <c r="G66" s="140"/>
      <c r="H66" s="140"/>
      <c r="I66" s="140"/>
      <c r="J66" s="141">
        <f>J266</f>
        <v>0</v>
      </c>
      <c r="K66" s="138"/>
      <c r="L66" s="142"/>
    </row>
    <row r="67" spans="1:31" s="2" customFormat="1" ht="21.75" customHeight="1" x14ac:dyDescent="0.2">
      <c r="A67" s="37"/>
      <c r="B67" s="38"/>
      <c r="C67" s="39"/>
      <c r="D67" s="39"/>
      <c r="E67" s="39"/>
      <c r="F67" s="39"/>
      <c r="G67" s="39"/>
      <c r="H67" s="39"/>
      <c r="I67" s="39"/>
      <c r="J67" s="39"/>
      <c r="K67" s="39"/>
      <c r="L67" s="109"/>
      <c r="S67" s="37"/>
      <c r="T67" s="37"/>
      <c r="U67" s="37"/>
      <c r="V67" s="37"/>
      <c r="W67" s="37"/>
      <c r="X67" s="37"/>
      <c r="Y67" s="37"/>
      <c r="Z67" s="37"/>
      <c r="AA67" s="37"/>
      <c r="AB67" s="37"/>
      <c r="AC67" s="37"/>
      <c r="AD67" s="37"/>
      <c r="AE67" s="37"/>
    </row>
    <row r="68" spans="1:31" s="2" customFormat="1" ht="6.95" customHeight="1" x14ac:dyDescent="0.2">
      <c r="A68" s="37"/>
      <c r="B68" s="50"/>
      <c r="C68" s="51"/>
      <c r="D68" s="51"/>
      <c r="E68" s="51"/>
      <c r="F68" s="51"/>
      <c r="G68" s="51"/>
      <c r="H68" s="51"/>
      <c r="I68" s="51"/>
      <c r="J68" s="51"/>
      <c r="K68" s="51"/>
      <c r="L68" s="109"/>
      <c r="S68" s="37"/>
      <c r="T68" s="37"/>
      <c r="U68" s="37"/>
      <c r="V68" s="37"/>
      <c r="W68" s="37"/>
      <c r="X68" s="37"/>
      <c r="Y68" s="37"/>
      <c r="Z68" s="37"/>
      <c r="AA68" s="37"/>
      <c r="AB68" s="37"/>
      <c r="AC68" s="37"/>
      <c r="AD68" s="37"/>
      <c r="AE68" s="37"/>
    </row>
    <row r="72" spans="1:31" s="2" customFormat="1" ht="6.95" customHeight="1" x14ac:dyDescent="0.2">
      <c r="A72" s="37"/>
      <c r="B72" s="52"/>
      <c r="C72" s="53"/>
      <c r="D72" s="53"/>
      <c r="E72" s="53"/>
      <c r="F72" s="53"/>
      <c r="G72" s="53"/>
      <c r="H72" s="53"/>
      <c r="I72" s="53"/>
      <c r="J72" s="53"/>
      <c r="K72" s="53"/>
      <c r="L72" s="109"/>
      <c r="S72" s="37"/>
      <c r="T72" s="37"/>
      <c r="U72" s="37"/>
      <c r="V72" s="37"/>
      <c r="W72" s="37"/>
      <c r="X72" s="37"/>
      <c r="Y72" s="37"/>
      <c r="Z72" s="37"/>
      <c r="AA72" s="37"/>
      <c r="AB72" s="37"/>
      <c r="AC72" s="37"/>
      <c r="AD72" s="37"/>
      <c r="AE72" s="37"/>
    </row>
    <row r="73" spans="1:31" s="2" customFormat="1" ht="24.95" customHeight="1" x14ac:dyDescent="0.2">
      <c r="A73" s="37"/>
      <c r="B73" s="38"/>
      <c r="C73" s="25" t="s">
        <v>139</v>
      </c>
      <c r="D73" s="39"/>
      <c r="E73" s="39"/>
      <c r="F73" s="39"/>
      <c r="G73" s="39"/>
      <c r="H73" s="39"/>
      <c r="I73" s="39"/>
      <c r="J73" s="39"/>
      <c r="K73" s="39"/>
      <c r="L73" s="109"/>
      <c r="S73" s="37"/>
      <c r="T73" s="37"/>
      <c r="U73" s="37"/>
      <c r="V73" s="37"/>
      <c r="W73" s="37"/>
      <c r="X73" s="37"/>
      <c r="Y73" s="37"/>
      <c r="Z73" s="37"/>
      <c r="AA73" s="37"/>
      <c r="AB73" s="37"/>
      <c r="AC73" s="37"/>
      <c r="AD73" s="37"/>
      <c r="AE73" s="37"/>
    </row>
    <row r="74" spans="1:31" s="2" customFormat="1" ht="6.95" customHeight="1" x14ac:dyDescent="0.2">
      <c r="A74" s="37"/>
      <c r="B74" s="38"/>
      <c r="C74" s="39"/>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2" customHeight="1" x14ac:dyDescent="0.2">
      <c r="A75" s="37"/>
      <c r="B75" s="38"/>
      <c r="C75" s="31" t="s">
        <v>16</v>
      </c>
      <c r="D75" s="39"/>
      <c r="E75" s="39"/>
      <c r="F75" s="39"/>
      <c r="G75" s="39"/>
      <c r="H75" s="39"/>
      <c r="I75" s="39"/>
      <c r="J75" s="39"/>
      <c r="K75" s="39"/>
      <c r="L75" s="109"/>
      <c r="S75" s="37"/>
      <c r="T75" s="37"/>
      <c r="U75" s="37"/>
      <c r="V75" s="37"/>
      <c r="W75" s="37"/>
      <c r="X75" s="37"/>
      <c r="Y75" s="37"/>
      <c r="Z75" s="37"/>
      <c r="AA75" s="37"/>
      <c r="AB75" s="37"/>
      <c r="AC75" s="37"/>
      <c r="AD75" s="37"/>
      <c r="AE75" s="37"/>
    </row>
    <row r="76" spans="1:31" s="2" customFormat="1" ht="16.5" customHeight="1" x14ac:dyDescent="0.2">
      <c r="A76" s="37"/>
      <c r="B76" s="38"/>
      <c r="C76" s="39"/>
      <c r="D76" s="39"/>
      <c r="E76" s="382" t="str">
        <f>E7</f>
        <v>Rekonstrukce mycího centra kuchyně</v>
      </c>
      <c r="F76" s="383"/>
      <c r="G76" s="383"/>
      <c r="H76" s="383"/>
      <c r="I76" s="39"/>
      <c r="J76" s="39"/>
      <c r="K76" s="39"/>
      <c r="L76" s="109"/>
      <c r="S76" s="37"/>
      <c r="T76" s="37"/>
      <c r="U76" s="37"/>
      <c r="V76" s="37"/>
      <c r="W76" s="37"/>
      <c r="X76" s="37"/>
      <c r="Y76" s="37"/>
      <c r="Z76" s="37"/>
      <c r="AA76" s="37"/>
      <c r="AB76" s="37"/>
      <c r="AC76" s="37"/>
      <c r="AD76" s="37"/>
      <c r="AE76" s="37"/>
    </row>
    <row r="77" spans="1:31" s="2" customFormat="1" ht="12" customHeight="1" x14ac:dyDescent="0.2">
      <c r="A77" s="37"/>
      <c r="B77" s="38"/>
      <c r="C77" s="31" t="s">
        <v>111</v>
      </c>
      <c r="D77" s="39"/>
      <c r="E77" s="39"/>
      <c r="F77" s="39"/>
      <c r="G77" s="39"/>
      <c r="H77" s="39"/>
      <c r="I77" s="39"/>
      <c r="J77" s="39"/>
      <c r="K77" s="39"/>
      <c r="L77" s="109"/>
      <c r="S77" s="37"/>
      <c r="T77" s="37"/>
      <c r="U77" s="37"/>
      <c r="V77" s="37"/>
      <c r="W77" s="37"/>
      <c r="X77" s="37"/>
      <c r="Y77" s="37"/>
      <c r="Z77" s="37"/>
      <c r="AA77" s="37"/>
      <c r="AB77" s="37"/>
      <c r="AC77" s="37"/>
      <c r="AD77" s="37"/>
      <c r="AE77" s="37"/>
    </row>
    <row r="78" spans="1:31" s="2" customFormat="1" ht="16.5" customHeight="1" x14ac:dyDescent="0.2">
      <c r="A78" s="37"/>
      <c r="B78" s="38"/>
      <c r="C78" s="39"/>
      <c r="D78" s="39"/>
      <c r="E78" s="335" t="str">
        <f>E9</f>
        <v>D1.04.700_ESIL - Silnoproudá Elektrotechnika</v>
      </c>
      <c r="F78" s="384"/>
      <c r="G78" s="384"/>
      <c r="H78" s="384"/>
      <c r="I78" s="39"/>
      <c r="J78" s="39"/>
      <c r="K78" s="39"/>
      <c r="L78" s="109"/>
      <c r="S78" s="37"/>
      <c r="T78" s="37"/>
      <c r="U78" s="37"/>
      <c r="V78" s="37"/>
      <c r="W78" s="37"/>
      <c r="X78" s="37"/>
      <c r="Y78" s="37"/>
      <c r="Z78" s="37"/>
      <c r="AA78" s="37"/>
      <c r="AB78" s="37"/>
      <c r="AC78" s="37"/>
      <c r="AD78" s="37"/>
      <c r="AE78" s="37"/>
    </row>
    <row r="79" spans="1:31" s="2" customFormat="1" ht="6.95" customHeight="1" x14ac:dyDescent="0.2">
      <c r="A79" s="37"/>
      <c r="B79" s="38"/>
      <c r="C79" s="39"/>
      <c r="D79" s="39"/>
      <c r="E79" s="39"/>
      <c r="F79" s="39"/>
      <c r="G79" s="39"/>
      <c r="H79" s="39"/>
      <c r="I79" s="39"/>
      <c r="J79" s="39"/>
      <c r="K79" s="39"/>
      <c r="L79" s="109"/>
      <c r="S79" s="37"/>
      <c r="T79" s="37"/>
      <c r="U79" s="37"/>
      <c r="V79" s="37"/>
      <c r="W79" s="37"/>
      <c r="X79" s="37"/>
      <c r="Y79" s="37"/>
      <c r="Z79" s="37"/>
      <c r="AA79" s="37"/>
      <c r="AB79" s="37"/>
      <c r="AC79" s="37"/>
      <c r="AD79" s="37"/>
      <c r="AE79" s="37"/>
    </row>
    <row r="80" spans="1:31" s="2" customFormat="1" ht="12" customHeight="1" x14ac:dyDescent="0.2">
      <c r="A80" s="37"/>
      <c r="B80" s="38"/>
      <c r="C80" s="31" t="s">
        <v>22</v>
      </c>
      <c r="D80" s="39"/>
      <c r="E80" s="39"/>
      <c r="F80" s="29" t="str">
        <f>F12</f>
        <v>Česká Lípa</v>
      </c>
      <c r="G80" s="39"/>
      <c r="H80" s="39"/>
      <c r="I80" s="31" t="s">
        <v>24</v>
      </c>
      <c r="J80" s="62" t="str">
        <f>IF(J12="","",J12)</f>
        <v>10. 4. 2023</v>
      </c>
      <c r="K80" s="39"/>
      <c r="L80" s="109"/>
      <c r="S80" s="37"/>
      <c r="T80" s="37"/>
      <c r="U80" s="37"/>
      <c r="V80" s="37"/>
      <c r="W80" s="37"/>
      <c r="X80" s="37"/>
      <c r="Y80" s="37"/>
      <c r="Z80" s="37"/>
      <c r="AA80" s="37"/>
      <c r="AB80" s="37"/>
      <c r="AC80" s="37"/>
      <c r="AD80" s="37"/>
      <c r="AE80" s="37"/>
    </row>
    <row r="81" spans="1:65" s="2" customFormat="1" ht="6.95" customHeight="1" x14ac:dyDescent="0.2">
      <c r="A81" s="37"/>
      <c r="B81" s="38"/>
      <c r="C81" s="39"/>
      <c r="D81" s="39"/>
      <c r="E81" s="39"/>
      <c r="F81" s="39"/>
      <c r="G81" s="39"/>
      <c r="H81" s="39"/>
      <c r="I81" s="39"/>
      <c r="J81" s="39"/>
      <c r="K81" s="39"/>
      <c r="L81" s="109"/>
      <c r="S81" s="37"/>
      <c r="T81" s="37"/>
      <c r="U81" s="37"/>
      <c r="V81" s="37"/>
      <c r="W81" s="37"/>
      <c r="X81" s="37"/>
      <c r="Y81" s="37"/>
      <c r="Z81" s="37"/>
      <c r="AA81" s="37"/>
      <c r="AB81" s="37"/>
      <c r="AC81" s="37"/>
      <c r="AD81" s="37"/>
      <c r="AE81" s="37"/>
    </row>
    <row r="82" spans="1:65" s="2" customFormat="1" ht="15.2" customHeight="1" x14ac:dyDescent="0.2">
      <c r="A82" s="37"/>
      <c r="B82" s="38"/>
      <c r="C82" s="31" t="s">
        <v>30</v>
      </c>
      <c r="D82" s="39"/>
      <c r="E82" s="39"/>
      <c r="F82" s="29" t="str">
        <f>E15</f>
        <v xml:space="preserve">Nemocnice s poliklinikou Česká Lípa, a.s. </v>
      </c>
      <c r="G82" s="39"/>
      <c r="H82" s="39"/>
      <c r="I82" s="31" t="s">
        <v>38</v>
      </c>
      <c r="J82" s="35" t="str">
        <f>E21</f>
        <v xml:space="preserve">STORING spol. s r.o. </v>
      </c>
      <c r="K82" s="39"/>
      <c r="L82" s="109"/>
      <c r="S82" s="37"/>
      <c r="T82" s="37"/>
      <c r="U82" s="37"/>
      <c r="V82" s="37"/>
      <c r="W82" s="37"/>
      <c r="X82" s="37"/>
      <c r="Y82" s="37"/>
      <c r="Z82" s="37"/>
      <c r="AA82" s="37"/>
      <c r="AB82" s="37"/>
      <c r="AC82" s="37"/>
      <c r="AD82" s="37"/>
      <c r="AE82" s="37"/>
    </row>
    <row r="83" spans="1:65" s="2" customFormat="1" ht="15.2" customHeight="1" x14ac:dyDescent="0.2">
      <c r="A83" s="37"/>
      <c r="B83" s="38"/>
      <c r="C83" s="31" t="s">
        <v>36</v>
      </c>
      <c r="D83" s="39"/>
      <c r="E83" s="39"/>
      <c r="F83" s="29" t="str">
        <f>IF(E18="","",E18)</f>
        <v>Vyplň údaj</v>
      </c>
      <c r="G83" s="39"/>
      <c r="H83" s="39"/>
      <c r="I83" s="31" t="s">
        <v>43</v>
      </c>
      <c r="J83" s="35" t="str">
        <f>E24</f>
        <v xml:space="preserve">STORING spol. s r.o. </v>
      </c>
      <c r="K83" s="39"/>
      <c r="L83" s="109"/>
      <c r="S83" s="37"/>
      <c r="T83" s="37"/>
      <c r="U83" s="37"/>
      <c r="V83" s="37"/>
      <c r="W83" s="37"/>
      <c r="X83" s="37"/>
      <c r="Y83" s="37"/>
      <c r="Z83" s="37"/>
      <c r="AA83" s="37"/>
      <c r="AB83" s="37"/>
      <c r="AC83" s="37"/>
      <c r="AD83" s="37"/>
      <c r="AE83" s="37"/>
    </row>
    <row r="84" spans="1:65" s="2" customFormat="1" ht="10.35" customHeight="1" x14ac:dyDescent="0.2">
      <c r="A84" s="37"/>
      <c r="B84" s="38"/>
      <c r="C84" s="39"/>
      <c r="D84" s="39"/>
      <c r="E84" s="39"/>
      <c r="F84" s="39"/>
      <c r="G84" s="39"/>
      <c r="H84" s="39"/>
      <c r="I84" s="39"/>
      <c r="J84" s="39"/>
      <c r="K84" s="39"/>
      <c r="L84" s="109"/>
      <c r="S84" s="37"/>
      <c r="T84" s="37"/>
      <c r="U84" s="37"/>
      <c r="V84" s="37"/>
      <c r="W84" s="37"/>
      <c r="X84" s="37"/>
      <c r="Y84" s="37"/>
      <c r="Z84" s="37"/>
      <c r="AA84" s="37"/>
      <c r="AB84" s="37"/>
      <c r="AC84" s="37"/>
      <c r="AD84" s="37"/>
      <c r="AE84" s="37"/>
    </row>
    <row r="85" spans="1:65" s="11" customFormat="1" ht="29.25" customHeight="1" x14ac:dyDescent="0.2">
      <c r="A85" s="149"/>
      <c r="B85" s="150"/>
      <c r="C85" s="151" t="s">
        <v>140</v>
      </c>
      <c r="D85" s="152" t="s">
        <v>65</v>
      </c>
      <c r="E85" s="152" t="s">
        <v>61</v>
      </c>
      <c r="F85" s="152" t="s">
        <v>62</v>
      </c>
      <c r="G85" s="152" t="s">
        <v>141</v>
      </c>
      <c r="H85" s="152" t="s">
        <v>142</v>
      </c>
      <c r="I85" s="152" t="s">
        <v>143</v>
      </c>
      <c r="J85" s="152" t="s">
        <v>115</v>
      </c>
      <c r="K85" s="153" t="s">
        <v>144</v>
      </c>
      <c r="L85" s="154"/>
      <c r="M85" s="71" t="s">
        <v>79</v>
      </c>
      <c r="N85" s="72" t="s">
        <v>50</v>
      </c>
      <c r="O85" s="72" t="s">
        <v>145</v>
      </c>
      <c r="P85" s="72" t="s">
        <v>146</v>
      </c>
      <c r="Q85" s="72" t="s">
        <v>147</v>
      </c>
      <c r="R85" s="72" t="s">
        <v>148</v>
      </c>
      <c r="S85" s="72" t="s">
        <v>149</v>
      </c>
      <c r="T85" s="73" t="s">
        <v>150</v>
      </c>
      <c r="U85" s="149"/>
      <c r="V85" s="149"/>
      <c r="W85" s="149"/>
      <c r="X85" s="149"/>
      <c r="Y85" s="149"/>
      <c r="Z85" s="149"/>
      <c r="AA85" s="149"/>
      <c r="AB85" s="149"/>
      <c r="AC85" s="149"/>
      <c r="AD85" s="149"/>
      <c r="AE85" s="149"/>
    </row>
    <row r="86" spans="1:65" s="2" customFormat="1" ht="22.9" customHeight="1" x14ac:dyDescent="0.25">
      <c r="A86" s="37"/>
      <c r="B86" s="38"/>
      <c r="C86" s="78" t="s">
        <v>151</v>
      </c>
      <c r="D86" s="39"/>
      <c r="E86" s="39"/>
      <c r="F86" s="39"/>
      <c r="G86" s="39"/>
      <c r="H86" s="39"/>
      <c r="I86" s="39"/>
      <c r="J86" s="155">
        <f>BK86</f>
        <v>0</v>
      </c>
      <c r="K86" s="39"/>
      <c r="L86" s="42"/>
      <c r="M86" s="74"/>
      <c r="N86" s="156"/>
      <c r="O86" s="75"/>
      <c r="P86" s="157">
        <f>P87+SUM(P88:P96)+P202+P229+P246+P262+P266</f>
        <v>0</v>
      </c>
      <c r="Q86" s="75"/>
      <c r="R86" s="157">
        <f>R87+SUM(R88:R96)+R202+R229+R246+R262+R266</f>
        <v>0</v>
      </c>
      <c r="S86" s="75"/>
      <c r="T86" s="158">
        <f>T87+SUM(T88:T96)+T202+T229+T246+T262+T266</f>
        <v>0</v>
      </c>
      <c r="U86" s="37"/>
      <c r="V86" s="37"/>
      <c r="W86" s="37"/>
      <c r="X86" s="37"/>
      <c r="Y86" s="37"/>
      <c r="Z86" s="37"/>
      <c r="AA86" s="37"/>
      <c r="AB86" s="37"/>
      <c r="AC86" s="37"/>
      <c r="AD86" s="37"/>
      <c r="AE86" s="37"/>
      <c r="AT86" s="19" t="s">
        <v>80</v>
      </c>
      <c r="AU86" s="19" t="s">
        <v>116</v>
      </c>
      <c r="BK86" s="159">
        <f>BK87+SUM(BK88:BK96)+BK202+BK229+BK246+BK262+BK266</f>
        <v>0</v>
      </c>
    </row>
    <row r="87" spans="1:65" s="2" customFormat="1" ht="55.5" customHeight="1" x14ac:dyDescent="0.2">
      <c r="A87" s="37"/>
      <c r="B87" s="38"/>
      <c r="C87" s="176" t="s">
        <v>89</v>
      </c>
      <c r="D87" s="176" t="s">
        <v>157</v>
      </c>
      <c r="E87" s="177" t="s">
        <v>1592</v>
      </c>
      <c r="F87" s="178" t="s">
        <v>1593</v>
      </c>
      <c r="G87" s="179" t="s">
        <v>1013</v>
      </c>
      <c r="H87" s="180">
        <v>14</v>
      </c>
      <c r="I87" s="181"/>
      <c r="J87" s="182">
        <f t="shared" ref="J87:J95" si="0">ROUND(I87*H87,2)</f>
        <v>0</v>
      </c>
      <c r="K87" s="178" t="s">
        <v>79</v>
      </c>
      <c r="L87" s="42"/>
      <c r="M87" s="183" t="s">
        <v>79</v>
      </c>
      <c r="N87" s="184" t="s">
        <v>51</v>
      </c>
      <c r="O87" s="67"/>
      <c r="P87" s="185">
        <f t="shared" ref="P87:P95" si="1">O87*H87</f>
        <v>0</v>
      </c>
      <c r="Q87" s="185">
        <v>0</v>
      </c>
      <c r="R87" s="185">
        <f t="shared" ref="R87:R95" si="2">Q87*H87</f>
        <v>0</v>
      </c>
      <c r="S87" s="185">
        <v>0</v>
      </c>
      <c r="T87" s="186">
        <f t="shared" ref="T87:T95" si="3">S87*H87</f>
        <v>0</v>
      </c>
      <c r="U87" s="37"/>
      <c r="V87" s="37"/>
      <c r="W87" s="37"/>
      <c r="X87" s="37"/>
      <c r="Y87" s="37"/>
      <c r="Z87" s="37"/>
      <c r="AA87" s="37"/>
      <c r="AB87" s="37"/>
      <c r="AC87" s="37"/>
      <c r="AD87" s="37"/>
      <c r="AE87" s="37"/>
      <c r="AR87" s="187" t="s">
        <v>162</v>
      </c>
      <c r="AT87" s="187" t="s">
        <v>157</v>
      </c>
      <c r="AU87" s="187" t="s">
        <v>81</v>
      </c>
      <c r="AY87" s="19" t="s">
        <v>154</v>
      </c>
      <c r="BE87" s="188">
        <f t="shared" ref="BE87:BE95" si="4">IF(N87="základní",J87,0)</f>
        <v>0</v>
      </c>
      <c r="BF87" s="188">
        <f t="shared" ref="BF87:BF95" si="5">IF(N87="snížená",J87,0)</f>
        <v>0</v>
      </c>
      <c r="BG87" s="188">
        <f t="shared" ref="BG87:BG95" si="6">IF(N87="zákl. přenesená",J87,0)</f>
        <v>0</v>
      </c>
      <c r="BH87" s="188">
        <f t="shared" ref="BH87:BH95" si="7">IF(N87="sníž. přenesená",J87,0)</f>
        <v>0</v>
      </c>
      <c r="BI87" s="188">
        <f t="shared" ref="BI87:BI95" si="8">IF(N87="nulová",J87,0)</f>
        <v>0</v>
      </c>
      <c r="BJ87" s="19" t="s">
        <v>89</v>
      </c>
      <c r="BK87" s="188">
        <f t="shared" ref="BK87:BK95" si="9">ROUND(I87*H87,2)</f>
        <v>0</v>
      </c>
      <c r="BL87" s="19" t="s">
        <v>162</v>
      </c>
      <c r="BM87" s="187" t="s">
        <v>91</v>
      </c>
    </row>
    <row r="88" spans="1:65" s="2" customFormat="1" ht="66.75" customHeight="1" x14ac:dyDescent="0.2">
      <c r="A88" s="37"/>
      <c r="B88" s="38"/>
      <c r="C88" s="176" t="s">
        <v>91</v>
      </c>
      <c r="D88" s="176" t="s">
        <v>157</v>
      </c>
      <c r="E88" s="177" t="s">
        <v>1594</v>
      </c>
      <c r="F88" s="178" t="s">
        <v>1595</v>
      </c>
      <c r="G88" s="179" t="s">
        <v>1013</v>
      </c>
      <c r="H88" s="180">
        <v>10</v>
      </c>
      <c r="I88" s="181"/>
      <c r="J88" s="182">
        <f t="shared" si="0"/>
        <v>0</v>
      </c>
      <c r="K88" s="178" t="s">
        <v>79</v>
      </c>
      <c r="L88" s="42"/>
      <c r="M88" s="183" t="s">
        <v>79</v>
      </c>
      <c r="N88" s="184" t="s">
        <v>51</v>
      </c>
      <c r="O88" s="67"/>
      <c r="P88" s="185">
        <f t="shared" si="1"/>
        <v>0</v>
      </c>
      <c r="Q88" s="185">
        <v>0</v>
      </c>
      <c r="R88" s="185">
        <f t="shared" si="2"/>
        <v>0</v>
      </c>
      <c r="S88" s="185">
        <v>0</v>
      </c>
      <c r="T88" s="186">
        <f t="shared" si="3"/>
        <v>0</v>
      </c>
      <c r="U88" s="37"/>
      <c r="V88" s="37"/>
      <c r="W88" s="37"/>
      <c r="X88" s="37"/>
      <c r="Y88" s="37"/>
      <c r="Z88" s="37"/>
      <c r="AA88" s="37"/>
      <c r="AB88" s="37"/>
      <c r="AC88" s="37"/>
      <c r="AD88" s="37"/>
      <c r="AE88" s="37"/>
      <c r="AR88" s="187" t="s">
        <v>162</v>
      </c>
      <c r="AT88" s="187" t="s">
        <v>157</v>
      </c>
      <c r="AU88" s="187" t="s">
        <v>81</v>
      </c>
      <c r="AY88" s="19" t="s">
        <v>154</v>
      </c>
      <c r="BE88" s="188">
        <f t="shared" si="4"/>
        <v>0</v>
      </c>
      <c r="BF88" s="188">
        <f t="shared" si="5"/>
        <v>0</v>
      </c>
      <c r="BG88" s="188">
        <f t="shared" si="6"/>
        <v>0</v>
      </c>
      <c r="BH88" s="188">
        <f t="shared" si="7"/>
        <v>0</v>
      </c>
      <c r="BI88" s="188">
        <f t="shared" si="8"/>
        <v>0</v>
      </c>
      <c r="BJ88" s="19" t="s">
        <v>89</v>
      </c>
      <c r="BK88" s="188">
        <f t="shared" si="9"/>
        <v>0</v>
      </c>
      <c r="BL88" s="19" t="s">
        <v>162</v>
      </c>
      <c r="BM88" s="187" t="s">
        <v>162</v>
      </c>
    </row>
    <row r="89" spans="1:65" s="2" customFormat="1" ht="16.5" customHeight="1" x14ac:dyDescent="0.2">
      <c r="A89" s="37"/>
      <c r="B89" s="38"/>
      <c r="C89" s="176" t="s">
        <v>155</v>
      </c>
      <c r="D89" s="176" t="s">
        <v>157</v>
      </c>
      <c r="E89" s="177" t="s">
        <v>1596</v>
      </c>
      <c r="F89" s="178" t="s">
        <v>1597</v>
      </c>
      <c r="G89" s="179" t="s">
        <v>1013</v>
      </c>
      <c r="H89" s="180">
        <v>24</v>
      </c>
      <c r="I89" s="181"/>
      <c r="J89" s="182">
        <f t="shared" si="0"/>
        <v>0</v>
      </c>
      <c r="K89" s="178" t="s">
        <v>79</v>
      </c>
      <c r="L89" s="42"/>
      <c r="M89" s="183" t="s">
        <v>79</v>
      </c>
      <c r="N89" s="184" t="s">
        <v>51</v>
      </c>
      <c r="O89" s="67"/>
      <c r="P89" s="185">
        <f t="shared" si="1"/>
        <v>0</v>
      </c>
      <c r="Q89" s="185">
        <v>0</v>
      </c>
      <c r="R89" s="185">
        <f t="shared" si="2"/>
        <v>0</v>
      </c>
      <c r="S89" s="185">
        <v>0</v>
      </c>
      <c r="T89" s="186">
        <f t="shared" si="3"/>
        <v>0</v>
      </c>
      <c r="U89" s="37"/>
      <c r="V89" s="37"/>
      <c r="W89" s="37"/>
      <c r="X89" s="37"/>
      <c r="Y89" s="37"/>
      <c r="Z89" s="37"/>
      <c r="AA89" s="37"/>
      <c r="AB89" s="37"/>
      <c r="AC89" s="37"/>
      <c r="AD89" s="37"/>
      <c r="AE89" s="37"/>
      <c r="AR89" s="187" t="s">
        <v>162</v>
      </c>
      <c r="AT89" s="187" t="s">
        <v>157</v>
      </c>
      <c r="AU89" s="187" t="s">
        <v>81</v>
      </c>
      <c r="AY89" s="19" t="s">
        <v>154</v>
      </c>
      <c r="BE89" s="188">
        <f t="shared" si="4"/>
        <v>0</v>
      </c>
      <c r="BF89" s="188">
        <f t="shared" si="5"/>
        <v>0</v>
      </c>
      <c r="BG89" s="188">
        <f t="shared" si="6"/>
        <v>0</v>
      </c>
      <c r="BH89" s="188">
        <f t="shared" si="7"/>
        <v>0</v>
      </c>
      <c r="BI89" s="188">
        <f t="shared" si="8"/>
        <v>0</v>
      </c>
      <c r="BJ89" s="19" t="s">
        <v>89</v>
      </c>
      <c r="BK89" s="188">
        <f t="shared" si="9"/>
        <v>0</v>
      </c>
      <c r="BL89" s="19" t="s">
        <v>162</v>
      </c>
      <c r="BM89" s="187" t="s">
        <v>194</v>
      </c>
    </row>
    <row r="90" spans="1:65" s="2" customFormat="1" ht="62.65" customHeight="1" x14ac:dyDescent="0.2">
      <c r="A90" s="37"/>
      <c r="B90" s="38"/>
      <c r="C90" s="176" t="s">
        <v>162</v>
      </c>
      <c r="D90" s="176" t="s">
        <v>157</v>
      </c>
      <c r="E90" s="177" t="s">
        <v>1598</v>
      </c>
      <c r="F90" s="178" t="s">
        <v>1599</v>
      </c>
      <c r="G90" s="179" t="s">
        <v>1013</v>
      </c>
      <c r="H90" s="180">
        <v>4</v>
      </c>
      <c r="I90" s="181"/>
      <c r="J90" s="182">
        <f t="shared" si="0"/>
        <v>0</v>
      </c>
      <c r="K90" s="178" t="s">
        <v>79</v>
      </c>
      <c r="L90" s="42"/>
      <c r="M90" s="183" t="s">
        <v>79</v>
      </c>
      <c r="N90" s="184" t="s">
        <v>51</v>
      </c>
      <c r="O90" s="67"/>
      <c r="P90" s="185">
        <f t="shared" si="1"/>
        <v>0</v>
      </c>
      <c r="Q90" s="185">
        <v>0</v>
      </c>
      <c r="R90" s="185">
        <f t="shared" si="2"/>
        <v>0</v>
      </c>
      <c r="S90" s="185">
        <v>0</v>
      </c>
      <c r="T90" s="186">
        <f t="shared" si="3"/>
        <v>0</v>
      </c>
      <c r="U90" s="37"/>
      <c r="V90" s="37"/>
      <c r="W90" s="37"/>
      <c r="X90" s="37"/>
      <c r="Y90" s="37"/>
      <c r="Z90" s="37"/>
      <c r="AA90" s="37"/>
      <c r="AB90" s="37"/>
      <c r="AC90" s="37"/>
      <c r="AD90" s="37"/>
      <c r="AE90" s="37"/>
      <c r="AR90" s="187" t="s">
        <v>162</v>
      </c>
      <c r="AT90" s="187" t="s">
        <v>157</v>
      </c>
      <c r="AU90" s="187" t="s">
        <v>81</v>
      </c>
      <c r="AY90" s="19" t="s">
        <v>154</v>
      </c>
      <c r="BE90" s="188">
        <f t="shared" si="4"/>
        <v>0</v>
      </c>
      <c r="BF90" s="188">
        <f t="shared" si="5"/>
        <v>0</v>
      </c>
      <c r="BG90" s="188">
        <f t="shared" si="6"/>
        <v>0</v>
      </c>
      <c r="BH90" s="188">
        <f t="shared" si="7"/>
        <v>0</v>
      </c>
      <c r="BI90" s="188">
        <f t="shared" si="8"/>
        <v>0</v>
      </c>
      <c r="BJ90" s="19" t="s">
        <v>89</v>
      </c>
      <c r="BK90" s="188">
        <f t="shared" si="9"/>
        <v>0</v>
      </c>
      <c r="BL90" s="19" t="s">
        <v>162</v>
      </c>
      <c r="BM90" s="187" t="s">
        <v>203</v>
      </c>
    </row>
    <row r="91" spans="1:65" s="2" customFormat="1" ht="24.2" customHeight="1" x14ac:dyDescent="0.2">
      <c r="A91" s="37"/>
      <c r="B91" s="38"/>
      <c r="C91" s="176" t="s">
        <v>188</v>
      </c>
      <c r="D91" s="176" t="s">
        <v>157</v>
      </c>
      <c r="E91" s="177" t="s">
        <v>1600</v>
      </c>
      <c r="F91" s="178" t="s">
        <v>1601</v>
      </c>
      <c r="G91" s="179" t="s">
        <v>1013</v>
      </c>
      <c r="H91" s="180">
        <v>4</v>
      </c>
      <c r="I91" s="181"/>
      <c r="J91" s="182">
        <f t="shared" si="0"/>
        <v>0</v>
      </c>
      <c r="K91" s="178" t="s">
        <v>79</v>
      </c>
      <c r="L91" s="42"/>
      <c r="M91" s="183" t="s">
        <v>79</v>
      </c>
      <c r="N91" s="184" t="s">
        <v>51</v>
      </c>
      <c r="O91" s="67"/>
      <c r="P91" s="185">
        <f t="shared" si="1"/>
        <v>0</v>
      </c>
      <c r="Q91" s="185">
        <v>0</v>
      </c>
      <c r="R91" s="185">
        <f t="shared" si="2"/>
        <v>0</v>
      </c>
      <c r="S91" s="185">
        <v>0</v>
      </c>
      <c r="T91" s="186">
        <f t="shared" si="3"/>
        <v>0</v>
      </c>
      <c r="U91" s="37"/>
      <c r="V91" s="37"/>
      <c r="W91" s="37"/>
      <c r="X91" s="37"/>
      <c r="Y91" s="37"/>
      <c r="Z91" s="37"/>
      <c r="AA91" s="37"/>
      <c r="AB91" s="37"/>
      <c r="AC91" s="37"/>
      <c r="AD91" s="37"/>
      <c r="AE91" s="37"/>
      <c r="AR91" s="187" t="s">
        <v>162</v>
      </c>
      <c r="AT91" s="187" t="s">
        <v>157</v>
      </c>
      <c r="AU91" s="187" t="s">
        <v>81</v>
      </c>
      <c r="AY91" s="19" t="s">
        <v>154</v>
      </c>
      <c r="BE91" s="188">
        <f t="shared" si="4"/>
        <v>0</v>
      </c>
      <c r="BF91" s="188">
        <f t="shared" si="5"/>
        <v>0</v>
      </c>
      <c r="BG91" s="188">
        <f t="shared" si="6"/>
        <v>0</v>
      </c>
      <c r="BH91" s="188">
        <f t="shared" si="7"/>
        <v>0</v>
      </c>
      <c r="BI91" s="188">
        <f t="shared" si="8"/>
        <v>0</v>
      </c>
      <c r="BJ91" s="19" t="s">
        <v>89</v>
      </c>
      <c r="BK91" s="188">
        <f t="shared" si="9"/>
        <v>0</v>
      </c>
      <c r="BL91" s="19" t="s">
        <v>162</v>
      </c>
      <c r="BM91" s="187" t="s">
        <v>221</v>
      </c>
    </row>
    <row r="92" spans="1:65" s="2" customFormat="1" ht="62.65" customHeight="1" x14ac:dyDescent="0.2">
      <c r="A92" s="37"/>
      <c r="B92" s="38"/>
      <c r="C92" s="176" t="s">
        <v>194</v>
      </c>
      <c r="D92" s="176" t="s">
        <v>157</v>
      </c>
      <c r="E92" s="177" t="s">
        <v>1602</v>
      </c>
      <c r="F92" s="178" t="s">
        <v>1603</v>
      </c>
      <c r="G92" s="179" t="s">
        <v>1013</v>
      </c>
      <c r="H92" s="180">
        <v>5</v>
      </c>
      <c r="I92" s="181"/>
      <c r="J92" s="182">
        <f t="shared" si="0"/>
        <v>0</v>
      </c>
      <c r="K92" s="178" t="s">
        <v>79</v>
      </c>
      <c r="L92" s="42"/>
      <c r="M92" s="183" t="s">
        <v>79</v>
      </c>
      <c r="N92" s="184" t="s">
        <v>51</v>
      </c>
      <c r="O92" s="67"/>
      <c r="P92" s="185">
        <f t="shared" si="1"/>
        <v>0</v>
      </c>
      <c r="Q92" s="185">
        <v>0</v>
      </c>
      <c r="R92" s="185">
        <f t="shared" si="2"/>
        <v>0</v>
      </c>
      <c r="S92" s="185">
        <v>0</v>
      </c>
      <c r="T92" s="186">
        <f t="shared" si="3"/>
        <v>0</v>
      </c>
      <c r="U92" s="37"/>
      <c r="V92" s="37"/>
      <c r="W92" s="37"/>
      <c r="X92" s="37"/>
      <c r="Y92" s="37"/>
      <c r="Z92" s="37"/>
      <c r="AA92" s="37"/>
      <c r="AB92" s="37"/>
      <c r="AC92" s="37"/>
      <c r="AD92" s="37"/>
      <c r="AE92" s="37"/>
      <c r="AR92" s="187" t="s">
        <v>162</v>
      </c>
      <c r="AT92" s="187" t="s">
        <v>157</v>
      </c>
      <c r="AU92" s="187" t="s">
        <v>81</v>
      </c>
      <c r="AY92" s="19" t="s">
        <v>154</v>
      </c>
      <c r="BE92" s="188">
        <f t="shared" si="4"/>
        <v>0</v>
      </c>
      <c r="BF92" s="188">
        <f t="shared" si="5"/>
        <v>0</v>
      </c>
      <c r="BG92" s="188">
        <f t="shared" si="6"/>
        <v>0</v>
      </c>
      <c r="BH92" s="188">
        <f t="shared" si="7"/>
        <v>0</v>
      </c>
      <c r="BI92" s="188">
        <f t="shared" si="8"/>
        <v>0</v>
      </c>
      <c r="BJ92" s="19" t="s">
        <v>89</v>
      </c>
      <c r="BK92" s="188">
        <f t="shared" si="9"/>
        <v>0</v>
      </c>
      <c r="BL92" s="19" t="s">
        <v>162</v>
      </c>
      <c r="BM92" s="187" t="s">
        <v>232</v>
      </c>
    </row>
    <row r="93" spans="1:65" s="2" customFormat="1" ht="16.5" customHeight="1" x14ac:dyDescent="0.2">
      <c r="A93" s="37"/>
      <c r="B93" s="38"/>
      <c r="C93" s="176" t="s">
        <v>199</v>
      </c>
      <c r="D93" s="176" t="s">
        <v>157</v>
      </c>
      <c r="E93" s="177" t="s">
        <v>1604</v>
      </c>
      <c r="F93" s="178" t="s">
        <v>1605</v>
      </c>
      <c r="G93" s="179" t="s">
        <v>1013</v>
      </c>
      <c r="H93" s="180">
        <v>5</v>
      </c>
      <c r="I93" s="181"/>
      <c r="J93" s="182">
        <f t="shared" si="0"/>
        <v>0</v>
      </c>
      <c r="K93" s="178" t="s">
        <v>79</v>
      </c>
      <c r="L93" s="42"/>
      <c r="M93" s="183" t="s">
        <v>79</v>
      </c>
      <c r="N93" s="184" t="s">
        <v>51</v>
      </c>
      <c r="O93" s="67"/>
      <c r="P93" s="185">
        <f t="shared" si="1"/>
        <v>0</v>
      </c>
      <c r="Q93" s="185">
        <v>0</v>
      </c>
      <c r="R93" s="185">
        <f t="shared" si="2"/>
        <v>0</v>
      </c>
      <c r="S93" s="185">
        <v>0</v>
      </c>
      <c r="T93" s="186">
        <f t="shared" si="3"/>
        <v>0</v>
      </c>
      <c r="U93" s="37"/>
      <c r="V93" s="37"/>
      <c r="W93" s="37"/>
      <c r="X93" s="37"/>
      <c r="Y93" s="37"/>
      <c r="Z93" s="37"/>
      <c r="AA93" s="37"/>
      <c r="AB93" s="37"/>
      <c r="AC93" s="37"/>
      <c r="AD93" s="37"/>
      <c r="AE93" s="37"/>
      <c r="AR93" s="187" t="s">
        <v>162</v>
      </c>
      <c r="AT93" s="187" t="s">
        <v>157</v>
      </c>
      <c r="AU93" s="187" t="s">
        <v>81</v>
      </c>
      <c r="AY93" s="19" t="s">
        <v>154</v>
      </c>
      <c r="BE93" s="188">
        <f t="shared" si="4"/>
        <v>0</v>
      </c>
      <c r="BF93" s="188">
        <f t="shared" si="5"/>
        <v>0</v>
      </c>
      <c r="BG93" s="188">
        <f t="shared" si="6"/>
        <v>0</v>
      </c>
      <c r="BH93" s="188">
        <f t="shared" si="7"/>
        <v>0</v>
      </c>
      <c r="BI93" s="188">
        <f t="shared" si="8"/>
        <v>0</v>
      </c>
      <c r="BJ93" s="19" t="s">
        <v>89</v>
      </c>
      <c r="BK93" s="188">
        <f t="shared" si="9"/>
        <v>0</v>
      </c>
      <c r="BL93" s="19" t="s">
        <v>162</v>
      </c>
      <c r="BM93" s="187" t="s">
        <v>255</v>
      </c>
    </row>
    <row r="94" spans="1:65" s="2" customFormat="1" ht="16.5" customHeight="1" x14ac:dyDescent="0.2">
      <c r="A94" s="37"/>
      <c r="B94" s="38"/>
      <c r="C94" s="176" t="s">
        <v>203</v>
      </c>
      <c r="D94" s="176" t="s">
        <v>157</v>
      </c>
      <c r="E94" s="177" t="s">
        <v>1606</v>
      </c>
      <c r="F94" s="178" t="s">
        <v>1607</v>
      </c>
      <c r="G94" s="179" t="s">
        <v>1023</v>
      </c>
      <c r="H94" s="180">
        <v>1</v>
      </c>
      <c r="I94" s="181"/>
      <c r="J94" s="182">
        <f t="shared" si="0"/>
        <v>0</v>
      </c>
      <c r="K94" s="178" t="s">
        <v>79</v>
      </c>
      <c r="L94" s="42"/>
      <c r="M94" s="183" t="s">
        <v>79</v>
      </c>
      <c r="N94" s="184" t="s">
        <v>51</v>
      </c>
      <c r="O94" s="67"/>
      <c r="P94" s="185">
        <f t="shared" si="1"/>
        <v>0</v>
      </c>
      <c r="Q94" s="185">
        <v>0</v>
      </c>
      <c r="R94" s="185">
        <f t="shared" si="2"/>
        <v>0</v>
      </c>
      <c r="S94" s="185">
        <v>0</v>
      </c>
      <c r="T94" s="186">
        <f t="shared" si="3"/>
        <v>0</v>
      </c>
      <c r="U94" s="37"/>
      <c r="V94" s="37"/>
      <c r="W94" s="37"/>
      <c r="X94" s="37"/>
      <c r="Y94" s="37"/>
      <c r="Z94" s="37"/>
      <c r="AA94" s="37"/>
      <c r="AB94" s="37"/>
      <c r="AC94" s="37"/>
      <c r="AD94" s="37"/>
      <c r="AE94" s="37"/>
      <c r="AR94" s="187" t="s">
        <v>162</v>
      </c>
      <c r="AT94" s="187" t="s">
        <v>157</v>
      </c>
      <c r="AU94" s="187" t="s">
        <v>81</v>
      </c>
      <c r="AY94" s="19" t="s">
        <v>154</v>
      </c>
      <c r="BE94" s="188">
        <f t="shared" si="4"/>
        <v>0</v>
      </c>
      <c r="BF94" s="188">
        <f t="shared" si="5"/>
        <v>0</v>
      </c>
      <c r="BG94" s="188">
        <f t="shared" si="6"/>
        <v>0</v>
      </c>
      <c r="BH94" s="188">
        <f t="shared" si="7"/>
        <v>0</v>
      </c>
      <c r="BI94" s="188">
        <f t="shared" si="8"/>
        <v>0</v>
      </c>
      <c r="BJ94" s="19" t="s">
        <v>89</v>
      </c>
      <c r="BK94" s="188">
        <f t="shared" si="9"/>
        <v>0</v>
      </c>
      <c r="BL94" s="19" t="s">
        <v>162</v>
      </c>
      <c r="BM94" s="187" t="s">
        <v>270</v>
      </c>
    </row>
    <row r="95" spans="1:65" s="2" customFormat="1" ht="16.5" customHeight="1" x14ac:dyDescent="0.2">
      <c r="A95" s="37"/>
      <c r="B95" s="38"/>
      <c r="C95" s="176" t="s">
        <v>212</v>
      </c>
      <c r="D95" s="176" t="s">
        <v>157</v>
      </c>
      <c r="E95" s="177" t="s">
        <v>1608</v>
      </c>
      <c r="F95" s="178" t="s">
        <v>1609</v>
      </c>
      <c r="G95" s="179" t="s">
        <v>1023</v>
      </c>
      <c r="H95" s="180">
        <v>1</v>
      </c>
      <c r="I95" s="181"/>
      <c r="J95" s="182">
        <f t="shared" si="0"/>
        <v>0</v>
      </c>
      <c r="K95" s="178" t="s">
        <v>79</v>
      </c>
      <c r="L95" s="42"/>
      <c r="M95" s="183" t="s">
        <v>79</v>
      </c>
      <c r="N95" s="184" t="s">
        <v>51</v>
      </c>
      <c r="O95" s="67"/>
      <c r="P95" s="185">
        <f t="shared" si="1"/>
        <v>0</v>
      </c>
      <c r="Q95" s="185">
        <v>0</v>
      </c>
      <c r="R95" s="185">
        <f t="shared" si="2"/>
        <v>0</v>
      </c>
      <c r="S95" s="185">
        <v>0</v>
      </c>
      <c r="T95" s="186">
        <f t="shared" si="3"/>
        <v>0</v>
      </c>
      <c r="U95" s="37"/>
      <c r="V95" s="37"/>
      <c r="W95" s="37"/>
      <c r="X95" s="37"/>
      <c r="Y95" s="37"/>
      <c r="Z95" s="37"/>
      <c r="AA95" s="37"/>
      <c r="AB95" s="37"/>
      <c r="AC95" s="37"/>
      <c r="AD95" s="37"/>
      <c r="AE95" s="37"/>
      <c r="AR95" s="187" t="s">
        <v>162</v>
      </c>
      <c r="AT95" s="187" t="s">
        <v>157</v>
      </c>
      <c r="AU95" s="187" t="s">
        <v>81</v>
      </c>
      <c r="AY95" s="19" t="s">
        <v>154</v>
      </c>
      <c r="BE95" s="188">
        <f t="shared" si="4"/>
        <v>0</v>
      </c>
      <c r="BF95" s="188">
        <f t="shared" si="5"/>
        <v>0</v>
      </c>
      <c r="BG95" s="188">
        <f t="shared" si="6"/>
        <v>0</v>
      </c>
      <c r="BH95" s="188">
        <f t="shared" si="7"/>
        <v>0</v>
      </c>
      <c r="BI95" s="188">
        <f t="shared" si="8"/>
        <v>0</v>
      </c>
      <c r="BJ95" s="19" t="s">
        <v>89</v>
      </c>
      <c r="BK95" s="188">
        <f t="shared" si="9"/>
        <v>0</v>
      </c>
      <c r="BL95" s="19" t="s">
        <v>162</v>
      </c>
      <c r="BM95" s="187" t="s">
        <v>283</v>
      </c>
    </row>
    <row r="96" spans="1:65" s="12" customFormat="1" ht="25.9" customHeight="1" x14ac:dyDescent="0.2">
      <c r="B96" s="160"/>
      <c r="C96" s="161"/>
      <c r="D96" s="162" t="s">
        <v>80</v>
      </c>
      <c r="E96" s="163" t="s">
        <v>1610</v>
      </c>
      <c r="F96" s="163" t="s">
        <v>1611</v>
      </c>
      <c r="G96" s="161"/>
      <c r="H96" s="161"/>
      <c r="I96" s="164"/>
      <c r="J96" s="165">
        <f>BK96</f>
        <v>0</v>
      </c>
      <c r="K96" s="161"/>
      <c r="L96" s="166"/>
      <c r="M96" s="167"/>
      <c r="N96" s="168"/>
      <c r="O96" s="168"/>
      <c r="P96" s="169">
        <f>SUM(P97:P201)</f>
        <v>0</v>
      </c>
      <c r="Q96" s="168"/>
      <c r="R96" s="169">
        <f>SUM(R97:R201)</f>
        <v>0</v>
      </c>
      <c r="S96" s="168"/>
      <c r="T96" s="170">
        <f>SUM(T97:T201)</f>
        <v>0</v>
      </c>
      <c r="AR96" s="171" t="s">
        <v>89</v>
      </c>
      <c r="AT96" s="172" t="s">
        <v>80</v>
      </c>
      <c r="AU96" s="172" t="s">
        <v>81</v>
      </c>
      <c r="AY96" s="171" t="s">
        <v>154</v>
      </c>
      <c r="BK96" s="173">
        <f>SUM(BK97:BK201)</f>
        <v>0</v>
      </c>
    </row>
    <row r="97" spans="1:65" s="2" customFormat="1" ht="24.2" customHeight="1" x14ac:dyDescent="0.2">
      <c r="A97" s="37"/>
      <c r="B97" s="38"/>
      <c r="C97" s="176" t="s">
        <v>221</v>
      </c>
      <c r="D97" s="176" t="s">
        <v>157</v>
      </c>
      <c r="E97" s="177" t="s">
        <v>1612</v>
      </c>
      <c r="F97" s="178" t="s">
        <v>1613</v>
      </c>
      <c r="G97" s="179" t="s">
        <v>1013</v>
      </c>
      <c r="H97" s="180">
        <v>18</v>
      </c>
      <c r="I97" s="181"/>
      <c r="J97" s="182">
        <f t="shared" ref="J97:J128" si="10">ROUND(I97*H97,2)</f>
        <v>0</v>
      </c>
      <c r="K97" s="178" t="s">
        <v>79</v>
      </c>
      <c r="L97" s="42"/>
      <c r="M97" s="183" t="s">
        <v>79</v>
      </c>
      <c r="N97" s="184" t="s">
        <v>51</v>
      </c>
      <c r="O97" s="67"/>
      <c r="P97" s="185">
        <f t="shared" ref="P97:P128" si="11">O97*H97</f>
        <v>0</v>
      </c>
      <c r="Q97" s="185">
        <v>0</v>
      </c>
      <c r="R97" s="185">
        <f t="shared" ref="R97:R128" si="12">Q97*H97</f>
        <v>0</v>
      </c>
      <c r="S97" s="185">
        <v>0</v>
      </c>
      <c r="T97" s="186">
        <f t="shared" ref="T97:T128" si="13">S97*H97</f>
        <v>0</v>
      </c>
      <c r="U97" s="37"/>
      <c r="V97" s="37"/>
      <c r="W97" s="37"/>
      <c r="X97" s="37"/>
      <c r="Y97" s="37"/>
      <c r="Z97" s="37"/>
      <c r="AA97" s="37"/>
      <c r="AB97" s="37"/>
      <c r="AC97" s="37"/>
      <c r="AD97" s="37"/>
      <c r="AE97" s="37"/>
      <c r="AR97" s="187" t="s">
        <v>162</v>
      </c>
      <c r="AT97" s="187" t="s">
        <v>157</v>
      </c>
      <c r="AU97" s="187" t="s">
        <v>89</v>
      </c>
      <c r="AY97" s="19" t="s">
        <v>154</v>
      </c>
      <c r="BE97" s="188">
        <f t="shared" ref="BE97:BE128" si="14">IF(N97="základní",J97,0)</f>
        <v>0</v>
      </c>
      <c r="BF97" s="188">
        <f t="shared" ref="BF97:BF128" si="15">IF(N97="snížená",J97,0)</f>
        <v>0</v>
      </c>
      <c r="BG97" s="188">
        <f t="shared" ref="BG97:BG128" si="16">IF(N97="zákl. přenesená",J97,0)</f>
        <v>0</v>
      </c>
      <c r="BH97" s="188">
        <f t="shared" ref="BH97:BH128" si="17">IF(N97="sníž. přenesená",J97,0)</f>
        <v>0</v>
      </c>
      <c r="BI97" s="188">
        <f t="shared" ref="BI97:BI128" si="18">IF(N97="nulová",J97,0)</f>
        <v>0</v>
      </c>
      <c r="BJ97" s="19" t="s">
        <v>89</v>
      </c>
      <c r="BK97" s="188">
        <f t="shared" ref="BK97:BK128" si="19">ROUND(I97*H97,2)</f>
        <v>0</v>
      </c>
      <c r="BL97" s="19" t="s">
        <v>162</v>
      </c>
      <c r="BM97" s="187" t="s">
        <v>297</v>
      </c>
    </row>
    <row r="98" spans="1:65" s="2" customFormat="1" ht="24.2" customHeight="1" x14ac:dyDescent="0.2">
      <c r="A98" s="37"/>
      <c r="B98" s="38"/>
      <c r="C98" s="176" t="s">
        <v>227</v>
      </c>
      <c r="D98" s="176" t="s">
        <v>157</v>
      </c>
      <c r="E98" s="177" t="s">
        <v>1614</v>
      </c>
      <c r="F98" s="178" t="s">
        <v>1615</v>
      </c>
      <c r="G98" s="179" t="s">
        <v>1013</v>
      </c>
      <c r="H98" s="180">
        <v>18</v>
      </c>
      <c r="I98" s="181"/>
      <c r="J98" s="182">
        <f t="shared" si="10"/>
        <v>0</v>
      </c>
      <c r="K98" s="178" t="s">
        <v>79</v>
      </c>
      <c r="L98" s="42"/>
      <c r="M98" s="183" t="s">
        <v>79</v>
      </c>
      <c r="N98" s="184" t="s">
        <v>51</v>
      </c>
      <c r="O98" s="67"/>
      <c r="P98" s="185">
        <f t="shared" si="11"/>
        <v>0</v>
      </c>
      <c r="Q98" s="185">
        <v>0</v>
      </c>
      <c r="R98" s="185">
        <f t="shared" si="12"/>
        <v>0</v>
      </c>
      <c r="S98" s="185">
        <v>0</v>
      </c>
      <c r="T98" s="186">
        <f t="shared" si="13"/>
        <v>0</v>
      </c>
      <c r="U98" s="37"/>
      <c r="V98" s="37"/>
      <c r="W98" s="37"/>
      <c r="X98" s="37"/>
      <c r="Y98" s="37"/>
      <c r="Z98" s="37"/>
      <c r="AA98" s="37"/>
      <c r="AB98" s="37"/>
      <c r="AC98" s="37"/>
      <c r="AD98" s="37"/>
      <c r="AE98" s="37"/>
      <c r="AR98" s="187" t="s">
        <v>162</v>
      </c>
      <c r="AT98" s="187" t="s">
        <v>157</v>
      </c>
      <c r="AU98" s="187" t="s">
        <v>89</v>
      </c>
      <c r="AY98" s="19" t="s">
        <v>154</v>
      </c>
      <c r="BE98" s="188">
        <f t="shared" si="14"/>
        <v>0</v>
      </c>
      <c r="BF98" s="188">
        <f t="shared" si="15"/>
        <v>0</v>
      </c>
      <c r="BG98" s="188">
        <f t="shared" si="16"/>
        <v>0</v>
      </c>
      <c r="BH98" s="188">
        <f t="shared" si="17"/>
        <v>0</v>
      </c>
      <c r="BI98" s="188">
        <f t="shared" si="18"/>
        <v>0</v>
      </c>
      <c r="BJ98" s="19" t="s">
        <v>89</v>
      </c>
      <c r="BK98" s="188">
        <f t="shared" si="19"/>
        <v>0</v>
      </c>
      <c r="BL98" s="19" t="s">
        <v>162</v>
      </c>
      <c r="BM98" s="187" t="s">
        <v>316</v>
      </c>
    </row>
    <row r="99" spans="1:65" s="2" customFormat="1" ht="55.5" customHeight="1" x14ac:dyDescent="0.2">
      <c r="A99" s="37"/>
      <c r="B99" s="38"/>
      <c r="C99" s="176" t="s">
        <v>232</v>
      </c>
      <c r="D99" s="176" t="s">
        <v>157</v>
      </c>
      <c r="E99" s="177" t="s">
        <v>1616</v>
      </c>
      <c r="F99" s="178" t="s">
        <v>1617</v>
      </c>
      <c r="G99" s="179" t="s">
        <v>1013</v>
      </c>
      <c r="H99" s="180">
        <v>12</v>
      </c>
      <c r="I99" s="181"/>
      <c r="J99" s="182">
        <f t="shared" si="10"/>
        <v>0</v>
      </c>
      <c r="K99" s="178" t="s">
        <v>79</v>
      </c>
      <c r="L99" s="42"/>
      <c r="M99" s="183" t="s">
        <v>79</v>
      </c>
      <c r="N99" s="184" t="s">
        <v>51</v>
      </c>
      <c r="O99" s="67"/>
      <c r="P99" s="185">
        <f t="shared" si="11"/>
        <v>0</v>
      </c>
      <c r="Q99" s="185">
        <v>0</v>
      </c>
      <c r="R99" s="185">
        <f t="shared" si="12"/>
        <v>0</v>
      </c>
      <c r="S99" s="185">
        <v>0</v>
      </c>
      <c r="T99" s="186">
        <f t="shared" si="13"/>
        <v>0</v>
      </c>
      <c r="U99" s="37"/>
      <c r="V99" s="37"/>
      <c r="W99" s="37"/>
      <c r="X99" s="37"/>
      <c r="Y99" s="37"/>
      <c r="Z99" s="37"/>
      <c r="AA99" s="37"/>
      <c r="AB99" s="37"/>
      <c r="AC99" s="37"/>
      <c r="AD99" s="37"/>
      <c r="AE99" s="37"/>
      <c r="AR99" s="187" t="s">
        <v>162</v>
      </c>
      <c r="AT99" s="187" t="s">
        <v>157</v>
      </c>
      <c r="AU99" s="187" t="s">
        <v>89</v>
      </c>
      <c r="AY99" s="19" t="s">
        <v>154</v>
      </c>
      <c r="BE99" s="188">
        <f t="shared" si="14"/>
        <v>0</v>
      </c>
      <c r="BF99" s="188">
        <f t="shared" si="15"/>
        <v>0</v>
      </c>
      <c r="BG99" s="188">
        <f t="shared" si="16"/>
        <v>0</v>
      </c>
      <c r="BH99" s="188">
        <f t="shared" si="17"/>
        <v>0</v>
      </c>
      <c r="BI99" s="188">
        <f t="shared" si="18"/>
        <v>0</v>
      </c>
      <c r="BJ99" s="19" t="s">
        <v>89</v>
      </c>
      <c r="BK99" s="188">
        <f t="shared" si="19"/>
        <v>0</v>
      </c>
      <c r="BL99" s="19" t="s">
        <v>162</v>
      </c>
      <c r="BM99" s="187" t="s">
        <v>330</v>
      </c>
    </row>
    <row r="100" spans="1:65" s="2" customFormat="1" ht="24.2" customHeight="1" x14ac:dyDescent="0.2">
      <c r="A100" s="37"/>
      <c r="B100" s="38"/>
      <c r="C100" s="176" t="s">
        <v>239</v>
      </c>
      <c r="D100" s="176" t="s">
        <v>157</v>
      </c>
      <c r="E100" s="177" t="s">
        <v>1618</v>
      </c>
      <c r="F100" s="178" t="s">
        <v>1619</v>
      </c>
      <c r="G100" s="179" t="s">
        <v>1013</v>
      </c>
      <c r="H100" s="180">
        <v>12</v>
      </c>
      <c r="I100" s="181"/>
      <c r="J100" s="182">
        <f t="shared" si="10"/>
        <v>0</v>
      </c>
      <c r="K100" s="178" t="s">
        <v>79</v>
      </c>
      <c r="L100" s="42"/>
      <c r="M100" s="183" t="s">
        <v>79</v>
      </c>
      <c r="N100" s="184" t="s">
        <v>51</v>
      </c>
      <c r="O100" s="67"/>
      <c r="P100" s="185">
        <f t="shared" si="11"/>
        <v>0</v>
      </c>
      <c r="Q100" s="185">
        <v>0</v>
      </c>
      <c r="R100" s="185">
        <f t="shared" si="12"/>
        <v>0</v>
      </c>
      <c r="S100" s="185">
        <v>0</v>
      </c>
      <c r="T100" s="186">
        <f t="shared" si="13"/>
        <v>0</v>
      </c>
      <c r="U100" s="37"/>
      <c r="V100" s="37"/>
      <c r="W100" s="37"/>
      <c r="X100" s="37"/>
      <c r="Y100" s="37"/>
      <c r="Z100" s="37"/>
      <c r="AA100" s="37"/>
      <c r="AB100" s="37"/>
      <c r="AC100" s="37"/>
      <c r="AD100" s="37"/>
      <c r="AE100" s="37"/>
      <c r="AR100" s="187" t="s">
        <v>162</v>
      </c>
      <c r="AT100" s="187" t="s">
        <v>157</v>
      </c>
      <c r="AU100" s="187" t="s">
        <v>89</v>
      </c>
      <c r="AY100" s="19" t="s">
        <v>154</v>
      </c>
      <c r="BE100" s="188">
        <f t="shared" si="14"/>
        <v>0</v>
      </c>
      <c r="BF100" s="188">
        <f t="shared" si="15"/>
        <v>0</v>
      </c>
      <c r="BG100" s="188">
        <f t="shared" si="16"/>
        <v>0</v>
      </c>
      <c r="BH100" s="188">
        <f t="shared" si="17"/>
        <v>0</v>
      </c>
      <c r="BI100" s="188">
        <f t="shared" si="18"/>
        <v>0</v>
      </c>
      <c r="BJ100" s="19" t="s">
        <v>89</v>
      </c>
      <c r="BK100" s="188">
        <f t="shared" si="19"/>
        <v>0</v>
      </c>
      <c r="BL100" s="19" t="s">
        <v>162</v>
      </c>
      <c r="BM100" s="187" t="s">
        <v>340</v>
      </c>
    </row>
    <row r="101" spans="1:65" s="2" customFormat="1" ht="37.9" customHeight="1" x14ac:dyDescent="0.2">
      <c r="A101" s="37"/>
      <c r="B101" s="38"/>
      <c r="C101" s="176" t="s">
        <v>255</v>
      </c>
      <c r="D101" s="176" t="s">
        <v>157</v>
      </c>
      <c r="E101" s="177" t="s">
        <v>1620</v>
      </c>
      <c r="F101" s="178" t="s">
        <v>1621</v>
      </c>
      <c r="G101" s="179" t="s">
        <v>1013</v>
      </c>
      <c r="H101" s="180">
        <v>2</v>
      </c>
      <c r="I101" s="181"/>
      <c r="J101" s="182">
        <f t="shared" si="10"/>
        <v>0</v>
      </c>
      <c r="K101" s="178" t="s">
        <v>79</v>
      </c>
      <c r="L101" s="42"/>
      <c r="M101" s="183" t="s">
        <v>79</v>
      </c>
      <c r="N101" s="184" t="s">
        <v>51</v>
      </c>
      <c r="O101" s="67"/>
      <c r="P101" s="185">
        <f t="shared" si="11"/>
        <v>0</v>
      </c>
      <c r="Q101" s="185">
        <v>0</v>
      </c>
      <c r="R101" s="185">
        <f t="shared" si="12"/>
        <v>0</v>
      </c>
      <c r="S101" s="185">
        <v>0</v>
      </c>
      <c r="T101" s="186">
        <f t="shared" si="13"/>
        <v>0</v>
      </c>
      <c r="U101" s="37"/>
      <c r="V101" s="37"/>
      <c r="W101" s="37"/>
      <c r="X101" s="37"/>
      <c r="Y101" s="37"/>
      <c r="Z101" s="37"/>
      <c r="AA101" s="37"/>
      <c r="AB101" s="37"/>
      <c r="AC101" s="37"/>
      <c r="AD101" s="37"/>
      <c r="AE101" s="37"/>
      <c r="AR101" s="187" t="s">
        <v>162</v>
      </c>
      <c r="AT101" s="187" t="s">
        <v>157</v>
      </c>
      <c r="AU101" s="187" t="s">
        <v>89</v>
      </c>
      <c r="AY101" s="19" t="s">
        <v>154</v>
      </c>
      <c r="BE101" s="188">
        <f t="shared" si="14"/>
        <v>0</v>
      </c>
      <c r="BF101" s="188">
        <f t="shared" si="15"/>
        <v>0</v>
      </c>
      <c r="BG101" s="188">
        <f t="shared" si="16"/>
        <v>0</v>
      </c>
      <c r="BH101" s="188">
        <f t="shared" si="17"/>
        <v>0</v>
      </c>
      <c r="BI101" s="188">
        <f t="shared" si="18"/>
        <v>0</v>
      </c>
      <c r="BJ101" s="19" t="s">
        <v>89</v>
      </c>
      <c r="BK101" s="188">
        <f t="shared" si="19"/>
        <v>0</v>
      </c>
      <c r="BL101" s="19" t="s">
        <v>162</v>
      </c>
      <c r="BM101" s="187" t="s">
        <v>356</v>
      </c>
    </row>
    <row r="102" spans="1:65" s="2" customFormat="1" ht="16.5" customHeight="1" x14ac:dyDescent="0.2">
      <c r="A102" s="37"/>
      <c r="B102" s="38"/>
      <c r="C102" s="176" t="s">
        <v>8</v>
      </c>
      <c r="D102" s="176" t="s">
        <v>157</v>
      </c>
      <c r="E102" s="177" t="s">
        <v>1622</v>
      </c>
      <c r="F102" s="178" t="s">
        <v>1623</v>
      </c>
      <c r="G102" s="179" t="s">
        <v>1013</v>
      </c>
      <c r="H102" s="180">
        <v>2</v>
      </c>
      <c r="I102" s="181"/>
      <c r="J102" s="182">
        <f t="shared" si="10"/>
        <v>0</v>
      </c>
      <c r="K102" s="178" t="s">
        <v>79</v>
      </c>
      <c r="L102" s="42"/>
      <c r="M102" s="183" t="s">
        <v>79</v>
      </c>
      <c r="N102" s="184" t="s">
        <v>51</v>
      </c>
      <c r="O102" s="67"/>
      <c r="P102" s="185">
        <f t="shared" si="11"/>
        <v>0</v>
      </c>
      <c r="Q102" s="185">
        <v>0</v>
      </c>
      <c r="R102" s="185">
        <f t="shared" si="12"/>
        <v>0</v>
      </c>
      <c r="S102" s="185">
        <v>0</v>
      </c>
      <c r="T102" s="186">
        <f t="shared" si="13"/>
        <v>0</v>
      </c>
      <c r="U102" s="37"/>
      <c r="V102" s="37"/>
      <c r="W102" s="37"/>
      <c r="X102" s="37"/>
      <c r="Y102" s="37"/>
      <c r="Z102" s="37"/>
      <c r="AA102" s="37"/>
      <c r="AB102" s="37"/>
      <c r="AC102" s="37"/>
      <c r="AD102" s="37"/>
      <c r="AE102" s="37"/>
      <c r="AR102" s="187" t="s">
        <v>162</v>
      </c>
      <c r="AT102" s="187" t="s">
        <v>157</v>
      </c>
      <c r="AU102" s="187" t="s">
        <v>89</v>
      </c>
      <c r="AY102" s="19" t="s">
        <v>154</v>
      </c>
      <c r="BE102" s="188">
        <f t="shared" si="14"/>
        <v>0</v>
      </c>
      <c r="BF102" s="188">
        <f t="shared" si="15"/>
        <v>0</v>
      </c>
      <c r="BG102" s="188">
        <f t="shared" si="16"/>
        <v>0</v>
      </c>
      <c r="BH102" s="188">
        <f t="shared" si="17"/>
        <v>0</v>
      </c>
      <c r="BI102" s="188">
        <f t="shared" si="18"/>
        <v>0</v>
      </c>
      <c r="BJ102" s="19" t="s">
        <v>89</v>
      </c>
      <c r="BK102" s="188">
        <f t="shared" si="19"/>
        <v>0</v>
      </c>
      <c r="BL102" s="19" t="s">
        <v>162</v>
      </c>
      <c r="BM102" s="187" t="s">
        <v>369</v>
      </c>
    </row>
    <row r="103" spans="1:65" s="2" customFormat="1" ht="37.9" customHeight="1" x14ac:dyDescent="0.2">
      <c r="A103" s="37"/>
      <c r="B103" s="38"/>
      <c r="C103" s="176" t="s">
        <v>270</v>
      </c>
      <c r="D103" s="176" t="s">
        <v>157</v>
      </c>
      <c r="E103" s="177" t="s">
        <v>1624</v>
      </c>
      <c r="F103" s="178" t="s">
        <v>1625</v>
      </c>
      <c r="G103" s="179" t="s">
        <v>1013</v>
      </c>
      <c r="H103" s="180">
        <v>10</v>
      </c>
      <c r="I103" s="181"/>
      <c r="J103" s="182">
        <f t="shared" si="10"/>
        <v>0</v>
      </c>
      <c r="K103" s="178" t="s">
        <v>79</v>
      </c>
      <c r="L103" s="42"/>
      <c r="M103" s="183" t="s">
        <v>79</v>
      </c>
      <c r="N103" s="184" t="s">
        <v>51</v>
      </c>
      <c r="O103" s="67"/>
      <c r="P103" s="185">
        <f t="shared" si="11"/>
        <v>0</v>
      </c>
      <c r="Q103" s="185">
        <v>0</v>
      </c>
      <c r="R103" s="185">
        <f t="shared" si="12"/>
        <v>0</v>
      </c>
      <c r="S103" s="185">
        <v>0</v>
      </c>
      <c r="T103" s="186">
        <f t="shared" si="13"/>
        <v>0</v>
      </c>
      <c r="U103" s="37"/>
      <c r="V103" s="37"/>
      <c r="W103" s="37"/>
      <c r="X103" s="37"/>
      <c r="Y103" s="37"/>
      <c r="Z103" s="37"/>
      <c r="AA103" s="37"/>
      <c r="AB103" s="37"/>
      <c r="AC103" s="37"/>
      <c r="AD103" s="37"/>
      <c r="AE103" s="37"/>
      <c r="AR103" s="187" t="s">
        <v>162</v>
      </c>
      <c r="AT103" s="187" t="s">
        <v>157</v>
      </c>
      <c r="AU103" s="187" t="s">
        <v>89</v>
      </c>
      <c r="AY103" s="19" t="s">
        <v>154</v>
      </c>
      <c r="BE103" s="188">
        <f t="shared" si="14"/>
        <v>0</v>
      </c>
      <c r="BF103" s="188">
        <f t="shared" si="15"/>
        <v>0</v>
      </c>
      <c r="BG103" s="188">
        <f t="shared" si="16"/>
        <v>0</v>
      </c>
      <c r="BH103" s="188">
        <f t="shared" si="17"/>
        <v>0</v>
      </c>
      <c r="BI103" s="188">
        <f t="shared" si="18"/>
        <v>0</v>
      </c>
      <c r="BJ103" s="19" t="s">
        <v>89</v>
      </c>
      <c r="BK103" s="188">
        <f t="shared" si="19"/>
        <v>0</v>
      </c>
      <c r="BL103" s="19" t="s">
        <v>162</v>
      </c>
      <c r="BM103" s="187" t="s">
        <v>383</v>
      </c>
    </row>
    <row r="104" spans="1:65" s="2" customFormat="1" ht="24.2" customHeight="1" x14ac:dyDescent="0.2">
      <c r="A104" s="37"/>
      <c r="B104" s="38"/>
      <c r="C104" s="176" t="s">
        <v>278</v>
      </c>
      <c r="D104" s="176" t="s">
        <v>157</v>
      </c>
      <c r="E104" s="177" t="s">
        <v>1626</v>
      </c>
      <c r="F104" s="178" t="s">
        <v>1627</v>
      </c>
      <c r="G104" s="179" t="s">
        <v>1013</v>
      </c>
      <c r="H104" s="180">
        <v>10</v>
      </c>
      <c r="I104" s="181"/>
      <c r="J104" s="182">
        <f t="shared" si="10"/>
        <v>0</v>
      </c>
      <c r="K104" s="178" t="s">
        <v>79</v>
      </c>
      <c r="L104" s="42"/>
      <c r="M104" s="183" t="s">
        <v>79</v>
      </c>
      <c r="N104" s="184" t="s">
        <v>51</v>
      </c>
      <c r="O104" s="67"/>
      <c r="P104" s="185">
        <f t="shared" si="11"/>
        <v>0</v>
      </c>
      <c r="Q104" s="185">
        <v>0</v>
      </c>
      <c r="R104" s="185">
        <f t="shared" si="12"/>
        <v>0</v>
      </c>
      <c r="S104" s="185">
        <v>0</v>
      </c>
      <c r="T104" s="186">
        <f t="shared" si="13"/>
        <v>0</v>
      </c>
      <c r="U104" s="37"/>
      <c r="V104" s="37"/>
      <c r="W104" s="37"/>
      <c r="X104" s="37"/>
      <c r="Y104" s="37"/>
      <c r="Z104" s="37"/>
      <c r="AA104" s="37"/>
      <c r="AB104" s="37"/>
      <c r="AC104" s="37"/>
      <c r="AD104" s="37"/>
      <c r="AE104" s="37"/>
      <c r="AR104" s="187" t="s">
        <v>162</v>
      </c>
      <c r="AT104" s="187" t="s">
        <v>157</v>
      </c>
      <c r="AU104" s="187" t="s">
        <v>89</v>
      </c>
      <c r="AY104" s="19" t="s">
        <v>154</v>
      </c>
      <c r="BE104" s="188">
        <f t="shared" si="14"/>
        <v>0</v>
      </c>
      <c r="BF104" s="188">
        <f t="shared" si="15"/>
        <v>0</v>
      </c>
      <c r="BG104" s="188">
        <f t="shared" si="16"/>
        <v>0</v>
      </c>
      <c r="BH104" s="188">
        <f t="shared" si="17"/>
        <v>0</v>
      </c>
      <c r="BI104" s="188">
        <f t="shared" si="18"/>
        <v>0</v>
      </c>
      <c r="BJ104" s="19" t="s">
        <v>89</v>
      </c>
      <c r="BK104" s="188">
        <f t="shared" si="19"/>
        <v>0</v>
      </c>
      <c r="BL104" s="19" t="s">
        <v>162</v>
      </c>
      <c r="BM104" s="187" t="s">
        <v>395</v>
      </c>
    </row>
    <row r="105" spans="1:65" s="2" customFormat="1" ht="37.9" customHeight="1" x14ac:dyDescent="0.2">
      <c r="A105" s="37"/>
      <c r="B105" s="38"/>
      <c r="C105" s="176" t="s">
        <v>283</v>
      </c>
      <c r="D105" s="176" t="s">
        <v>157</v>
      </c>
      <c r="E105" s="177" t="s">
        <v>1628</v>
      </c>
      <c r="F105" s="178" t="s">
        <v>1629</v>
      </c>
      <c r="G105" s="179" t="s">
        <v>1013</v>
      </c>
      <c r="H105" s="180">
        <v>1</v>
      </c>
      <c r="I105" s="181"/>
      <c r="J105" s="182">
        <f t="shared" si="10"/>
        <v>0</v>
      </c>
      <c r="K105" s="178" t="s">
        <v>79</v>
      </c>
      <c r="L105" s="42"/>
      <c r="M105" s="183" t="s">
        <v>79</v>
      </c>
      <c r="N105" s="184" t="s">
        <v>51</v>
      </c>
      <c r="O105" s="67"/>
      <c r="P105" s="185">
        <f t="shared" si="11"/>
        <v>0</v>
      </c>
      <c r="Q105" s="185">
        <v>0</v>
      </c>
      <c r="R105" s="185">
        <f t="shared" si="12"/>
        <v>0</v>
      </c>
      <c r="S105" s="185">
        <v>0</v>
      </c>
      <c r="T105" s="186">
        <f t="shared" si="13"/>
        <v>0</v>
      </c>
      <c r="U105" s="37"/>
      <c r="V105" s="37"/>
      <c r="W105" s="37"/>
      <c r="X105" s="37"/>
      <c r="Y105" s="37"/>
      <c r="Z105" s="37"/>
      <c r="AA105" s="37"/>
      <c r="AB105" s="37"/>
      <c r="AC105" s="37"/>
      <c r="AD105" s="37"/>
      <c r="AE105" s="37"/>
      <c r="AR105" s="187" t="s">
        <v>162</v>
      </c>
      <c r="AT105" s="187" t="s">
        <v>157</v>
      </c>
      <c r="AU105" s="187" t="s">
        <v>89</v>
      </c>
      <c r="AY105" s="19" t="s">
        <v>154</v>
      </c>
      <c r="BE105" s="188">
        <f t="shared" si="14"/>
        <v>0</v>
      </c>
      <c r="BF105" s="188">
        <f t="shared" si="15"/>
        <v>0</v>
      </c>
      <c r="BG105" s="188">
        <f t="shared" si="16"/>
        <v>0</v>
      </c>
      <c r="BH105" s="188">
        <f t="shared" si="17"/>
        <v>0</v>
      </c>
      <c r="BI105" s="188">
        <f t="shared" si="18"/>
        <v>0</v>
      </c>
      <c r="BJ105" s="19" t="s">
        <v>89</v>
      </c>
      <c r="BK105" s="188">
        <f t="shared" si="19"/>
        <v>0</v>
      </c>
      <c r="BL105" s="19" t="s">
        <v>162</v>
      </c>
      <c r="BM105" s="187" t="s">
        <v>410</v>
      </c>
    </row>
    <row r="106" spans="1:65" s="2" customFormat="1" ht="24.2" customHeight="1" x14ac:dyDescent="0.2">
      <c r="A106" s="37"/>
      <c r="B106" s="38"/>
      <c r="C106" s="176" t="s">
        <v>288</v>
      </c>
      <c r="D106" s="176" t="s">
        <v>157</v>
      </c>
      <c r="E106" s="177" t="s">
        <v>1630</v>
      </c>
      <c r="F106" s="178" t="s">
        <v>1631</v>
      </c>
      <c r="G106" s="179" t="s">
        <v>1013</v>
      </c>
      <c r="H106" s="180">
        <v>1</v>
      </c>
      <c r="I106" s="181"/>
      <c r="J106" s="182">
        <f t="shared" si="10"/>
        <v>0</v>
      </c>
      <c r="K106" s="178" t="s">
        <v>79</v>
      </c>
      <c r="L106" s="42"/>
      <c r="M106" s="183" t="s">
        <v>79</v>
      </c>
      <c r="N106" s="184" t="s">
        <v>51</v>
      </c>
      <c r="O106" s="67"/>
      <c r="P106" s="185">
        <f t="shared" si="11"/>
        <v>0</v>
      </c>
      <c r="Q106" s="185">
        <v>0</v>
      </c>
      <c r="R106" s="185">
        <f t="shared" si="12"/>
        <v>0</v>
      </c>
      <c r="S106" s="185">
        <v>0</v>
      </c>
      <c r="T106" s="186">
        <f t="shared" si="13"/>
        <v>0</v>
      </c>
      <c r="U106" s="37"/>
      <c r="V106" s="37"/>
      <c r="W106" s="37"/>
      <c r="X106" s="37"/>
      <c r="Y106" s="37"/>
      <c r="Z106" s="37"/>
      <c r="AA106" s="37"/>
      <c r="AB106" s="37"/>
      <c r="AC106" s="37"/>
      <c r="AD106" s="37"/>
      <c r="AE106" s="37"/>
      <c r="AR106" s="187" t="s">
        <v>162</v>
      </c>
      <c r="AT106" s="187" t="s">
        <v>157</v>
      </c>
      <c r="AU106" s="187" t="s">
        <v>89</v>
      </c>
      <c r="AY106" s="19" t="s">
        <v>154</v>
      </c>
      <c r="BE106" s="188">
        <f t="shared" si="14"/>
        <v>0</v>
      </c>
      <c r="BF106" s="188">
        <f t="shared" si="15"/>
        <v>0</v>
      </c>
      <c r="BG106" s="188">
        <f t="shared" si="16"/>
        <v>0</v>
      </c>
      <c r="BH106" s="188">
        <f t="shared" si="17"/>
        <v>0</v>
      </c>
      <c r="BI106" s="188">
        <f t="shared" si="18"/>
        <v>0</v>
      </c>
      <c r="BJ106" s="19" t="s">
        <v>89</v>
      </c>
      <c r="BK106" s="188">
        <f t="shared" si="19"/>
        <v>0</v>
      </c>
      <c r="BL106" s="19" t="s">
        <v>162</v>
      </c>
      <c r="BM106" s="187" t="s">
        <v>423</v>
      </c>
    </row>
    <row r="107" spans="1:65" s="2" customFormat="1" ht="16.5" customHeight="1" x14ac:dyDescent="0.2">
      <c r="A107" s="37"/>
      <c r="B107" s="38"/>
      <c r="C107" s="176" t="s">
        <v>297</v>
      </c>
      <c r="D107" s="176" t="s">
        <v>157</v>
      </c>
      <c r="E107" s="177" t="s">
        <v>1632</v>
      </c>
      <c r="F107" s="178" t="s">
        <v>1633</v>
      </c>
      <c r="G107" s="179" t="s">
        <v>1013</v>
      </c>
      <c r="H107" s="180">
        <v>1</v>
      </c>
      <c r="I107" s="181"/>
      <c r="J107" s="182">
        <f t="shared" si="10"/>
        <v>0</v>
      </c>
      <c r="K107" s="178" t="s">
        <v>79</v>
      </c>
      <c r="L107" s="42"/>
      <c r="M107" s="183" t="s">
        <v>79</v>
      </c>
      <c r="N107" s="184" t="s">
        <v>51</v>
      </c>
      <c r="O107" s="67"/>
      <c r="P107" s="185">
        <f t="shared" si="11"/>
        <v>0</v>
      </c>
      <c r="Q107" s="185">
        <v>0</v>
      </c>
      <c r="R107" s="185">
        <f t="shared" si="12"/>
        <v>0</v>
      </c>
      <c r="S107" s="185">
        <v>0</v>
      </c>
      <c r="T107" s="186">
        <f t="shared" si="13"/>
        <v>0</v>
      </c>
      <c r="U107" s="37"/>
      <c r="V107" s="37"/>
      <c r="W107" s="37"/>
      <c r="X107" s="37"/>
      <c r="Y107" s="37"/>
      <c r="Z107" s="37"/>
      <c r="AA107" s="37"/>
      <c r="AB107" s="37"/>
      <c r="AC107" s="37"/>
      <c r="AD107" s="37"/>
      <c r="AE107" s="37"/>
      <c r="AR107" s="187" t="s">
        <v>162</v>
      </c>
      <c r="AT107" s="187" t="s">
        <v>157</v>
      </c>
      <c r="AU107" s="187" t="s">
        <v>89</v>
      </c>
      <c r="AY107" s="19" t="s">
        <v>154</v>
      </c>
      <c r="BE107" s="188">
        <f t="shared" si="14"/>
        <v>0</v>
      </c>
      <c r="BF107" s="188">
        <f t="shared" si="15"/>
        <v>0</v>
      </c>
      <c r="BG107" s="188">
        <f t="shared" si="16"/>
        <v>0</v>
      </c>
      <c r="BH107" s="188">
        <f t="shared" si="17"/>
        <v>0</v>
      </c>
      <c r="BI107" s="188">
        <f t="shared" si="18"/>
        <v>0</v>
      </c>
      <c r="BJ107" s="19" t="s">
        <v>89</v>
      </c>
      <c r="BK107" s="188">
        <f t="shared" si="19"/>
        <v>0</v>
      </c>
      <c r="BL107" s="19" t="s">
        <v>162</v>
      </c>
      <c r="BM107" s="187" t="s">
        <v>442</v>
      </c>
    </row>
    <row r="108" spans="1:65" s="2" customFormat="1" ht="16.5" customHeight="1" x14ac:dyDescent="0.2">
      <c r="A108" s="37"/>
      <c r="B108" s="38"/>
      <c r="C108" s="176" t="s">
        <v>7</v>
      </c>
      <c r="D108" s="176" t="s">
        <v>157</v>
      </c>
      <c r="E108" s="177" t="s">
        <v>1634</v>
      </c>
      <c r="F108" s="178" t="s">
        <v>1635</v>
      </c>
      <c r="G108" s="179" t="s">
        <v>1013</v>
      </c>
      <c r="H108" s="180">
        <v>1</v>
      </c>
      <c r="I108" s="181"/>
      <c r="J108" s="182">
        <f t="shared" si="10"/>
        <v>0</v>
      </c>
      <c r="K108" s="178" t="s">
        <v>79</v>
      </c>
      <c r="L108" s="42"/>
      <c r="M108" s="183" t="s">
        <v>79</v>
      </c>
      <c r="N108" s="184" t="s">
        <v>51</v>
      </c>
      <c r="O108" s="67"/>
      <c r="P108" s="185">
        <f t="shared" si="11"/>
        <v>0</v>
      </c>
      <c r="Q108" s="185">
        <v>0</v>
      </c>
      <c r="R108" s="185">
        <f t="shared" si="12"/>
        <v>0</v>
      </c>
      <c r="S108" s="185">
        <v>0</v>
      </c>
      <c r="T108" s="186">
        <f t="shared" si="13"/>
        <v>0</v>
      </c>
      <c r="U108" s="37"/>
      <c r="V108" s="37"/>
      <c r="W108" s="37"/>
      <c r="X108" s="37"/>
      <c r="Y108" s="37"/>
      <c r="Z108" s="37"/>
      <c r="AA108" s="37"/>
      <c r="AB108" s="37"/>
      <c r="AC108" s="37"/>
      <c r="AD108" s="37"/>
      <c r="AE108" s="37"/>
      <c r="AR108" s="187" t="s">
        <v>162</v>
      </c>
      <c r="AT108" s="187" t="s">
        <v>157</v>
      </c>
      <c r="AU108" s="187" t="s">
        <v>89</v>
      </c>
      <c r="AY108" s="19" t="s">
        <v>154</v>
      </c>
      <c r="BE108" s="188">
        <f t="shared" si="14"/>
        <v>0</v>
      </c>
      <c r="BF108" s="188">
        <f t="shared" si="15"/>
        <v>0</v>
      </c>
      <c r="BG108" s="188">
        <f t="shared" si="16"/>
        <v>0</v>
      </c>
      <c r="BH108" s="188">
        <f t="shared" si="17"/>
        <v>0</v>
      </c>
      <c r="BI108" s="188">
        <f t="shared" si="18"/>
        <v>0</v>
      </c>
      <c r="BJ108" s="19" t="s">
        <v>89</v>
      </c>
      <c r="BK108" s="188">
        <f t="shared" si="19"/>
        <v>0</v>
      </c>
      <c r="BL108" s="19" t="s">
        <v>162</v>
      </c>
      <c r="BM108" s="187" t="s">
        <v>450</v>
      </c>
    </row>
    <row r="109" spans="1:65" s="2" customFormat="1" ht="37.9" customHeight="1" x14ac:dyDescent="0.2">
      <c r="A109" s="37"/>
      <c r="B109" s="38"/>
      <c r="C109" s="176" t="s">
        <v>316</v>
      </c>
      <c r="D109" s="176" t="s">
        <v>157</v>
      </c>
      <c r="E109" s="177" t="s">
        <v>1636</v>
      </c>
      <c r="F109" s="178" t="s">
        <v>1637</v>
      </c>
      <c r="G109" s="179" t="s">
        <v>1013</v>
      </c>
      <c r="H109" s="180">
        <v>6</v>
      </c>
      <c r="I109" s="181"/>
      <c r="J109" s="182">
        <f t="shared" si="10"/>
        <v>0</v>
      </c>
      <c r="K109" s="178" t="s">
        <v>79</v>
      </c>
      <c r="L109" s="42"/>
      <c r="M109" s="183" t="s">
        <v>79</v>
      </c>
      <c r="N109" s="184" t="s">
        <v>51</v>
      </c>
      <c r="O109" s="67"/>
      <c r="P109" s="185">
        <f t="shared" si="11"/>
        <v>0</v>
      </c>
      <c r="Q109" s="185">
        <v>0</v>
      </c>
      <c r="R109" s="185">
        <f t="shared" si="12"/>
        <v>0</v>
      </c>
      <c r="S109" s="185">
        <v>0</v>
      </c>
      <c r="T109" s="186">
        <f t="shared" si="13"/>
        <v>0</v>
      </c>
      <c r="U109" s="37"/>
      <c r="V109" s="37"/>
      <c r="W109" s="37"/>
      <c r="X109" s="37"/>
      <c r="Y109" s="37"/>
      <c r="Z109" s="37"/>
      <c r="AA109" s="37"/>
      <c r="AB109" s="37"/>
      <c r="AC109" s="37"/>
      <c r="AD109" s="37"/>
      <c r="AE109" s="37"/>
      <c r="AR109" s="187" t="s">
        <v>162</v>
      </c>
      <c r="AT109" s="187" t="s">
        <v>157</v>
      </c>
      <c r="AU109" s="187" t="s">
        <v>89</v>
      </c>
      <c r="AY109" s="19" t="s">
        <v>154</v>
      </c>
      <c r="BE109" s="188">
        <f t="shared" si="14"/>
        <v>0</v>
      </c>
      <c r="BF109" s="188">
        <f t="shared" si="15"/>
        <v>0</v>
      </c>
      <c r="BG109" s="188">
        <f t="shared" si="16"/>
        <v>0</v>
      </c>
      <c r="BH109" s="188">
        <f t="shared" si="17"/>
        <v>0</v>
      </c>
      <c r="BI109" s="188">
        <f t="shared" si="18"/>
        <v>0</v>
      </c>
      <c r="BJ109" s="19" t="s">
        <v>89</v>
      </c>
      <c r="BK109" s="188">
        <f t="shared" si="19"/>
        <v>0</v>
      </c>
      <c r="BL109" s="19" t="s">
        <v>162</v>
      </c>
      <c r="BM109" s="187" t="s">
        <v>458</v>
      </c>
    </row>
    <row r="110" spans="1:65" s="2" customFormat="1" ht="16.5" customHeight="1" x14ac:dyDescent="0.2">
      <c r="A110" s="37"/>
      <c r="B110" s="38"/>
      <c r="C110" s="176" t="s">
        <v>323</v>
      </c>
      <c r="D110" s="176" t="s">
        <v>157</v>
      </c>
      <c r="E110" s="177" t="s">
        <v>1638</v>
      </c>
      <c r="F110" s="178" t="s">
        <v>1639</v>
      </c>
      <c r="G110" s="179" t="s">
        <v>1013</v>
      </c>
      <c r="H110" s="180">
        <v>6</v>
      </c>
      <c r="I110" s="181"/>
      <c r="J110" s="182">
        <f t="shared" si="10"/>
        <v>0</v>
      </c>
      <c r="K110" s="178" t="s">
        <v>79</v>
      </c>
      <c r="L110" s="42"/>
      <c r="M110" s="183" t="s">
        <v>79</v>
      </c>
      <c r="N110" s="184" t="s">
        <v>51</v>
      </c>
      <c r="O110" s="67"/>
      <c r="P110" s="185">
        <f t="shared" si="11"/>
        <v>0</v>
      </c>
      <c r="Q110" s="185">
        <v>0</v>
      </c>
      <c r="R110" s="185">
        <f t="shared" si="12"/>
        <v>0</v>
      </c>
      <c r="S110" s="185">
        <v>0</v>
      </c>
      <c r="T110" s="186">
        <f t="shared" si="13"/>
        <v>0</v>
      </c>
      <c r="U110" s="37"/>
      <c r="V110" s="37"/>
      <c r="W110" s="37"/>
      <c r="X110" s="37"/>
      <c r="Y110" s="37"/>
      <c r="Z110" s="37"/>
      <c r="AA110" s="37"/>
      <c r="AB110" s="37"/>
      <c r="AC110" s="37"/>
      <c r="AD110" s="37"/>
      <c r="AE110" s="37"/>
      <c r="AR110" s="187" t="s">
        <v>162</v>
      </c>
      <c r="AT110" s="187" t="s">
        <v>157</v>
      </c>
      <c r="AU110" s="187" t="s">
        <v>89</v>
      </c>
      <c r="AY110" s="19" t="s">
        <v>154</v>
      </c>
      <c r="BE110" s="188">
        <f t="shared" si="14"/>
        <v>0</v>
      </c>
      <c r="BF110" s="188">
        <f t="shared" si="15"/>
        <v>0</v>
      </c>
      <c r="BG110" s="188">
        <f t="shared" si="16"/>
        <v>0</v>
      </c>
      <c r="BH110" s="188">
        <f t="shared" si="17"/>
        <v>0</v>
      </c>
      <c r="BI110" s="188">
        <f t="shared" si="18"/>
        <v>0</v>
      </c>
      <c r="BJ110" s="19" t="s">
        <v>89</v>
      </c>
      <c r="BK110" s="188">
        <f t="shared" si="19"/>
        <v>0</v>
      </c>
      <c r="BL110" s="19" t="s">
        <v>162</v>
      </c>
      <c r="BM110" s="187" t="s">
        <v>466</v>
      </c>
    </row>
    <row r="111" spans="1:65" s="2" customFormat="1" ht="37.9" customHeight="1" x14ac:dyDescent="0.2">
      <c r="A111" s="37"/>
      <c r="B111" s="38"/>
      <c r="C111" s="176" t="s">
        <v>330</v>
      </c>
      <c r="D111" s="176" t="s">
        <v>157</v>
      </c>
      <c r="E111" s="177" t="s">
        <v>1640</v>
      </c>
      <c r="F111" s="178" t="s">
        <v>1641</v>
      </c>
      <c r="G111" s="179" t="s">
        <v>1013</v>
      </c>
      <c r="H111" s="180">
        <v>1</v>
      </c>
      <c r="I111" s="181"/>
      <c r="J111" s="182">
        <f t="shared" si="10"/>
        <v>0</v>
      </c>
      <c r="K111" s="178" t="s">
        <v>79</v>
      </c>
      <c r="L111" s="42"/>
      <c r="M111" s="183" t="s">
        <v>79</v>
      </c>
      <c r="N111" s="184" t="s">
        <v>51</v>
      </c>
      <c r="O111" s="67"/>
      <c r="P111" s="185">
        <f t="shared" si="11"/>
        <v>0</v>
      </c>
      <c r="Q111" s="185">
        <v>0</v>
      </c>
      <c r="R111" s="185">
        <f t="shared" si="12"/>
        <v>0</v>
      </c>
      <c r="S111" s="185">
        <v>0</v>
      </c>
      <c r="T111" s="186">
        <f t="shared" si="13"/>
        <v>0</v>
      </c>
      <c r="U111" s="37"/>
      <c r="V111" s="37"/>
      <c r="W111" s="37"/>
      <c r="X111" s="37"/>
      <c r="Y111" s="37"/>
      <c r="Z111" s="37"/>
      <c r="AA111" s="37"/>
      <c r="AB111" s="37"/>
      <c r="AC111" s="37"/>
      <c r="AD111" s="37"/>
      <c r="AE111" s="37"/>
      <c r="AR111" s="187" t="s">
        <v>162</v>
      </c>
      <c r="AT111" s="187" t="s">
        <v>157</v>
      </c>
      <c r="AU111" s="187" t="s">
        <v>89</v>
      </c>
      <c r="AY111" s="19" t="s">
        <v>154</v>
      </c>
      <c r="BE111" s="188">
        <f t="shared" si="14"/>
        <v>0</v>
      </c>
      <c r="BF111" s="188">
        <f t="shared" si="15"/>
        <v>0</v>
      </c>
      <c r="BG111" s="188">
        <f t="shared" si="16"/>
        <v>0</v>
      </c>
      <c r="BH111" s="188">
        <f t="shared" si="17"/>
        <v>0</v>
      </c>
      <c r="BI111" s="188">
        <f t="shared" si="18"/>
        <v>0</v>
      </c>
      <c r="BJ111" s="19" t="s">
        <v>89</v>
      </c>
      <c r="BK111" s="188">
        <f t="shared" si="19"/>
        <v>0</v>
      </c>
      <c r="BL111" s="19" t="s">
        <v>162</v>
      </c>
      <c r="BM111" s="187" t="s">
        <v>475</v>
      </c>
    </row>
    <row r="112" spans="1:65" s="2" customFormat="1" ht="16.5" customHeight="1" x14ac:dyDescent="0.2">
      <c r="A112" s="37"/>
      <c r="B112" s="38"/>
      <c r="C112" s="176" t="s">
        <v>335</v>
      </c>
      <c r="D112" s="176" t="s">
        <v>157</v>
      </c>
      <c r="E112" s="177" t="s">
        <v>1642</v>
      </c>
      <c r="F112" s="178" t="s">
        <v>1643</v>
      </c>
      <c r="G112" s="179" t="s">
        <v>1013</v>
      </c>
      <c r="H112" s="180">
        <v>1</v>
      </c>
      <c r="I112" s="181"/>
      <c r="J112" s="182">
        <f t="shared" si="10"/>
        <v>0</v>
      </c>
      <c r="K112" s="178" t="s">
        <v>79</v>
      </c>
      <c r="L112" s="42"/>
      <c r="M112" s="183" t="s">
        <v>79</v>
      </c>
      <c r="N112" s="184" t="s">
        <v>51</v>
      </c>
      <c r="O112" s="67"/>
      <c r="P112" s="185">
        <f t="shared" si="11"/>
        <v>0</v>
      </c>
      <c r="Q112" s="185">
        <v>0</v>
      </c>
      <c r="R112" s="185">
        <f t="shared" si="12"/>
        <v>0</v>
      </c>
      <c r="S112" s="185">
        <v>0</v>
      </c>
      <c r="T112" s="186">
        <f t="shared" si="13"/>
        <v>0</v>
      </c>
      <c r="U112" s="37"/>
      <c r="V112" s="37"/>
      <c r="W112" s="37"/>
      <c r="X112" s="37"/>
      <c r="Y112" s="37"/>
      <c r="Z112" s="37"/>
      <c r="AA112" s="37"/>
      <c r="AB112" s="37"/>
      <c r="AC112" s="37"/>
      <c r="AD112" s="37"/>
      <c r="AE112" s="37"/>
      <c r="AR112" s="187" t="s">
        <v>162</v>
      </c>
      <c r="AT112" s="187" t="s">
        <v>157</v>
      </c>
      <c r="AU112" s="187" t="s">
        <v>89</v>
      </c>
      <c r="AY112" s="19" t="s">
        <v>154</v>
      </c>
      <c r="BE112" s="188">
        <f t="shared" si="14"/>
        <v>0</v>
      </c>
      <c r="BF112" s="188">
        <f t="shared" si="15"/>
        <v>0</v>
      </c>
      <c r="BG112" s="188">
        <f t="shared" si="16"/>
        <v>0</v>
      </c>
      <c r="BH112" s="188">
        <f t="shared" si="17"/>
        <v>0</v>
      </c>
      <c r="BI112" s="188">
        <f t="shared" si="18"/>
        <v>0</v>
      </c>
      <c r="BJ112" s="19" t="s">
        <v>89</v>
      </c>
      <c r="BK112" s="188">
        <f t="shared" si="19"/>
        <v>0</v>
      </c>
      <c r="BL112" s="19" t="s">
        <v>162</v>
      </c>
      <c r="BM112" s="187" t="s">
        <v>484</v>
      </c>
    </row>
    <row r="113" spans="1:65" s="2" customFormat="1" ht="16.5" customHeight="1" x14ac:dyDescent="0.2">
      <c r="A113" s="37"/>
      <c r="B113" s="38"/>
      <c r="C113" s="176" t="s">
        <v>340</v>
      </c>
      <c r="D113" s="176" t="s">
        <v>157</v>
      </c>
      <c r="E113" s="177" t="s">
        <v>1644</v>
      </c>
      <c r="F113" s="178" t="s">
        <v>1645</v>
      </c>
      <c r="G113" s="179" t="s">
        <v>1013</v>
      </c>
      <c r="H113" s="180">
        <v>2</v>
      </c>
      <c r="I113" s="181"/>
      <c r="J113" s="182">
        <f t="shared" si="10"/>
        <v>0</v>
      </c>
      <c r="K113" s="178" t="s">
        <v>79</v>
      </c>
      <c r="L113" s="42"/>
      <c r="M113" s="183" t="s">
        <v>79</v>
      </c>
      <c r="N113" s="184" t="s">
        <v>51</v>
      </c>
      <c r="O113" s="67"/>
      <c r="P113" s="185">
        <f t="shared" si="11"/>
        <v>0</v>
      </c>
      <c r="Q113" s="185">
        <v>0</v>
      </c>
      <c r="R113" s="185">
        <f t="shared" si="12"/>
        <v>0</v>
      </c>
      <c r="S113" s="185">
        <v>0</v>
      </c>
      <c r="T113" s="186">
        <f t="shared" si="13"/>
        <v>0</v>
      </c>
      <c r="U113" s="37"/>
      <c r="V113" s="37"/>
      <c r="W113" s="37"/>
      <c r="X113" s="37"/>
      <c r="Y113" s="37"/>
      <c r="Z113" s="37"/>
      <c r="AA113" s="37"/>
      <c r="AB113" s="37"/>
      <c r="AC113" s="37"/>
      <c r="AD113" s="37"/>
      <c r="AE113" s="37"/>
      <c r="AR113" s="187" t="s">
        <v>162</v>
      </c>
      <c r="AT113" s="187" t="s">
        <v>157</v>
      </c>
      <c r="AU113" s="187" t="s">
        <v>89</v>
      </c>
      <c r="AY113" s="19" t="s">
        <v>154</v>
      </c>
      <c r="BE113" s="188">
        <f t="shared" si="14"/>
        <v>0</v>
      </c>
      <c r="BF113" s="188">
        <f t="shared" si="15"/>
        <v>0</v>
      </c>
      <c r="BG113" s="188">
        <f t="shared" si="16"/>
        <v>0</v>
      </c>
      <c r="BH113" s="188">
        <f t="shared" si="17"/>
        <v>0</v>
      </c>
      <c r="BI113" s="188">
        <f t="shared" si="18"/>
        <v>0</v>
      </c>
      <c r="BJ113" s="19" t="s">
        <v>89</v>
      </c>
      <c r="BK113" s="188">
        <f t="shared" si="19"/>
        <v>0</v>
      </c>
      <c r="BL113" s="19" t="s">
        <v>162</v>
      </c>
      <c r="BM113" s="187" t="s">
        <v>493</v>
      </c>
    </row>
    <row r="114" spans="1:65" s="2" customFormat="1" ht="24.2" customHeight="1" x14ac:dyDescent="0.2">
      <c r="A114" s="37"/>
      <c r="B114" s="38"/>
      <c r="C114" s="176" t="s">
        <v>349</v>
      </c>
      <c r="D114" s="176" t="s">
        <v>157</v>
      </c>
      <c r="E114" s="177" t="s">
        <v>1646</v>
      </c>
      <c r="F114" s="178" t="s">
        <v>1647</v>
      </c>
      <c r="G114" s="179" t="s">
        <v>1013</v>
      </c>
      <c r="H114" s="180">
        <v>2</v>
      </c>
      <c r="I114" s="181"/>
      <c r="J114" s="182">
        <f t="shared" si="10"/>
        <v>0</v>
      </c>
      <c r="K114" s="178" t="s">
        <v>79</v>
      </c>
      <c r="L114" s="42"/>
      <c r="M114" s="183" t="s">
        <v>79</v>
      </c>
      <c r="N114" s="184" t="s">
        <v>51</v>
      </c>
      <c r="O114" s="67"/>
      <c r="P114" s="185">
        <f t="shared" si="11"/>
        <v>0</v>
      </c>
      <c r="Q114" s="185">
        <v>0</v>
      </c>
      <c r="R114" s="185">
        <f t="shared" si="12"/>
        <v>0</v>
      </c>
      <c r="S114" s="185">
        <v>0</v>
      </c>
      <c r="T114" s="186">
        <f t="shared" si="13"/>
        <v>0</v>
      </c>
      <c r="U114" s="37"/>
      <c r="V114" s="37"/>
      <c r="W114" s="37"/>
      <c r="X114" s="37"/>
      <c r="Y114" s="37"/>
      <c r="Z114" s="37"/>
      <c r="AA114" s="37"/>
      <c r="AB114" s="37"/>
      <c r="AC114" s="37"/>
      <c r="AD114" s="37"/>
      <c r="AE114" s="37"/>
      <c r="AR114" s="187" t="s">
        <v>162</v>
      </c>
      <c r="AT114" s="187" t="s">
        <v>157</v>
      </c>
      <c r="AU114" s="187" t="s">
        <v>89</v>
      </c>
      <c r="AY114" s="19" t="s">
        <v>154</v>
      </c>
      <c r="BE114" s="188">
        <f t="shared" si="14"/>
        <v>0</v>
      </c>
      <c r="BF114" s="188">
        <f t="shared" si="15"/>
        <v>0</v>
      </c>
      <c r="BG114" s="188">
        <f t="shared" si="16"/>
        <v>0</v>
      </c>
      <c r="BH114" s="188">
        <f t="shared" si="17"/>
        <v>0</v>
      </c>
      <c r="BI114" s="188">
        <f t="shared" si="18"/>
        <v>0</v>
      </c>
      <c r="BJ114" s="19" t="s">
        <v>89</v>
      </c>
      <c r="BK114" s="188">
        <f t="shared" si="19"/>
        <v>0</v>
      </c>
      <c r="BL114" s="19" t="s">
        <v>162</v>
      </c>
      <c r="BM114" s="187" t="s">
        <v>502</v>
      </c>
    </row>
    <row r="115" spans="1:65" s="2" customFormat="1" ht="16.5" customHeight="1" x14ac:dyDescent="0.2">
      <c r="A115" s="37"/>
      <c r="B115" s="38"/>
      <c r="C115" s="176" t="s">
        <v>356</v>
      </c>
      <c r="D115" s="176" t="s">
        <v>157</v>
      </c>
      <c r="E115" s="177" t="s">
        <v>1648</v>
      </c>
      <c r="F115" s="178" t="s">
        <v>1649</v>
      </c>
      <c r="G115" s="179" t="s">
        <v>1013</v>
      </c>
      <c r="H115" s="180">
        <v>1</v>
      </c>
      <c r="I115" s="181"/>
      <c r="J115" s="182">
        <f t="shared" si="10"/>
        <v>0</v>
      </c>
      <c r="K115" s="178" t="s">
        <v>79</v>
      </c>
      <c r="L115" s="42"/>
      <c r="M115" s="183" t="s">
        <v>79</v>
      </c>
      <c r="N115" s="184" t="s">
        <v>51</v>
      </c>
      <c r="O115" s="67"/>
      <c r="P115" s="185">
        <f t="shared" si="11"/>
        <v>0</v>
      </c>
      <c r="Q115" s="185">
        <v>0</v>
      </c>
      <c r="R115" s="185">
        <f t="shared" si="12"/>
        <v>0</v>
      </c>
      <c r="S115" s="185">
        <v>0</v>
      </c>
      <c r="T115" s="186">
        <f t="shared" si="13"/>
        <v>0</v>
      </c>
      <c r="U115" s="37"/>
      <c r="V115" s="37"/>
      <c r="W115" s="37"/>
      <c r="X115" s="37"/>
      <c r="Y115" s="37"/>
      <c r="Z115" s="37"/>
      <c r="AA115" s="37"/>
      <c r="AB115" s="37"/>
      <c r="AC115" s="37"/>
      <c r="AD115" s="37"/>
      <c r="AE115" s="37"/>
      <c r="AR115" s="187" t="s">
        <v>162</v>
      </c>
      <c r="AT115" s="187" t="s">
        <v>157</v>
      </c>
      <c r="AU115" s="187" t="s">
        <v>89</v>
      </c>
      <c r="AY115" s="19" t="s">
        <v>154</v>
      </c>
      <c r="BE115" s="188">
        <f t="shared" si="14"/>
        <v>0</v>
      </c>
      <c r="BF115" s="188">
        <f t="shared" si="15"/>
        <v>0</v>
      </c>
      <c r="BG115" s="188">
        <f t="shared" si="16"/>
        <v>0</v>
      </c>
      <c r="BH115" s="188">
        <f t="shared" si="17"/>
        <v>0</v>
      </c>
      <c r="BI115" s="188">
        <f t="shared" si="18"/>
        <v>0</v>
      </c>
      <c r="BJ115" s="19" t="s">
        <v>89</v>
      </c>
      <c r="BK115" s="188">
        <f t="shared" si="19"/>
        <v>0</v>
      </c>
      <c r="BL115" s="19" t="s">
        <v>162</v>
      </c>
      <c r="BM115" s="187" t="s">
        <v>510</v>
      </c>
    </row>
    <row r="116" spans="1:65" s="2" customFormat="1" ht="16.5" customHeight="1" x14ac:dyDescent="0.2">
      <c r="A116" s="37"/>
      <c r="B116" s="38"/>
      <c r="C116" s="176" t="s">
        <v>362</v>
      </c>
      <c r="D116" s="176" t="s">
        <v>157</v>
      </c>
      <c r="E116" s="177" t="s">
        <v>1650</v>
      </c>
      <c r="F116" s="178" t="s">
        <v>1651</v>
      </c>
      <c r="G116" s="179" t="s">
        <v>1013</v>
      </c>
      <c r="H116" s="180">
        <v>1</v>
      </c>
      <c r="I116" s="181"/>
      <c r="J116" s="182">
        <f t="shared" si="10"/>
        <v>0</v>
      </c>
      <c r="K116" s="178" t="s">
        <v>79</v>
      </c>
      <c r="L116" s="42"/>
      <c r="M116" s="183" t="s">
        <v>79</v>
      </c>
      <c r="N116" s="184" t="s">
        <v>51</v>
      </c>
      <c r="O116" s="67"/>
      <c r="P116" s="185">
        <f t="shared" si="11"/>
        <v>0</v>
      </c>
      <c r="Q116" s="185">
        <v>0</v>
      </c>
      <c r="R116" s="185">
        <f t="shared" si="12"/>
        <v>0</v>
      </c>
      <c r="S116" s="185">
        <v>0</v>
      </c>
      <c r="T116" s="186">
        <f t="shared" si="13"/>
        <v>0</v>
      </c>
      <c r="U116" s="37"/>
      <c r="V116" s="37"/>
      <c r="W116" s="37"/>
      <c r="X116" s="37"/>
      <c r="Y116" s="37"/>
      <c r="Z116" s="37"/>
      <c r="AA116" s="37"/>
      <c r="AB116" s="37"/>
      <c r="AC116" s="37"/>
      <c r="AD116" s="37"/>
      <c r="AE116" s="37"/>
      <c r="AR116" s="187" t="s">
        <v>162</v>
      </c>
      <c r="AT116" s="187" t="s">
        <v>157</v>
      </c>
      <c r="AU116" s="187" t="s">
        <v>89</v>
      </c>
      <c r="AY116" s="19" t="s">
        <v>154</v>
      </c>
      <c r="BE116" s="188">
        <f t="shared" si="14"/>
        <v>0</v>
      </c>
      <c r="BF116" s="188">
        <f t="shared" si="15"/>
        <v>0</v>
      </c>
      <c r="BG116" s="188">
        <f t="shared" si="16"/>
        <v>0</v>
      </c>
      <c r="BH116" s="188">
        <f t="shared" si="17"/>
        <v>0</v>
      </c>
      <c r="BI116" s="188">
        <f t="shared" si="18"/>
        <v>0</v>
      </c>
      <c r="BJ116" s="19" t="s">
        <v>89</v>
      </c>
      <c r="BK116" s="188">
        <f t="shared" si="19"/>
        <v>0</v>
      </c>
      <c r="BL116" s="19" t="s">
        <v>162</v>
      </c>
      <c r="BM116" s="187" t="s">
        <v>521</v>
      </c>
    </row>
    <row r="117" spans="1:65" s="2" customFormat="1" ht="16.5" customHeight="1" x14ac:dyDescent="0.2">
      <c r="A117" s="37"/>
      <c r="B117" s="38"/>
      <c r="C117" s="176" t="s">
        <v>369</v>
      </c>
      <c r="D117" s="176" t="s">
        <v>157</v>
      </c>
      <c r="E117" s="177" t="s">
        <v>1652</v>
      </c>
      <c r="F117" s="178" t="s">
        <v>1653</v>
      </c>
      <c r="G117" s="179" t="s">
        <v>1013</v>
      </c>
      <c r="H117" s="180">
        <v>1</v>
      </c>
      <c r="I117" s="181"/>
      <c r="J117" s="182">
        <f t="shared" si="10"/>
        <v>0</v>
      </c>
      <c r="K117" s="178" t="s">
        <v>79</v>
      </c>
      <c r="L117" s="42"/>
      <c r="M117" s="183" t="s">
        <v>79</v>
      </c>
      <c r="N117" s="184" t="s">
        <v>51</v>
      </c>
      <c r="O117" s="67"/>
      <c r="P117" s="185">
        <f t="shared" si="11"/>
        <v>0</v>
      </c>
      <c r="Q117" s="185">
        <v>0</v>
      </c>
      <c r="R117" s="185">
        <f t="shared" si="12"/>
        <v>0</v>
      </c>
      <c r="S117" s="185">
        <v>0</v>
      </c>
      <c r="T117" s="186">
        <f t="shared" si="13"/>
        <v>0</v>
      </c>
      <c r="U117" s="37"/>
      <c r="V117" s="37"/>
      <c r="W117" s="37"/>
      <c r="X117" s="37"/>
      <c r="Y117" s="37"/>
      <c r="Z117" s="37"/>
      <c r="AA117" s="37"/>
      <c r="AB117" s="37"/>
      <c r="AC117" s="37"/>
      <c r="AD117" s="37"/>
      <c r="AE117" s="37"/>
      <c r="AR117" s="187" t="s">
        <v>162</v>
      </c>
      <c r="AT117" s="187" t="s">
        <v>157</v>
      </c>
      <c r="AU117" s="187" t="s">
        <v>89</v>
      </c>
      <c r="AY117" s="19" t="s">
        <v>154</v>
      </c>
      <c r="BE117" s="188">
        <f t="shared" si="14"/>
        <v>0</v>
      </c>
      <c r="BF117" s="188">
        <f t="shared" si="15"/>
        <v>0</v>
      </c>
      <c r="BG117" s="188">
        <f t="shared" si="16"/>
        <v>0</v>
      </c>
      <c r="BH117" s="188">
        <f t="shared" si="17"/>
        <v>0</v>
      </c>
      <c r="BI117" s="188">
        <f t="shared" si="18"/>
        <v>0</v>
      </c>
      <c r="BJ117" s="19" t="s">
        <v>89</v>
      </c>
      <c r="BK117" s="188">
        <f t="shared" si="19"/>
        <v>0</v>
      </c>
      <c r="BL117" s="19" t="s">
        <v>162</v>
      </c>
      <c r="BM117" s="187" t="s">
        <v>532</v>
      </c>
    </row>
    <row r="118" spans="1:65" s="2" customFormat="1" ht="24.2" customHeight="1" x14ac:dyDescent="0.2">
      <c r="A118" s="37"/>
      <c r="B118" s="38"/>
      <c r="C118" s="176" t="s">
        <v>377</v>
      </c>
      <c r="D118" s="176" t="s">
        <v>157</v>
      </c>
      <c r="E118" s="177" t="s">
        <v>1654</v>
      </c>
      <c r="F118" s="178" t="s">
        <v>1655</v>
      </c>
      <c r="G118" s="179" t="s">
        <v>1013</v>
      </c>
      <c r="H118" s="180">
        <v>1</v>
      </c>
      <c r="I118" s="181"/>
      <c r="J118" s="182">
        <f t="shared" si="10"/>
        <v>0</v>
      </c>
      <c r="K118" s="178" t="s">
        <v>79</v>
      </c>
      <c r="L118" s="42"/>
      <c r="M118" s="183" t="s">
        <v>79</v>
      </c>
      <c r="N118" s="184" t="s">
        <v>51</v>
      </c>
      <c r="O118" s="67"/>
      <c r="P118" s="185">
        <f t="shared" si="11"/>
        <v>0</v>
      </c>
      <c r="Q118" s="185">
        <v>0</v>
      </c>
      <c r="R118" s="185">
        <f t="shared" si="12"/>
        <v>0</v>
      </c>
      <c r="S118" s="185">
        <v>0</v>
      </c>
      <c r="T118" s="186">
        <f t="shared" si="13"/>
        <v>0</v>
      </c>
      <c r="U118" s="37"/>
      <c r="V118" s="37"/>
      <c r="W118" s="37"/>
      <c r="X118" s="37"/>
      <c r="Y118" s="37"/>
      <c r="Z118" s="37"/>
      <c r="AA118" s="37"/>
      <c r="AB118" s="37"/>
      <c r="AC118" s="37"/>
      <c r="AD118" s="37"/>
      <c r="AE118" s="37"/>
      <c r="AR118" s="187" t="s">
        <v>162</v>
      </c>
      <c r="AT118" s="187" t="s">
        <v>157</v>
      </c>
      <c r="AU118" s="187" t="s">
        <v>89</v>
      </c>
      <c r="AY118" s="19" t="s">
        <v>154</v>
      </c>
      <c r="BE118" s="188">
        <f t="shared" si="14"/>
        <v>0</v>
      </c>
      <c r="BF118" s="188">
        <f t="shared" si="15"/>
        <v>0</v>
      </c>
      <c r="BG118" s="188">
        <f t="shared" si="16"/>
        <v>0</v>
      </c>
      <c r="BH118" s="188">
        <f t="shared" si="17"/>
        <v>0</v>
      </c>
      <c r="BI118" s="188">
        <f t="shared" si="18"/>
        <v>0</v>
      </c>
      <c r="BJ118" s="19" t="s">
        <v>89</v>
      </c>
      <c r="BK118" s="188">
        <f t="shared" si="19"/>
        <v>0</v>
      </c>
      <c r="BL118" s="19" t="s">
        <v>162</v>
      </c>
      <c r="BM118" s="187" t="s">
        <v>548</v>
      </c>
    </row>
    <row r="119" spans="1:65" s="2" customFormat="1" ht="16.5" customHeight="1" x14ac:dyDescent="0.2">
      <c r="A119" s="37"/>
      <c r="B119" s="38"/>
      <c r="C119" s="176" t="s">
        <v>383</v>
      </c>
      <c r="D119" s="176" t="s">
        <v>157</v>
      </c>
      <c r="E119" s="177" t="s">
        <v>1656</v>
      </c>
      <c r="F119" s="178" t="s">
        <v>1657</v>
      </c>
      <c r="G119" s="179" t="s">
        <v>1013</v>
      </c>
      <c r="H119" s="180">
        <v>1</v>
      </c>
      <c r="I119" s="181"/>
      <c r="J119" s="182">
        <f t="shared" si="10"/>
        <v>0</v>
      </c>
      <c r="K119" s="178" t="s">
        <v>79</v>
      </c>
      <c r="L119" s="42"/>
      <c r="M119" s="183" t="s">
        <v>79</v>
      </c>
      <c r="N119" s="184" t="s">
        <v>51</v>
      </c>
      <c r="O119" s="67"/>
      <c r="P119" s="185">
        <f t="shared" si="11"/>
        <v>0</v>
      </c>
      <c r="Q119" s="185">
        <v>0</v>
      </c>
      <c r="R119" s="185">
        <f t="shared" si="12"/>
        <v>0</v>
      </c>
      <c r="S119" s="185">
        <v>0</v>
      </c>
      <c r="T119" s="186">
        <f t="shared" si="13"/>
        <v>0</v>
      </c>
      <c r="U119" s="37"/>
      <c r="V119" s="37"/>
      <c r="W119" s="37"/>
      <c r="X119" s="37"/>
      <c r="Y119" s="37"/>
      <c r="Z119" s="37"/>
      <c r="AA119" s="37"/>
      <c r="AB119" s="37"/>
      <c r="AC119" s="37"/>
      <c r="AD119" s="37"/>
      <c r="AE119" s="37"/>
      <c r="AR119" s="187" t="s">
        <v>162</v>
      </c>
      <c r="AT119" s="187" t="s">
        <v>157</v>
      </c>
      <c r="AU119" s="187" t="s">
        <v>89</v>
      </c>
      <c r="AY119" s="19" t="s">
        <v>154</v>
      </c>
      <c r="BE119" s="188">
        <f t="shared" si="14"/>
        <v>0</v>
      </c>
      <c r="BF119" s="188">
        <f t="shared" si="15"/>
        <v>0</v>
      </c>
      <c r="BG119" s="188">
        <f t="shared" si="16"/>
        <v>0</v>
      </c>
      <c r="BH119" s="188">
        <f t="shared" si="17"/>
        <v>0</v>
      </c>
      <c r="BI119" s="188">
        <f t="shared" si="18"/>
        <v>0</v>
      </c>
      <c r="BJ119" s="19" t="s">
        <v>89</v>
      </c>
      <c r="BK119" s="188">
        <f t="shared" si="19"/>
        <v>0</v>
      </c>
      <c r="BL119" s="19" t="s">
        <v>162</v>
      </c>
      <c r="BM119" s="187" t="s">
        <v>560</v>
      </c>
    </row>
    <row r="120" spans="1:65" s="2" customFormat="1" ht="24.2" customHeight="1" x14ac:dyDescent="0.2">
      <c r="A120" s="37"/>
      <c r="B120" s="38"/>
      <c r="C120" s="176" t="s">
        <v>389</v>
      </c>
      <c r="D120" s="176" t="s">
        <v>157</v>
      </c>
      <c r="E120" s="177" t="s">
        <v>1658</v>
      </c>
      <c r="F120" s="178" t="s">
        <v>1659</v>
      </c>
      <c r="G120" s="179" t="s">
        <v>1013</v>
      </c>
      <c r="H120" s="180">
        <v>1</v>
      </c>
      <c r="I120" s="181"/>
      <c r="J120" s="182">
        <f t="shared" si="10"/>
        <v>0</v>
      </c>
      <c r="K120" s="178" t="s">
        <v>79</v>
      </c>
      <c r="L120" s="42"/>
      <c r="M120" s="183" t="s">
        <v>79</v>
      </c>
      <c r="N120" s="184" t="s">
        <v>51</v>
      </c>
      <c r="O120" s="67"/>
      <c r="P120" s="185">
        <f t="shared" si="11"/>
        <v>0</v>
      </c>
      <c r="Q120" s="185">
        <v>0</v>
      </c>
      <c r="R120" s="185">
        <f t="shared" si="12"/>
        <v>0</v>
      </c>
      <c r="S120" s="185">
        <v>0</v>
      </c>
      <c r="T120" s="186">
        <f t="shared" si="13"/>
        <v>0</v>
      </c>
      <c r="U120" s="37"/>
      <c r="V120" s="37"/>
      <c r="W120" s="37"/>
      <c r="X120" s="37"/>
      <c r="Y120" s="37"/>
      <c r="Z120" s="37"/>
      <c r="AA120" s="37"/>
      <c r="AB120" s="37"/>
      <c r="AC120" s="37"/>
      <c r="AD120" s="37"/>
      <c r="AE120" s="37"/>
      <c r="AR120" s="187" t="s">
        <v>162</v>
      </c>
      <c r="AT120" s="187" t="s">
        <v>157</v>
      </c>
      <c r="AU120" s="187" t="s">
        <v>89</v>
      </c>
      <c r="AY120" s="19" t="s">
        <v>154</v>
      </c>
      <c r="BE120" s="188">
        <f t="shared" si="14"/>
        <v>0</v>
      </c>
      <c r="BF120" s="188">
        <f t="shared" si="15"/>
        <v>0</v>
      </c>
      <c r="BG120" s="188">
        <f t="shared" si="16"/>
        <v>0</v>
      </c>
      <c r="BH120" s="188">
        <f t="shared" si="17"/>
        <v>0</v>
      </c>
      <c r="BI120" s="188">
        <f t="shared" si="18"/>
        <v>0</v>
      </c>
      <c r="BJ120" s="19" t="s">
        <v>89</v>
      </c>
      <c r="BK120" s="188">
        <f t="shared" si="19"/>
        <v>0</v>
      </c>
      <c r="BL120" s="19" t="s">
        <v>162</v>
      </c>
      <c r="BM120" s="187" t="s">
        <v>572</v>
      </c>
    </row>
    <row r="121" spans="1:65" s="2" customFormat="1" ht="16.5" customHeight="1" x14ac:dyDescent="0.2">
      <c r="A121" s="37"/>
      <c r="B121" s="38"/>
      <c r="C121" s="176" t="s">
        <v>395</v>
      </c>
      <c r="D121" s="176" t="s">
        <v>157</v>
      </c>
      <c r="E121" s="177" t="s">
        <v>1660</v>
      </c>
      <c r="F121" s="178" t="s">
        <v>1661</v>
      </c>
      <c r="G121" s="179" t="s">
        <v>1013</v>
      </c>
      <c r="H121" s="180">
        <v>1</v>
      </c>
      <c r="I121" s="181"/>
      <c r="J121" s="182">
        <f t="shared" si="10"/>
        <v>0</v>
      </c>
      <c r="K121" s="178" t="s">
        <v>79</v>
      </c>
      <c r="L121" s="42"/>
      <c r="M121" s="183" t="s">
        <v>79</v>
      </c>
      <c r="N121" s="184" t="s">
        <v>51</v>
      </c>
      <c r="O121" s="67"/>
      <c r="P121" s="185">
        <f t="shared" si="11"/>
        <v>0</v>
      </c>
      <c r="Q121" s="185">
        <v>0</v>
      </c>
      <c r="R121" s="185">
        <f t="shared" si="12"/>
        <v>0</v>
      </c>
      <c r="S121" s="185">
        <v>0</v>
      </c>
      <c r="T121" s="186">
        <f t="shared" si="13"/>
        <v>0</v>
      </c>
      <c r="U121" s="37"/>
      <c r="V121" s="37"/>
      <c r="W121" s="37"/>
      <c r="X121" s="37"/>
      <c r="Y121" s="37"/>
      <c r="Z121" s="37"/>
      <c r="AA121" s="37"/>
      <c r="AB121" s="37"/>
      <c r="AC121" s="37"/>
      <c r="AD121" s="37"/>
      <c r="AE121" s="37"/>
      <c r="AR121" s="187" t="s">
        <v>162</v>
      </c>
      <c r="AT121" s="187" t="s">
        <v>157</v>
      </c>
      <c r="AU121" s="187" t="s">
        <v>89</v>
      </c>
      <c r="AY121" s="19" t="s">
        <v>154</v>
      </c>
      <c r="BE121" s="188">
        <f t="shared" si="14"/>
        <v>0</v>
      </c>
      <c r="BF121" s="188">
        <f t="shared" si="15"/>
        <v>0</v>
      </c>
      <c r="BG121" s="188">
        <f t="shared" si="16"/>
        <v>0</v>
      </c>
      <c r="BH121" s="188">
        <f t="shared" si="17"/>
        <v>0</v>
      </c>
      <c r="BI121" s="188">
        <f t="shared" si="18"/>
        <v>0</v>
      </c>
      <c r="BJ121" s="19" t="s">
        <v>89</v>
      </c>
      <c r="BK121" s="188">
        <f t="shared" si="19"/>
        <v>0</v>
      </c>
      <c r="BL121" s="19" t="s">
        <v>162</v>
      </c>
      <c r="BM121" s="187" t="s">
        <v>582</v>
      </c>
    </row>
    <row r="122" spans="1:65" s="2" customFormat="1" ht="24.2" customHeight="1" x14ac:dyDescent="0.2">
      <c r="A122" s="37"/>
      <c r="B122" s="38"/>
      <c r="C122" s="176" t="s">
        <v>402</v>
      </c>
      <c r="D122" s="176" t="s">
        <v>157</v>
      </c>
      <c r="E122" s="177" t="s">
        <v>1662</v>
      </c>
      <c r="F122" s="178" t="s">
        <v>1663</v>
      </c>
      <c r="G122" s="179" t="s">
        <v>1013</v>
      </c>
      <c r="H122" s="180">
        <v>1</v>
      </c>
      <c r="I122" s="181"/>
      <c r="J122" s="182">
        <f t="shared" si="10"/>
        <v>0</v>
      </c>
      <c r="K122" s="178" t="s">
        <v>79</v>
      </c>
      <c r="L122" s="42"/>
      <c r="M122" s="183" t="s">
        <v>79</v>
      </c>
      <c r="N122" s="184" t="s">
        <v>51</v>
      </c>
      <c r="O122" s="67"/>
      <c r="P122" s="185">
        <f t="shared" si="11"/>
        <v>0</v>
      </c>
      <c r="Q122" s="185">
        <v>0</v>
      </c>
      <c r="R122" s="185">
        <f t="shared" si="12"/>
        <v>0</v>
      </c>
      <c r="S122" s="185">
        <v>0</v>
      </c>
      <c r="T122" s="186">
        <f t="shared" si="13"/>
        <v>0</v>
      </c>
      <c r="U122" s="37"/>
      <c r="V122" s="37"/>
      <c r="W122" s="37"/>
      <c r="X122" s="37"/>
      <c r="Y122" s="37"/>
      <c r="Z122" s="37"/>
      <c r="AA122" s="37"/>
      <c r="AB122" s="37"/>
      <c r="AC122" s="37"/>
      <c r="AD122" s="37"/>
      <c r="AE122" s="37"/>
      <c r="AR122" s="187" t="s">
        <v>162</v>
      </c>
      <c r="AT122" s="187" t="s">
        <v>157</v>
      </c>
      <c r="AU122" s="187" t="s">
        <v>89</v>
      </c>
      <c r="AY122" s="19" t="s">
        <v>154</v>
      </c>
      <c r="BE122" s="188">
        <f t="shared" si="14"/>
        <v>0</v>
      </c>
      <c r="BF122" s="188">
        <f t="shared" si="15"/>
        <v>0</v>
      </c>
      <c r="BG122" s="188">
        <f t="shared" si="16"/>
        <v>0</v>
      </c>
      <c r="BH122" s="188">
        <f t="shared" si="17"/>
        <v>0</v>
      </c>
      <c r="BI122" s="188">
        <f t="shared" si="18"/>
        <v>0</v>
      </c>
      <c r="BJ122" s="19" t="s">
        <v>89</v>
      </c>
      <c r="BK122" s="188">
        <f t="shared" si="19"/>
        <v>0</v>
      </c>
      <c r="BL122" s="19" t="s">
        <v>162</v>
      </c>
      <c r="BM122" s="187" t="s">
        <v>590</v>
      </c>
    </row>
    <row r="123" spans="1:65" s="2" customFormat="1" ht="16.5" customHeight="1" x14ac:dyDescent="0.2">
      <c r="A123" s="37"/>
      <c r="B123" s="38"/>
      <c r="C123" s="176" t="s">
        <v>410</v>
      </c>
      <c r="D123" s="176" t="s">
        <v>157</v>
      </c>
      <c r="E123" s="177" t="s">
        <v>1664</v>
      </c>
      <c r="F123" s="178" t="s">
        <v>1665</v>
      </c>
      <c r="G123" s="179" t="s">
        <v>305</v>
      </c>
      <c r="H123" s="180">
        <v>150</v>
      </c>
      <c r="I123" s="181"/>
      <c r="J123" s="182">
        <f t="shared" si="10"/>
        <v>0</v>
      </c>
      <c r="K123" s="178" t="s">
        <v>79</v>
      </c>
      <c r="L123" s="42"/>
      <c r="M123" s="183" t="s">
        <v>79</v>
      </c>
      <c r="N123" s="184" t="s">
        <v>51</v>
      </c>
      <c r="O123" s="67"/>
      <c r="P123" s="185">
        <f t="shared" si="11"/>
        <v>0</v>
      </c>
      <c r="Q123" s="185">
        <v>0</v>
      </c>
      <c r="R123" s="185">
        <f t="shared" si="12"/>
        <v>0</v>
      </c>
      <c r="S123" s="185">
        <v>0</v>
      </c>
      <c r="T123" s="186">
        <f t="shared" si="13"/>
        <v>0</v>
      </c>
      <c r="U123" s="37"/>
      <c r="V123" s="37"/>
      <c r="W123" s="37"/>
      <c r="X123" s="37"/>
      <c r="Y123" s="37"/>
      <c r="Z123" s="37"/>
      <c r="AA123" s="37"/>
      <c r="AB123" s="37"/>
      <c r="AC123" s="37"/>
      <c r="AD123" s="37"/>
      <c r="AE123" s="37"/>
      <c r="AR123" s="187" t="s">
        <v>162</v>
      </c>
      <c r="AT123" s="187" t="s">
        <v>157</v>
      </c>
      <c r="AU123" s="187" t="s">
        <v>89</v>
      </c>
      <c r="AY123" s="19" t="s">
        <v>154</v>
      </c>
      <c r="BE123" s="188">
        <f t="shared" si="14"/>
        <v>0</v>
      </c>
      <c r="BF123" s="188">
        <f t="shared" si="15"/>
        <v>0</v>
      </c>
      <c r="BG123" s="188">
        <f t="shared" si="16"/>
        <v>0</v>
      </c>
      <c r="BH123" s="188">
        <f t="shared" si="17"/>
        <v>0</v>
      </c>
      <c r="BI123" s="188">
        <f t="shared" si="18"/>
        <v>0</v>
      </c>
      <c r="BJ123" s="19" t="s">
        <v>89</v>
      </c>
      <c r="BK123" s="188">
        <f t="shared" si="19"/>
        <v>0</v>
      </c>
      <c r="BL123" s="19" t="s">
        <v>162</v>
      </c>
      <c r="BM123" s="187" t="s">
        <v>602</v>
      </c>
    </row>
    <row r="124" spans="1:65" s="2" customFormat="1" ht="16.5" customHeight="1" x14ac:dyDescent="0.2">
      <c r="A124" s="37"/>
      <c r="B124" s="38"/>
      <c r="C124" s="176" t="s">
        <v>417</v>
      </c>
      <c r="D124" s="176" t="s">
        <v>157</v>
      </c>
      <c r="E124" s="177" t="s">
        <v>1666</v>
      </c>
      <c r="F124" s="178" t="s">
        <v>1667</v>
      </c>
      <c r="G124" s="179" t="s">
        <v>305</v>
      </c>
      <c r="H124" s="180">
        <v>215</v>
      </c>
      <c r="I124" s="181"/>
      <c r="J124" s="182">
        <f t="shared" si="10"/>
        <v>0</v>
      </c>
      <c r="K124" s="178" t="s">
        <v>79</v>
      </c>
      <c r="L124" s="42"/>
      <c r="M124" s="183" t="s">
        <v>79</v>
      </c>
      <c r="N124" s="184" t="s">
        <v>51</v>
      </c>
      <c r="O124" s="67"/>
      <c r="P124" s="185">
        <f t="shared" si="11"/>
        <v>0</v>
      </c>
      <c r="Q124" s="185">
        <v>0</v>
      </c>
      <c r="R124" s="185">
        <f t="shared" si="12"/>
        <v>0</v>
      </c>
      <c r="S124" s="185">
        <v>0</v>
      </c>
      <c r="T124" s="186">
        <f t="shared" si="13"/>
        <v>0</v>
      </c>
      <c r="U124" s="37"/>
      <c r="V124" s="37"/>
      <c r="W124" s="37"/>
      <c r="X124" s="37"/>
      <c r="Y124" s="37"/>
      <c r="Z124" s="37"/>
      <c r="AA124" s="37"/>
      <c r="AB124" s="37"/>
      <c r="AC124" s="37"/>
      <c r="AD124" s="37"/>
      <c r="AE124" s="37"/>
      <c r="AR124" s="187" t="s">
        <v>162</v>
      </c>
      <c r="AT124" s="187" t="s">
        <v>157</v>
      </c>
      <c r="AU124" s="187" t="s">
        <v>89</v>
      </c>
      <c r="AY124" s="19" t="s">
        <v>154</v>
      </c>
      <c r="BE124" s="188">
        <f t="shared" si="14"/>
        <v>0</v>
      </c>
      <c r="BF124" s="188">
        <f t="shared" si="15"/>
        <v>0</v>
      </c>
      <c r="BG124" s="188">
        <f t="shared" si="16"/>
        <v>0</v>
      </c>
      <c r="BH124" s="188">
        <f t="shared" si="17"/>
        <v>0</v>
      </c>
      <c r="BI124" s="188">
        <f t="shared" si="18"/>
        <v>0</v>
      </c>
      <c r="BJ124" s="19" t="s">
        <v>89</v>
      </c>
      <c r="BK124" s="188">
        <f t="shared" si="19"/>
        <v>0</v>
      </c>
      <c r="BL124" s="19" t="s">
        <v>162</v>
      </c>
      <c r="BM124" s="187" t="s">
        <v>615</v>
      </c>
    </row>
    <row r="125" spans="1:65" s="2" customFormat="1" ht="16.5" customHeight="1" x14ac:dyDescent="0.2">
      <c r="A125" s="37"/>
      <c r="B125" s="38"/>
      <c r="C125" s="176" t="s">
        <v>423</v>
      </c>
      <c r="D125" s="176" t="s">
        <v>157</v>
      </c>
      <c r="E125" s="177" t="s">
        <v>1668</v>
      </c>
      <c r="F125" s="178" t="s">
        <v>1669</v>
      </c>
      <c r="G125" s="179" t="s">
        <v>305</v>
      </c>
      <c r="H125" s="180">
        <v>125</v>
      </c>
      <c r="I125" s="181"/>
      <c r="J125" s="182">
        <f t="shared" si="10"/>
        <v>0</v>
      </c>
      <c r="K125" s="178" t="s">
        <v>79</v>
      </c>
      <c r="L125" s="42"/>
      <c r="M125" s="183" t="s">
        <v>79</v>
      </c>
      <c r="N125" s="184" t="s">
        <v>51</v>
      </c>
      <c r="O125" s="67"/>
      <c r="P125" s="185">
        <f t="shared" si="11"/>
        <v>0</v>
      </c>
      <c r="Q125" s="185">
        <v>0</v>
      </c>
      <c r="R125" s="185">
        <f t="shared" si="12"/>
        <v>0</v>
      </c>
      <c r="S125" s="185">
        <v>0</v>
      </c>
      <c r="T125" s="186">
        <f t="shared" si="13"/>
        <v>0</v>
      </c>
      <c r="U125" s="37"/>
      <c r="V125" s="37"/>
      <c r="W125" s="37"/>
      <c r="X125" s="37"/>
      <c r="Y125" s="37"/>
      <c r="Z125" s="37"/>
      <c r="AA125" s="37"/>
      <c r="AB125" s="37"/>
      <c r="AC125" s="37"/>
      <c r="AD125" s="37"/>
      <c r="AE125" s="37"/>
      <c r="AR125" s="187" t="s">
        <v>162</v>
      </c>
      <c r="AT125" s="187" t="s">
        <v>157</v>
      </c>
      <c r="AU125" s="187" t="s">
        <v>89</v>
      </c>
      <c r="AY125" s="19" t="s">
        <v>154</v>
      </c>
      <c r="BE125" s="188">
        <f t="shared" si="14"/>
        <v>0</v>
      </c>
      <c r="BF125" s="188">
        <f t="shared" si="15"/>
        <v>0</v>
      </c>
      <c r="BG125" s="188">
        <f t="shared" si="16"/>
        <v>0</v>
      </c>
      <c r="BH125" s="188">
        <f t="shared" si="17"/>
        <v>0</v>
      </c>
      <c r="BI125" s="188">
        <f t="shared" si="18"/>
        <v>0</v>
      </c>
      <c r="BJ125" s="19" t="s">
        <v>89</v>
      </c>
      <c r="BK125" s="188">
        <f t="shared" si="19"/>
        <v>0</v>
      </c>
      <c r="BL125" s="19" t="s">
        <v>162</v>
      </c>
      <c r="BM125" s="187" t="s">
        <v>626</v>
      </c>
    </row>
    <row r="126" spans="1:65" s="2" customFormat="1" ht="16.5" customHeight="1" x14ac:dyDescent="0.2">
      <c r="A126" s="37"/>
      <c r="B126" s="38"/>
      <c r="C126" s="176" t="s">
        <v>433</v>
      </c>
      <c r="D126" s="176" t="s">
        <v>157</v>
      </c>
      <c r="E126" s="177" t="s">
        <v>1670</v>
      </c>
      <c r="F126" s="178" t="s">
        <v>1671</v>
      </c>
      <c r="G126" s="179" t="s">
        <v>1013</v>
      </c>
      <c r="H126" s="180">
        <v>490</v>
      </c>
      <c r="I126" s="181"/>
      <c r="J126" s="182">
        <f t="shared" si="10"/>
        <v>0</v>
      </c>
      <c r="K126" s="178" t="s">
        <v>79</v>
      </c>
      <c r="L126" s="42"/>
      <c r="M126" s="183" t="s">
        <v>79</v>
      </c>
      <c r="N126" s="184" t="s">
        <v>51</v>
      </c>
      <c r="O126" s="67"/>
      <c r="P126" s="185">
        <f t="shared" si="11"/>
        <v>0</v>
      </c>
      <c r="Q126" s="185">
        <v>0</v>
      </c>
      <c r="R126" s="185">
        <f t="shared" si="12"/>
        <v>0</v>
      </c>
      <c r="S126" s="185">
        <v>0</v>
      </c>
      <c r="T126" s="186">
        <f t="shared" si="13"/>
        <v>0</v>
      </c>
      <c r="U126" s="37"/>
      <c r="V126" s="37"/>
      <c r="W126" s="37"/>
      <c r="X126" s="37"/>
      <c r="Y126" s="37"/>
      <c r="Z126" s="37"/>
      <c r="AA126" s="37"/>
      <c r="AB126" s="37"/>
      <c r="AC126" s="37"/>
      <c r="AD126" s="37"/>
      <c r="AE126" s="37"/>
      <c r="AR126" s="187" t="s">
        <v>162</v>
      </c>
      <c r="AT126" s="187" t="s">
        <v>157</v>
      </c>
      <c r="AU126" s="187" t="s">
        <v>89</v>
      </c>
      <c r="AY126" s="19" t="s">
        <v>154</v>
      </c>
      <c r="BE126" s="188">
        <f t="shared" si="14"/>
        <v>0</v>
      </c>
      <c r="BF126" s="188">
        <f t="shared" si="15"/>
        <v>0</v>
      </c>
      <c r="BG126" s="188">
        <f t="shared" si="16"/>
        <v>0</v>
      </c>
      <c r="BH126" s="188">
        <f t="shared" si="17"/>
        <v>0</v>
      </c>
      <c r="BI126" s="188">
        <f t="shared" si="18"/>
        <v>0</v>
      </c>
      <c r="BJ126" s="19" t="s">
        <v>89</v>
      </c>
      <c r="BK126" s="188">
        <f t="shared" si="19"/>
        <v>0</v>
      </c>
      <c r="BL126" s="19" t="s">
        <v>162</v>
      </c>
      <c r="BM126" s="187" t="s">
        <v>634</v>
      </c>
    </row>
    <row r="127" spans="1:65" s="2" customFormat="1" ht="16.5" customHeight="1" x14ac:dyDescent="0.2">
      <c r="A127" s="37"/>
      <c r="B127" s="38"/>
      <c r="C127" s="176" t="s">
        <v>442</v>
      </c>
      <c r="D127" s="176" t="s">
        <v>157</v>
      </c>
      <c r="E127" s="177" t="s">
        <v>1672</v>
      </c>
      <c r="F127" s="178" t="s">
        <v>1673</v>
      </c>
      <c r="G127" s="179" t="s">
        <v>305</v>
      </c>
      <c r="H127" s="180">
        <v>55</v>
      </c>
      <c r="I127" s="181"/>
      <c r="J127" s="182">
        <f t="shared" si="10"/>
        <v>0</v>
      </c>
      <c r="K127" s="178" t="s">
        <v>79</v>
      </c>
      <c r="L127" s="42"/>
      <c r="M127" s="183" t="s">
        <v>79</v>
      </c>
      <c r="N127" s="184" t="s">
        <v>51</v>
      </c>
      <c r="O127" s="67"/>
      <c r="P127" s="185">
        <f t="shared" si="11"/>
        <v>0</v>
      </c>
      <c r="Q127" s="185">
        <v>0</v>
      </c>
      <c r="R127" s="185">
        <f t="shared" si="12"/>
        <v>0</v>
      </c>
      <c r="S127" s="185">
        <v>0</v>
      </c>
      <c r="T127" s="186">
        <f t="shared" si="13"/>
        <v>0</v>
      </c>
      <c r="U127" s="37"/>
      <c r="V127" s="37"/>
      <c r="W127" s="37"/>
      <c r="X127" s="37"/>
      <c r="Y127" s="37"/>
      <c r="Z127" s="37"/>
      <c r="AA127" s="37"/>
      <c r="AB127" s="37"/>
      <c r="AC127" s="37"/>
      <c r="AD127" s="37"/>
      <c r="AE127" s="37"/>
      <c r="AR127" s="187" t="s">
        <v>162</v>
      </c>
      <c r="AT127" s="187" t="s">
        <v>157</v>
      </c>
      <c r="AU127" s="187" t="s">
        <v>89</v>
      </c>
      <c r="AY127" s="19" t="s">
        <v>154</v>
      </c>
      <c r="BE127" s="188">
        <f t="shared" si="14"/>
        <v>0</v>
      </c>
      <c r="BF127" s="188">
        <f t="shared" si="15"/>
        <v>0</v>
      </c>
      <c r="BG127" s="188">
        <f t="shared" si="16"/>
        <v>0</v>
      </c>
      <c r="BH127" s="188">
        <f t="shared" si="17"/>
        <v>0</v>
      </c>
      <c r="BI127" s="188">
        <f t="shared" si="18"/>
        <v>0</v>
      </c>
      <c r="BJ127" s="19" t="s">
        <v>89</v>
      </c>
      <c r="BK127" s="188">
        <f t="shared" si="19"/>
        <v>0</v>
      </c>
      <c r="BL127" s="19" t="s">
        <v>162</v>
      </c>
      <c r="BM127" s="187" t="s">
        <v>645</v>
      </c>
    </row>
    <row r="128" spans="1:65" s="2" customFormat="1" ht="16.5" customHeight="1" x14ac:dyDescent="0.2">
      <c r="A128" s="37"/>
      <c r="B128" s="38"/>
      <c r="C128" s="176" t="s">
        <v>446</v>
      </c>
      <c r="D128" s="176" t="s">
        <v>157</v>
      </c>
      <c r="E128" s="177" t="s">
        <v>1674</v>
      </c>
      <c r="F128" s="178" t="s">
        <v>1675</v>
      </c>
      <c r="G128" s="179" t="s">
        <v>305</v>
      </c>
      <c r="H128" s="180">
        <v>20</v>
      </c>
      <c r="I128" s="181"/>
      <c r="J128" s="182">
        <f t="shared" si="10"/>
        <v>0</v>
      </c>
      <c r="K128" s="178" t="s">
        <v>79</v>
      </c>
      <c r="L128" s="42"/>
      <c r="M128" s="183" t="s">
        <v>79</v>
      </c>
      <c r="N128" s="184" t="s">
        <v>51</v>
      </c>
      <c r="O128" s="67"/>
      <c r="P128" s="185">
        <f t="shared" si="11"/>
        <v>0</v>
      </c>
      <c r="Q128" s="185">
        <v>0</v>
      </c>
      <c r="R128" s="185">
        <f t="shared" si="12"/>
        <v>0</v>
      </c>
      <c r="S128" s="185">
        <v>0</v>
      </c>
      <c r="T128" s="186">
        <f t="shared" si="13"/>
        <v>0</v>
      </c>
      <c r="U128" s="37"/>
      <c r="V128" s="37"/>
      <c r="W128" s="37"/>
      <c r="X128" s="37"/>
      <c r="Y128" s="37"/>
      <c r="Z128" s="37"/>
      <c r="AA128" s="37"/>
      <c r="AB128" s="37"/>
      <c r="AC128" s="37"/>
      <c r="AD128" s="37"/>
      <c r="AE128" s="37"/>
      <c r="AR128" s="187" t="s">
        <v>162</v>
      </c>
      <c r="AT128" s="187" t="s">
        <v>157</v>
      </c>
      <c r="AU128" s="187" t="s">
        <v>89</v>
      </c>
      <c r="AY128" s="19" t="s">
        <v>154</v>
      </c>
      <c r="BE128" s="188">
        <f t="shared" si="14"/>
        <v>0</v>
      </c>
      <c r="BF128" s="188">
        <f t="shared" si="15"/>
        <v>0</v>
      </c>
      <c r="BG128" s="188">
        <f t="shared" si="16"/>
        <v>0</v>
      </c>
      <c r="BH128" s="188">
        <f t="shared" si="17"/>
        <v>0</v>
      </c>
      <c r="BI128" s="188">
        <f t="shared" si="18"/>
        <v>0</v>
      </c>
      <c r="BJ128" s="19" t="s">
        <v>89</v>
      </c>
      <c r="BK128" s="188">
        <f t="shared" si="19"/>
        <v>0</v>
      </c>
      <c r="BL128" s="19" t="s">
        <v>162</v>
      </c>
      <c r="BM128" s="187" t="s">
        <v>656</v>
      </c>
    </row>
    <row r="129" spans="1:65" s="2" customFormat="1" ht="16.5" customHeight="1" x14ac:dyDescent="0.2">
      <c r="A129" s="37"/>
      <c r="B129" s="38"/>
      <c r="C129" s="176" t="s">
        <v>450</v>
      </c>
      <c r="D129" s="176" t="s">
        <v>157</v>
      </c>
      <c r="E129" s="177" t="s">
        <v>1676</v>
      </c>
      <c r="F129" s="178" t="s">
        <v>1677</v>
      </c>
      <c r="G129" s="179" t="s">
        <v>305</v>
      </c>
      <c r="H129" s="180">
        <v>75</v>
      </c>
      <c r="I129" s="181"/>
      <c r="J129" s="182">
        <f t="shared" ref="J129:J160" si="20">ROUND(I129*H129,2)</f>
        <v>0</v>
      </c>
      <c r="K129" s="178" t="s">
        <v>79</v>
      </c>
      <c r="L129" s="42"/>
      <c r="M129" s="183" t="s">
        <v>79</v>
      </c>
      <c r="N129" s="184" t="s">
        <v>51</v>
      </c>
      <c r="O129" s="67"/>
      <c r="P129" s="185">
        <f t="shared" ref="P129:P160" si="21">O129*H129</f>
        <v>0</v>
      </c>
      <c r="Q129" s="185">
        <v>0</v>
      </c>
      <c r="R129" s="185">
        <f t="shared" ref="R129:R160" si="22">Q129*H129</f>
        <v>0</v>
      </c>
      <c r="S129" s="185">
        <v>0</v>
      </c>
      <c r="T129" s="186">
        <f t="shared" ref="T129:T160" si="23">S129*H129</f>
        <v>0</v>
      </c>
      <c r="U129" s="37"/>
      <c r="V129" s="37"/>
      <c r="W129" s="37"/>
      <c r="X129" s="37"/>
      <c r="Y129" s="37"/>
      <c r="Z129" s="37"/>
      <c r="AA129" s="37"/>
      <c r="AB129" s="37"/>
      <c r="AC129" s="37"/>
      <c r="AD129" s="37"/>
      <c r="AE129" s="37"/>
      <c r="AR129" s="187" t="s">
        <v>162</v>
      </c>
      <c r="AT129" s="187" t="s">
        <v>157</v>
      </c>
      <c r="AU129" s="187" t="s">
        <v>89</v>
      </c>
      <c r="AY129" s="19" t="s">
        <v>154</v>
      </c>
      <c r="BE129" s="188">
        <f t="shared" ref="BE129:BE160" si="24">IF(N129="základní",J129,0)</f>
        <v>0</v>
      </c>
      <c r="BF129" s="188">
        <f t="shared" ref="BF129:BF160" si="25">IF(N129="snížená",J129,0)</f>
        <v>0</v>
      </c>
      <c r="BG129" s="188">
        <f t="shared" ref="BG129:BG160" si="26">IF(N129="zákl. přenesená",J129,0)</f>
        <v>0</v>
      </c>
      <c r="BH129" s="188">
        <f t="shared" ref="BH129:BH160" si="27">IF(N129="sníž. přenesená",J129,0)</f>
        <v>0</v>
      </c>
      <c r="BI129" s="188">
        <f t="shared" ref="BI129:BI160" si="28">IF(N129="nulová",J129,0)</f>
        <v>0</v>
      </c>
      <c r="BJ129" s="19" t="s">
        <v>89</v>
      </c>
      <c r="BK129" s="188">
        <f t="shared" ref="BK129:BK160" si="29">ROUND(I129*H129,2)</f>
        <v>0</v>
      </c>
      <c r="BL129" s="19" t="s">
        <v>162</v>
      </c>
      <c r="BM129" s="187" t="s">
        <v>668</v>
      </c>
    </row>
    <row r="130" spans="1:65" s="2" customFormat="1" ht="16.5" customHeight="1" x14ac:dyDescent="0.2">
      <c r="A130" s="37"/>
      <c r="B130" s="38"/>
      <c r="C130" s="176" t="s">
        <v>454</v>
      </c>
      <c r="D130" s="176" t="s">
        <v>157</v>
      </c>
      <c r="E130" s="177" t="s">
        <v>1678</v>
      </c>
      <c r="F130" s="178" t="s">
        <v>1679</v>
      </c>
      <c r="G130" s="179" t="s">
        <v>305</v>
      </c>
      <c r="H130" s="180">
        <v>15</v>
      </c>
      <c r="I130" s="181"/>
      <c r="J130" s="182">
        <f t="shared" si="20"/>
        <v>0</v>
      </c>
      <c r="K130" s="178" t="s">
        <v>79</v>
      </c>
      <c r="L130" s="42"/>
      <c r="M130" s="183" t="s">
        <v>79</v>
      </c>
      <c r="N130" s="184" t="s">
        <v>51</v>
      </c>
      <c r="O130" s="67"/>
      <c r="P130" s="185">
        <f t="shared" si="21"/>
        <v>0</v>
      </c>
      <c r="Q130" s="185">
        <v>0</v>
      </c>
      <c r="R130" s="185">
        <f t="shared" si="22"/>
        <v>0</v>
      </c>
      <c r="S130" s="185">
        <v>0</v>
      </c>
      <c r="T130" s="186">
        <f t="shared" si="23"/>
        <v>0</v>
      </c>
      <c r="U130" s="37"/>
      <c r="V130" s="37"/>
      <c r="W130" s="37"/>
      <c r="X130" s="37"/>
      <c r="Y130" s="37"/>
      <c r="Z130" s="37"/>
      <c r="AA130" s="37"/>
      <c r="AB130" s="37"/>
      <c r="AC130" s="37"/>
      <c r="AD130" s="37"/>
      <c r="AE130" s="37"/>
      <c r="AR130" s="187" t="s">
        <v>162</v>
      </c>
      <c r="AT130" s="187" t="s">
        <v>157</v>
      </c>
      <c r="AU130" s="187" t="s">
        <v>89</v>
      </c>
      <c r="AY130" s="19" t="s">
        <v>154</v>
      </c>
      <c r="BE130" s="188">
        <f t="shared" si="24"/>
        <v>0</v>
      </c>
      <c r="BF130" s="188">
        <f t="shared" si="25"/>
        <v>0</v>
      </c>
      <c r="BG130" s="188">
        <f t="shared" si="26"/>
        <v>0</v>
      </c>
      <c r="BH130" s="188">
        <f t="shared" si="27"/>
        <v>0</v>
      </c>
      <c r="BI130" s="188">
        <f t="shared" si="28"/>
        <v>0</v>
      </c>
      <c r="BJ130" s="19" t="s">
        <v>89</v>
      </c>
      <c r="BK130" s="188">
        <f t="shared" si="29"/>
        <v>0</v>
      </c>
      <c r="BL130" s="19" t="s">
        <v>162</v>
      </c>
      <c r="BM130" s="187" t="s">
        <v>681</v>
      </c>
    </row>
    <row r="131" spans="1:65" s="2" customFormat="1" ht="16.5" customHeight="1" x14ac:dyDescent="0.2">
      <c r="A131" s="37"/>
      <c r="B131" s="38"/>
      <c r="C131" s="176" t="s">
        <v>458</v>
      </c>
      <c r="D131" s="176" t="s">
        <v>157</v>
      </c>
      <c r="E131" s="177" t="s">
        <v>1680</v>
      </c>
      <c r="F131" s="178" t="s">
        <v>1681</v>
      </c>
      <c r="G131" s="179" t="s">
        <v>305</v>
      </c>
      <c r="H131" s="180">
        <v>15</v>
      </c>
      <c r="I131" s="181"/>
      <c r="J131" s="182">
        <f t="shared" si="20"/>
        <v>0</v>
      </c>
      <c r="K131" s="178" t="s">
        <v>79</v>
      </c>
      <c r="L131" s="42"/>
      <c r="M131" s="183" t="s">
        <v>79</v>
      </c>
      <c r="N131" s="184" t="s">
        <v>51</v>
      </c>
      <c r="O131" s="67"/>
      <c r="P131" s="185">
        <f t="shared" si="21"/>
        <v>0</v>
      </c>
      <c r="Q131" s="185">
        <v>0</v>
      </c>
      <c r="R131" s="185">
        <f t="shared" si="22"/>
        <v>0</v>
      </c>
      <c r="S131" s="185">
        <v>0</v>
      </c>
      <c r="T131" s="186">
        <f t="shared" si="23"/>
        <v>0</v>
      </c>
      <c r="U131" s="37"/>
      <c r="V131" s="37"/>
      <c r="W131" s="37"/>
      <c r="X131" s="37"/>
      <c r="Y131" s="37"/>
      <c r="Z131" s="37"/>
      <c r="AA131" s="37"/>
      <c r="AB131" s="37"/>
      <c r="AC131" s="37"/>
      <c r="AD131" s="37"/>
      <c r="AE131" s="37"/>
      <c r="AR131" s="187" t="s">
        <v>162</v>
      </c>
      <c r="AT131" s="187" t="s">
        <v>157</v>
      </c>
      <c r="AU131" s="187" t="s">
        <v>89</v>
      </c>
      <c r="AY131" s="19" t="s">
        <v>154</v>
      </c>
      <c r="BE131" s="188">
        <f t="shared" si="24"/>
        <v>0</v>
      </c>
      <c r="BF131" s="188">
        <f t="shared" si="25"/>
        <v>0</v>
      </c>
      <c r="BG131" s="188">
        <f t="shared" si="26"/>
        <v>0</v>
      </c>
      <c r="BH131" s="188">
        <f t="shared" si="27"/>
        <v>0</v>
      </c>
      <c r="BI131" s="188">
        <f t="shared" si="28"/>
        <v>0</v>
      </c>
      <c r="BJ131" s="19" t="s">
        <v>89</v>
      </c>
      <c r="BK131" s="188">
        <f t="shared" si="29"/>
        <v>0</v>
      </c>
      <c r="BL131" s="19" t="s">
        <v>162</v>
      </c>
      <c r="BM131" s="187" t="s">
        <v>698</v>
      </c>
    </row>
    <row r="132" spans="1:65" s="2" customFormat="1" ht="16.5" customHeight="1" x14ac:dyDescent="0.2">
      <c r="A132" s="37"/>
      <c r="B132" s="38"/>
      <c r="C132" s="176" t="s">
        <v>462</v>
      </c>
      <c r="D132" s="176" t="s">
        <v>157</v>
      </c>
      <c r="E132" s="177" t="s">
        <v>1682</v>
      </c>
      <c r="F132" s="178" t="s">
        <v>1683</v>
      </c>
      <c r="G132" s="179" t="s">
        <v>305</v>
      </c>
      <c r="H132" s="180">
        <v>20</v>
      </c>
      <c r="I132" s="181"/>
      <c r="J132" s="182">
        <f t="shared" si="20"/>
        <v>0</v>
      </c>
      <c r="K132" s="178" t="s">
        <v>79</v>
      </c>
      <c r="L132" s="42"/>
      <c r="M132" s="183" t="s">
        <v>79</v>
      </c>
      <c r="N132" s="184" t="s">
        <v>51</v>
      </c>
      <c r="O132" s="67"/>
      <c r="P132" s="185">
        <f t="shared" si="21"/>
        <v>0</v>
      </c>
      <c r="Q132" s="185">
        <v>0</v>
      </c>
      <c r="R132" s="185">
        <f t="shared" si="22"/>
        <v>0</v>
      </c>
      <c r="S132" s="185">
        <v>0</v>
      </c>
      <c r="T132" s="186">
        <f t="shared" si="23"/>
        <v>0</v>
      </c>
      <c r="U132" s="37"/>
      <c r="V132" s="37"/>
      <c r="W132" s="37"/>
      <c r="X132" s="37"/>
      <c r="Y132" s="37"/>
      <c r="Z132" s="37"/>
      <c r="AA132" s="37"/>
      <c r="AB132" s="37"/>
      <c r="AC132" s="37"/>
      <c r="AD132" s="37"/>
      <c r="AE132" s="37"/>
      <c r="AR132" s="187" t="s">
        <v>162</v>
      </c>
      <c r="AT132" s="187" t="s">
        <v>157</v>
      </c>
      <c r="AU132" s="187" t="s">
        <v>89</v>
      </c>
      <c r="AY132" s="19" t="s">
        <v>154</v>
      </c>
      <c r="BE132" s="188">
        <f t="shared" si="24"/>
        <v>0</v>
      </c>
      <c r="BF132" s="188">
        <f t="shared" si="25"/>
        <v>0</v>
      </c>
      <c r="BG132" s="188">
        <f t="shared" si="26"/>
        <v>0</v>
      </c>
      <c r="BH132" s="188">
        <f t="shared" si="27"/>
        <v>0</v>
      </c>
      <c r="BI132" s="188">
        <f t="shared" si="28"/>
        <v>0</v>
      </c>
      <c r="BJ132" s="19" t="s">
        <v>89</v>
      </c>
      <c r="BK132" s="188">
        <f t="shared" si="29"/>
        <v>0</v>
      </c>
      <c r="BL132" s="19" t="s">
        <v>162</v>
      </c>
      <c r="BM132" s="187" t="s">
        <v>709</v>
      </c>
    </row>
    <row r="133" spans="1:65" s="2" customFormat="1" ht="16.5" customHeight="1" x14ac:dyDescent="0.2">
      <c r="A133" s="37"/>
      <c r="B133" s="38"/>
      <c r="C133" s="176" t="s">
        <v>466</v>
      </c>
      <c r="D133" s="176" t="s">
        <v>157</v>
      </c>
      <c r="E133" s="177" t="s">
        <v>1684</v>
      </c>
      <c r="F133" s="178" t="s">
        <v>1685</v>
      </c>
      <c r="G133" s="179" t="s">
        <v>305</v>
      </c>
      <c r="H133" s="180">
        <v>20</v>
      </c>
      <c r="I133" s="181"/>
      <c r="J133" s="182">
        <f t="shared" si="20"/>
        <v>0</v>
      </c>
      <c r="K133" s="178" t="s">
        <v>79</v>
      </c>
      <c r="L133" s="42"/>
      <c r="M133" s="183" t="s">
        <v>79</v>
      </c>
      <c r="N133" s="184" t="s">
        <v>51</v>
      </c>
      <c r="O133" s="67"/>
      <c r="P133" s="185">
        <f t="shared" si="21"/>
        <v>0</v>
      </c>
      <c r="Q133" s="185">
        <v>0</v>
      </c>
      <c r="R133" s="185">
        <f t="shared" si="22"/>
        <v>0</v>
      </c>
      <c r="S133" s="185">
        <v>0</v>
      </c>
      <c r="T133" s="186">
        <f t="shared" si="23"/>
        <v>0</v>
      </c>
      <c r="U133" s="37"/>
      <c r="V133" s="37"/>
      <c r="W133" s="37"/>
      <c r="X133" s="37"/>
      <c r="Y133" s="37"/>
      <c r="Z133" s="37"/>
      <c r="AA133" s="37"/>
      <c r="AB133" s="37"/>
      <c r="AC133" s="37"/>
      <c r="AD133" s="37"/>
      <c r="AE133" s="37"/>
      <c r="AR133" s="187" t="s">
        <v>162</v>
      </c>
      <c r="AT133" s="187" t="s">
        <v>157</v>
      </c>
      <c r="AU133" s="187" t="s">
        <v>89</v>
      </c>
      <c r="AY133" s="19" t="s">
        <v>154</v>
      </c>
      <c r="BE133" s="188">
        <f t="shared" si="24"/>
        <v>0</v>
      </c>
      <c r="BF133" s="188">
        <f t="shared" si="25"/>
        <v>0</v>
      </c>
      <c r="BG133" s="188">
        <f t="shared" si="26"/>
        <v>0</v>
      </c>
      <c r="BH133" s="188">
        <f t="shared" si="27"/>
        <v>0</v>
      </c>
      <c r="BI133" s="188">
        <f t="shared" si="28"/>
        <v>0</v>
      </c>
      <c r="BJ133" s="19" t="s">
        <v>89</v>
      </c>
      <c r="BK133" s="188">
        <f t="shared" si="29"/>
        <v>0</v>
      </c>
      <c r="BL133" s="19" t="s">
        <v>162</v>
      </c>
      <c r="BM133" s="187" t="s">
        <v>720</v>
      </c>
    </row>
    <row r="134" spans="1:65" s="2" customFormat="1" ht="16.5" customHeight="1" x14ac:dyDescent="0.2">
      <c r="A134" s="37"/>
      <c r="B134" s="38"/>
      <c r="C134" s="176" t="s">
        <v>470</v>
      </c>
      <c r="D134" s="176" t="s">
        <v>157</v>
      </c>
      <c r="E134" s="177" t="s">
        <v>1686</v>
      </c>
      <c r="F134" s="178" t="s">
        <v>1687</v>
      </c>
      <c r="G134" s="179" t="s">
        <v>305</v>
      </c>
      <c r="H134" s="180">
        <v>20</v>
      </c>
      <c r="I134" s="181"/>
      <c r="J134" s="182">
        <f t="shared" si="20"/>
        <v>0</v>
      </c>
      <c r="K134" s="178" t="s">
        <v>79</v>
      </c>
      <c r="L134" s="42"/>
      <c r="M134" s="183" t="s">
        <v>79</v>
      </c>
      <c r="N134" s="184" t="s">
        <v>51</v>
      </c>
      <c r="O134" s="67"/>
      <c r="P134" s="185">
        <f t="shared" si="21"/>
        <v>0</v>
      </c>
      <c r="Q134" s="185">
        <v>0</v>
      </c>
      <c r="R134" s="185">
        <f t="shared" si="22"/>
        <v>0</v>
      </c>
      <c r="S134" s="185">
        <v>0</v>
      </c>
      <c r="T134" s="186">
        <f t="shared" si="23"/>
        <v>0</v>
      </c>
      <c r="U134" s="37"/>
      <c r="V134" s="37"/>
      <c r="W134" s="37"/>
      <c r="X134" s="37"/>
      <c r="Y134" s="37"/>
      <c r="Z134" s="37"/>
      <c r="AA134" s="37"/>
      <c r="AB134" s="37"/>
      <c r="AC134" s="37"/>
      <c r="AD134" s="37"/>
      <c r="AE134" s="37"/>
      <c r="AR134" s="187" t="s">
        <v>162</v>
      </c>
      <c r="AT134" s="187" t="s">
        <v>157</v>
      </c>
      <c r="AU134" s="187" t="s">
        <v>89</v>
      </c>
      <c r="AY134" s="19" t="s">
        <v>154</v>
      </c>
      <c r="BE134" s="188">
        <f t="shared" si="24"/>
        <v>0</v>
      </c>
      <c r="BF134" s="188">
        <f t="shared" si="25"/>
        <v>0</v>
      </c>
      <c r="BG134" s="188">
        <f t="shared" si="26"/>
        <v>0</v>
      </c>
      <c r="BH134" s="188">
        <f t="shared" si="27"/>
        <v>0</v>
      </c>
      <c r="BI134" s="188">
        <f t="shared" si="28"/>
        <v>0</v>
      </c>
      <c r="BJ134" s="19" t="s">
        <v>89</v>
      </c>
      <c r="BK134" s="188">
        <f t="shared" si="29"/>
        <v>0</v>
      </c>
      <c r="BL134" s="19" t="s">
        <v>162</v>
      </c>
      <c r="BM134" s="187" t="s">
        <v>730</v>
      </c>
    </row>
    <row r="135" spans="1:65" s="2" customFormat="1" ht="16.5" customHeight="1" x14ac:dyDescent="0.2">
      <c r="A135" s="37"/>
      <c r="B135" s="38"/>
      <c r="C135" s="176" t="s">
        <v>475</v>
      </c>
      <c r="D135" s="176" t="s">
        <v>157</v>
      </c>
      <c r="E135" s="177" t="s">
        <v>1688</v>
      </c>
      <c r="F135" s="178" t="s">
        <v>1689</v>
      </c>
      <c r="G135" s="179" t="s">
        <v>305</v>
      </c>
      <c r="H135" s="180">
        <v>20</v>
      </c>
      <c r="I135" s="181"/>
      <c r="J135" s="182">
        <f t="shared" si="20"/>
        <v>0</v>
      </c>
      <c r="K135" s="178" t="s">
        <v>79</v>
      </c>
      <c r="L135" s="42"/>
      <c r="M135" s="183" t="s">
        <v>79</v>
      </c>
      <c r="N135" s="184" t="s">
        <v>51</v>
      </c>
      <c r="O135" s="67"/>
      <c r="P135" s="185">
        <f t="shared" si="21"/>
        <v>0</v>
      </c>
      <c r="Q135" s="185">
        <v>0</v>
      </c>
      <c r="R135" s="185">
        <f t="shared" si="22"/>
        <v>0</v>
      </c>
      <c r="S135" s="185">
        <v>0</v>
      </c>
      <c r="T135" s="186">
        <f t="shared" si="23"/>
        <v>0</v>
      </c>
      <c r="U135" s="37"/>
      <c r="V135" s="37"/>
      <c r="W135" s="37"/>
      <c r="X135" s="37"/>
      <c r="Y135" s="37"/>
      <c r="Z135" s="37"/>
      <c r="AA135" s="37"/>
      <c r="AB135" s="37"/>
      <c r="AC135" s="37"/>
      <c r="AD135" s="37"/>
      <c r="AE135" s="37"/>
      <c r="AR135" s="187" t="s">
        <v>162</v>
      </c>
      <c r="AT135" s="187" t="s">
        <v>157</v>
      </c>
      <c r="AU135" s="187" t="s">
        <v>89</v>
      </c>
      <c r="AY135" s="19" t="s">
        <v>154</v>
      </c>
      <c r="BE135" s="188">
        <f t="shared" si="24"/>
        <v>0</v>
      </c>
      <c r="BF135" s="188">
        <f t="shared" si="25"/>
        <v>0</v>
      </c>
      <c r="BG135" s="188">
        <f t="shared" si="26"/>
        <v>0</v>
      </c>
      <c r="BH135" s="188">
        <f t="shared" si="27"/>
        <v>0</v>
      </c>
      <c r="BI135" s="188">
        <f t="shared" si="28"/>
        <v>0</v>
      </c>
      <c r="BJ135" s="19" t="s">
        <v>89</v>
      </c>
      <c r="BK135" s="188">
        <f t="shared" si="29"/>
        <v>0</v>
      </c>
      <c r="BL135" s="19" t="s">
        <v>162</v>
      </c>
      <c r="BM135" s="187" t="s">
        <v>742</v>
      </c>
    </row>
    <row r="136" spans="1:65" s="2" customFormat="1" ht="16.5" customHeight="1" x14ac:dyDescent="0.2">
      <c r="A136" s="37"/>
      <c r="B136" s="38"/>
      <c r="C136" s="176" t="s">
        <v>479</v>
      </c>
      <c r="D136" s="176" t="s">
        <v>157</v>
      </c>
      <c r="E136" s="177" t="s">
        <v>1690</v>
      </c>
      <c r="F136" s="178" t="s">
        <v>1691</v>
      </c>
      <c r="G136" s="179" t="s">
        <v>305</v>
      </c>
      <c r="H136" s="180">
        <v>15</v>
      </c>
      <c r="I136" s="181"/>
      <c r="J136" s="182">
        <f t="shared" si="20"/>
        <v>0</v>
      </c>
      <c r="K136" s="178" t="s">
        <v>79</v>
      </c>
      <c r="L136" s="42"/>
      <c r="M136" s="183" t="s">
        <v>79</v>
      </c>
      <c r="N136" s="184" t="s">
        <v>51</v>
      </c>
      <c r="O136" s="67"/>
      <c r="P136" s="185">
        <f t="shared" si="21"/>
        <v>0</v>
      </c>
      <c r="Q136" s="185">
        <v>0</v>
      </c>
      <c r="R136" s="185">
        <f t="shared" si="22"/>
        <v>0</v>
      </c>
      <c r="S136" s="185">
        <v>0</v>
      </c>
      <c r="T136" s="186">
        <f t="shared" si="23"/>
        <v>0</v>
      </c>
      <c r="U136" s="37"/>
      <c r="V136" s="37"/>
      <c r="W136" s="37"/>
      <c r="X136" s="37"/>
      <c r="Y136" s="37"/>
      <c r="Z136" s="37"/>
      <c r="AA136" s="37"/>
      <c r="AB136" s="37"/>
      <c r="AC136" s="37"/>
      <c r="AD136" s="37"/>
      <c r="AE136" s="37"/>
      <c r="AR136" s="187" t="s">
        <v>162</v>
      </c>
      <c r="AT136" s="187" t="s">
        <v>157</v>
      </c>
      <c r="AU136" s="187" t="s">
        <v>89</v>
      </c>
      <c r="AY136" s="19" t="s">
        <v>154</v>
      </c>
      <c r="BE136" s="188">
        <f t="shared" si="24"/>
        <v>0</v>
      </c>
      <c r="BF136" s="188">
        <f t="shared" si="25"/>
        <v>0</v>
      </c>
      <c r="BG136" s="188">
        <f t="shared" si="26"/>
        <v>0</v>
      </c>
      <c r="BH136" s="188">
        <f t="shared" si="27"/>
        <v>0</v>
      </c>
      <c r="BI136" s="188">
        <f t="shared" si="28"/>
        <v>0</v>
      </c>
      <c r="BJ136" s="19" t="s">
        <v>89</v>
      </c>
      <c r="BK136" s="188">
        <f t="shared" si="29"/>
        <v>0</v>
      </c>
      <c r="BL136" s="19" t="s">
        <v>162</v>
      </c>
      <c r="BM136" s="187" t="s">
        <v>751</v>
      </c>
    </row>
    <row r="137" spans="1:65" s="2" customFormat="1" ht="16.5" customHeight="1" x14ac:dyDescent="0.2">
      <c r="A137" s="37"/>
      <c r="B137" s="38"/>
      <c r="C137" s="176" t="s">
        <v>484</v>
      </c>
      <c r="D137" s="176" t="s">
        <v>157</v>
      </c>
      <c r="E137" s="177" t="s">
        <v>1692</v>
      </c>
      <c r="F137" s="178" t="s">
        <v>1693</v>
      </c>
      <c r="G137" s="179" t="s">
        <v>305</v>
      </c>
      <c r="H137" s="180">
        <v>15</v>
      </c>
      <c r="I137" s="181"/>
      <c r="J137" s="182">
        <f t="shared" si="20"/>
        <v>0</v>
      </c>
      <c r="K137" s="178" t="s">
        <v>79</v>
      </c>
      <c r="L137" s="42"/>
      <c r="M137" s="183" t="s">
        <v>79</v>
      </c>
      <c r="N137" s="184" t="s">
        <v>51</v>
      </c>
      <c r="O137" s="67"/>
      <c r="P137" s="185">
        <f t="shared" si="21"/>
        <v>0</v>
      </c>
      <c r="Q137" s="185">
        <v>0</v>
      </c>
      <c r="R137" s="185">
        <f t="shared" si="22"/>
        <v>0</v>
      </c>
      <c r="S137" s="185">
        <v>0</v>
      </c>
      <c r="T137" s="186">
        <f t="shared" si="23"/>
        <v>0</v>
      </c>
      <c r="U137" s="37"/>
      <c r="V137" s="37"/>
      <c r="W137" s="37"/>
      <c r="X137" s="37"/>
      <c r="Y137" s="37"/>
      <c r="Z137" s="37"/>
      <c r="AA137" s="37"/>
      <c r="AB137" s="37"/>
      <c r="AC137" s="37"/>
      <c r="AD137" s="37"/>
      <c r="AE137" s="37"/>
      <c r="AR137" s="187" t="s">
        <v>162</v>
      </c>
      <c r="AT137" s="187" t="s">
        <v>157</v>
      </c>
      <c r="AU137" s="187" t="s">
        <v>89</v>
      </c>
      <c r="AY137" s="19" t="s">
        <v>154</v>
      </c>
      <c r="BE137" s="188">
        <f t="shared" si="24"/>
        <v>0</v>
      </c>
      <c r="BF137" s="188">
        <f t="shared" si="25"/>
        <v>0</v>
      </c>
      <c r="BG137" s="188">
        <f t="shared" si="26"/>
        <v>0</v>
      </c>
      <c r="BH137" s="188">
        <f t="shared" si="27"/>
        <v>0</v>
      </c>
      <c r="BI137" s="188">
        <f t="shared" si="28"/>
        <v>0</v>
      </c>
      <c r="BJ137" s="19" t="s">
        <v>89</v>
      </c>
      <c r="BK137" s="188">
        <f t="shared" si="29"/>
        <v>0</v>
      </c>
      <c r="BL137" s="19" t="s">
        <v>162</v>
      </c>
      <c r="BM137" s="187" t="s">
        <v>760</v>
      </c>
    </row>
    <row r="138" spans="1:65" s="2" customFormat="1" ht="16.5" customHeight="1" x14ac:dyDescent="0.2">
      <c r="A138" s="37"/>
      <c r="B138" s="38"/>
      <c r="C138" s="176" t="s">
        <v>488</v>
      </c>
      <c r="D138" s="176" t="s">
        <v>157</v>
      </c>
      <c r="E138" s="177" t="s">
        <v>1694</v>
      </c>
      <c r="F138" s="178" t="s">
        <v>1695</v>
      </c>
      <c r="G138" s="179" t="s">
        <v>305</v>
      </c>
      <c r="H138" s="180">
        <v>15</v>
      </c>
      <c r="I138" s="181"/>
      <c r="J138" s="182">
        <f t="shared" si="20"/>
        <v>0</v>
      </c>
      <c r="K138" s="178" t="s">
        <v>79</v>
      </c>
      <c r="L138" s="42"/>
      <c r="M138" s="183" t="s">
        <v>79</v>
      </c>
      <c r="N138" s="184" t="s">
        <v>51</v>
      </c>
      <c r="O138" s="67"/>
      <c r="P138" s="185">
        <f t="shared" si="21"/>
        <v>0</v>
      </c>
      <c r="Q138" s="185">
        <v>0</v>
      </c>
      <c r="R138" s="185">
        <f t="shared" si="22"/>
        <v>0</v>
      </c>
      <c r="S138" s="185">
        <v>0</v>
      </c>
      <c r="T138" s="186">
        <f t="shared" si="23"/>
        <v>0</v>
      </c>
      <c r="U138" s="37"/>
      <c r="V138" s="37"/>
      <c r="W138" s="37"/>
      <c r="X138" s="37"/>
      <c r="Y138" s="37"/>
      <c r="Z138" s="37"/>
      <c r="AA138" s="37"/>
      <c r="AB138" s="37"/>
      <c r="AC138" s="37"/>
      <c r="AD138" s="37"/>
      <c r="AE138" s="37"/>
      <c r="AR138" s="187" t="s">
        <v>162</v>
      </c>
      <c r="AT138" s="187" t="s">
        <v>157</v>
      </c>
      <c r="AU138" s="187" t="s">
        <v>89</v>
      </c>
      <c r="AY138" s="19" t="s">
        <v>154</v>
      </c>
      <c r="BE138" s="188">
        <f t="shared" si="24"/>
        <v>0</v>
      </c>
      <c r="BF138" s="188">
        <f t="shared" si="25"/>
        <v>0</v>
      </c>
      <c r="BG138" s="188">
        <f t="shared" si="26"/>
        <v>0</v>
      </c>
      <c r="BH138" s="188">
        <f t="shared" si="27"/>
        <v>0</v>
      </c>
      <c r="BI138" s="188">
        <f t="shared" si="28"/>
        <v>0</v>
      </c>
      <c r="BJ138" s="19" t="s">
        <v>89</v>
      </c>
      <c r="BK138" s="188">
        <f t="shared" si="29"/>
        <v>0</v>
      </c>
      <c r="BL138" s="19" t="s">
        <v>162</v>
      </c>
      <c r="BM138" s="187" t="s">
        <v>771</v>
      </c>
    </row>
    <row r="139" spans="1:65" s="2" customFormat="1" ht="21.75" customHeight="1" x14ac:dyDescent="0.2">
      <c r="A139" s="37"/>
      <c r="B139" s="38"/>
      <c r="C139" s="176" t="s">
        <v>493</v>
      </c>
      <c r="D139" s="176" t="s">
        <v>157</v>
      </c>
      <c r="E139" s="177" t="s">
        <v>1696</v>
      </c>
      <c r="F139" s="178" t="s">
        <v>1697</v>
      </c>
      <c r="G139" s="179" t="s">
        <v>305</v>
      </c>
      <c r="H139" s="180">
        <v>15</v>
      </c>
      <c r="I139" s="181"/>
      <c r="J139" s="182">
        <f t="shared" si="20"/>
        <v>0</v>
      </c>
      <c r="K139" s="178" t="s">
        <v>79</v>
      </c>
      <c r="L139" s="42"/>
      <c r="M139" s="183" t="s">
        <v>79</v>
      </c>
      <c r="N139" s="184" t="s">
        <v>51</v>
      </c>
      <c r="O139" s="67"/>
      <c r="P139" s="185">
        <f t="shared" si="21"/>
        <v>0</v>
      </c>
      <c r="Q139" s="185">
        <v>0</v>
      </c>
      <c r="R139" s="185">
        <f t="shared" si="22"/>
        <v>0</v>
      </c>
      <c r="S139" s="185">
        <v>0</v>
      </c>
      <c r="T139" s="186">
        <f t="shared" si="23"/>
        <v>0</v>
      </c>
      <c r="U139" s="37"/>
      <c r="V139" s="37"/>
      <c r="W139" s="37"/>
      <c r="X139" s="37"/>
      <c r="Y139" s="37"/>
      <c r="Z139" s="37"/>
      <c r="AA139" s="37"/>
      <c r="AB139" s="37"/>
      <c r="AC139" s="37"/>
      <c r="AD139" s="37"/>
      <c r="AE139" s="37"/>
      <c r="AR139" s="187" t="s">
        <v>162</v>
      </c>
      <c r="AT139" s="187" t="s">
        <v>157</v>
      </c>
      <c r="AU139" s="187" t="s">
        <v>89</v>
      </c>
      <c r="AY139" s="19" t="s">
        <v>154</v>
      </c>
      <c r="BE139" s="188">
        <f t="shared" si="24"/>
        <v>0</v>
      </c>
      <c r="BF139" s="188">
        <f t="shared" si="25"/>
        <v>0</v>
      </c>
      <c r="BG139" s="188">
        <f t="shared" si="26"/>
        <v>0</v>
      </c>
      <c r="BH139" s="188">
        <f t="shared" si="27"/>
        <v>0</v>
      </c>
      <c r="BI139" s="188">
        <f t="shared" si="28"/>
        <v>0</v>
      </c>
      <c r="BJ139" s="19" t="s">
        <v>89</v>
      </c>
      <c r="BK139" s="188">
        <f t="shared" si="29"/>
        <v>0</v>
      </c>
      <c r="BL139" s="19" t="s">
        <v>162</v>
      </c>
      <c r="BM139" s="187" t="s">
        <v>779</v>
      </c>
    </row>
    <row r="140" spans="1:65" s="2" customFormat="1" ht="16.5" customHeight="1" x14ac:dyDescent="0.2">
      <c r="A140" s="37"/>
      <c r="B140" s="38"/>
      <c r="C140" s="176" t="s">
        <v>498</v>
      </c>
      <c r="D140" s="176" t="s">
        <v>157</v>
      </c>
      <c r="E140" s="177" t="s">
        <v>1698</v>
      </c>
      <c r="F140" s="178" t="s">
        <v>1699</v>
      </c>
      <c r="G140" s="179" t="s">
        <v>305</v>
      </c>
      <c r="H140" s="180">
        <v>15</v>
      </c>
      <c r="I140" s="181"/>
      <c r="J140" s="182">
        <f t="shared" si="20"/>
        <v>0</v>
      </c>
      <c r="K140" s="178" t="s">
        <v>79</v>
      </c>
      <c r="L140" s="42"/>
      <c r="M140" s="183" t="s">
        <v>79</v>
      </c>
      <c r="N140" s="184" t="s">
        <v>51</v>
      </c>
      <c r="O140" s="67"/>
      <c r="P140" s="185">
        <f t="shared" si="21"/>
        <v>0</v>
      </c>
      <c r="Q140" s="185">
        <v>0</v>
      </c>
      <c r="R140" s="185">
        <f t="shared" si="22"/>
        <v>0</v>
      </c>
      <c r="S140" s="185">
        <v>0</v>
      </c>
      <c r="T140" s="186">
        <f t="shared" si="23"/>
        <v>0</v>
      </c>
      <c r="U140" s="37"/>
      <c r="V140" s="37"/>
      <c r="W140" s="37"/>
      <c r="X140" s="37"/>
      <c r="Y140" s="37"/>
      <c r="Z140" s="37"/>
      <c r="AA140" s="37"/>
      <c r="AB140" s="37"/>
      <c r="AC140" s="37"/>
      <c r="AD140" s="37"/>
      <c r="AE140" s="37"/>
      <c r="AR140" s="187" t="s">
        <v>162</v>
      </c>
      <c r="AT140" s="187" t="s">
        <v>157</v>
      </c>
      <c r="AU140" s="187" t="s">
        <v>89</v>
      </c>
      <c r="AY140" s="19" t="s">
        <v>154</v>
      </c>
      <c r="BE140" s="188">
        <f t="shared" si="24"/>
        <v>0</v>
      </c>
      <c r="BF140" s="188">
        <f t="shared" si="25"/>
        <v>0</v>
      </c>
      <c r="BG140" s="188">
        <f t="shared" si="26"/>
        <v>0</v>
      </c>
      <c r="BH140" s="188">
        <f t="shared" si="27"/>
        <v>0</v>
      </c>
      <c r="BI140" s="188">
        <f t="shared" si="28"/>
        <v>0</v>
      </c>
      <c r="BJ140" s="19" t="s">
        <v>89</v>
      </c>
      <c r="BK140" s="188">
        <f t="shared" si="29"/>
        <v>0</v>
      </c>
      <c r="BL140" s="19" t="s">
        <v>162</v>
      </c>
      <c r="BM140" s="187" t="s">
        <v>789</v>
      </c>
    </row>
    <row r="141" spans="1:65" s="2" customFormat="1" ht="21.75" customHeight="1" x14ac:dyDescent="0.2">
      <c r="A141" s="37"/>
      <c r="B141" s="38"/>
      <c r="C141" s="176" t="s">
        <v>502</v>
      </c>
      <c r="D141" s="176" t="s">
        <v>157</v>
      </c>
      <c r="E141" s="177" t="s">
        <v>1700</v>
      </c>
      <c r="F141" s="178" t="s">
        <v>1701</v>
      </c>
      <c r="G141" s="179" t="s">
        <v>305</v>
      </c>
      <c r="H141" s="180">
        <v>15</v>
      </c>
      <c r="I141" s="181"/>
      <c r="J141" s="182">
        <f t="shared" si="20"/>
        <v>0</v>
      </c>
      <c r="K141" s="178" t="s">
        <v>79</v>
      </c>
      <c r="L141" s="42"/>
      <c r="M141" s="183" t="s">
        <v>79</v>
      </c>
      <c r="N141" s="184" t="s">
        <v>51</v>
      </c>
      <c r="O141" s="67"/>
      <c r="P141" s="185">
        <f t="shared" si="21"/>
        <v>0</v>
      </c>
      <c r="Q141" s="185">
        <v>0</v>
      </c>
      <c r="R141" s="185">
        <f t="shared" si="22"/>
        <v>0</v>
      </c>
      <c r="S141" s="185">
        <v>0</v>
      </c>
      <c r="T141" s="186">
        <f t="shared" si="23"/>
        <v>0</v>
      </c>
      <c r="U141" s="37"/>
      <c r="V141" s="37"/>
      <c r="W141" s="37"/>
      <c r="X141" s="37"/>
      <c r="Y141" s="37"/>
      <c r="Z141" s="37"/>
      <c r="AA141" s="37"/>
      <c r="AB141" s="37"/>
      <c r="AC141" s="37"/>
      <c r="AD141" s="37"/>
      <c r="AE141" s="37"/>
      <c r="AR141" s="187" t="s">
        <v>162</v>
      </c>
      <c r="AT141" s="187" t="s">
        <v>157</v>
      </c>
      <c r="AU141" s="187" t="s">
        <v>89</v>
      </c>
      <c r="AY141" s="19" t="s">
        <v>154</v>
      </c>
      <c r="BE141" s="188">
        <f t="shared" si="24"/>
        <v>0</v>
      </c>
      <c r="BF141" s="188">
        <f t="shared" si="25"/>
        <v>0</v>
      </c>
      <c r="BG141" s="188">
        <f t="shared" si="26"/>
        <v>0</v>
      </c>
      <c r="BH141" s="188">
        <f t="shared" si="27"/>
        <v>0</v>
      </c>
      <c r="BI141" s="188">
        <f t="shared" si="28"/>
        <v>0</v>
      </c>
      <c r="BJ141" s="19" t="s">
        <v>89</v>
      </c>
      <c r="BK141" s="188">
        <f t="shared" si="29"/>
        <v>0</v>
      </c>
      <c r="BL141" s="19" t="s">
        <v>162</v>
      </c>
      <c r="BM141" s="187" t="s">
        <v>799</v>
      </c>
    </row>
    <row r="142" spans="1:65" s="2" customFormat="1" ht="16.5" customHeight="1" x14ac:dyDescent="0.2">
      <c r="A142" s="37"/>
      <c r="B142" s="38"/>
      <c r="C142" s="176" t="s">
        <v>506</v>
      </c>
      <c r="D142" s="176" t="s">
        <v>157</v>
      </c>
      <c r="E142" s="177" t="s">
        <v>1702</v>
      </c>
      <c r="F142" s="178" t="s">
        <v>1703</v>
      </c>
      <c r="G142" s="179" t="s">
        <v>305</v>
      </c>
      <c r="H142" s="180">
        <v>10</v>
      </c>
      <c r="I142" s="181"/>
      <c r="J142" s="182">
        <f t="shared" si="20"/>
        <v>0</v>
      </c>
      <c r="K142" s="178" t="s">
        <v>79</v>
      </c>
      <c r="L142" s="42"/>
      <c r="M142" s="183" t="s">
        <v>79</v>
      </c>
      <c r="N142" s="184" t="s">
        <v>51</v>
      </c>
      <c r="O142" s="67"/>
      <c r="P142" s="185">
        <f t="shared" si="21"/>
        <v>0</v>
      </c>
      <c r="Q142" s="185">
        <v>0</v>
      </c>
      <c r="R142" s="185">
        <f t="shared" si="22"/>
        <v>0</v>
      </c>
      <c r="S142" s="185">
        <v>0</v>
      </c>
      <c r="T142" s="186">
        <f t="shared" si="23"/>
        <v>0</v>
      </c>
      <c r="U142" s="37"/>
      <c r="V142" s="37"/>
      <c r="W142" s="37"/>
      <c r="X142" s="37"/>
      <c r="Y142" s="37"/>
      <c r="Z142" s="37"/>
      <c r="AA142" s="37"/>
      <c r="AB142" s="37"/>
      <c r="AC142" s="37"/>
      <c r="AD142" s="37"/>
      <c r="AE142" s="37"/>
      <c r="AR142" s="187" t="s">
        <v>162</v>
      </c>
      <c r="AT142" s="187" t="s">
        <v>157</v>
      </c>
      <c r="AU142" s="187" t="s">
        <v>89</v>
      </c>
      <c r="AY142" s="19" t="s">
        <v>154</v>
      </c>
      <c r="BE142" s="188">
        <f t="shared" si="24"/>
        <v>0</v>
      </c>
      <c r="BF142" s="188">
        <f t="shared" si="25"/>
        <v>0</v>
      </c>
      <c r="BG142" s="188">
        <f t="shared" si="26"/>
        <v>0</v>
      </c>
      <c r="BH142" s="188">
        <f t="shared" si="27"/>
        <v>0</v>
      </c>
      <c r="BI142" s="188">
        <f t="shared" si="28"/>
        <v>0</v>
      </c>
      <c r="BJ142" s="19" t="s">
        <v>89</v>
      </c>
      <c r="BK142" s="188">
        <f t="shared" si="29"/>
        <v>0</v>
      </c>
      <c r="BL142" s="19" t="s">
        <v>162</v>
      </c>
      <c r="BM142" s="187" t="s">
        <v>808</v>
      </c>
    </row>
    <row r="143" spans="1:65" s="2" customFormat="1" ht="21.75" customHeight="1" x14ac:dyDescent="0.2">
      <c r="A143" s="37"/>
      <c r="B143" s="38"/>
      <c r="C143" s="176" t="s">
        <v>510</v>
      </c>
      <c r="D143" s="176" t="s">
        <v>157</v>
      </c>
      <c r="E143" s="177" t="s">
        <v>1704</v>
      </c>
      <c r="F143" s="178" t="s">
        <v>1705</v>
      </c>
      <c r="G143" s="179" t="s">
        <v>305</v>
      </c>
      <c r="H143" s="180">
        <v>10</v>
      </c>
      <c r="I143" s="181"/>
      <c r="J143" s="182">
        <f t="shared" si="20"/>
        <v>0</v>
      </c>
      <c r="K143" s="178" t="s">
        <v>79</v>
      </c>
      <c r="L143" s="42"/>
      <c r="M143" s="183" t="s">
        <v>79</v>
      </c>
      <c r="N143" s="184" t="s">
        <v>51</v>
      </c>
      <c r="O143" s="67"/>
      <c r="P143" s="185">
        <f t="shared" si="21"/>
        <v>0</v>
      </c>
      <c r="Q143" s="185">
        <v>0</v>
      </c>
      <c r="R143" s="185">
        <f t="shared" si="22"/>
        <v>0</v>
      </c>
      <c r="S143" s="185">
        <v>0</v>
      </c>
      <c r="T143" s="186">
        <f t="shared" si="23"/>
        <v>0</v>
      </c>
      <c r="U143" s="37"/>
      <c r="V143" s="37"/>
      <c r="W143" s="37"/>
      <c r="X143" s="37"/>
      <c r="Y143" s="37"/>
      <c r="Z143" s="37"/>
      <c r="AA143" s="37"/>
      <c r="AB143" s="37"/>
      <c r="AC143" s="37"/>
      <c r="AD143" s="37"/>
      <c r="AE143" s="37"/>
      <c r="AR143" s="187" t="s">
        <v>162</v>
      </c>
      <c r="AT143" s="187" t="s">
        <v>157</v>
      </c>
      <c r="AU143" s="187" t="s">
        <v>89</v>
      </c>
      <c r="AY143" s="19" t="s">
        <v>154</v>
      </c>
      <c r="BE143" s="188">
        <f t="shared" si="24"/>
        <v>0</v>
      </c>
      <c r="BF143" s="188">
        <f t="shared" si="25"/>
        <v>0</v>
      </c>
      <c r="BG143" s="188">
        <f t="shared" si="26"/>
        <v>0</v>
      </c>
      <c r="BH143" s="188">
        <f t="shared" si="27"/>
        <v>0</v>
      </c>
      <c r="BI143" s="188">
        <f t="shared" si="28"/>
        <v>0</v>
      </c>
      <c r="BJ143" s="19" t="s">
        <v>89</v>
      </c>
      <c r="BK143" s="188">
        <f t="shared" si="29"/>
        <v>0</v>
      </c>
      <c r="BL143" s="19" t="s">
        <v>162</v>
      </c>
      <c r="BM143" s="187" t="s">
        <v>818</v>
      </c>
    </row>
    <row r="144" spans="1:65" s="2" customFormat="1" ht="16.5" customHeight="1" x14ac:dyDescent="0.2">
      <c r="A144" s="37"/>
      <c r="B144" s="38"/>
      <c r="C144" s="176" t="s">
        <v>516</v>
      </c>
      <c r="D144" s="176" t="s">
        <v>157</v>
      </c>
      <c r="E144" s="177" t="s">
        <v>1706</v>
      </c>
      <c r="F144" s="178" t="s">
        <v>1707</v>
      </c>
      <c r="G144" s="179" t="s">
        <v>305</v>
      </c>
      <c r="H144" s="180">
        <v>125</v>
      </c>
      <c r="I144" s="181"/>
      <c r="J144" s="182">
        <f t="shared" si="20"/>
        <v>0</v>
      </c>
      <c r="K144" s="178" t="s">
        <v>79</v>
      </c>
      <c r="L144" s="42"/>
      <c r="M144" s="183" t="s">
        <v>79</v>
      </c>
      <c r="N144" s="184" t="s">
        <v>51</v>
      </c>
      <c r="O144" s="67"/>
      <c r="P144" s="185">
        <f t="shared" si="21"/>
        <v>0</v>
      </c>
      <c r="Q144" s="185">
        <v>0</v>
      </c>
      <c r="R144" s="185">
        <f t="shared" si="22"/>
        <v>0</v>
      </c>
      <c r="S144" s="185">
        <v>0</v>
      </c>
      <c r="T144" s="186">
        <f t="shared" si="23"/>
        <v>0</v>
      </c>
      <c r="U144" s="37"/>
      <c r="V144" s="37"/>
      <c r="W144" s="37"/>
      <c r="X144" s="37"/>
      <c r="Y144" s="37"/>
      <c r="Z144" s="37"/>
      <c r="AA144" s="37"/>
      <c r="AB144" s="37"/>
      <c r="AC144" s="37"/>
      <c r="AD144" s="37"/>
      <c r="AE144" s="37"/>
      <c r="AR144" s="187" t="s">
        <v>162</v>
      </c>
      <c r="AT144" s="187" t="s">
        <v>157</v>
      </c>
      <c r="AU144" s="187" t="s">
        <v>89</v>
      </c>
      <c r="AY144" s="19" t="s">
        <v>154</v>
      </c>
      <c r="BE144" s="188">
        <f t="shared" si="24"/>
        <v>0</v>
      </c>
      <c r="BF144" s="188">
        <f t="shared" si="25"/>
        <v>0</v>
      </c>
      <c r="BG144" s="188">
        <f t="shared" si="26"/>
        <v>0</v>
      </c>
      <c r="BH144" s="188">
        <f t="shared" si="27"/>
        <v>0</v>
      </c>
      <c r="BI144" s="188">
        <f t="shared" si="28"/>
        <v>0</v>
      </c>
      <c r="BJ144" s="19" t="s">
        <v>89</v>
      </c>
      <c r="BK144" s="188">
        <f t="shared" si="29"/>
        <v>0</v>
      </c>
      <c r="BL144" s="19" t="s">
        <v>162</v>
      </c>
      <c r="BM144" s="187" t="s">
        <v>830</v>
      </c>
    </row>
    <row r="145" spans="1:65" s="2" customFormat="1" ht="16.5" customHeight="1" x14ac:dyDescent="0.2">
      <c r="A145" s="37"/>
      <c r="B145" s="38"/>
      <c r="C145" s="176" t="s">
        <v>521</v>
      </c>
      <c r="D145" s="176" t="s">
        <v>157</v>
      </c>
      <c r="E145" s="177" t="s">
        <v>1708</v>
      </c>
      <c r="F145" s="178" t="s">
        <v>1709</v>
      </c>
      <c r="G145" s="179" t="s">
        <v>305</v>
      </c>
      <c r="H145" s="180">
        <v>125</v>
      </c>
      <c r="I145" s="181"/>
      <c r="J145" s="182">
        <f t="shared" si="20"/>
        <v>0</v>
      </c>
      <c r="K145" s="178" t="s">
        <v>79</v>
      </c>
      <c r="L145" s="42"/>
      <c r="M145" s="183" t="s">
        <v>79</v>
      </c>
      <c r="N145" s="184" t="s">
        <v>51</v>
      </c>
      <c r="O145" s="67"/>
      <c r="P145" s="185">
        <f t="shared" si="21"/>
        <v>0</v>
      </c>
      <c r="Q145" s="185">
        <v>0</v>
      </c>
      <c r="R145" s="185">
        <f t="shared" si="22"/>
        <v>0</v>
      </c>
      <c r="S145" s="185">
        <v>0</v>
      </c>
      <c r="T145" s="186">
        <f t="shared" si="23"/>
        <v>0</v>
      </c>
      <c r="U145" s="37"/>
      <c r="V145" s="37"/>
      <c r="W145" s="37"/>
      <c r="X145" s="37"/>
      <c r="Y145" s="37"/>
      <c r="Z145" s="37"/>
      <c r="AA145" s="37"/>
      <c r="AB145" s="37"/>
      <c r="AC145" s="37"/>
      <c r="AD145" s="37"/>
      <c r="AE145" s="37"/>
      <c r="AR145" s="187" t="s">
        <v>162</v>
      </c>
      <c r="AT145" s="187" t="s">
        <v>157</v>
      </c>
      <c r="AU145" s="187" t="s">
        <v>89</v>
      </c>
      <c r="AY145" s="19" t="s">
        <v>154</v>
      </c>
      <c r="BE145" s="188">
        <f t="shared" si="24"/>
        <v>0</v>
      </c>
      <c r="BF145" s="188">
        <f t="shared" si="25"/>
        <v>0</v>
      </c>
      <c r="BG145" s="188">
        <f t="shared" si="26"/>
        <v>0</v>
      </c>
      <c r="BH145" s="188">
        <f t="shared" si="27"/>
        <v>0</v>
      </c>
      <c r="BI145" s="188">
        <f t="shared" si="28"/>
        <v>0</v>
      </c>
      <c r="BJ145" s="19" t="s">
        <v>89</v>
      </c>
      <c r="BK145" s="188">
        <f t="shared" si="29"/>
        <v>0</v>
      </c>
      <c r="BL145" s="19" t="s">
        <v>162</v>
      </c>
      <c r="BM145" s="187" t="s">
        <v>840</v>
      </c>
    </row>
    <row r="146" spans="1:65" s="2" customFormat="1" ht="16.5" customHeight="1" x14ac:dyDescent="0.2">
      <c r="A146" s="37"/>
      <c r="B146" s="38"/>
      <c r="C146" s="176" t="s">
        <v>526</v>
      </c>
      <c r="D146" s="176" t="s">
        <v>157</v>
      </c>
      <c r="E146" s="177" t="s">
        <v>1710</v>
      </c>
      <c r="F146" s="178" t="s">
        <v>1711</v>
      </c>
      <c r="G146" s="179" t="s">
        <v>305</v>
      </c>
      <c r="H146" s="180">
        <v>10</v>
      </c>
      <c r="I146" s="181"/>
      <c r="J146" s="182">
        <f t="shared" si="20"/>
        <v>0</v>
      </c>
      <c r="K146" s="178" t="s">
        <v>79</v>
      </c>
      <c r="L146" s="42"/>
      <c r="M146" s="183" t="s">
        <v>79</v>
      </c>
      <c r="N146" s="184" t="s">
        <v>51</v>
      </c>
      <c r="O146" s="67"/>
      <c r="P146" s="185">
        <f t="shared" si="21"/>
        <v>0</v>
      </c>
      <c r="Q146" s="185">
        <v>0</v>
      </c>
      <c r="R146" s="185">
        <f t="shared" si="22"/>
        <v>0</v>
      </c>
      <c r="S146" s="185">
        <v>0</v>
      </c>
      <c r="T146" s="186">
        <f t="shared" si="23"/>
        <v>0</v>
      </c>
      <c r="U146" s="37"/>
      <c r="V146" s="37"/>
      <c r="W146" s="37"/>
      <c r="X146" s="37"/>
      <c r="Y146" s="37"/>
      <c r="Z146" s="37"/>
      <c r="AA146" s="37"/>
      <c r="AB146" s="37"/>
      <c r="AC146" s="37"/>
      <c r="AD146" s="37"/>
      <c r="AE146" s="37"/>
      <c r="AR146" s="187" t="s">
        <v>162</v>
      </c>
      <c r="AT146" s="187" t="s">
        <v>157</v>
      </c>
      <c r="AU146" s="187" t="s">
        <v>89</v>
      </c>
      <c r="AY146" s="19" t="s">
        <v>154</v>
      </c>
      <c r="BE146" s="188">
        <f t="shared" si="24"/>
        <v>0</v>
      </c>
      <c r="BF146" s="188">
        <f t="shared" si="25"/>
        <v>0</v>
      </c>
      <c r="BG146" s="188">
        <f t="shared" si="26"/>
        <v>0</v>
      </c>
      <c r="BH146" s="188">
        <f t="shared" si="27"/>
        <v>0</v>
      </c>
      <c r="BI146" s="188">
        <f t="shared" si="28"/>
        <v>0</v>
      </c>
      <c r="BJ146" s="19" t="s">
        <v>89</v>
      </c>
      <c r="BK146" s="188">
        <f t="shared" si="29"/>
        <v>0</v>
      </c>
      <c r="BL146" s="19" t="s">
        <v>162</v>
      </c>
      <c r="BM146" s="187" t="s">
        <v>852</v>
      </c>
    </row>
    <row r="147" spans="1:65" s="2" customFormat="1" ht="16.5" customHeight="1" x14ac:dyDescent="0.2">
      <c r="A147" s="37"/>
      <c r="B147" s="38"/>
      <c r="C147" s="176" t="s">
        <v>532</v>
      </c>
      <c r="D147" s="176" t="s">
        <v>157</v>
      </c>
      <c r="E147" s="177" t="s">
        <v>1712</v>
      </c>
      <c r="F147" s="178" t="s">
        <v>1713</v>
      </c>
      <c r="G147" s="179" t="s">
        <v>305</v>
      </c>
      <c r="H147" s="180">
        <v>10</v>
      </c>
      <c r="I147" s="181"/>
      <c r="J147" s="182">
        <f t="shared" si="20"/>
        <v>0</v>
      </c>
      <c r="K147" s="178" t="s">
        <v>79</v>
      </c>
      <c r="L147" s="42"/>
      <c r="M147" s="183" t="s">
        <v>79</v>
      </c>
      <c r="N147" s="184" t="s">
        <v>51</v>
      </c>
      <c r="O147" s="67"/>
      <c r="P147" s="185">
        <f t="shared" si="21"/>
        <v>0</v>
      </c>
      <c r="Q147" s="185">
        <v>0</v>
      </c>
      <c r="R147" s="185">
        <f t="shared" si="22"/>
        <v>0</v>
      </c>
      <c r="S147" s="185">
        <v>0</v>
      </c>
      <c r="T147" s="186">
        <f t="shared" si="23"/>
        <v>0</v>
      </c>
      <c r="U147" s="37"/>
      <c r="V147" s="37"/>
      <c r="W147" s="37"/>
      <c r="X147" s="37"/>
      <c r="Y147" s="37"/>
      <c r="Z147" s="37"/>
      <c r="AA147" s="37"/>
      <c r="AB147" s="37"/>
      <c r="AC147" s="37"/>
      <c r="AD147" s="37"/>
      <c r="AE147" s="37"/>
      <c r="AR147" s="187" t="s">
        <v>162</v>
      </c>
      <c r="AT147" s="187" t="s">
        <v>157</v>
      </c>
      <c r="AU147" s="187" t="s">
        <v>89</v>
      </c>
      <c r="AY147" s="19" t="s">
        <v>154</v>
      </c>
      <c r="BE147" s="188">
        <f t="shared" si="24"/>
        <v>0</v>
      </c>
      <c r="BF147" s="188">
        <f t="shared" si="25"/>
        <v>0</v>
      </c>
      <c r="BG147" s="188">
        <f t="shared" si="26"/>
        <v>0</v>
      </c>
      <c r="BH147" s="188">
        <f t="shared" si="27"/>
        <v>0</v>
      </c>
      <c r="BI147" s="188">
        <f t="shared" si="28"/>
        <v>0</v>
      </c>
      <c r="BJ147" s="19" t="s">
        <v>89</v>
      </c>
      <c r="BK147" s="188">
        <f t="shared" si="29"/>
        <v>0</v>
      </c>
      <c r="BL147" s="19" t="s">
        <v>162</v>
      </c>
      <c r="BM147" s="187" t="s">
        <v>864</v>
      </c>
    </row>
    <row r="148" spans="1:65" s="2" customFormat="1" ht="16.5" customHeight="1" x14ac:dyDescent="0.2">
      <c r="A148" s="37"/>
      <c r="B148" s="38"/>
      <c r="C148" s="176" t="s">
        <v>539</v>
      </c>
      <c r="D148" s="176" t="s">
        <v>157</v>
      </c>
      <c r="E148" s="177" t="s">
        <v>1714</v>
      </c>
      <c r="F148" s="178" t="s">
        <v>1715</v>
      </c>
      <c r="G148" s="179" t="s">
        <v>305</v>
      </c>
      <c r="H148" s="180">
        <v>20</v>
      </c>
      <c r="I148" s="181"/>
      <c r="J148" s="182">
        <f t="shared" si="20"/>
        <v>0</v>
      </c>
      <c r="K148" s="178" t="s">
        <v>79</v>
      </c>
      <c r="L148" s="42"/>
      <c r="M148" s="183" t="s">
        <v>79</v>
      </c>
      <c r="N148" s="184" t="s">
        <v>51</v>
      </c>
      <c r="O148" s="67"/>
      <c r="P148" s="185">
        <f t="shared" si="21"/>
        <v>0</v>
      </c>
      <c r="Q148" s="185">
        <v>0</v>
      </c>
      <c r="R148" s="185">
        <f t="shared" si="22"/>
        <v>0</v>
      </c>
      <c r="S148" s="185">
        <v>0</v>
      </c>
      <c r="T148" s="186">
        <f t="shared" si="23"/>
        <v>0</v>
      </c>
      <c r="U148" s="37"/>
      <c r="V148" s="37"/>
      <c r="W148" s="37"/>
      <c r="X148" s="37"/>
      <c r="Y148" s="37"/>
      <c r="Z148" s="37"/>
      <c r="AA148" s="37"/>
      <c r="AB148" s="37"/>
      <c r="AC148" s="37"/>
      <c r="AD148" s="37"/>
      <c r="AE148" s="37"/>
      <c r="AR148" s="187" t="s">
        <v>162</v>
      </c>
      <c r="AT148" s="187" t="s">
        <v>157</v>
      </c>
      <c r="AU148" s="187" t="s">
        <v>89</v>
      </c>
      <c r="AY148" s="19" t="s">
        <v>154</v>
      </c>
      <c r="BE148" s="188">
        <f t="shared" si="24"/>
        <v>0</v>
      </c>
      <c r="BF148" s="188">
        <f t="shared" si="25"/>
        <v>0</v>
      </c>
      <c r="BG148" s="188">
        <f t="shared" si="26"/>
        <v>0</v>
      </c>
      <c r="BH148" s="188">
        <f t="shared" si="27"/>
        <v>0</v>
      </c>
      <c r="BI148" s="188">
        <f t="shared" si="28"/>
        <v>0</v>
      </c>
      <c r="BJ148" s="19" t="s">
        <v>89</v>
      </c>
      <c r="BK148" s="188">
        <f t="shared" si="29"/>
        <v>0</v>
      </c>
      <c r="BL148" s="19" t="s">
        <v>162</v>
      </c>
      <c r="BM148" s="187" t="s">
        <v>875</v>
      </c>
    </row>
    <row r="149" spans="1:65" s="2" customFormat="1" ht="16.5" customHeight="1" x14ac:dyDescent="0.2">
      <c r="A149" s="37"/>
      <c r="B149" s="38"/>
      <c r="C149" s="176" t="s">
        <v>548</v>
      </c>
      <c r="D149" s="176" t="s">
        <v>157</v>
      </c>
      <c r="E149" s="177" t="s">
        <v>1716</v>
      </c>
      <c r="F149" s="178" t="s">
        <v>1717</v>
      </c>
      <c r="G149" s="179" t="s">
        <v>305</v>
      </c>
      <c r="H149" s="180">
        <v>20</v>
      </c>
      <c r="I149" s="181"/>
      <c r="J149" s="182">
        <f t="shared" si="20"/>
        <v>0</v>
      </c>
      <c r="K149" s="178" t="s">
        <v>79</v>
      </c>
      <c r="L149" s="42"/>
      <c r="M149" s="183" t="s">
        <v>79</v>
      </c>
      <c r="N149" s="184" t="s">
        <v>51</v>
      </c>
      <c r="O149" s="67"/>
      <c r="P149" s="185">
        <f t="shared" si="21"/>
        <v>0</v>
      </c>
      <c r="Q149" s="185">
        <v>0</v>
      </c>
      <c r="R149" s="185">
        <f t="shared" si="22"/>
        <v>0</v>
      </c>
      <c r="S149" s="185">
        <v>0</v>
      </c>
      <c r="T149" s="186">
        <f t="shared" si="23"/>
        <v>0</v>
      </c>
      <c r="U149" s="37"/>
      <c r="V149" s="37"/>
      <c r="W149" s="37"/>
      <c r="X149" s="37"/>
      <c r="Y149" s="37"/>
      <c r="Z149" s="37"/>
      <c r="AA149" s="37"/>
      <c r="AB149" s="37"/>
      <c r="AC149" s="37"/>
      <c r="AD149" s="37"/>
      <c r="AE149" s="37"/>
      <c r="AR149" s="187" t="s">
        <v>162</v>
      </c>
      <c r="AT149" s="187" t="s">
        <v>157</v>
      </c>
      <c r="AU149" s="187" t="s">
        <v>89</v>
      </c>
      <c r="AY149" s="19" t="s">
        <v>154</v>
      </c>
      <c r="BE149" s="188">
        <f t="shared" si="24"/>
        <v>0</v>
      </c>
      <c r="BF149" s="188">
        <f t="shared" si="25"/>
        <v>0</v>
      </c>
      <c r="BG149" s="188">
        <f t="shared" si="26"/>
        <v>0</v>
      </c>
      <c r="BH149" s="188">
        <f t="shared" si="27"/>
        <v>0</v>
      </c>
      <c r="BI149" s="188">
        <f t="shared" si="28"/>
        <v>0</v>
      </c>
      <c r="BJ149" s="19" t="s">
        <v>89</v>
      </c>
      <c r="BK149" s="188">
        <f t="shared" si="29"/>
        <v>0</v>
      </c>
      <c r="BL149" s="19" t="s">
        <v>162</v>
      </c>
      <c r="BM149" s="187" t="s">
        <v>887</v>
      </c>
    </row>
    <row r="150" spans="1:65" s="2" customFormat="1" ht="16.5" customHeight="1" x14ac:dyDescent="0.2">
      <c r="A150" s="37"/>
      <c r="B150" s="38"/>
      <c r="C150" s="176" t="s">
        <v>555</v>
      </c>
      <c r="D150" s="176" t="s">
        <v>157</v>
      </c>
      <c r="E150" s="177" t="s">
        <v>1718</v>
      </c>
      <c r="F150" s="178" t="s">
        <v>1719</v>
      </c>
      <c r="G150" s="179" t="s">
        <v>305</v>
      </c>
      <c r="H150" s="180">
        <v>20</v>
      </c>
      <c r="I150" s="181"/>
      <c r="J150" s="182">
        <f t="shared" si="20"/>
        <v>0</v>
      </c>
      <c r="K150" s="178" t="s">
        <v>79</v>
      </c>
      <c r="L150" s="42"/>
      <c r="M150" s="183" t="s">
        <v>79</v>
      </c>
      <c r="N150" s="184" t="s">
        <v>51</v>
      </c>
      <c r="O150" s="67"/>
      <c r="P150" s="185">
        <f t="shared" si="21"/>
        <v>0</v>
      </c>
      <c r="Q150" s="185">
        <v>0</v>
      </c>
      <c r="R150" s="185">
        <f t="shared" si="22"/>
        <v>0</v>
      </c>
      <c r="S150" s="185">
        <v>0</v>
      </c>
      <c r="T150" s="186">
        <f t="shared" si="23"/>
        <v>0</v>
      </c>
      <c r="U150" s="37"/>
      <c r="V150" s="37"/>
      <c r="W150" s="37"/>
      <c r="X150" s="37"/>
      <c r="Y150" s="37"/>
      <c r="Z150" s="37"/>
      <c r="AA150" s="37"/>
      <c r="AB150" s="37"/>
      <c r="AC150" s="37"/>
      <c r="AD150" s="37"/>
      <c r="AE150" s="37"/>
      <c r="AR150" s="187" t="s">
        <v>162</v>
      </c>
      <c r="AT150" s="187" t="s">
        <v>157</v>
      </c>
      <c r="AU150" s="187" t="s">
        <v>89</v>
      </c>
      <c r="AY150" s="19" t="s">
        <v>154</v>
      </c>
      <c r="BE150" s="188">
        <f t="shared" si="24"/>
        <v>0</v>
      </c>
      <c r="BF150" s="188">
        <f t="shared" si="25"/>
        <v>0</v>
      </c>
      <c r="BG150" s="188">
        <f t="shared" si="26"/>
        <v>0</v>
      </c>
      <c r="BH150" s="188">
        <f t="shared" si="27"/>
        <v>0</v>
      </c>
      <c r="BI150" s="188">
        <f t="shared" si="28"/>
        <v>0</v>
      </c>
      <c r="BJ150" s="19" t="s">
        <v>89</v>
      </c>
      <c r="BK150" s="188">
        <f t="shared" si="29"/>
        <v>0</v>
      </c>
      <c r="BL150" s="19" t="s">
        <v>162</v>
      </c>
      <c r="BM150" s="187" t="s">
        <v>897</v>
      </c>
    </row>
    <row r="151" spans="1:65" s="2" customFormat="1" ht="16.5" customHeight="1" x14ac:dyDescent="0.2">
      <c r="A151" s="37"/>
      <c r="B151" s="38"/>
      <c r="C151" s="176" t="s">
        <v>560</v>
      </c>
      <c r="D151" s="176" t="s">
        <v>157</v>
      </c>
      <c r="E151" s="177" t="s">
        <v>1720</v>
      </c>
      <c r="F151" s="178" t="s">
        <v>1721</v>
      </c>
      <c r="G151" s="179" t="s">
        <v>305</v>
      </c>
      <c r="H151" s="180">
        <v>20</v>
      </c>
      <c r="I151" s="181"/>
      <c r="J151" s="182">
        <f t="shared" si="20"/>
        <v>0</v>
      </c>
      <c r="K151" s="178" t="s">
        <v>79</v>
      </c>
      <c r="L151" s="42"/>
      <c r="M151" s="183" t="s">
        <v>79</v>
      </c>
      <c r="N151" s="184" t="s">
        <v>51</v>
      </c>
      <c r="O151" s="67"/>
      <c r="P151" s="185">
        <f t="shared" si="21"/>
        <v>0</v>
      </c>
      <c r="Q151" s="185">
        <v>0</v>
      </c>
      <c r="R151" s="185">
        <f t="shared" si="22"/>
        <v>0</v>
      </c>
      <c r="S151" s="185">
        <v>0</v>
      </c>
      <c r="T151" s="186">
        <f t="shared" si="23"/>
        <v>0</v>
      </c>
      <c r="U151" s="37"/>
      <c r="V151" s="37"/>
      <c r="W151" s="37"/>
      <c r="X151" s="37"/>
      <c r="Y151" s="37"/>
      <c r="Z151" s="37"/>
      <c r="AA151" s="37"/>
      <c r="AB151" s="37"/>
      <c r="AC151" s="37"/>
      <c r="AD151" s="37"/>
      <c r="AE151" s="37"/>
      <c r="AR151" s="187" t="s">
        <v>162</v>
      </c>
      <c r="AT151" s="187" t="s">
        <v>157</v>
      </c>
      <c r="AU151" s="187" t="s">
        <v>89</v>
      </c>
      <c r="AY151" s="19" t="s">
        <v>154</v>
      </c>
      <c r="BE151" s="188">
        <f t="shared" si="24"/>
        <v>0</v>
      </c>
      <c r="BF151" s="188">
        <f t="shared" si="25"/>
        <v>0</v>
      </c>
      <c r="BG151" s="188">
        <f t="shared" si="26"/>
        <v>0</v>
      </c>
      <c r="BH151" s="188">
        <f t="shared" si="27"/>
        <v>0</v>
      </c>
      <c r="BI151" s="188">
        <f t="shared" si="28"/>
        <v>0</v>
      </c>
      <c r="BJ151" s="19" t="s">
        <v>89</v>
      </c>
      <c r="BK151" s="188">
        <f t="shared" si="29"/>
        <v>0</v>
      </c>
      <c r="BL151" s="19" t="s">
        <v>162</v>
      </c>
      <c r="BM151" s="187" t="s">
        <v>907</v>
      </c>
    </row>
    <row r="152" spans="1:65" s="2" customFormat="1" ht="16.5" customHeight="1" x14ac:dyDescent="0.2">
      <c r="A152" s="37"/>
      <c r="B152" s="38"/>
      <c r="C152" s="176" t="s">
        <v>567</v>
      </c>
      <c r="D152" s="176" t="s">
        <v>157</v>
      </c>
      <c r="E152" s="177" t="s">
        <v>1722</v>
      </c>
      <c r="F152" s="178" t="s">
        <v>1723</v>
      </c>
      <c r="G152" s="179" t="s">
        <v>305</v>
      </c>
      <c r="H152" s="180">
        <v>15</v>
      </c>
      <c r="I152" s="181"/>
      <c r="J152" s="182">
        <f t="shared" si="20"/>
        <v>0</v>
      </c>
      <c r="K152" s="178" t="s">
        <v>79</v>
      </c>
      <c r="L152" s="42"/>
      <c r="M152" s="183" t="s">
        <v>79</v>
      </c>
      <c r="N152" s="184" t="s">
        <v>51</v>
      </c>
      <c r="O152" s="67"/>
      <c r="P152" s="185">
        <f t="shared" si="21"/>
        <v>0</v>
      </c>
      <c r="Q152" s="185">
        <v>0</v>
      </c>
      <c r="R152" s="185">
        <f t="shared" si="22"/>
        <v>0</v>
      </c>
      <c r="S152" s="185">
        <v>0</v>
      </c>
      <c r="T152" s="186">
        <f t="shared" si="23"/>
        <v>0</v>
      </c>
      <c r="U152" s="37"/>
      <c r="V152" s="37"/>
      <c r="W152" s="37"/>
      <c r="X152" s="37"/>
      <c r="Y152" s="37"/>
      <c r="Z152" s="37"/>
      <c r="AA152" s="37"/>
      <c r="AB152" s="37"/>
      <c r="AC152" s="37"/>
      <c r="AD152" s="37"/>
      <c r="AE152" s="37"/>
      <c r="AR152" s="187" t="s">
        <v>162</v>
      </c>
      <c r="AT152" s="187" t="s">
        <v>157</v>
      </c>
      <c r="AU152" s="187" t="s">
        <v>89</v>
      </c>
      <c r="AY152" s="19" t="s">
        <v>154</v>
      </c>
      <c r="BE152" s="188">
        <f t="shared" si="24"/>
        <v>0</v>
      </c>
      <c r="BF152" s="188">
        <f t="shared" si="25"/>
        <v>0</v>
      </c>
      <c r="BG152" s="188">
        <f t="shared" si="26"/>
        <v>0</v>
      </c>
      <c r="BH152" s="188">
        <f t="shared" si="27"/>
        <v>0</v>
      </c>
      <c r="BI152" s="188">
        <f t="shared" si="28"/>
        <v>0</v>
      </c>
      <c r="BJ152" s="19" t="s">
        <v>89</v>
      </c>
      <c r="BK152" s="188">
        <f t="shared" si="29"/>
        <v>0</v>
      </c>
      <c r="BL152" s="19" t="s">
        <v>162</v>
      </c>
      <c r="BM152" s="187" t="s">
        <v>919</v>
      </c>
    </row>
    <row r="153" spans="1:65" s="2" customFormat="1" ht="16.5" customHeight="1" x14ac:dyDescent="0.2">
      <c r="A153" s="37"/>
      <c r="B153" s="38"/>
      <c r="C153" s="176" t="s">
        <v>572</v>
      </c>
      <c r="D153" s="176" t="s">
        <v>157</v>
      </c>
      <c r="E153" s="177" t="s">
        <v>1724</v>
      </c>
      <c r="F153" s="178" t="s">
        <v>1725</v>
      </c>
      <c r="G153" s="179" t="s">
        <v>305</v>
      </c>
      <c r="H153" s="180">
        <v>15</v>
      </c>
      <c r="I153" s="181"/>
      <c r="J153" s="182">
        <f t="shared" si="20"/>
        <v>0</v>
      </c>
      <c r="K153" s="178" t="s">
        <v>79</v>
      </c>
      <c r="L153" s="42"/>
      <c r="M153" s="183" t="s">
        <v>79</v>
      </c>
      <c r="N153" s="184" t="s">
        <v>51</v>
      </c>
      <c r="O153" s="67"/>
      <c r="P153" s="185">
        <f t="shared" si="21"/>
        <v>0</v>
      </c>
      <c r="Q153" s="185">
        <v>0</v>
      </c>
      <c r="R153" s="185">
        <f t="shared" si="22"/>
        <v>0</v>
      </c>
      <c r="S153" s="185">
        <v>0</v>
      </c>
      <c r="T153" s="186">
        <f t="shared" si="23"/>
        <v>0</v>
      </c>
      <c r="U153" s="37"/>
      <c r="V153" s="37"/>
      <c r="W153" s="37"/>
      <c r="X153" s="37"/>
      <c r="Y153" s="37"/>
      <c r="Z153" s="37"/>
      <c r="AA153" s="37"/>
      <c r="AB153" s="37"/>
      <c r="AC153" s="37"/>
      <c r="AD153" s="37"/>
      <c r="AE153" s="37"/>
      <c r="AR153" s="187" t="s">
        <v>162</v>
      </c>
      <c r="AT153" s="187" t="s">
        <v>157</v>
      </c>
      <c r="AU153" s="187" t="s">
        <v>89</v>
      </c>
      <c r="AY153" s="19" t="s">
        <v>154</v>
      </c>
      <c r="BE153" s="188">
        <f t="shared" si="24"/>
        <v>0</v>
      </c>
      <c r="BF153" s="188">
        <f t="shared" si="25"/>
        <v>0</v>
      </c>
      <c r="BG153" s="188">
        <f t="shared" si="26"/>
        <v>0</v>
      </c>
      <c r="BH153" s="188">
        <f t="shared" si="27"/>
        <v>0</v>
      </c>
      <c r="BI153" s="188">
        <f t="shared" si="28"/>
        <v>0</v>
      </c>
      <c r="BJ153" s="19" t="s">
        <v>89</v>
      </c>
      <c r="BK153" s="188">
        <f t="shared" si="29"/>
        <v>0</v>
      </c>
      <c r="BL153" s="19" t="s">
        <v>162</v>
      </c>
      <c r="BM153" s="187" t="s">
        <v>933</v>
      </c>
    </row>
    <row r="154" spans="1:65" s="2" customFormat="1" ht="16.5" customHeight="1" x14ac:dyDescent="0.2">
      <c r="A154" s="37"/>
      <c r="B154" s="38"/>
      <c r="C154" s="176" t="s">
        <v>577</v>
      </c>
      <c r="D154" s="176" t="s">
        <v>157</v>
      </c>
      <c r="E154" s="177" t="s">
        <v>1726</v>
      </c>
      <c r="F154" s="178" t="s">
        <v>1727</v>
      </c>
      <c r="G154" s="179" t="s">
        <v>305</v>
      </c>
      <c r="H154" s="180">
        <v>270</v>
      </c>
      <c r="I154" s="181"/>
      <c r="J154" s="182">
        <f t="shared" si="20"/>
        <v>0</v>
      </c>
      <c r="K154" s="178" t="s">
        <v>79</v>
      </c>
      <c r="L154" s="42"/>
      <c r="M154" s="183" t="s">
        <v>79</v>
      </c>
      <c r="N154" s="184" t="s">
        <v>51</v>
      </c>
      <c r="O154" s="67"/>
      <c r="P154" s="185">
        <f t="shared" si="21"/>
        <v>0</v>
      </c>
      <c r="Q154" s="185">
        <v>0</v>
      </c>
      <c r="R154" s="185">
        <f t="shared" si="22"/>
        <v>0</v>
      </c>
      <c r="S154" s="185">
        <v>0</v>
      </c>
      <c r="T154" s="186">
        <f t="shared" si="23"/>
        <v>0</v>
      </c>
      <c r="U154" s="37"/>
      <c r="V154" s="37"/>
      <c r="W154" s="37"/>
      <c r="X154" s="37"/>
      <c r="Y154" s="37"/>
      <c r="Z154" s="37"/>
      <c r="AA154" s="37"/>
      <c r="AB154" s="37"/>
      <c r="AC154" s="37"/>
      <c r="AD154" s="37"/>
      <c r="AE154" s="37"/>
      <c r="AR154" s="187" t="s">
        <v>162</v>
      </c>
      <c r="AT154" s="187" t="s">
        <v>157</v>
      </c>
      <c r="AU154" s="187" t="s">
        <v>89</v>
      </c>
      <c r="AY154" s="19" t="s">
        <v>154</v>
      </c>
      <c r="BE154" s="188">
        <f t="shared" si="24"/>
        <v>0</v>
      </c>
      <c r="BF154" s="188">
        <f t="shared" si="25"/>
        <v>0</v>
      </c>
      <c r="BG154" s="188">
        <f t="shared" si="26"/>
        <v>0</v>
      </c>
      <c r="BH154" s="188">
        <f t="shared" si="27"/>
        <v>0</v>
      </c>
      <c r="BI154" s="188">
        <f t="shared" si="28"/>
        <v>0</v>
      </c>
      <c r="BJ154" s="19" t="s">
        <v>89</v>
      </c>
      <c r="BK154" s="188">
        <f t="shared" si="29"/>
        <v>0</v>
      </c>
      <c r="BL154" s="19" t="s">
        <v>162</v>
      </c>
      <c r="BM154" s="187" t="s">
        <v>951</v>
      </c>
    </row>
    <row r="155" spans="1:65" s="2" customFormat="1" ht="16.5" customHeight="1" x14ac:dyDescent="0.2">
      <c r="A155" s="37"/>
      <c r="B155" s="38"/>
      <c r="C155" s="176" t="s">
        <v>582</v>
      </c>
      <c r="D155" s="176" t="s">
        <v>157</v>
      </c>
      <c r="E155" s="177" t="s">
        <v>1728</v>
      </c>
      <c r="F155" s="178" t="s">
        <v>1729</v>
      </c>
      <c r="G155" s="179" t="s">
        <v>305</v>
      </c>
      <c r="H155" s="180">
        <v>270</v>
      </c>
      <c r="I155" s="181"/>
      <c r="J155" s="182">
        <f t="shared" si="20"/>
        <v>0</v>
      </c>
      <c r="K155" s="178" t="s">
        <v>79</v>
      </c>
      <c r="L155" s="42"/>
      <c r="M155" s="183" t="s">
        <v>79</v>
      </c>
      <c r="N155" s="184" t="s">
        <v>51</v>
      </c>
      <c r="O155" s="67"/>
      <c r="P155" s="185">
        <f t="shared" si="21"/>
        <v>0</v>
      </c>
      <c r="Q155" s="185">
        <v>0</v>
      </c>
      <c r="R155" s="185">
        <f t="shared" si="22"/>
        <v>0</v>
      </c>
      <c r="S155" s="185">
        <v>0</v>
      </c>
      <c r="T155" s="186">
        <f t="shared" si="23"/>
        <v>0</v>
      </c>
      <c r="U155" s="37"/>
      <c r="V155" s="37"/>
      <c r="W155" s="37"/>
      <c r="X155" s="37"/>
      <c r="Y155" s="37"/>
      <c r="Z155" s="37"/>
      <c r="AA155" s="37"/>
      <c r="AB155" s="37"/>
      <c r="AC155" s="37"/>
      <c r="AD155" s="37"/>
      <c r="AE155" s="37"/>
      <c r="AR155" s="187" t="s">
        <v>162</v>
      </c>
      <c r="AT155" s="187" t="s">
        <v>157</v>
      </c>
      <c r="AU155" s="187" t="s">
        <v>89</v>
      </c>
      <c r="AY155" s="19" t="s">
        <v>154</v>
      </c>
      <c r="BE155" s="188">
        <f t="shared" si="24"/>
        <v>0</v>
      </c>
      <c r="BF155" s="188">
        <f t="shared" si="25"/>
        <v>0</v>
      </c>
      <c r="BG155" s="188">
        <f t="shared" si="26"/>
        <v>0</v>
      </c>
      <c r="BH155" s="188">
        <f t="shared" si="27"/>
        <v>0</v>
      </c>
      <c r="BI155" s="188">
        <f t="shared" si="28"/>
        <v>0</v>
      </c>
      <c r="BJ155" s="19" t="s">
        <v>89</v>
      </c>
      <c r="BK155" s="188">
        <f t="shared" si="29"/>
        <v>0</v>
      </c>
      <c r="BL155" s="19" t="s">
        <v>162</v>
      </c>
      <c r="BM155" s="187" t="s">
        <v>961</v>
      </c>
    </row>
    <row r="156" spans="1:65" s="2" customFormat="1" ht="44.25" customHeight="1" x14ac:dyDescent="0.2">
      <c r="A156" s="37"/>
      <c r="B156" s="38"/>
      <c r="C156" s="176" t="s">
        <v>587</v>
      </c>
      <c r="D156" s="176" t="s">
        <v>157</v>
      </c>
      <c r="E156" s="177" t="s">
        <v>1730</v>
      </c>
      <c r="F156" s="178" t="s">
        <v>1731</v>
      </c>
      <c r="G156" s="179" t="s">
        <v>1013</v>
      </c>
      <c r="H156" s="180">
        <v>2</v>
      </c>
      <c r="I156" s="181"/>
      <c r="J156" s="182">
        <f t="shared" si="20"/>
        <v>0</v>
      </c>
      <c r="K156" s="178" t="s">
        <v>79</v>
      </c>
      <c r="L156" s="42"/>
      <c r="M156" s="183" t="s">
        <v>79</v>
      </c>
      <c r="N156" s="184" t="s">
        <v>51</v>
      </c>
      <c r="O156" s="67"/>
      <c r="P156" s="185">
        <f t="shared" si="21"/>
        <v>0</v>
      </c>
      <c r="Q156" s="185">
        <v>0</v>
      </c>
      <c r="R156" s="185">
        <f t="shared" si="22"/>
        <v>0</v>
      </c>
      <c r="S156" s="185">
        <v>0</v>
      </c>
      <c r="T156" s="186">
        <f t="shared" si="23"/>
        <v>0</v>
      </c>
      <c r="U156" s="37"/>
      <c r="V156" s="37"/>
      <c r="W156" s="37"/>
      <c r="X156" s="37"/>
      <c r="Y156" s="37"/>
      <c r="Z156" s="37"/>
      <c r="AA156" s="37"/>
      <c r="AB156" s="37"/>
      <c r="AC156" s="37"/>
      <c r="AD156" s="37"/>
      <c r="AE156" s="37"/>
      <c r="AR156" s="187" t="s">
        <v>162</v>
      </c>
      <c r="AT156" s="187" t="s">
        <v>157</v>
      </c>
      <c r="AU156" s="187" t="s">
        <v>89</v>
      </c>
      <c r="AY156" s="19" t="s">
        <v>154</v>
      </c>
      <c r="BE156" s="188">
        <f t="shared" si="24"/>
        <v>0</v>
      </c>
      <c r="BF156" s="188">
        <f t="shared" si="25"/>
        <v>0</v>
      </c>
      <c r="BG156" s="188">
        <f t="shared" si="26"/>
        <v>0</v>
      </c>
      <c r="BH156" s="188">
        <f t="shared" si="27"/>
        <v>0</v>
      </c>
      <c r="BI156" s="188">
        <f t="shared" si="28"/>
        <v>0</v>
      </c>
      <c r="BJ156" s="19" t="s">
        <v>89</v>
      </c>
      <c r="BK156" s="188">
        <f t="shared" si="29"/>
        <v>0</v>
      </c>
      <c r="BL156" s="19" t="s">
        <v>162</v>
      </c>
      <c r="BM156" s="187" t="s">
        <v>971</v>
      </c>
    </row>
    <row r="157" spans="1:65" s="2" customFormat="1" ht="24.2" customHeight="1" x14ac:dyDescent="0.2">
      <c r="A157" s="37"/>
      <c r="B157" s="38"/>
      <c r="C157" s="176" t="s">
        <v>590</v>
      </c>
      <c r="D157" s="176" t="s">
        <v>157</v>
      </c>
      <c r="E157" s="177" t="s">
        <v>1732</v>
      </c>
      <c r="F157" s="178" t="s">
        <v>1733</v>
      </c>
      <c r="G157" s="179" t="s">
        <v>1013</v>
      </c>
      <c r="H157" s="180">
        <v>2</v>
      </c>
      <c r="I157" s="181"/>
      <c r="J157" s="182">
        <f t="shared" si="20"/>
        <v>0</v>
      </c>
      <c r="K157" s="178" t="s">
        <v>79</v>
      </c>
      <c r="L157" s="42"/>
      <c r="M157" s="183" t="s">
        <v>79</v>
      </c>
      <c r="N157" s="184" t="s">
        <v>51</v>
      </c>
      <c r="O157" s="67"/>
      <c r="P157" s="185">
        <f t="shared" si="21"/>
        <v>0</v>
      </c>
      <c r="Q157" s="185">
        <v>0</v>
      </c>
      <c r="R157" s="185">
        <f t="shared" si="22"/>
        <v>0</v>
      </c>
      <c r="S157" s="185">
        <v>0</v>
      </c>
      <c r="T157" s="186">
        <f t="shared" si="23"/>
        <v>0</v>
      </c>
      <c r="U157" s="37"/>
      <c r="V157" s="37"/>
      <c r="W157" s="37"/>
      <c r="X157" s="37"/>
      <c r="Y157" s="37"/>
      <c r="Z157" s="37"/>
      <c r="AA157" s="37"/>
      <c r="AB157" s="37"/>
      <c r="AC157" s="37"/>
      <c r="AD157" s="37"/>
      <c r="AE157" s="37"/>
      <c r="AR157" s="187" t="s">
        <v>162</v>
      </c>
      <c r="AT157" s="187" t="s">
        <v>157</v>
      </c>
      <c r="AU157" s="187" t="s">
        <v>89</v>
      </c>
      <c r="AY157" s="19" t="s">
        <v>154</v>
      </c>
      <c r="BE157" s="188">
        <f t="shared" si="24"/>
        <v>0</v>
      </c>
      <c r="BF157" s="188">
        <f t="shared" si="25"/>
        <v>0</v>
      </c>
      <c r="BG157" s="188">
        <f t="shared" si="26"/>
        <v>0</v>
      </c>
      <c r="BH157" s="188">
        <f t="shared" si="27"/>
        <v>0</v>
      </c>
      <c r="BI157" s="188">
        <f t="shared" si="28"/>
        <v>0</v>
      </c>
      <c r="BJ157" s="19" t="s">
        <v>89</v>
      </c>
      <c r="BK157" s="188">
        <f t="shared" si="29"/>
        <v>0</v>
      </c>
      <c r="BL157" s="19" t="s">
        <v>162</v>
      </c>
      <c r="BM157" s="187" t="s">
        <v>984</v>
      </c>
    </row>
    <row r="158" spans="1:65" s="2" customFormat="1" ht="24.2" customHeight="1" x14ac:dyDescent="0.2">
      <c r="A158" s="37"/>
      <c r="B158" s="38"/>
      <c r="C158" s="176" t="s">
        <v>595</v>
      </c>
      <c r="D158" s="176" t="s">
        <v>157</v>
      </c>
      <c r="E158" s="177" t="s">
        <v>1734</v>
      </c>
      <c r="F158" s="178" t="s">
        <v>1735</v>
      </c>
      <c r="G158" s="179" t="s">
        <v>160</v>
      </c>
      <c r="H158" s="180">
        <v>0.2</v>
      </c>
      <c r="I158" s="181"/>
      <c r="J158" s="182">
        <f t="shared" si="20"/>
        <v>0</v>
      </c>
      <c r="K158" s="178" t="s">
        <v>79</v>
      </c>
      <c r="L158" s="42"/>
      <c r="M158" s="183" t="s">
        <v>79</v>
      </c>
      <c r="N158" s="184" t="s">
        <v>51</v>
      </c>
      <c r="O158" s="67"/>
      <c r="P158" s="185">
        <f t="shared" si="21"/>
        <v>0</v>
      </c>
      <c r="Q158" s="185">
        <v>0</v>
      </c>
      <c r="R158" s="185">
        <f t="shared" si="22"/>
        <v>0</v>
      </c>
      <c r="S158" s="185">
        <v>0</v>
      </c>
      <c r="T158" s="186">
        <f t="shared" si="23"/>
        <v>0</v>
      </c>
      <c r="U158" s="37"/>
      <c r="V158" s="37"/>
      <c r="W158" s="37"/>
      <c r="X158" s="37"/>
      <c r="Y158" s="37"/>
      <c r="Z158" s="37"/>
      <c r="AA158" s="37"/>
      <c r="AB158" s="37"/>
      <c r="AC158" s="37"/>
      <c r="AD158" s="37"/>
      <c r="AE158" s="37"/>
      <c r="AR158" s="187" t="s">
        <v>162</v>
      </c>
      <c r="AT158" s="187" t="s">
        <v>157</v>
      </c>
      <c r="AU158" s="187" t="s">
        <v>89</v>
      </c>
      <c r="AY158" s="19" t="s">
        <v>154</v>
      </c>
      <c r="BE158" s="188">
        <f t="shared" si="24"/>
        <v>0</v>
      </c>
      <c r="BF158" s="188">
        <f t="shared" si="25"/>
        <v>0</v>
      </c>
      <c r="BG158" s="188">
        <f t="shared" si="26"/>
        <v>0</v>
      </c>
      <c r="BH158" s="188">
        <f t="shared" si="27"/>
        <v>0</v>
      </c>
      <c r="BI158" s="188">
        <f t="shared" si="28"/>
        <v>0</v>
      </c>
      <c r="BJ158" s="19" t="s">
        <v>89</v>
      </c>
      <c r="BK158" s="188">
        <f t="shared" si="29"/>
        <v>0</v>
      </c>
      <c r="BL158" s="19" t="s">
        <v>162</v>
      </c>
      <c r="BM158" s="187" t="s">
        <v>997</v>
      </c>
    </row>
    <row r="159" spans="1:65" s="2" customFormat="1" ht="24.2" customHeight="1" x14ac:dyDescent="0.2">
      <c r="A159" s="37"/>
      <c r="B159" s="38"/>
      <c r="C159" s="176" t="s">
        <v>602</v>
      </c>
      <c r="D159" s="176" t="s">
        <v>157</v>
      </c>
      <c r="E159" s="177" t="s">
        <v>1736</v>
      </c>
      <c r="F159" s="178" t="s">
        <v>1737</v>
      </c>
      <c r="G159" s="179" t="s">
        <v>160</v>
      </c>
      <c r="H159" s="180">
        <v>0.2</v>
      </c>
      <c r="I159" s="181"/>
      <c r="J159" s="182">
        <f t="shared" si="20"/>
        <v>0</v>
      </c>
      <c r="K159" s="178" t="s">
        <v>79</v>
      </c>
      <c r="L159" s="42"/>
      <c r="M159" s="183" t="s">
        <v>79</v>
      </c>
      <c r="N159" s="184" t="s">
        <v>51</v>
      </c>
      <c r="O159" s="67"/>
      <c r="P159" s="185">
        <f t="shared" si="21"/>
        <v>0</v>
      </c>
      <c r="Q159" s="185">
        <v>0</v>
      </c>
      <c r="R159" s="185">
        <f t="shared" si="22"/>
        <v>0</v>
      </c>
      <c r="S159" s="185">
        <v>0</v>
      </c>
      <c r="T159" s="186">
        <f t="shared" si="23"/>
        <v>0</v>
      </c>
      <c r="U159" s="37"/>
      <c r="V159" s="37"/>
      <c r="W159" s="37"/>
      <c r="X159" s="37"/>
      <c r="Y159" s="37"/>
      <c r="Z159" s="37"/>
      <c r="AA159" s="37"/>
      <c r="AB159" s="37"/>
      <c r="AC159" s="37"/>
      <c r="AD159" s="37"/>
      <c r="AE159" s="37"/>
      <c r="AR159" s="187" t="s">
        <v>162</v>
      </c>
      <c r="AT159" s="187" t="s">
        <v>157</v>
      </c>
      <c r="AU159" s="187" t="s">
        <v>89</v>
      </c>
      <c r="AY159" s="19" t="s">
        <v>154</v>
      </c>
      <c r="BE159" s="188">
        <f t="shared" si="24"/>
        <v>0</v>
      </c>
      <c r="BF159" s="188">
        <f t="shared" si="25"/>
        <v>0</v>
      </c>
      <c r="BG159" s="188">
        <f t="shared" si="26"/>
        <v>0</v>
      </c>
      <c r="BH159" s="188">
        <f t="shared" si="27"/>
        <v>0</v>
      </c>
      <c r="BI159" s="188">
        <f t="shared" si="28"/>
        <v>0</v>
      </c>
      <c r="BJ159" s="19" t="s">
        <v>89</v>
      </c>
      <c r="BK159" s="188">
        <f t="shared" si="29"/>
        <v>0</v>
      </c>
      <c r="BL159" s="19" t="s">
        <v>162</v>
      </c>
      <c r="BM159" s="187" t="s">
        <v>1010</v>
      </c>
    </row>
    <row r="160" spans="1:65" s="2" customFormat="1" ht="37.9" customHeight="1" x14ac:dyDescent="0.2">
      <c r="A160" s="37"/>
      <c r="B160" s="38"/>
      <c r="C160" s="176" t="s">
        <v>609</v>
      </c>
      <c r="D160" s="176" t="s">
        <v>157</v>
      </c>
      <c r="E160" s="177" t="s">
        <v>1738</v>
      </c>
      <c r="F160" s="178" t="s">
        <v>1739</v>
      </c>
      <c r="G160" s="179" t="s">
        <v>1013</v>
      </c>
      <c r="H160" s="180">
        <v>40</v>
      </c>
      <c r="I160" s="181"/>
      <c r="J160" s="182">
        <f t="shared" si="20"/>
        <v>0</v>
      </c>
      <c r="K160" s="178" t="s">
        <v>79</v>
      </c>
      <c r="L160" s="42"/>
      <c r="M160" s="183" t="s">
        <v>79</v>
      </c>
      <c r="N160" s="184" t="s">
        <v>51</v>
      </c>
      <c r="O160" s="67"/>
      <c r="P160" s="185">
        <f t="shared" si="21"/>
        <v>0</v>
      </c>
      <c r="Q160" s="185">
        <v>0</v>
      </c>
      <c r="R160" s="185">
        <f t="shared" si="22"/>
        <v>0</v>
      </c>
      <c r="S160" s="185">
        <v>0</v>
      </c>
      <c r="T160" s="186">
        <f t="shared" si="23"/>
        <v>0</v>
      </c>
      <c r="U160" s="37"/>
      <c r="V160" s="37"/>
      <c r="W160" s="37"/>
      <c r="X160" s="37"/>
      <c r="Y160" s="37"/>
      <c r="Z160" s="37"/>
      <c r="AA160" s="37"/>
      <c r="AB160" s="37"/>
      <c r="AC160" s="37"/>
      <c r="AD160" s="37"/>
      <c r="AE160" s="37"/>
      <c r="AR160" s="187" t="s">
        <v>162</v>
      </c>
      <c r="AT160" s="187" t="s">
        <v>157</v>
      </c>
      <c r="AU160" s="187" t="s">
        <v>89</v>
      </c>
      <c r="AY160" s="19" t="s">
        <v>154</v>
      </c>
      <c r="BE160" s="188">
        <f t="shared" si="24"/>
        <v>0</v>
      </c>
      <c r="BF160" s="188">
        <f t="shared" si="25"/>
        <v>0</v>
      </c>
      <c r="BG160" s="188">
        <f t="shared" si="26"/>
        <v>0</v>
      </c>
      <c r="BH160" s="188">
        <f t="shared" si="27"/>
        <v>0</v>
      </c>
      <c r="BI160" s="188">
        <f t="shared" si="28"/>
        <v>0</v>
      </c>
      <c r="BJ160" s="19" t="s">
        <v>89</v>
      </c>
      <c r="BK160" s="188">
        <f t="shared" si="29"/>
        <v>0</v>
      </c>
      <c r="BL160" s="19" t="s">
        <v>162</v>
      </c>
      <c r="BM160" s="187" t="s">
        <v>1020</v>
      </c>
    </row>
    <row r="161" spans="1:65" s="2" customFormat="1" ht="16.5" customHeight="1" x14ac:dyDescent="0.2">
      <c r="A161" s="37"/>
      <c r="B161" s="38"/>
      <c r="C161" s="176" t="s">
        <v>615</v>
      </c>
      <c r="D161" s="176" t="s">
        <v>157</v>
      </c>
      <c r="E161" s="177" t="s">
        <v>1740</v>
      </c>
      <c r="F161" s="178" t="s">
        <v>1741</v>
      </c>
      <c r="G161" s="179" t="s">
        <v>1013</v>
      </c>
      <c r="H161" s="180">
        <v>40</v>
      </c>
      <c r="I161" s="181"/>
      <c r="J161" s="182">
        <f t="shared" ref="J161:J192" si="30">ROUND(I161*H161,2)</f>
        <v>0</v>
      </c>
      <c r="K161" s="178" t="s">
        <v>79</v>
      </c>
      <c r="L161" s="42"/>
      <c r="M161" s="183" t="s">
        <v>79</v>
      </c>
      <c r="N161" s="184" t="s">
        <v>51</v>
      </c>
      <c r="O161" s="67"/>
      <c r="P161" s="185">
        <f t="shared" ref="P161:P192" si="31">O161*H161</f>
        <v>0</v>
      </c>
      <c r="Q161" s="185">
        <v>0</v>
      </c>
      <c r="R161" s="185">
        <f t="shared" ref="R161:R192" si="32">Q161*H161</f>
        <v>0</v>
      </c>
      <c r="S161" s="185">
        <v>0</v>
      </c>
      <c r="T161" s="186">
        <f t="shared" ref="T161:T192" si="33">S161*H161</f>
        <v>0</v>
      </c>
      <c r="U161" s="37"/>
      <c r="V161" s="37"/>
      <c r="W161" s="37"/>
      <c r="X161" s="37"/>
      <c r="Y161" s="37"/>
      <c r="Z161" s="37"/>
      <c r="AA161" s="37"/>
      <c r="AB161" s="37"/>
      <c r="AC161" s="37"/>
      <c r="AD161" s="37"/>
      <c r="AE161" s="37"/>
      <c r="AR161" s="187" t="s">
        <v>162</v>
      </c>
      <c r="AT161" s="187" t="s">
        <v>157</v>
      </c>
      <c r="AU161" s="187" t="s">
        <v>89</v>
      </c>
      <c r="AY161" s="19" t="s">
        <v>154</v>
      </c>
      <c r="BE161" s="188">
        <f t="shared" ref="BE161:BE192" si="34">IF(N161="základní",J161,0)</f>
        <v>0</v>
      </c>
      <c r="BF161" s="188">
        <f t="shared" ref="BF161:BF192" si="35">IF(N161="snížená",J161,0)</f>
        <v>0</v>
      </c>
      <c r="BG161" s="188">
        <f t="shared" ref="BG161:BG192" si="36">IF(N161="zákl. přenesená",J161,0)</f>
        <v>0</v>
      </c>
      <c r="BH161" s="188">
        <f t="shared" ref="BH161:BH192" si="37">IF(N161="sníž. přenesená",J161,0)</f>
        <v>0</v>
      </c>
      <c r="BI161" s="188">
        <f t="shared" ref="BI161:BI192" si="38">IF(N161="nulová",J161,0)</f>
        <v>0</v>
      </c>
      <c r="BJ161" s="19" t="s">
        <v>89</v>
      </c>
      <c r="BK161" s="188">
        <f t="shared" ref="BK161:BK192" si="39">ROUND(I161*H161,2)</f>
        <v>0</v>
      </c>
      <c r="BL161" s="19" t="s">
        <v>162</v>
      </c>
      <c r="BM161" s="187" t="s">
        <v>1031</v>
      </c>
    </row>
    <row r="162" spans="1:65" s="2" customFormat="1" ht="24.2" customHeight="1" x14ac:dyDescent="0.2">
      <c r="A162" s="37"/>
      <c r="B162" s="38"/>
      <c r="C162" s="176" t="s">
        <v>620</v>
      </c>
      <c r="D162" s="176" t="s">
        <v>157</v>
      </c>
      <c r="E162" s="177" t="s">
        <v>1742</v>
      </c>
      <c r="F162" s="178" t="s">
        <v>1743</v>
      </c>
      <c r="G162" s="179" t="s">
        <v>305</v>
      </c>
      <c r="H162" s="180">
        <v>20</v>
      </c>
      <c r="I162" s="181"/>
      <c r="J162" s="182">
        <f t="shared" si="30"/>
        <v>0</v>
      </c>
      <c r="K162" s="178" t="s">
        <v>79</v>
      </c>
      <c r="L162" s="42"/>
      <c r="M162" s="183" t="s">
        <v>79</v>
      </c>
      <c r="N162" s="184" t="s">
        <v>51</v>
      </c>
      <c r="O162" s="67"/>
      <c r="P162" s="185">
        <f t="shared" si="31"/>
        <v>0</v>
      </c>
      <c r="Q162" s="185">
        <v>0</v>
      </c>
      <c r="R162" s="185">
        <f t="shared" si="32"/>
        <v>0</v>
      </c>
      <c r="S162" s="185">
        <v>0</v>
      </c>
      <c r="T162" s="186">
        <f t="shared" si="33"/>
        <v>0</v>
      </c>
      <c r="U162" s="37"/>
      <c r="V162" s="37"/>
      <c r="W162" s="37"/>
      <c r="X162" s="37"/>
      <c r="Y162" s="37"/>
      <c r="Z162" s="37"/>
      <c r="AA162" s="37"/>
      <c r="AB162" s="37"/>
      <c r="AC162" s="37"/>
      <c r="AD162" s="37"/>
      <c r="AE162" s="37"/>
      <c r="AR162" s="187" t="s">
        <v>162</v>
      </c>
      <c r="AT162" s="187" t="s">
        <v>157</v>
      </c>
      <c r="AU162" s="187" t="s">
        <v>89</v>
      </c>
      <c r="AY162" s="19" t="s">
        <v>154</v>
      </c>
      <c r="BE162" s="188">
        <f t="shared" si="34"/>
        <v>0</v>
      </c>
      <c r="BF162" s="188">
        <f t="shared" si="35"/>
        <v>0</v>
      </c>
      <c r="BG162" s="188">
        <f t="shared" si="36"/>
        <v>0</v>
      </c>
      <c r="BH162" s="188">
        <f t="shared" si="37"/>
        <v>0</v>
      </c>
      <c r="BI162" s="188">
        <f t="shared" si="38"/>
        <v>0</v>
      </c>
      <c r="BJ162" s="19" t="s">
        <v>89</v>
      </c>
      <c r="BK162" s="188">
        <f t="shared" si="39"/>
        <v>0</v>
      </c>
      <c r="BL162" s="19" t="s">
        <v>162</v>
      </c>
      <c r="BM162" s="187" t="s">
        <v>1744</v>
      </c>
    </row>
    <row r="163" spans="1:65" s="2" customFormat="1" ht="24.2" customHeight="1" x14ac:dyDescent="0.2">
      <c r="A163" s="37"/>
      <c r="B163" s="38"/>
      <c r="C163" s="176" t="s">
        <v>626</v>
      </c>
      <c r="D163" s="176" t="s">
        <v>157</v>
      </c>
      <c r="E163" s="177" t="s">
        <v>1745</v>
      </c>
      <c r="F163" s="178" t="s">
        <v>1746</v>
      </c>
      <c r="G163" s="179" t="s">
        <v>1013</v>
      </c>
      <c r="H163" s="180">
        <v>20</v>
      </c>
      <c r="I163" s="181"/>
      <c r="J163" s="182">
        <f t="shared" si="30"/>
        <v>0</v>
      </c>
      <c r="K163" s="178" t="s">
        <v>79</v>
      </c>
      <c r="L163" s="42"/>
      <c r="M163" s="183" t="s">
        <v>79</v>
      </c>
      <c r="N163" s="184" t="s">
        <v>51</v>
      </c>
      <c r="O163" s="67"/>
      <c r="P163" s="185">
        <f t="shared" si="31"/>
        <v>0</v>
      </c>
      <c r="Q163" s="185">
        <v>0</v>
      </c>
      <c r="R163" s="185">
        <f t="shared" si="32"/>
        <v>0</v>
      </c>
      <c r="S163" s="185">
        <v>0</v>
      </c>
      <c r="T163" s="186">
        <f t="shared" si="33"/>
        <v>0</v>
      </c>
      <c r="U163" s="37"/>
      <c r="V163" s="37"/>
      <c r="W163" s="37"/>
      <c r="X163" s="37"/>
      <c r="Y163" s="37"/>
      <c r="Z163" s="37"/>
      <c r="AA163" s="37"/>
      <c r="AB163" s="37"/>
      <c r="AC163" s="37"/>
      <c r="AD163" s="37"/>
      <c r="AE163" s="37"/>
      <c r="AR163" s="187" t="s">
        <v>162</v>
      </c>
      <c r="AT163" s="187" t="s">
        <v>157</v>
      </c>
      <c r="AU163" s="187" t="s">
        <v>89</v>
      </c>
      <c r="AY163" s="19" t="s">
        <v>154</v>
      </c>
      <c r="BE163" s="188">
        <f t="shared" si="34"/>
        <v>0</v>
      </c>
      <c r="BF163" s="188">
        <f t="shared" si="35"/>
        <v>0</v>
      </c>
      <c r="BG163" s="188">
        <f t="shared" si="36"/>
        <v>0</v>
      </c>
      <c r="BH163" s="188">
        <f t="shared" si="37"/>
        <v>0</v>
      </c>
      <c r="BI163" s="188">
        <f t="shared" si="38"/>
        <v>0</v>
      </c>
      <c r="BJ163" s="19" t="s">
        <v>89</v>
      </c>
      <c r="BK163" s="188">
        <f t="shared" si="39"/>
        <v>0</v>
      </c>
      <c r="BL163" s="19" t="s">
        <v>162</v>
      </c>
      <c r="BM163" s="187" t="s">
        <v>1747</v>
      </c>
    </row>
    <row r="164" spans="1:65" s="2" customFormat="1" ht="24.2" customHeight="1" x14ac:dyDescent="0.2">
      <c r="A164" s="37"/>
      <c r="B164" s="38"/>
      <c r="C164" s="176" t="s">
        <v>630</v>
      </c>
      <c r="D164" s="176" t="s">
        <v>157</v>
      </c>
      <c r="E164" s="177" t="s">
        <v>1748</v>
      </c>
      <c r="F164" s="178" t="s">
        <v>1749</v>
      </c>
      <c r="G164" s="179" t="s">
        <v>305</v>
      </c>
      <c r="H164" s="180">
        <v>15</v>
      </c>
      <c r="I164" s="181"/>
      <c r="J164" s="182">
        <f t="shared" si="30"/>
        <v>0</v>
      </c>
      <c r="K164" s="178" t="s">
        <v>79</v>
      </c>
      <c r="L164" s="42"/>
      <c r="M164" s="183" t="s">
        <v>79</v>
      </c>
      <c r="N164" s="184" t="s">
        <v>51</v>
      </c>
      <c r="O164" s="67"/>
      <c r="P164" s="185">
        <f t="shared" si="31"/>
        <v>0</v>
      </c>
      <c r="Q164" s="185">
        <v>0</v>
      </c>
      <c r="R164" s="185">
        <f t="shared" si="32"/>
        <v>0</v>
      </c>
      <c r="S164" s="185">
        <v>0</v>
      </c>
      <c r="T164" s="186">
        <f t="shared" si="33"/>
        <v>0</v>
      </c>
      <c r="U164" s="37"/>
      <c r="V164" s="37"/>
      <c r="W164" s="37"/>
      <c r="X164" s="37"/>
      <c r="Y164" s="37"/>
      <c r="Z164" s="37"/>
      <c r="AA164" s="37"/>
      <c r="AB164" s="37"/>
      <c r="AC164" s="37"/>
      <c r="AD164" s="37"/>
      <c r="AE164" s="37"/>
      <c r="AR164" s="187" t="s">
        <v>162</v>
      </c>
      <c r="AT164" s="187" t="s">
        <v>157</v>
      </c>
      <c r="AU164" s="187" t="s">
        <v>89</v>
      </c>
      <c r="AY164" s="19" t="s">
        <v>154</v>
      </c>
      <c r="BE164" s="188">
        <f t="shared" si="34"/>
        <v>0</v>
      </c>
      <c r="BF164" s="188">
        <f t="shared" si="35"/>
        <v>0</v>
      </c>
      <c r="BG164" s="188">
        <f t="shared" si="36"/>
        <v>0</v>
      </c>
      <c r="BH164" s="188">
        <f t="shared" si="37"/>
        <v>0</v>
      </c>
      <c r="BI164" s="188">
        <f t="shared" si="38"/>
        <v>0</v>
      </c>
      <c r="BJ164" s="19" t="s">
        <v>89</v>
      </c>
      <c r="BK164" s="188">
        <f t="shared" si="39"/>
        <v>0</v>
      </c>
      <c r="BL164" s="19" t="s">
        <v>162</v>
      </c>
      <c r="BM164" s="187" t="s">
        <v>1750</v>
      </c>
    </row>
    <row r="165" spans="1:65" s="2" customFormat="1" ht="16.5" customHeight="1" x14ac:dyDescent="0.2">
      <c r="A165" s="37"/>
      <c r="B165" s="38"/>
      <c r="C165" s="176" t="s">
        <v>634</v>
      </c>
      <c r="D165" s="176" t="s">
        <v>157</v>
      </c>
      <c r="E165" s="177" t="s">
        <v>1751</v>
      </c>
      <c r="F165" s="178" t="s">
        <v>1752</v>
      </c>
      <c r="G165" s="179" t="s">
        <v>305</v>
      </c>
      <c r="H165" s="180">
        <v>15</v>
      </c>
      <c r="I165" s="181"/>
      <c r="J165" s="182">
        <f t="shared" si="30"/>
        <v>0</v>
      </c>
      <c r="K165" s="178" t="s">
        <v>79</v>
      </c>
      <c r="L165" s="42"/>
      <c r="M165" s="183" t="s">
        <v>79</v>
      </c>
      <c r="N165" s="184" t="s">
        <v>51</v>
      </c>
      <c r="O165" s="67"/>
      <c r="P165" s="185">
        <f t="shared" si="31"/>
        <v>0</v>
      </c>
      <c r="Q165" s="185">
        <v>0</v>
      </c>
      <c r="R165" s="185">
        <f t="shared" si="32"/>
        <v>0</v>
      </c>
      <c r="S165" s="185">
        <v>0</v>
      </c>
      <c r="T165" s="186">
        <f t="shared" si="33"/>
        <v>0</v>
      </c>
      <c r="U165" s="37"/>
      <c r="V165" s="37"/>
      <c r="W165" s="37"/>
      <c r="X165" s="37"/>
      <c r="Y165" s="37"/>
      <c r="Z165" s="37"/>
      <c r="AA165" s="37"/>
      <c r="AB165" s="37"/>
      <c r="AC165" s="37"/>
      <c r="AD165" s="37"/>
      <c r="AE165" s="37"/>
      <c r="AR165" s="187" t="s">
        <v>162</v>
      </c>
      <c r="AT165" s="187" t="s">
        <v>157</v>
      </c>
      <c r="AU165" s="187" t="s">
        <v>89</v>
      </c>
      <c r="AY165" s="19" t="s">
        <v>154</v>
      </c>
      <c r="BE165" s="188">
        <f t="shared" si="34"/>
        <v>0</v>
      </c>
      <c r="BF165" s="188">
        <f t="shared" si="35"/>
        <v>0</v>
      </c>
      <c r="BG165" s="188">
        <f t="shared" si="36"/>
        <v>0</v>
      </c>
      <c r="BH165" s="188">
        <f t="shared" si="37"/>
        <v>0</v>
      </c>
      <c r="BI165" s="188">
        <f t="shared" si="38"/>
        <v>0</v>
      </c>
      <c r="BJ165" s="19" t="s">
        <v>89</v>
      </c>
      <c r="BK165" s="188">
        <f t="shared" si="39"/>
        <v>0</v>
      </c>
      <c r="BL165" s="19" t="s">
        <v>162</v>
      </c>
      <c r="BM165" s="187" t="s">
        <v>1753</v>
      </c>
    </row>
    <row r="166" spans="1:65" s="2" customFormat="1" ht="16.5" customHeight="1" x14ac:dyDescent="0.2">
      <c r="A166" s="37"/>
      <c r="B166" s="38"/>
      <c r="C166" s="176" t="s">
        <v>639</v>
      </c>
      <c r="D166" s="176" t="s">
        <v>157</v>
      </c>
      <c r="E166" s="177" t="s">
        <v>1754</v>
      </c>
      <c r="F166" s="178" t="s">
        <v>1755</v>
      </c>
      <c r="G166" s="179" t="s">
        <v>305</v>
      </c>
      <c r="H166" s="180">
        <v>30</v>
      </c>
      <c r="I166" s="181"/>
      <c r="J166" s="182">
        <f t="shared" si="30"/>
        <v>0</v>
      </c>
      <c r="K166" s="178" t="s">
        <v>79</v>
      </c>
      <c r="L166" s="42"/>
      <c r="M166" s="183" t="s">
        <v>79</v>
      </c>
      <c r="N166" s="184" t="s">
        <v>51</v>
      </c>
      <c r="O166" s="67"/>
      <c r="P166" s="185">
        <f t="shared" si="31"/>
        <v>0</v>
      </c>
      <c r="Q166" s="185">
        <v>0</v>
      </c>
      <c r="R166" s="185">
        <f t="shared" si="32"/>
        <v>0</v>
      </c>
      <c r="S166" s="185">
        <v>0</v>
      </c>
      <c r="T166" s="186">
        <f t="shared" si="33"/>
        <v>0</v>
      </c>
      <c r="U166" s="37"/>
      <c r="V166" s="37"/>
      <c r="W166" s="37"/>
      <c r="X166" s="37"/>
      <c r="Y166" s="37"/>
      <c r="Z166" s="37"/>
      <c r="AA166" s="37"/>
      <c r="AB166" s="37"/>
      <c r="AC166" s="37"/>
      <c r="AD166" s="37"/>
      <c r="AE166" s="37"/>
      <c r="AR166" s="187" t="s">
        <v>162</v>
      </c>
      <c r="AT166" s="187" t="s">
        <v>157</v>
      </c>
      <c r="AU166" s="187" t="s">
        <v>89</v>
      </c>
      <c r="AY166" s="19" t="s">
        <v>154</v>
      </c>
      <c r="BE166" s="188">
        <f t="shared" si="34"/>
        <v>0</v>
      </c>
      <c r="BF166" s="188">
        <f t="shared" si="35"/>
        <v>0</v>
      </c>
      <c r="BG166" s="188">
        <f t="shared" si="36"/>
        <v>0</v>
      </c>
      <c r="BH166" s="188">
        <f t="shared" si="37"/>
        <v>0</v>
      </c>
      <c r="BI166" s="188">
        <f t="shared" si="38"/>
        <v>0</v>
      </c>
      <c r="BJ166" s="19" t="s">
        <v>89</v>
      </c>
      <c r="BK166" s="188">
        <f t="shared" si="39"/>
        <v>0</v>
      </c>
      <c r="BL166" s="19" t="s">
        <v>162</v>
      </c>
      <c r="BM166" s="187" t="s">
        <v>1756</v>
      </c>
    </row>
    <row r="167" spans="1:65" s="2" customFormat="1" ht="24.2" customHeight="1" x14ac:dyDescent="0.2">
      <c r="A167" s="37"/>
      <c r="B167" s="38"/>
      <c r="C167" s="176" t="s">
        <v>645</v>
      </c>
      <c r="D167" s="176" t="s">
        <v>157</v>
      </c>
      <c r="E167" s="177" t="s">
        <v>1757</v>
      </c>
      <c r="F167" s="178" t="s">
        <v>1758</v>
      </c>
      <c r="G167" s="179" t="s">
        <v>305</v>
      </c>
      <c r="H167" s="180">
        <v>30</v>
      </c>
      <c r="I167" s="181"/>
      <c r="J167" s="182">
        <f t="shared" si="30"/>
        <v>0</v>
      </c>
      <c r="K167" s="178" t="s">
        <v>79</v>
      </c>
      <c r="L167" s="42"/>
      <c r="M167" s="183" t="s">
        <v>79</v>
      </c>
      <c r="N167" s="184" t="s">
        <v>51</v>
      </c>
      <c r="O167" s="67"/>
      <c r="P167" s="185">
        <f t="shared" si="31"/>
        <v>0</v>
      </c>
      <c r="Q167" s="185">
        <v>0</v>
      </c>
      <c r="R167" s="185">
        <f t="shared" si="32"/>
        <v>0</v>
      </c>
      <c r="S167" s="185">
        <v>0</v>
      </c>
      <c r="T167" s="186">
        <f t="shared" si="33"/>
        <v>0</v>
      </c>
      <c r="U167" s="37"/>
      <c r="V167" s="37"/>
      <c r="W167" s="37"/>
      <c r="X167" s="37"/>
      <c r="Y167" s="37"/>
      <c r="Z167" s="37"/>
      <c r="AA167" s="37"/>
      <c r="AB167" s="37"/>
      <c r="AC167" s="37"/>
      <c r="AD167" s="37"/>
      <c r="AE167" s="37"/>
      <c r="AR167" s="187" t="s">
        <v>162</v>
      </c>
      <c r="AT167" s="187" t="s">
        <v>157</v>
      </c>
      <c r="AU167" s="187" t="s">
        <v>89</v>
      </c>
      <c r="AY167" s="19" t="s">
        <v>154</v>
      </c>
      <c r="BE167" s="188">
        <f t="shared" si="34"/>
        <v>0</v>
      </c>
      <c r="BF167" s="188">
        <f t="shared" si="35"/>
        <v>0</v>
      </c>
      <c r="BG167" s="188">
        <f t="shared" si="36"/>
        <v>0</v>
      </c>
      <c r="BH167" s="188">
        <f t="shared" si="37"/>
        <v>0</v>
      </c>
      <c r="BI167" s="188">
        <f t="shared" si="38"/>
        <v>0</v>
      </c>
      <c r="BJ167" s="19" t="s">
        <v>89</v>
      </c>
      <c r="BK167" s="188">
        <f t="shared" si="39"/>
        <v>0</v>
      </c>
      <c r="BL167" s="19" t="s">
        <v>162</v>
      </c>
      <c r="BM167" s="187" t="s">
        <v>1759</v>
      </c>
    </row>
    <row r="168" spans="1:65" s="2" customFormat="1" ht="16.5" customHeight="1" x14ac:dyDescent="0.2">
      <c r="A168" s="37"/>
      <c r="B168" s="38"/>
      <c r="C168" s="176" t="s">
        <v>651</v>
      </c>
      <c r="D168" s="176" t="s">
        <v>157</v>
      </c>
      <c r="E168" s="177" t="s">
        <v>1760</v>
      </c>
      <c r="F168" s="178" t="s">
        <v>1761</v>
      </c>
      <c r="G168" s="179" t="s">
        <v>305</v>
      </c>
      <c r="H168" s="180">
        <v>10</v>
      </c>
      <c r="I168" s="181"/>
      <c r="J168" s="182">
        <f t="shared" si="30"/>
        <v>0</v>
      </c>
      <c r="K168" s="178" t="s">
        <v>79</v>
      </c>
      <c r="L168" s="42"/>
      <c r="M168" s="183" t="s">
        <v>79</v>
      </c>
      <c r="N168" s="184" t="s">
        <v>51</v>
      </c>
      <c r="O168" s="67"/>
      <c r="P168" s="185">
        <f t="shared" si="31"/>
        <v>0</v>
      </c>
      <c r="Q168" s="185">
        <v>0</v>
      </c>
      <c r="R168" s="185">
        <f t="shared" si="32"/>
        <v>0</v>
      </c>
      <c r="S168" s="185">
        <v>0</v>
      </c>
      <c r="T168" s="186">
        <f t="shared" si="33"/>
        <v>0</v>
      </c>
      <c r="U168" s="37"/>
      <c r="V168" s="37"/>
      <c r="W168" s="37"/>
      <c r="X168" s="37"/>
      <c r="Y168" s="37"/>
      <c r="Z168" s="37"/>
      <c r="AA168" s="37"/>
      <c r="AB168" s="37"/>
      <c r="AC168" s="37"/>
      <c r="AD168" s="37"/>
      <c r="AE168" s="37"/>
      <c r="AR168" s="187" t="s">
        <v>162</v>
      </c>
      <c r="AT168" s="187" t="s">
        <v>157</v>
      </c>
      <c r="AU168" s="187" t="s">
        <v>89</v>
      </c>
      <c r="AY168" s="19" t="s">
        <v>154</v>
      </c>
      <c r="BE168" s="188">
        <f t="shared" si="34"/>
        <v>0</v>
      </c>
      <c r="BF168" s="188">
        <f t="shared" si="35"/>
        <v>0</v>
      </c>
      <c r="BG168" s="188">
        <f t="shared" si="36"/>
        <v>0</v>
      </c>
      <c r="BH168" s="188">
        <f t="shared" si="37"/>
        <v>0</v>
      </c>
      <c r="BI168" s="188">
        <f t="shared" si="38"/>
        <v>0</v>
      </c>
      <c r="BJ168" s="19" t="s">
        <v>89</v>
      </c>
      <c r="BK168" s="188">
        <f t="shared" si="39"/>
        <v>0</v>
      </c>
      <c r="BL168" s="19" t="s">
        <v>162</v>
      </c>
      <c r="BM168" s="187" t="s">
        <v>1762</v>
      </c>
    </row>
    <row r="169" spans="1:65" s="2" customFormat="1" ht="24.2" customHeight="1" x14ac:dyDescent="0.2">
      <c r="A169" s="37"/>
      <c r="B169" s="38"/>
      <c r="C169" s="176" t="s">
        <v>656</v>
      </c>
      <c r="D169" s="176" t="s">
        <v>157</v>
      </c>
      <c r="E169" s="177" t="s">
        <v>1763</v>
      </c>
      <c r="F169" s="178" t="s">
        <v>1764</v>
      </c>
      <c r="G169" s="179" t="s">
        <v>305</v>
      </c>
      <c r="H169" s="180">
        <v>10</v>
      </c>
      <c r="I169" s="181"/>
      <c r="J169" s="182">
        <f t="shared" si="30"/>
        <v>0</v>
      </c>
      <c r="K169" s="178" t="s">
        <v>79</v>
      </c>
      <c r="L169" s="42"/>
      <c r="M169" s="183" t="s">
        <v>79</v>
      </c>
      <c r="N169" s="184" t="s">
        <v>51</v>
      </c>
      <c r="O169" s="67"/>
      <c r="P169" s="185">
        <f t="shared" si="31"/>
        <v>0</v>
      </c>
      <c r="Q169" s="185">
        <v>0</v>
      </c>
      <c r="R169" s="185">
        <f t="shared" si="32"/>
        <v>0</v>
      </c>
      <c r="S169" s="185">
        <v>0</v>
      </c>
      <c r="T169" s="186">
        <f t="shared" si="33"/>
        <v>0</v>
      </c>
      <c r="U169" s="37"/>
      <c r="V169" s="37"/>
      <c r="W169" s="37"/>
      <c r="X169" s="37"/>
      <c r="Y169" s="37"/>
      <c r="Z169" s="37"/>
      <c r="AA169" s="37"/>
      <c r="AB169" s="37"/>
      <c r="AC169" s="37"/>
      <c r="AD169" s="37"/>
      <c r="AE169" s="37"/>
      <c r="AR169" s="187" t="s">
        <v>162</v>
      </c>
      <c r="AT169" s="187" t="s">
        <v>157</v>
      </c>
      <c r="AU169" s="187" t="s">
        <v>89</v>
      </c>
      <c r="AY169" s="19" t="s">
        <v>154</v>
      </c>
      <c r="BE169" s="188">
        <f t="shared" si="34"/>
        <v>0</v>
      </c>
      <c r="BF169" s="188">
        <f t="shared" si="35"/>
        <v>0</v>
      </c>
      <c r="BG169" s="188">
        <f t="shared" si="36"/>
        <v>0</v>
      </c>
      <c r="BH169" s="188">
        <f t="shared" si="37"/>
        <v>0</v>
      </c>
      <c r="BI169" s="188">
        <f t="shared" si="38"/>
        <v>0</v>
      </c>
      <c r="BJ169" s="19" t="s">
        <v>89</v>
      </c>
      <c r="BK169" s="188">
        <f t="shared" si="39"/>
        <v>0</v>
      </c>
      <c r="BL169" s="19" t="s">
        <v>162</v>
      </c>
      <c r="BM169" s="187" t="s">
        <v>1765</v>
      </c>
    </row>
    <row r="170" spans="1:65" s="2" customFormat="1" ht="16.5" customHeight="1" x14ac:dyDescent="0.2">
      <c r="A170" s="37"/>
      <c r="B170" s="38"/>
      <c r="C170" s="176" t="s">
        <v>661</v>
      </c>
      <c r="D170" s="176" t="s">
        <v>157</v>
      </c>
      <c r="E170" s="177" t="s">
        <v>1766</v>
      </c>
      <c r="F170" s="178" t="s">
        <v>1767</v>
      </c>
      <c r="G170" s="179" t="s">
        <v>305</v>
      </c>
      <c r="H170" s="180">
        <v>5</v>
      </c>
      <c r="I170" s="181"/>
      <c r="J170" s="182">
        <f t="shared" si="30"/>
        <v>0</v>
      </c>
      <c r="K170" s="178" t="s">
        <v>79</v>
      </c>
      <c r="L170" s="42"/>
      <c r="M170" s="183" t="s">
        <v>79</v>
      </c>
      <c r="N170" s="184" t="s">
        <v>51</v>
      </c>
      <c r="O170" s="67"/>
      <c r="P170" s="185">
        <f t="shared" si="31"/>
        <v>0</v>
      </c>
      <c r="Q170" s="185">
        <v>0</v>
      </c>
      <c r="R170" s="185">
        <f t="shared" si="32"/>
        <v>0</v>
      </c>
      <c r="S170" s="185">
        <v>0</v>
      </c>
      <c r="T170" s="186">
        <f t="shared" si="33"/>
        <v>0</v>
      </c>
      <c r="U170" s="37"/>
      <c r="V170" s="37"/>
      <c r="W170" s="37"/>
      <c r="X170" s="37"/>
      <c r="Y170" s="37"/>
      <c r="Z170" s="37"/>
      <c r="AA170" s="37"/>
      <c r="AB170" s="37"/>
      <c r="AC170" s="37"/>
      <c r="AD170" s="37"/>
      <c r="AE170" s="37"/>
      <c r="AR170" s="187" t="s">
        <v>162</v>
      </c>
      <c r="AT170" s="187" t="s">
        <v>157</v>
      </c>
      <c r="AU170" s="187" t="s">
        <v>89</v>
      </c>
      <c r="AY170" s="19" t="s">
        <v>154</v>
      </c>
      <c r="BE170" s="188">
        <f t="shared" si="34"/>
        <v>0</v>
      </c>
      <c r="BF170" s="188">
        <f t="shared" si="35"/>
        <v>0</v>
      </c>
      <c r="BG170" s="188">
        <f t="shared" si="36"/>
        <v>0</v>
      </c>
      <c r="BH170" s="188">
        <f t="shared" si="37"/>
        <v>0</v>
      </c>
      <c r="BI170" s="188">
        <f t="shared" si="38"/>
        <v>0</v>
      </c>
      <c r="BJ170" s="19" t="s">
        <v>89</v>
      </c>
      <c r="BK170" s="188">
        <f t="shared" si="39"/>
        <v>0</v>
      </c>
      <c r="BL170" s="19" t="s">
        <v>162</v>
      </c>
      <c r="BM170" s="187" t="s">
        <v>1768</v>
      </c>
    </row>
    <row r="171" spans="1:65" s="2" customFormat="1" ht="24.2" customHeight="1" x14ac:dyDescent="0.2">
      <c r="A171" s="37"/>
      <c r="B171" s="38"/>
      <c r="C171" s="176" t="s">
        <v>668</v>
      </c>
      <c r="D171" s="176" t="s">
        <v>157</v>
      </c>
      <c r="E171" s="177" t="s">
        <v>1769</v>
      </c>
      <c r="F171" s="178" t="s">
        <v>1770</v>
      </c>
      <c r="G171" s="179" t="s">
        <v>305</v>
      </c>
      <c r="H171" s="180">
        <v>5</v>
      </c>
      <c r="I171" s="181"/>
      <c r="J171" s="182">
        <f t="shared" si="30"/>
        <v>0</v>
      </c>
      <c r="K171" s="178" t="s">
        <v>79</v>
      </c>
      <c r="L171" s="42"/>
      <c r="M171" s="183" t="s">
        <v>79</v>
      </c>
      <c r="N171" s="184" t="s">
        <v>51</v>
      </c>
      <c r="O171" s="67"/>
      <c r="P171" s="185">
        <f t="shared" si="31"/>
        <v>0</v>
      </c>
      <c r="Q171" s="185">
        <v>0</v>
      </c>
      <c r="R171" s="185">
        <f t="shared" si="32"/>
        <v>0</v>
      </c>
      <c r="S171" s="185">
        <v>0</v>
      </c>
      <c r="T171" s="186">
        <f t="shared" si="33"/>
        <v>0</v>
      </c>
      <c r="U171" s="37"/>
      <c r="V171" s="37"/>
      <c r="W171" s="37"/>
      <c r="X171" s="37"/>
      <c r="Y171" s="37"/>
      <c r="Z171" s="37"/>
      <c r="AA171" s="37"/>
      <c r="AB171" s="37"/>
      <c r="AC171" s="37"/>
      <c r="AD171" s="37"/>
      <c r="AE171" s="37"/>
      <c r="AR171" s="187" t="s">
        <v>162</v>
      </c>
      <c r="AT171" s="187" t="s">
        <v>157</v>
      </c>
      <c r="AU171" s="187" t="s">
        <v>89</v>
      </c>
      <c r="AY171" s="19" t="s">
        <v>154</v>
      </c>
      <c r="BE171" s="188">
        <f t="shared" si="34"/>
        <v>0</v>
      </c>
      <c r="BF171" s="188">
        <f t="shared" si="35"/>
        <v>0</v>
      </c>
      <c r="BG171" s="188">
        <f t="shared" si="36"/>
        <v>0</v>
      </c>
      <c r="BH171" s="188">
        <f t="shared" si="37"/>
        <v>0</v>
      </c>
      <c r="BI171" s="188">
        <f t="shared" si="38"/>
        <v>0</v>
      </c>
      <c r="BJ171" s="19" t="s">
        <v>89</v>
      </c>
      <c r="BK171" s="188">
        <f t="shared" si="39"/>
        <v>0</v>
      </c>
      <c r="BL171" s="19" t="s">
        <v>162</v>
      </c>
      <c r="BM171" s="187" t="s">
        <v>1771</v>
      </c>
    </row>
    <row r="172" spans="1:65" s="2" customFormat="1" ht="16.5" customHeight="1" x14ac:dyDescent="0.2">
      <c r="A172" s="37"/>
      <c r="B172" s="38"/>
      <c r="C172" s="176" t="s">
        <v>676</v>
      </c>
      <c r="D172" s="176" t="s">
        <v>157</v>
      </c>
      <c r="E172" s="177" t="s">
        <v>1772</v>
      </c>
      <c r="F172" s="178" t="s">
        <v>1773</v>
      </c>
      <c r="G172" s="179" t="s">
        <v>305</v>
      </c>
      <c r="H172" s="180">
        <v>20</v>
      </c>
      <c r="I172" s="181"/>
      <c r="J172" s="182">
        <f t="shared" si="30"/>
        <v>0</v>
      </c>
      <c r="K172" s="178" t="s">
        <v>79</v>
      </c>
      <c r="L172" s="42"/>
      <c r="M172" s="183" t="s">
        <v>79</v>
      </c>
      <c r="N172" s="184" t="s">
        <v>51</v>
      </c>
      <c r="O172" s="67"/>
      <c r="P172" s="185">
        <f t="shared" si="31"/>
        <v>0</v>
      </c>
      <c r="Q172" s="185">
        <v>0</v>
      </c>
      <c r="R172" s="185">
        <f t="shared" si="32"/>
        <v>0</v>
      </c>
      <c r="S172" s="185">
        <v>0</v>
      </c>
      <c r="T172" s="186">
        <f t="shared" si="33"/>
        <v>0</v>
      </c>
      <c r="U172" s="37"/>
      <c r="V172" s="37"/>
      <c r="W172" s="37"/>
      <c r="X172" s="37"/>
      <c r="Y172" s="37"/>
      <c r="Z172" s="37"/>
      <c r="AA172" s="37"/>
      <c r="AB172" s="37"/>
      <c r="AC172" s="37"/>
      <c r="AD172" s="37"/>
      <c r="AE172" s="37"/>
      <c r="AR172" s="187" t="s">
        <v>162</v>
      </c>
      <c r="AT172" s="187" t="s">
        <v>157</v>
      </c>
      <c r="AU172" s="187" t="s">
        <v>89</v>
      </c>
      <c r="AY172" s="19" t="s">
        <v>154</v>
      </c>
      <c r="BE172" s="188">
        <f t="shared" si="34"/>
        <v>0</v>
      </c>
      <c r="BF172" s="188">
        <f t="shared" si="35"/>
        <v>0</v>
      </c>
      <c r="BG172" s="188">
        <f t="shared" si="36"/>
        <v>0</v>
      </c>
      <c r="BH172" s="188">
        <f t="shared" si="37"/>
        <v>0</v>
      </c>
      <c r="BI172" s="188">
        <f t="shared" si="38"/>
        <v>0</v>
      </c>
      <c r="BJ172" s="19" t="s">
        <v>89</v>
      </c>
      <c r="BK172" s="188">
        <f t="shared" si="39"/>
        <v>0</v>
      </c>
      <c r="BL172" s="19" t="s">
        <v>162</v>
      </c>
      <c r="BM172" s="187" t="s">
        <v>1774</v>
      </c>
    </row>
    <row r="173" spans="1:65" s="2" customFormat="1" ht="24.2" customHeight="1" x14ac:dyDescent="0.2">
      <c r="A173" s="37"/>
      <c r="B173" s="38"/>
      <c r="C173" s="176" t="s">
        <v>681</v>
      </c>
      <c r="D173" s="176" t="s">
        <v>157</v>
      </c>
      <c r="E173" s="177" t="s">
        <v>1775</v>
      </c>
      <c r="F173" s="178" t="s">
        <v>1776</v>
      </c>
      <c r="G173" s="179" t="s">
        <v>305</v>
      </c>
      <c r="H173" s="180">
        <v>20</v>
      </c>
      <c r="I173" s="181"/>
      <c r="J173" s="182">
        <f t="shared" si="30"/>
        <v>0</v>
      </c>
      <c r="K173" s="178" t="s">
        <v>79</v>
      </c>
      <c r="L173" s="42"/>
      <c r="M173" s="183" t="s">
        <v>79</v>
      </c>
      <c r="N173" s="184" t="s">
        <v>51</v>
      </c>
      <c r="O173" s="67"/>
      <c r="P173" s="185">
        <f t="shared" si="31"/>
        <v>0</v>
      </c>
      <c r="Q173" s="185">
        <v>0</v>
      </c>
      <c r="R173" s="185">
        <f t="shared" si="32"/>
        <v>0</v>
      </c>
      <c r="S173" s="185">
        <v>0</v>
      </c>
      <c r="T173" s="186">
        <f t="shared" si="33"/>
        <v>0</v>
      </c>
      <c r="U173" s="37"/>
      <c r="V173" s="37"/>
      <c r="W173" s="37"/>
      <c r="X173" s="37"/>
      <c r="Y173" s="37"/>
      <c r="Z173" s="37"/>
      <c r="AA173" s="37"/>
      <c r="AB173" s="37"/>
      <c r="AC173" s="37"/>
      <c r="AD173" s="37"/>
      <c r="AE173" s="37"/>
      <c r="AR173" s="187" t="s">
        <v>162</v>
      </c>
      <c r="AT173" s="187" t="s">
        <v>157</v>
      </c>
      <c r="AU173" s="187" t="s">
        <v>89</v>
      </c>
      <c r="AY173" s="19" t="s">
        <v>154</v>
      </c>
      <c r="BE173" s="188">
        <f t="shared" si="34"/>
        <v>0</v>
      </c>
      <c r="BF173" s="188">
        <f t="shared" si="35"/>
        <v>0</v>
      </c>
      <c r="BG173" s="188">
        <f t="shared" si="36"/>
        <v>0</v>
      </c>
      <c r="BH173" s="188">
        <f t="shared" si="37"/>
        <v>0</v>
      </c>
      <c r="BI173" s="188">
        <f t="shared" si="38"/>
        <v>0</v>
      </c>
      <c r="BJ173" s="19" t="s">
        <v>89</v>
      </c>
      <c r="BK173" s="188">
        <f t="shared" si="39"/>
        <v>0</v>
      </c>
      <c r="BL173" s="19" t="s">
        <v>162</v>
      </c>
      <c r="BM173" s="187" t="s">
        <v>1777</v>
      </c>
    </row>
    <row r="174" spans="1:65" s="2" customFormat="1" ht="24.2" customHeight="1" x14ac:dyDescent="0.2">
      <c r="A174" s="37"/>
      <c r="B174" s="38"/>
      <c r="C174" s="176" t="s">
        <v>687</v>
      </c>
      <c r="D174" s="176" t="s">
        <v>157</v>
      </c>
      <c r="E174" s="177" t="s">
        <v>1778</v>
      </c>
      <c r="F174" s="178" t="s">
        <v>1779</v>
      </c>
      <c r="G174" s="179" t="s">
        <v>305</v>
      </c>
      <c r="H174" s="180">
        <v>22</v>
      </c>
      <c r="I174" s="181"/>
      <c r="J174" s="182">
        <f t="shared" si="30"/>
        <v>0</v>
      </c>
      <c r="K174" s="178" t="s">
        <v>79</v>
      </c>
      <c r="L174" s="42"/>
      <c r="M174" s="183" t="s">
        <v>79</v>
      </c>
      <c r="N174" s="184" t="s">
        <v>51</v>
      </c>
      <c r="O174" s="67"/>
      <c r="P174" s="185">
        <f t="shared" si="31"/>
        <v>0</v>
      </c>
      <c r="Q174" s="185">
        <v>0</v>
      </c>
      <c r="R174" s="185">
        <f t="shared" si="32"/>
        <v>0</v>
      </c>
      <c r="S174" s="185">
        <v>0</v>
      </c>
      <c r="T174" s="186">
        <f t="shared" si="33"/>
        <v>0</v>
      </c>
      <c r="U174" s="37"/>
      <c r="V174" s="37"/>
      <c r="W174" s="37"/>
      <c r="X174" s="37"/>
      <c r="Y174" s="37"/>
      <c r="Z174" s="37"/>
      <c r="AA174" s="37"/>
      <c r="AB174" s="37"/>
      <c r="AC174" s="37"/>
      <c r="AD174" s="37"/>
      <c r="AE174" s="37"/>
      <c r="AR174" s="187" t="s">
        <v>162</v>
      </c>
      <c r="AT174" s="187" t="s">
        <v>157</v>
      </c>
      <c r="AU174" s="187" t="s">
        <v>89</v>
      </c>
      <c r="AY174" s="19" t="s">
        <v>154</v>
      </c>
      <c r="BE174" s="188">
        <f t="shared" si="34"/>
        <v>0</v>
      </c>
      <c r="BF174" s="188">
        <f t="shared" si="35"/>
        <v>0</v>
      </c>
      <c r="BG174" s="188">
        <f t="shared" si="36"/>
        <v>0</v>
      </c>
      <c r="BH174" s="188">
        <f t="shared" si="37"/>
        <v>0</v>
      </c>
      <c r="BI174" s="188">
        <f t="shared" si="38"/>
        <v>0</v>
      </c>
      <c r="BJ174" s="19" t="s">
        <v>89</v>
      </c>
      <c r="BK174" s="188">
        <f t="shared" si="39"/>
        <v>0</v>
      </c>
      <c r="BL174" s="19" t="s">
        <v>162</v>
      </c>
      <c r="BM174" s="187" t="s">
        <v>1780</v>
      </c>
    </row>
    <row r="175" spans="1:65" s="2" customFormat="1" ht="24.2" customHeight="1" x14ac:dyDescent="0.2">
      <c r="A175" s="37"/>
      <c r="B175" s="38"/>
      <c r="C175" s="176" t="s">
        <v>698</v>
      </c>
      <c r="D175" s="176" t="s">
        <v>157</v>
      </c>
      <c r="E175" s="177" t="s">
        <v>1781</v>
      </c>
      <c r="F175" s="178" t="s">
        <v>1782</v>
      </c>
      <c r="G175" s="179" t="s">
        <v>305</v>
      </c>
      <c r="H175" s="180">
        <v>22</v>
      </c>
      <c r="I175" s="181"/>
      <c r="J175" s="182">
        <f t="shared" si="30"/>
        <v>0</v>
      </c>
      <c r="K175" s="178" t="s">
        <v>79</v>
      </c>
      <c r="L175" s="42"/>
      <c r="M175" s="183" t="s">
        <v>79</v>
      </c>
      <c r="N175" s="184" t="s">
        <v>51</v>
      </c>
      <c r="O175" s="67"/>
      <c r="P175" s="185">
        <f t="shared" si="31"/>
        <v>0</v>
      </c>
      <c r="Q175" s="185">
        <v>0</v>
      </c>
      <c r="R175" s="185">
        <f t="shared" si="32"/>
        <v>0</v>
      </c>
      <c r="S175" s="185">
        <v>0</v>
      </c>
      <c r="T175" s="186">
        <f t="shared" si="33"/>
        <v>0</v>
      </c>
      <c r="U175" s="37"/>
      <c r="V175" s="37"/>
      <c r="W175" s="37"/>
      <c r="X175" s="37"/>
      <c r="Y175" s="37"/>
      <c r="Z175" s="37"/>
      <c r="AA175" s="37"/>
      <c r="AB175" s="37"/>
      <c r="AC175" s="37"/>
      <c r="AD175" s="37"/>
      <c r="AE175" s="37"/>
      <c r="AR175" s="187" t="s">
        <v>162</v>
      </c>
      <c r="AT175" s="187" t="s">
        <v>157</v>
      </c>
      <c r="AU175" s="187" t="s">
        <v>89</v>
      </c>
      <c r="AY175" s="19" t="s">
        <v>154</v>
      </c>
      <c r="BE175" s="188">
        <f t="shared" si="34"/>
        <v>0</v>
      </c>
      <c r="BF175" s="188">
        <f t="shared" si="35"/>
        <v>0</v>
      </c>
      <c r="BG175" s="188">
        <f t="shared" si="36"/>
        <v>0</v>
      </c>
      <c r="BH175" s="188">
        <f t="shared" si="37"/>
        <v>0</v>
      </c>
      <c r="BI175" s="188">
        <f t="shared" si="38"/>
        <v>0</v>
      </c>
      <c r="BJ175" s="19" t="s">
        <v>89</v>
      </c>
      <c r="BK175" s="188">
        <f t="shared" si="39"/>
        <v>0</v>
      </c>
      <c r="BL175" s="19" t="s">
        <v>162</v>
      </c>
      <c r="BM175" s="187" t="s">
        <v>1783</v>
      </c>
    </row>
    <row r="176" spans="1:65" s="2" customFormat="1" ht="24.2" customHeight="1" x14ac:dyDescent="0.2">
      <c r="A176" s="37"/>
      <c r="B176" s="38"/>
      <c r="C176" s="176" t="s">
        <v>704</v>
      </c>
      <c r="D176" s="176" t="s">
        <v>157</v>
      </c>
      <c r="E176" s="177" t="s">
        <v>1784</v>
      </c>
      <c r="F176" s="178" t="s">
        <v>1785</v>
      </c>
      <c r="G176" s="179" t="s">
        <v>305</v>
      </c>
      <c r="H176" s="180">
        <v>36</v>
      </c>
      <c r="I176" s="181"/>
      <c r="J176" s="182">
        <f t="shared" si="30"/>
        <v>0</v>
      </c>
      <c r="K176" s="178" t="s">
        <v>79</v>
      </c>
      <c r="L176" s="42"/>
      <c r="M176" s="183" t="s">
        <v>79</v>
      </c>
      <c r="N176" s="184" t="s">
        <v>51</v>
      </c>
      <c r="O176" s="67"/>
      <c r="P176" s="185">
        <f t="shared" si="31"/>
        <v>0</v>
      </c>
      <c r="Q176" s="185">
        <v>0</v>
      </c>
      <c r="R176" s="185">
        <f t="shared" si="32"/>
        <v>0</v>
      </c>
      <c r="S176" s="185">
        <v>0</v>
      </c>
      <c r="T176" s="186">
        <f t="shared" si="33"/>
        <v>0</v>
      </c>
      <c r="U176" s="37"/>
      <c r="V176" s="37"/>
      <c r="W176" s="37"/>
      <c r="X176" s="37"/>
      <c r="Y176" s="37"/>
      <c r="Z176" s="37"/>
      <c r="AA176" s="37"/>
      <c r="AB176" s="37"/>
      <c r="AC176" s="37"/>
      <c r="AD176" s="37"/>
      <c r="AE176" s="37"/>
      <c r="AR176" s="187" t="s">
        <v>162</v>
      </c>
      <c r="AT176" s="187" t="s">
        <v>157</v>
      </c>
      <c r="AU176" s="187" t="s">
        <v>89</v>
      </c>
      <c r="AY176" s="19" t="s">
        <v>154</v>
      </c>
      <c r="BE176" s="188">
        <f t="shared" si="34"/>
        <v>0</v>
      </c>
      <c r="BF176" s="188">
        <f t="shared" si="35"/>
        <v>0</v>
      </c>
      <c r="BG176" s="188">
        <f t="shared" si="36"/>
        <v>0</v>
      </c>
      <c r="BH176" s="188">
        <f t="shared" si="37"/>
        <v>0</v>
      </c>
      <c r="BI176" s="188">
        <f t="shared" si="38"/>
        <v>0</v>
      </c>
      <c r="BJ176" s="19" t="s">
        <v>89</v>
      </c>
      <c r="BK176" s="188">
        <f t="shared" si="39"/>
        <v>0</v>
      </c>
      <c r="BL176" s="19" t="s">
        <v>162</v>
      </c>
      <c r="BM176" s="187" t="s">
        <v>1786</v>
      </c>
    </row>
    <row r="177" spans="1:65" s="2" customFormat="1" ht="24.2" customHeight="1" x14ac:dyDescent="0.2">
      <c r="A177" s="37"/>
      <c r="B177" s="38"/>
      <c r="C177" s="176" t="s">
        <v>709</v>
      </c>
      <c r="D177" s="176" t="s">
        <v>157</v>
      </c>
      <c r="E177" s="177" t="s">
        <v>1787</v>
      </c>
      <c r="F177" s="178" t="s">
        <v>1788</v>
      </c>
      <c r="G177" s="179" t="s">
        <v>305</v>
      </c>
      <c r="H177" s="180">
        <v>36</v>
      </c>
      <c r="I177" s="181"/>
      <c r="J177" s="182">
        <f t="shared" si="30"/>
        <v>0</v>
      </c>
      <c r="K177" s="178" t="s">
        <v>79</v>
      </c>
      <c r="L177" s="42"/>
      <c r="M177" s="183" t="s">
        <v>79</v>
      </c>
      <c r="N177" s="184" t="s">
        <v>51</v>
      </c>
      <c r="O177" s="67"/>
      <c r="P177" s="185">
        <f t="shared" si="31"/>
        <v>0</v>
      </c>
      <c r="Q177" s="185">
        <v>0</v>
      </c>
      <c r="R177" s="185">
        <f t="shared" si="32"/>
        <v>0</v>
      </c>
      <c r="S177" s="185">
        <v>0</v>
      </c>
      <c r="T177" s="186">
        <f t="shared" si="33"/>
        <v>0</v>
      </c>
      <c r="U177" s="37"/>
      <c r="V177" s="37"/>
      <c r="W177" s="37"/>
      <c r="X177" s="37"/>
      <c r="Y177" s="37"/>
      <c r="Z177" s="37"/>
      <c r="AA177" s="37"/>
      <c r="AB177" s="37"/>
      <c r="AC177" s="37"/>
      <c r="AD177" s="37"/>
      <c r="AE177" s="37"/>
      <c r="AR177" s="187" t="s">
        <v>162</v>
      </c>
      <c r="AT177" s="187" t="s">
        <v>157</v>
      </c>
      <c r="AU177" s="187" t="s">
        <v>89</v>
      </c>
      <c r="AY177" s="19" t="s">
        <v>154</v>
      </c>
      <c r="BE177" s="188">
        <f t="shared" si="34"/>
        <v>0</v>
      </c>
      <c r="BF177" s="188">
        <f t="shared" si="35"/>
        <v>0</v>
      </c>
      <c r="BG177" s="188">
        <f t="shared" si="36"/>
        <v>0</v>
      </c>
      <c r="BH177" s="188">
        <f t="shared" si="37"/>
        <v>0</v>
      </c>
      <c r="BI177" s="188">
        <f t="shared" si="38"/>
        <v>0</v>
      </c>
      <c r="BJ177" s="19" t="s">
        <v>89</v>
      </c>
      <c r="BK177" s="188">
        <f t="shared" si="39"/>
        <v>0</v>
      </c>
      <c r="BL177" s="19" t="s">
        <v>162</v>
      </c>
      <c r="BM177" s="187" t="s">
        <v>1789</v>
      </c>
    </row>
    <row r="178" spans="1:65" s="2" customFormat="1" ht="37.9" customHeight="1" x14ac:dyDescent="0.2">
      <c r="A178" s="37"/>
      <c r="B178" s="38"/>
      <c r="C178" s="176" t="s">
        <v>714</v>
      </c>
      <c r="D178" s="176" t="s">
        <v>157</v>
      </c>
      <c r="E178" s="177" t="s">
        <v>1790</v>
      </c>
      <c r="F178" s="178" t="s">
        <v>1791</v>
      </c>
      <c r="G178" s="179" t="s">
        <v>1013</v>
      </c>
      <c r="H178" s="180">
        <v>30</v>
      </c>
      <c r="I178" s="181"/>
      <c r="J178" s="182">
        <f t="shared" si="30"/>
        <v>0</v>
      </c>
      <c r="K178" s="178" t="s">
        <v>79</v>
      </c>
      <c r="L178" s="42"/>
      <c r="M178" s="183" t="s">
        <v>79</v>
      </c>
      <c r="N178" s="184" t="s">
        <v>51</v>
      </c>
      <c r="O178" s="67"/>
      <c r="P178" s="185">
        <f t="shared" si="31"/>
        <v>0</v>
      </c>
      <c r="Q178" s="185">
        <v>0</v>
      </c>
      <c r="R178" s="185">
        <f t="shared" si="32"/>
        <v>0</v>
      </c>
      <c r="S178" s="185">
        <v>0</v>
      </c>
      <c r="T178" s="186">
        <f t="shared" si="33"/>
        <v>0</v>
      </c>
      <c r="U178" s="37"/>
      <c r="V178" s="37"/>
      <c r="W178" s="37"/>
      <c r="X178" s="37"/>
      <c r="Y178" s="37"/>
      <c r="Z178" s="37"/>
      <c r="AA178" s="37"/>
      <c r="AB178" s="37"/>
      <c r="AC178" s="37"/>
      <c r="AD178" s="37"/>
      <c r="AE178" s="37"/>
      <c r="AR178" s="187" t="s">
        <v>162</v>
      </c>
      <c r="AT178" s="187" t="s">
        <v>157</v>
      </c>
      <c r="AU178" s="187" t="s">
        <v>89</v>
      </c>
      <c r="AY178" s="19" t="s">
        <v>154</v>
      </c>
      <c r="BE178" s="188">
        <f t="shared" si="34"/>
        <v>0</v>
      </c>
      <c r="BF178" s="188">
        <f t="shared" si="35"/>
        <v>0</v>
      </c>
      <c r="BG178" s="188">
        <f t="shared" si="36"/>
        <v>0</v>
      </c>
      <c r="BH178" s="188">
        <f t="shared" si="37"/>
        <v>0</v>
      </c>
      <c r="BI178" s="188">
        <f t="shared" si="38"/>
        <v>0</v>
      </c>
      <c r="BJ178" s="19" t="s">
        <v>89</v>
      </c>
      <c r="BK178" s="188">
        <f t="shared" si="39"/>
        <v>0</v>
      </c>
      <c r="BL178" s="19" t="s">
        <v>162</v>
      </c>
      <c r="BM178" s="187" t="s">
        <v>1792</v>
      </c>
    </row>
    <row r="179" spans="1:65" s="2" customFormat="1" ht="24.2" customHeight="1" x14ac:dyDescent="0.2">
      <c r="A179" s="37"/>
      <c r="B179" s="38"/>
      <c r="C179" s="176" t="s">
        <v>720</v>
      </c>
      <c r="D179" s="176" t="s">
        <v>157</v>
      </c>
      <c r="E179" s="177" t="s">
        <v>1793</v>
      </c>
      <c r="F179" s="178" t="s">
        <v>1794</v>
      </c>
      <c r="G179" s="179" t="s">
        <v>1013</v>
      </c>
      <c r="H179" s="180">
        <v>3</v>
      </c>
      <c r="I179" s="181"/>
      <c r="J179" s="182">
        <f t="shared" si="30"/>
        <v>0</v>
      </c>
      <c r="K179" s="178" t="s">
        <v>79</v>
      </c>
      <c r="L179" s="42"/>
      <c r="M179" s="183" t="s">
        <v>79</v>
      </c>
      <c r="N179" s="184" t="s">
        <v>51</v>
      </c>
      <c r="O179" s="67"/>
      <c r="P179" s="185">
        <f t="shared" si="31"/>
        <v>0</v>
      </c>
      <c r="Q179" s="185">
        <v>0</v>
      </c>
      <c r="R179" s="185">
        <f t="shared" si="32"/>
        <v>0</v>
      </c>
      <c r="S179" s="185">
        <v>0</v>
      </c>
      <c r="T179" s="186">
        <f t="shared" si="33"/>
        <v>0</v>
      </c>
      <c r="U179" s="37"/>
      <c r="V179" s="37"/>
      <c r="W179" s="37"/>
      <c r="X179" s="37"/>
      <c r="Y179" s="37"/>
      <c r="Z179" s="37"/>
      <c r="AA179" s="37"/>
      <c r="AB179" s="37"/>
      <c r="AC179" s="37"/>
      <c r="AD179" s="37"/>
      <c r="AE179" s="37"/>
      <c r="AR179" s="187" t="s">
        <v>162</v>
      </c>
      <c r="AT179" s="187" t="s">
        <v>157</v>
      </c>
      <c r="AU179" s="187" t="s">
        <v>89</v>
      </c>
      <c r="AY179" s="19" t="s">
        <v>154</v>
      </c>
      <c r="BE179" s="188">
        <f t="shared" si="34"/>
        <v>0</v>
      </c>
      <c r="BF179" s="188">
        <f t="shared" si="35"/>
        <v>0</v>
      </c>
      <c r="BG179" s="188">
        <f t="shared" si="36"/>
        <v>0</v>
      </c>
      <c r="BH179" s="188">
        <f t="shared" si="37"/>
        <v>0</v>
      </c>
      <c r="BI179" s="188">
        <f t="shared" si="38"/>
        <v>0</v>
      </c>
      <c r="BJ179" s="19" t="s">
        <v>89</v>
      </c>
      <c r="BK179" s="188">
        <f t="shared" si="39"/>
        <v>0</v>
      </c>
      <c r="BL179" s="19" t="s">
        <v>162</v>
      </c>
      <c r="BM179" s="187" t="s">
        <v>1795</v>
      </c>
    </row>
    <row r="180" spans="1:65" s="2" customFormat="1" ht="24.2" customHeight="1" x14ac:dyDescent="0.2">
      <c r="A180" s="37"/>
      <c r="B180" s="38"/>
      <c r="C180" s="176" t="s">
        <v>725</v>
      </c>
      <c r="D180" s="176" t="s">
        <v>157</v>
      </c>
      <c r="E180" s="177" t="s">
        <v>1796</v>
      </c>
      <c r="F180" s="178" t="s">
        <v>1797</v>
      </c>
      <c r="G180" s="179" t="s">
        <v>1013</v>
      </c>
      <c r="H180" s="180">
        <v>1</v>
      </c>
      <c r="I180" s="181"/>
      <c r="J180" s="182">
        <f t="shared" si="30"/>
        <v>0</v>
      </c>
      <c r="K180" s="178" t="s">
        <v>79</v>
      </c>
      <c r="L180" s="42"/>
      <c r="M180" s="183" t="s">
        <v>79</v>
      </c>
      <c r="N180" s="184" t="s">
        <v>51</v>
      </c>
      <c r="O180" s="67"/>
      <c r="P180" s="185">
        <f t="shared" si="31"/>
        <v>0</v>
      </c>
      <c r="Q180" s="185">
        <v>0</v>
      </c>
      <c r="R180" s="185">
        <f t="shared" si="32"/>
        <v>0</v>
      </c>
      <c r="S180" s="185">
        <v>0</v>
      </c>
      <c r="T180" s="186">
        <f t="shared" si="33"/>
        <v>0</v>
      </c>
      <c r="U180" s="37"/>
      <c r="V180" s="37"/>
      <c r="W180" s="37"/>
      <c r="X180" s="37"/>
      <c r="Y180" s="37"/>
      <c r="Z180" s="37"/>
      <c r="AA180" s="37"/>
      <c r="AB180" s="37"/>
      <c r="AC180" s="37"/>
      <c r="AD180" s="37"/>
      <c r="AE180" s="37"/>
      <c r="AR180" s="187" t="s">
        <v>162</v>
      </c>
      <c r="AT180" s="187" t="s">
        <v>157</v>
      </c>
      <c r="AU180" s="187" t="s">
        <v>89</v>
      </c>
      <c r="AY180" s="19" t="s">
        <v>154</v>
      </c>
      <c r="BE180" s="188">
        <f t="shared" si="34"/>
        <v>0</v>
      </c>
      <c r="BF180" s="188">
        <f t="shared" si="35"/>
        <v>0</v>
      </c>
      <c r="BG180" s="188">
        <f t="shared" si="36"/>
        <v>0</v>
      </c>
      <c r="BH180" s="188">
        <f t="shared" si="37"/>
        <v>0</v>
      </c>
      <c r="BI180" s="188">
        <f t="shared" si="38"/>
        <v>0</v>
      </c>
      <c r="BJ180" s="19" t="s">
        <v>89</v>
      </c>
      <c r="BK180" s="188">
        <f t="shared" si="39"/>
        <v>0</v>
      </c>
      <c r="BL180" s="19" t="s">
        <v>162</v>
      </c>
      <c r="BM180" s="187" t="s">
        <v>1798</v>
      </c>
    </row>
    <row r="181" spans="1:65" s="2" customFormat="1" ht="16.5" customHeight="1" x14ac:dyDescent="0.2">
      <c r="A181" s="37"/>
      <c r="B181" s="38"/>
      <c r="C181" s="176" t="s">
        <v>730</v>
      </c>
      <c r="D181" s="176" t="s">
        <v>157</v>
      </c>
      <c r="E181" s="177" t="s">
        <v>1799</v>
      </c>
      <c r="F181" s="178" t="s">
        <v>1800</v>
      </c>
      <c r="G181" s="179" t="s">
        <v>1013</v>
      </c>
      <c r="H181" s="180">
        <v>2</v>
      </c>
      <c r="I181" s="181"/>
      <c r="J181" s="182">
        <f t="shared" si="30"/>
        <v>0</v>
      </c>
      <c r="K181" s="178" t="s">
        <v>79</v>
      </c>
      <c r="L181" s="42"/>
      <c r="M181" s="183" t="s">
        <v>79</v>
      </c>
      <c r="N181" s="184" t="s">
        <v>51</v>
      </c>
      <c r="O181" s="67"/>
      <c r="P181" s="185">
        <f t="shared" si="31"/>
        <v>0</v>
      </c>
      <c r="Q181" s="185">
        <v>0</v>
      </c>
      <c r="R181" s="185">
        <f t="shared" si="32"/>
        <v>0</v>
      </c>
      <c r="S181" s="185">
        <v>0</v>
      </c>
      <c r="T181" s="186">
        <f t="shared" si="33"/>
        <v>0</v>
      </c>
      <c r="U181" s="37"/>
      <c r="V181" s="37"/>
      <c r="W181" s="37"/>
      <c r="X181" s="37"/>
      <c r="Y181" s="37"/>
      <c r="Z181" s="37"/>
      <c r="AA181" s="37"/>
      <c r="AB181" s="37"/>
      <c r="AC181" s="37"/>
      <c r="AD181" s="37"/>
      <c r="AE181" s="37"/>
      <c r="AR181" s="187" t="s">
        <v>162</v>
      </c>
      <c r="AT181" s="187" t="s">
        <v>157</v>
      </c>
      <c r="AU181" s="187" t="s">
        <v>89</v>
      </c>
      <c r="AY181" s="19" t="s">
        <v>154</v>
      </c>
      <c r="BE181" s="188">
        <f t="shared" si="34"/>
        <v>0</v>
      </c>
      <c r="BF181" s="188">
        <f t="shared" si="35"/>
        <v>0</v>
      </c>
      <c r="BG181" s="188">
        <f t="shared" si="36"/>
        <v>0</v>
      </c>
      <c r="BH181" s="188">
        <f t="shared" si="37"/>
        <v>0</v>
      </c>
      <c r="BI181" s="188">
        <f t="shared" si="38"/>
        <v>0</v>
      </c>
      <c r="BJ181" s="19" t="s">
        <v>89</v>
      </c>
      <c r="BK181" s="188">
        <f t="shared" si="39"/>
        <v>0</v>
      </c>
      <c r="BL181" s="19" t="s">
        <v>162</v>
      </c>
      <c r="BM181" s="187" t="s">
        <v>1801</v>
      </c>
    </row>
    <row r="182" spans="1:65" s="2" customFormat="1" ht="16.5" customHeight="1" x14ac:dyDescent="0.2">
      <c r="A182" s="37"/>
      <c r="B182" s="38"/>
      <c r="C182" s="176" t="s">
        <v>735</v>
      </c>
      <c r="D182" s="176" t="s">
        <v>157</v>
      </c>
      <c r="E182" s="177" t="s">
        <v>1802</v>
      </c>
      <c r="F182" s="178" t="s">
        <v>1803</v>
      </c>
      <c r="G182" s="179" t="s">
        <v>1013</v>
      </c>
      <c r="H182" s="180">
        <v>5</v>
      </c>
      <c r="I182" s="181"/>
      <c r="J182" s="182">
        <f t="shared" si="30"/>
        <v>0</v>
      </c>
      <c r="K182" s="178" t="s">
        <v>79</v>
      </c>
      <c r="L182" s="42"/>
      <c r="M182" s="183" t="s">
        <v>79</v>
      </c>
      <c r="N182" s="184" t="s">
        <v>51</v>
      </c>
      <c r="O182" s="67"/>
      <c r="P182" s="185">
        <f t="shared" si="31"/>
        <v>0</v>
      </c>
      <c r="Q182" s="185">
        <v>0</v>
      </c>
      <c r="R182" s="185">
        <f t="shared" si="32"/>
        <v>0</v>
      </c>
      <c r="S182" s="185">
        <v>0</v>
      </c>
      <c r="T182" s="186">
        <f t="shared" si="33"/>
        <v>0</v>
      </c>
      <c r="U182" s="37"/>
      <c r="V182" s="37"/>
      <c r="W182" s="37"/>
      <c r="X182" s="37"/>
      <c r="Y182" s="37"/>
      <c r="Z182" s="37"/>
      <c r="AA182" s="37"/>
      <c r="AB182" s="37"/>
      <c r="AC182" s="37"/>
      <c r="AD182" s="37"/>
      <c r="AE182" s="37"/>
      <c r="AR182" s="187" t="s">
        <v>162</v>
      </c>
      <c r="AT182" s="187" t="s">
        <v>157</v>
      </c>
      <c r="AU182" s="187" t="s">
        <v>89</v>
      </c>
      <c r="AY182" s="19" t="s">
        <v>154</v>
      </c>
      <c r="BE182" s="188">
        <f t="shared" si="34"/>
        <v>0</v>
      </c>
      <c r="BF182" s="188">
        <f t="shared" si="35"/>
        <v>0</v>
      </c>
      <c r="BG182" s="188">
        <f t="shared" si="36"/>
        <v>0</v>
      </c>
      <c r="BH182" s="188">
        <f t="shared" si="37"/>
        <v>0</v>
      </c>
      <c r="BI182" s="188">
        <f t="shared" si="38"/>
        <v>0</v>
      </c>
      <c r="BJ182" s="19" t="s">
        <v>89</v>
      </c>
      <c r="BK182" s="188">
        <f t="shared" si="39"/>
        <v>0</v>
      </c>
      <c r="BL182" s="19" t="s">
        <v>162</v>
      </c>
      <c r="BM182" s="187" t="s">
        <v>1804</v>
      </c>
    </row>
    <row r="183" spans="1:65" s="2" customFormat="1" ht="16.5" customHeight="1" x14ac:dyDescent="0.2">
      <c r="A183" s="37"/>
      <c r="B183" s="38"/>
      <c r="C183" s="176" t="s">
        <v>742</v>
      </c>
      <c r="D183" s="176" t="s">
        <v>157</v>
      </c>
      <c r="E183" s="177" t="s">
        <v>1805</v>
      </c>
      <c r="F183" s="178" t="s">
        <v>1806</v>
      </c>
      <c r="G183" s="179" t="s">
        <v>1013</v>
      </c>
      <c r="H183" s="180">
        <v>36</v>
      </c>
      <c r="I183" s="181"/>
      <c r="J183" s="182">
        <f t="shared" si="30"/>
        <v>0</v>
      </c>
      <c r="K183" s="178" t="s">
        <v>79</v>
      </c>
      <c r="L183" s="42"/>
      <c r="M183" s="183" t="s">
        <v>79</v>
      </c>
      <c r="N183" s="184" t="s">
        <v>51</v>
      </c>
      <c r="O183" s="67"/>
      <c r="P183" s="185">
        <f t="shared" si="31"/>
        <v>0</v>
      </c>
      <c r="Q183" s="185">
        <v>0</v>
      </c>
      <c r="R183" s="185">
        <f t="shared" si="32"/>
        <v>0</v>
      </c>
      <c r="S183" s="185">
        <v>0</v>
      </c>
      <c r="T183" s="186">
        <f t="shared" si="33"/>
        <v>0</v>
      </c>
      <c r="U183" s="37"/>
      <c r="V183" s="37"/>
      <c r="W183" s="37"/>
      <c r="X183" s="37"/>
      <c r="Y183" s="37"/>
      <c r="Z183" s="37"/>
      <c r="AA183" s="37"/>
      <c r="AB183" s="37"/>
      <c r="AC183" s="37"/>
      <c r="AD183" s="37"/>
      <c r="AE183" s="37"/>
      <c r="AR183" s="187" t="s">
        <v>162</v>
      </c>
      <c r="AT183" s="187" t="s">
        <v>157</v>
      </c>
      <c r="AU183" s="187" t="s">
        <v>89</v>
      </c>
      <c r="AY183" s="19" t="s">
        <v>154</v>
      </c>
      <c r="BE183" s="188">
        <f t="shared" si="34"/>
        <v>0</v>
      </c>
      <c r="BF183" s="188">
        <f t="shared" si="35"/>
        <v>0</v>
      </c>
      <c r="BG183" s="188">
        <f t="shared" si="36"/>
        <v>0</v>
      </c>
      <c r="BH183" s="188">
        <f t="shared" si="37"/>
        <v>0</v>
      </c>
      <c r="BI183" s="188">
        <f t="shared" si="38"/>
        <v>0</v>
      </c>
      <c r="BJ183" s="19" t="s">
        <v>89</v>
      </c>
      <c r="BK183" s="188">
        <f t="shared" si="39"/>
        <v>0</v>
      </c>
      <c r="BL183" s="19" t="s">
        <v>162</v>
      </c>
      <c r="BM183" s="187" t="s">
        <v>1807</v>
      </c>
    </row>
    <row r="184" spans="1:65" s="2" customFormat="1" ht="16.5" customHeight="1" x14ac:dyDescent="0.2">
      <c r="A184" s="37"/>
      <c r="B184" s="38"/>
      <c r="C184" s="176" t="s">
        <v>747</v>
      </c>
      <c r="D184" s="176" t="s">
        <v>157</v>
      </c>
      <c r="E184" s="177" t="s">
        <v>1808</v>
      </c>
      <c r="F184" s="178" t="s">
        <v>1809</v>
      </c>
      <c r="G184" s="179" t="s">
        <v>1013</v>
      </c>
      <c r="H184" s="180">
        <v>4</v>
      </c>
      <c r="I184" s="181"/>
      <c r="J184" s="182">
        <f t="shared" si="30"/>
        <v>0</v>
      </c>
      <c r="K184" s="178" t="s">
        <v>79</v>
      </c>
      <c r="L184" s="42"/>
      <c r="M184" s="183" t="s">
        <v>79</v>
      </c>
      <c r="N184" s="184" t="s">
        <v>51</v>
      </c>
      <c r="O184" s="67"/>
      <c r="P184" s="185">
        <f t="shared" si="31"/>
        <v>0</v>
      </c>
      <c r="Q184" s="185">
        <v>0</v>
      </c>
      <c r="R184" s="185">
        <f t="shared" si="32"/>
        <v>0</v>
      </c>
      <c r="S184" s="185">
        <v>0</v>
      </c>
      <c r="T184" s="186">
        <f t="shared" si="33"/>
        <v>0</v>
      </c>
      <c r="U184" s="37"/>
      <c r="V184" s="37"/>
      <c r="W184" s="37"/>
      <c r="X184" s="37"/>
      <c r="Y184" s="37"/>
      <c r="Z184" s="37"/>
      <c r="AA184" s="37"/>
      <c r="AB184" s="37"/>
      <c r="AC184" s="37"/>
      <c r="AD184" s="37"/>
      <c r="AE184" s="37"/>
      <c r="AR184" s="187" t="s">
        <v>162</v>
      </c>
      <c r="AT184" s="187" t="s">
        <v>157</v>
      </c>
      <c r="AU184" s="187" t="s">
        <v>89</v>
      </c>
      <c r="AY184" s="19" t="s">
        <v>154</v>
      </c>
      <c r="BE184" s="188">
        <f t="shared" si="34"/>
        <v>0</v>
      </c>
      <c r="BF184" s="188">
        <f t="shared" si="35"/>
        <v>0</v>
      </c>
      <c r="BG184" s="188">
        <f t="shared" si="36"/>
        <v>0</v>
      </c>
      <c r="BH184" s="188">
        <f t="shared" si="37"/>
        <v>0</v>
      </c>
      <c r="BI184" s="188">
        <f t="shared" si="38"/>
        <v>0</v>
      </c>
      <c r="BJ184" s="19" t="s">
        <v>89</v>
      </c>
      <c r="BK184" s="188">
        <f t="shared" si="39"/>
        <v>0</v>
      </c>
      <c r="BL184" s="19" t="s">
        <v>162</v>
      </c>
      <c r="BM184" s="187" t="s">
        <v>1810</v>
      </c>
    </row>
    <row r="185" spans="1:65" s="2" customFormat="1" ht="16.5" customHeight="1" x14ac:dyDescent="0.2">
      <c r="A185" s="37"/>
      <c r="B185" s="38"/>
      <c r="C185" s="176" t="s">
        <v>751</v>
      </c>
      <c r="D185" s="176" t="s">
        <v>157</v>
      </c>
      <c r="E185" s="177" t="s">
        <v>1811</v>
      </c>
      <c r="F185" s="178" t="s">
        <v>1812</v>
      </c>
      <c r="G185" s="179" t="s">
        <v>1013</v>
      </c>
      <c r="H185" s="180">
        <v>2</v>
      </c>
      <c r="I185" s="181"/>
      <c r="J185" s="182">
        <f t="shared" si="30"/>
        <v>0</v>
      </c>
      <c r="K185" s="178" t="s">
        <v>79</v>
      </c>
      <c r="L185" s="42"/>
      <c r="M185" s="183" t="s">
        <v>79</v>
      </c>
      <c r="N185" s="184" t="s">
        <v>51</v>
      </c>
      <c r="O185" s="67"/>
      <c r="P185" s="185">
        <f t="shared" si="31"/>
        <v>0</v>
      </c>
      <c r="Q185" s="185">
        <v>0</v>
      </c>
      <c r="R185" s="185">
        <f t="shared" si="32"/>
        <v>0</v>
      </c>
      <c r="S185" s="185">
        <v>0</v>
      </c>
      <c r="T185" s="186">
        <f t="shared" si="33"/>
        <v>0</v>
      </c>
      <c r="U185" s="37"/>
      <c r="V185" s="37"/>
      <c r="W185" s="37"/>
      <c r="X185" s="37"/>
      <c r="Y185" s="37"/>
      <c r="Z185" s="37"/>
      <c r="AA185" s="37"/>
      <c r="AB185" s="37"/>
      <c r="AC185" s="37"/>
      <c r="AD185" s="37"/>
      <c r="AE185" s="37"/>
      <c r="AR185" s="187" t="s">
        <v>162</v>
      </c>
      <c r="AT185" s="187" t="s">
        <v>157</v>
      </c>
      <c r="AU185" s="187" t="s">
        <v>89</v>
      </c>
      <c r="AY185" s="19" t="s">
        <v>154</v>
      </c>
      <c r="BE185" s="188">
        <f t="shared" si="34"/>
        <v>0</v>
      </c>
      <c r="BF185" s="188">
        <f t="shared" si="35"/>
        <v>0</v>
      </c>
      <c r="BG185" s="188">
        <f t="shared" si="36"/>
        <v>0</v>
      </c>
      <c r="BH185" s="188">
        <f t="shared" si="37"/>
        <v>0</v>
      </c>
      <c r="BI185" s="188">
        <f t="shared" si="38"/>
        <v>0</v>
      </c>
      <c r="BJ185" s="19" t="s">
        <v>89</v>
      </c>
      <c r="BK185" s="188">
        <f t="shared" si="39"/>
        <v>0</v>
      </c>
      <c r="BL185" s="19" t="s">
        <v>162</v>
      </c>
      <c r="BM185" s="187" t="s">
        <v>1813</v>
      </c>
    </row>
    <row r="186" spans="1:65" s="2" customFormat="1" ht="16.5" customHeight="1" x14ac:dyDescent="0.2">
      <c r="A186" s="37"/>
      <c r="B186" s="38"/>
      <c r="C186" s="176" t="s">
        <v>755</v>
      </c>
      <c r="D186" s="176" t="s">
        <v>157</v>
      </c>
      <c r="E186" s="177" t="s">
        <v>1814</v>
      </c>
      <c r="F186" s="178" t="s">
        <v>1815</v>
      </c>
      <c r="G186" s="179" t="s">
        <v>1013</v>
      </c>
      <c r="H186" s="180">
        <v>2</v>
      </c>
      <c r="I186" s="181"/>
      <c r="J186" s="182">
        <f t="shared" si="30"/>
        <v>0</v>
      </c>
      <c r="K186" s="178" t="s">
        <v>79</v>
      </c>
      <c r="L186" s="42"/>
      <c r="M186" s="183" t="s">
        <v>79</v>
      </c>
      <c r="N186" s="184" t="s">
        <v>51</v>
      </c>
      <c r="O186" s="67"/>
      <c r="P186" s="185">
        <f t="shared" si="31"/>
        <v>0</v>
      </c>
      <c r="Q186" s="185">
        <v>0</v>
      </c>
      <c r="R186" s="185">
        <f t="shared" si="32"/>
        <v>0</v>
      </c>
      <c r="S186" s="185">
        <v>0</v>
      </c>
      <c r="T186" s="186">
        <f t="shared" si="33"/>
        <v>0</v>
      </c>
      <c r="U186" s="37"/>
      <c r="V186" s="37"/>
      <c r="W186" s="37"/>
      <c r="X186" s="37"/>
      <c r="Y186" s="37"/>
      <c r="Z186" s="37"/>
      <c r="AA186" s="37"/>
      <c r="AB186" s="37"/>
      <c r="AC186" s="37"/>
      <c r="AD186" s="37"/>
      <c r="AE186" s="37"/>
      <c r="AR186" s="187" t="s">
        <v>162</v>
      </c>
      <c r="AT186" s="187" t="s">
        <v>157</v>
      </c>
      <c r="AU186" s="187" t="s">
        <v>89</v>
      </c>
      <c r="AY186" s="19" t="s">
        <v>154</v>
      </c>
      <c r="BE186" s="188">
        <f t="shared" si="34"/>
        <v>0</v>
      </c>
      <c r="BF186" s="188">
        <f t="shared" si="35"/>
        <v>0</v>
      </c>
      <c r="BG186" s="188">
        <f t="shared" si="36"/>
        <v>0</v>
      </c>
      <c r="BH186" s="188">
        <f t="shared" si="37"/>
        <v>0</v>
      </c>
      <c r="BI186" s="188">
        <f t="shared" si="38"/>
        <v>0</v>
      </c>
      <c r="BJ186" s="19" t="s">
        <v>89</v>
      </c>
      <c r="BK186" s="188">
        <f t="shared" si="39"/>
        <v>0</v>
      </c>
      <c r="BL186" s="19" t="s">
        <v>162</v>
      </c>
      <c r="BM186" s="187" t="s">
        <v>1816</v>
      </c>
    </row>
    <row r="187" spans="1:65" s="2" customFormat="1" ht="16.5" customHeight="1" x14ac:dyDescent="0.2">
      <c r="A187" s="37"/>
      <c r="B187" s="38"/>
      <c r="C187" s="176" t="s">
        <v>760</v>
      </c>
      <c r="D187" s="176" t="s">
        <v>157</v>
      </c>
      <c r="E187" s="177" t="s">
        <v>1817</v>
      </c>
      <c r="F187" s="178" t="s">
        <v>1818</v>
      </c>
      <c r="G187" s="179" t="s">
        <v>1013</v>
      </c>
      <c r="H187" s="180">
        <v>10</v>
      </c>
      <c r="I187" s="181"/>
      <c r="J187" s="182">
        <f t="shared" si="30"/>
        <v>0</v>
      </c>
      <c r="K187" s="178" t="s">
        <v>79</v>
      </c>
      <c r="L187" s="42"/>
      <c r="M187" s="183" t="s">
        <v>79</v>
      </c>
      <c r="N187" s="184" t="s">
        <v>51</v>
      </c>
      <c r="O187" s="67"/>
      <c r="P187" s="185">
        <f t="shared" si="31"/>
        <v>0</v>
      </c>
      <c r="Q187" s="185">
        <v>0</v>
      </c>
      <c r="R187" s="185">
        <f t="shared" si="32"/>
        <v>0</v>
      </c>
      <c r="S187" s="185">
        <v>0</v>
      </c>
      <c r="T187" s="186">
        <f t="shared" si="33"/>
        <v>0</v>
      </c>
      <c r="U187" s="37"/>
      <c r="V187" s="37"/>
      <c r="W187" s="37"/>
      <c r="X187" s="37"/>
      <c r="Y187" s="37"/>
      <c r="Z187" s="37"/>
      <c r="AA187" s="37"/>
      <c r="AB187" s="37"/>
      <c r="AC187" s="37"/>
      <c r="AD187" s="37"/>
      <c r="AE187" s="37"/>
      <c r="AR187" s="187" t="s">
        <v>162</v>
      </c>
      <c r="AT187" s="187" t="s">
        <v>157</v>
      </c>
      <c r="AU187" s="187" t="s">
        <v>89</v>
      </c>
      <c r="AY187" s="19" t="s">
        <v>154</v>
      </c>
      <c r="BE187" s="188">
        <f t="shared" si="34"/>
        <v>0</v>
      </c>
      <c r="BF187" s="188">
        <f t="shared" si="35"/>
        <v>0</v>
      </c>
      <c r="BG187" s="188">
        <f t="shared" si="36"/>
        <v>0</v>
      </c>
      <c r="BH187" s="188">
        <f t="shared" si="37"/>
        <v>0</v>
      </c>
      <c r="BI187" s="188">
        <f t="shared" si="38"/>
        <v>0</v>
      </c>
      <c r="BJ187" s="19" t="s">
        <v>89</v>
      </c>
      <c r="BK187" s="188">
        <f t="shared" si="39"/>
        <v>0</v>
      </c>
      <c r="BL187" s="19" t="s">
        <v>162</v>
      </c>
      <c r="BM187" s="187" t="s">
        <v>1819</v>
      </c>
    </row>
    <row r="188" spans="1:65" s="2" customFormat="1" ht="16.5" customHeight="1" x14ac:dyDescent="0.2">
      <c r="A188" s="37"/>
      <c r="B188" s="38"/>
      <c r="C188" s="176" t="s">
        <v>767</v>
      </c>
      <c r="D188" s="176" t="s">
        <v>157</v>
      </c>
      <c r="E188" s="177" t="s">
        <v>1820</v>
      </c>
      <c r="F188" s="178" t="s">
        <v>1821</v>
      </c>
      <c r="G188" s="179" t="s">
        <v>1013</v>
      </c>
      <c r="H188" s="180">
        <v>4</v>
      </c>
      <c r="I188" s="181"/>
      <c r="J188" s="182">
        <f t="shared" si="30"/>
        <v>0</v>
      </c>
      <c r="K188" s="178" t="s">
        <v>79</v>
      </c>
      <c r="L188" s="42"/>
      <c r="M188" s="183" t="s">
        <v>79</v>
      </c>
      <c r="N188" s="184" t="s">
        <v>51</v>
      </c>
      <c r="O188" s="67"/>
      <c r="P188" s="185">
        <f t="shared" si="31"/>
        <v>0</v>
      </c>
      <c r="Q188" s="185">
        <v>0</v>
      </c>
      <c r="R188" s="185">
        <f t="shared" si="32"/>
        <v>0</v>
      </c>
      <c r="S188" s="185">
        <v>0</v>
      </c>
      <c r="T188" s="186">
        <f t="shared" si="33"/>
        <v>0</v>
      </c>
      <c r="U188" s="37"/>
      <c r="V188" s="37"/>
      <c r="W188" s="37"/>
      <c r="X188" s="37"/>
      <c r="Y188" s="37"/>
      <c r="Z188" s="37"/>
      <c r="AA188" s="37"/>
      <c r="AB188" s="37"/>
      <c r="AC188" s="37"/>
      <c r="AD188" s="37"/>
      <c r="AE188" s="37"/>
      <c r="AR188" s="187" t="s">
        <v>162</v>
      </c>
      <c r="AT188" s="187" t="s">
        <v>157</v>
      </c>
      <c r="AU188" s="187" t="s">
        <v>89</v>
      </c>
      <c r="AY188" s="19" t="s">
        <v>154</v>
      </c>
      <c r="BE188" s="188">
        <f t="shared" si="34"/>
        <v>0</v>
      </c>
      <c r="BF188" s="188">
        <f t="shared" si="35"/>
        <v>0</v>
      </c>
      <c r="BG188" s="188">
        <f t="shared" si="36"/>
        <v>0</v>
      </c>
      <c r="BH188" s="188">
        <f t="shared" si="37"/>
        <v>0</v>
      </c>
      <c r="BI188" s="188">
        <f t="shared" si="38"/>
        <v>0</v>
      </c>
      <c r="BJ188" s="19" t="s">
        <v>89</v>
      </c>
      <c r="BK188" s="188">
        <f t="shared" si="39"/>
        <v>0</v>
      </c>
      <c r="BL188" s="19" t="s">
        <v>162</v>
      </c>
      <c r="BM188" s="187" t="s">
        <v>1822</v>
      </c>
    </row>
    <row r="189" spans="1:65" s="2" customFormat="1" ht="16.5" customHeight="1" x14ac:dyDescent="0.2">
      <c r="A189" s="37"/>
      <c r="B189" s="38"/>
      <c r="C189" s="176" t="s">
        <v>771</v>
      </c>
      <c r="D189" s="176" t="s">
        <v>157</v>
      </c>
      <c r="E189" s="177" t="s">
        <v>1823</v>
      </c>
      <c r="F189" s="178" t="s">
        <v>1824</v>
      </c>
      <c r="G189" s="179" t="s">
        <v>1013</v>
      </c>
      <c r="H189" s="180">
        <v>2</v>
      </c>
      <c r="I189" s="181"/>
      <c r="J189" s="182">
        <f t="shared" si="30"/>
        <v>0</v>
      </c>
      <c r="K189" s="178" t="s">
        <v>79</v>
      </c>
      <c r="L189" s="42"/>
      <c r="M189" s="183" t="s">
        <v>79</v>
      </c>
      <c r="N189" s="184" t="s">
        <v>51</v>
      </c>
      <c r="O189" s="67"/>
      <c r="P189" s="185">
        <f t="shared" si="31"/>
        <v>0</v>
      </c>
      <c r="Q189" s="185">
        <v>0</v>
      </c>
      <c r="R189" s="185">
        <f t="shared" si="32"/>
        <v>0</v>
      </c>
      <c r="S189" s="185">
        <v>0</v>
      </c>
      <c r="T189" s="186">
        <f t="shared" si="33"/>
        <v>0</v>
      </c>
      <c r="U189" s="37"/>
      <c r="V189" s="37"/>
      <c r="W189" s="37"/>
      <c r="X189" s="37"/>
      <c r="Y189" s="37"/>
      <c r="Z189" s="37"/>
      <c r="AA189" s="37"/>
      <c r="AB189" s="37"/>
      <c r="AC189" s="37"/>
      <c r="AD189" s="37"/>
      <c r="AE189" s="37"/>
      <c r="AR189" s="187" t="s">
        <v>162</v>
      </c>
      <c r="AT189" s="187" t="s">
        <v>157</v>
      </c>
      <c r="AU189" s="187" t="s">
        <v>89</v>
      </c>
      <c r="AY189" s="19" t="s">
        <v>154</v>
      </c>
      <c r="BE189" s="188">
        <f t="shared" si="34"/>
        <v>0</v>
      </c>
      <c r="BF189" s="188">
        <f t="shared" si="35"/>
        <v>0</v>
      </c>
      <c r="BG189" s="188">
        <f t="shared" si="36"/>
        <v>0</v>
      </c>
      <c r="BH189" s="188">
        <f t="shared" si="37"/>
        <v>0</v>
      </c>
      <c r="BI189" s="188">
        <f t="shared" si="38"/>
        <v>0</v>
      </c>
      <c r="BJ189" s="19" t="s">
        <v>89</v>
      </c>
      <c r="BK189" s="188">
        <f t="shared" si="39"/>
        <v>0</v>
      </c>
      <c r="BL189" s="19" t="s">
        <v>162</v>
      </c>
      <c r="BM189" s="187" t="s">
        <v>1825</v>
      </c>
    </row>
    <row r="190" spans="1:65" s="2" customFormat="1" ht="16.5" customHeight="1" x14ac:dyDescent="0.2">
      <c r="A190" s="37"/>
      <c r="B190" s="38"/>
      <c r="C190" s="176" t="s">
        <v>775</v>
      </c>
      <c r="D190" s="176" t="s">
        <v>157</v>
      </c>
      <c r="E190" s="177" t="s">
        <v>1826</v>
      </c>
      <c r="F190" s="178" t="s">
        <v>1827</v>
      </c>
      <c r="G190" s="179" t="s">
        <v>1013</v>
      </c>
      <c r="H190" s="180">
        <v>1</v>
      </c>
      <c r="I190" s="181"/>
      <c r="J190" s="182">
        <f t="shared" si="30"/>
        <v>0</v>
      </c>
      <c r="K190" s="178" t="s">
        <v>79</v>
      </c>
      <c r="L190" s="42"/>
      <c r="M190" s="183" t="s">
        <v>79</v>
      </c>
      <c r="N190" s="184" t="s">
        <v>51</v>
      </c>
      <c r="O190" s="67"/>
      <c r="P190" s="185">
        <f t="shared" si="31"/>
        <v>0</v>
      </c>
      <c r="Q190" s="185">
        <v>0</v>
      </c>
      <c r="R190" s="185">
        <f t="shared" si="32"/>
        <v>0</v>
      </c>
      <c r="S190" s="185">
        <v>0</v>
      </c>
      <c r="T190" s="186">
        <f t="shared" si="33"/>
        <v>0</v>
      </c>
      <c r="U190" s="37"/>
      <c r="V190" s="37"/>
      <c r="W190" s="37"/>
      <c r="X190" s="37"/>
      <c r="Y190" s="37"/>
      <c r="Z190" s="37"/>
      <c r="AA190" s="37"/>
      <c r="AB190" s="37"/>
      <c r="AC190" s="37"/>
      <c r="AD190" s="37"/>
      <c r="AE190" s="37"/>
      <c r="AR190" s="187" t="s">
        <v>162</v>
      </c>
      <c r="AT190" s="187" t="s">
        <v>157</v>
      </c>
      <c r="AU190" s="187" t="s">
        <v>89</v>
      </c>
      <c r="AY190" s="19" t="s">
        <v>154</v>
      </c>
      <c r="BE190" s="188">
        <f t="shared" si="34"/>
        <v>0</v>
      </c>
      <c r="BF190" s="188">
        <f t="shared" si="35"/>
        <v>0</v>
      </c>
      <c r="BG190" s="188">
        <f t="shared" si="36"/>
        <v>0</v>
      </c>
      <c r="BH190" s="188">
        <f t="shared" si="37"/>
        <v>0</v>
      </c>
      <c r="BI190" s="188">
        <f t="shared" si="38"/>
        <v>0</v>
      </c>
      <c r="BJ190" s="19" t="s">
        <v>89</v>
      </c>
      <c r="BK190" s="188">
        <f t="shared" si="39"/>
        <v>0</v>
      </c>
      <c r="BL190" s="19" t="s">
        <v>162</v>
      </c>
      <c r="BM190" s="187" t="s">
        <v>1828</v>
      </c>
    </row>
    <row r="191" spans="1:65" s="2" customFormat="1" ht="16.5" customHeight="1" x14ac:dyDescent="0.2">
      <c r="A191" s="37"/>
      <c r="B191" s="38"/>
      <c r="C191" s="176" t="s">
        <v>779</v>
      </c>
      <c r="D191" s="176" t="s">
        <v>157</v>
      </c>
      <c r="E191" s="177" t="s">
        <v>1829</v>
      </c>
      <c r="F191" s="178" t="s">
        <v>1830</v>
      </c>
      <c r="G191" s="179" t="s">
        <v>1013</v>
      </c>
      <c r="H191" s="180">
        <v>2</v>
      </c>
      <c r="I191" s="181"/>
      <c r="J191" s="182">
        <f t="shared" si="30"/>
        <v>0</v>
      </c>
      <c r="K191" s="178" t="s">
        <v>79</v>
      </c>
      <c r="L191" s="42"/>
      <c r="M191" s="183" t="s">
        <v>79</v>
      </c>
      <c r="N191" s="184" t="s">
        <v>51</v>
      </c>
      <c r="O191" s="67"/>
      <c r="P191" s="185">
        <f t="shared" si="31"/>
        <v>0</v>
      </c>
      <c r="Q191" s="185">
        <v>0</v>
      </c>
      <c r="R191" s="185">
        <f t="shared" si="32"/>
        <v>0</v>
      </c>
      <c r="S191" s="185">
        <v>0</v>
      </c>
      <c r="T191" s="186">
        <f t="shared" si="33"/>
        <v>0</v>
      </c>
      <c r="U191" s="37"/>
      <c r="V191" s="37"/>
      <c r="W191" s="37"/>
      <c r="X191" s="37"/>
      <c r="Y191" s="37"/>
      <c r="Z191" s="37"/>
      <c r="AA191" s="37"/>
      <c r="AB191" s="37"/>
      <c r="AC191" s="37"/>
      <c r="AD191" s="37"/>
      <c r="AE191" s="37"/>
      <c r="AR191" s="187" t="s">
        <v>162</v>
      </c>
      <c r="AT191" s="187" t="s">
        <v>157</v>
      </c>
      <c r="AU191" s="187" t="s">
        <v>89</v>
      </c>
      <c r="AY191" s="19" t="s">
        <v>154</v>
      </c>
      <c r="BE191" s="188">
        <f t="shared" si="34"/>
        <v>0</v>
      </c>
      <c r="BF191" s="188">
        <f t="shared" si="35"/>
        <v>0</v>
      </c>
      <c r="BG191" s="188">
        <f t="shared" si="36"/>
        <v>0</v>
      </c>
      <c r="BH191" s="188">
        <f t="shared" si="37"/>
        <v>0</v>
      </c>
      <c r="BI191" s="188">
        <f t="shared" si="38"/>
        <v>0</v>
      </c>
      <c r="BJ191" s="19" t="s">
        <v>89</v>
      </c>
      <c r="BK191" s="188">
        <f t="shared" si="39"/>
        <v>0</v>
      </c>
      <c r="BL191" s="19" t="s">
        <v>162</v>
      </c>
      <c r="BM191" s="187" t="s">
        <v>1831</v>
      </c>
    </row>
    <row r="192" spans="1:65" s="2" customFormat="1" ht="16.5" customHeight="1" x14ac:dyDescent="0.2">
      <c r="A192" s="37"/>
      <c r="B192" s="38"/>
      <c r="C192" s="176" t="s">
        <v>783</v>
      </c>
      <c r="D192" s="176" t="s">
        <v>157</v>
      </c>
      <c r="E192" s="177" t="s">
        <v>1832</v>
      </c>
      <c r="F192" s="178" t="s">
        <v>1833</v>
      </c>
      <c r="G192" s="179" t="s">
        <v>1013</v>
      </c>
      <c r="H192" s="180">
        <v>2</v>
      </c>
      <c r="I192" s="181"/>
      <c r="J192" s="182">
        <f t="shared" si="30"/>
        <v>0</v>
      </c>
      <c r="K192" s="178" t="s">
        <v>79</v>
      </c>
      <c r="L192" s="42"/>
      <c r="M192" s="183" t="s">
        <v>79</v>
      </c>
      <c r="N192" s="184" t="s">
        <v>51</v>
      </c>
      <c r="O192" s="67"/>
      <c r="P192" s="185">
        <f t="shared" si="31"/>
        <v>0</v>
      </c>
      <c r="Q192" s="185">
        <v>0</v>
      </c>
      <c r="R192" s="185">
        <f t="shared" si="32"/>
        <v>0</v>
      </c>
      <c r="S192" s="185">
        <v>0</v>
      </c>
      <c r="T192" s="186">
        <f t="shared" si="33"/>
        <v>0</v>
      </c>
      <c r="U192" s="37"/>
      <c r="V192" s="37"/>
      <c r="W192" s="37"/>
      <c r="X192" s="37"/>
      <c r="Y192" s="37"/>
      <c r="Z192" s="37"/>
      <c r="AA192" s="37"/>
      <c r="AB192" s="37"/>
      <c r="AC192" s="37"/>
      <c r="AD192" s="37"/>
      <c r="AE192" s="37"/>
      <c r="AR192" s="187" t="s">
        <v>162</v>
      </c>
      <c r="AT192" s="187" t="s">
        <v>157</v>
      </c>
      <c r="AU192" s="187" t="s">
        <v>89</v>
      </c>
      <c r="AY192" s="19" t="s">
        <v>154</v>
      </c>
      <c r="BE192" s="188">
        <f t="shared" si="34"/>
        <v>0</v>
      </c>
      <c r="BF192" s="188">
        <f t="shared" si="35"/>
        <v>0</v>
      </c>
      <c r="BG192" s="188">
        <f t="shared" si="36"/>
        <v>0</v>
      </c>
      <c r="BH192" s="188">
        <f t="shared" si="37"/>
        <v>0</v>
      </c>
      <c r="BI192" s="188">
        <f t="shared" si="38"/>
        <v>0</v>
      </c>
      <c r="BJ192" s="19" t="s">
        <v>89</v>
      </c>
      <c r="BK192" s="188">
        <f t="shared" si="39"/>
        <v>0</v>
      </c>
      <c r="BL192" s="19" t="s">
        <v>162</v>
      </c>
      <c r="BM192" s="187" t="s">
        <v>1834</v>
      </c>
    </row>
    <row r="193" spans="1:65" s="2" customFormat="1" ht="16.5" customHeight="1" x14ac:dyDescent="0.2">
      <c r="A193" s="37"/>
      <c r="B193" s="38"/>
      <c r="C193" s="176" t="s">
        <v>789</v>
      </c>
      <c r="D193" s="176" t="s">
        <v>157</v>
      </c>
      <c r="E193" s="177" t="s">
        <v>1835</v>
      </c>
      <c r="F193" s="178" t="s">
        <v>1836</v>
      </c>
      <c r="G193" s="179" t="s">
        <v>1013</v>
      </c>
      <c r="H193" s="180">
        <v>2</v>
      </c>
      <c r="I193" s="181"/>
      <c r="J193" s="182">
        <f t="shared" ref="J193:J224" si="40">ROUND(I193*H193,2)</f>
        <v>0</v>
      </c>
      <c r="K193" s="178" t="s">
        <v>79</v>
      </c>
      <c r="L193" s="42"/>
      <c r="M193" s="183" t="s">
        <v>79</v>
      </c>
      <c r="N193" s="184" t="s">
        <v>51</v>
      </c>
      <c r="O193" s="67"/>
      <c r="P193" s="185">
        <f t="shared" ref="P193:P224" si="41">O193*H193</f>
        <v>0</v>
      </c>
      <c r="Q193" s="185">
        <v>0</v>
      </c>
      <c r="R193" s="185">
        <f t="shared" ref="R193:R224" si="42">Q193*H193</f>
        <v>0</v>
      </c>
      <c r="S193" s="185">
        <v>0</v>
      </c>
      <c r="T193" s="186">
        <f t="shared" ref="T193:T224" si="43">S193*H193</f>
        <v>0</v>
      </c>
      <c r="U193" s="37"/>
      <c r="V193" s="37"/>
      <c r="W193" s="37"/>
      <c r="X193" s="37"/>
      <c r="Y193" s="37"/>
      <c r="Z193" s="37"/>
      <c r="AA193" s="37"/>
      <c r="AB193" s="37"/>
      <c r="AC193" s="37"/>
      <c r="AD193" s="37"/>
      <c r="AE193" s="37"/>
      <c r="AR193" s="187" t="s">
        <v>162</v>
      </c>
      <c r="AT193" s="187" t="s">
        <v>157</v>
      </c>
      <c r="AU193" s="187" t="s">
        <v>89</v>
      </c>
      <c r="AY193" s="19" t="s">
        <v>154</v>
      </c>
      <c r="BE193" s="188">
        <f t="shared" ref="BE193:BE201" si="44">IF(N193="základní",J193,0)</f>
        <v>0</v>
      </c>
      <c r="BF193" s="188">
        <f t="shared" ref="BF193:BF201" si="45">IF(N193="snížená",J193,0)</f>
        <v>0</v>
      </c>
      <c r="BG193" s="188">
        <f t="shared" ref="BG193:BG201" si="46">IF(N193="zákl. přenesená",J193,0)</f>
        <v>0</v>
      </c>
      <c r="BH193" s="188">
        <f t="shared" ref="BH193:BH201" si="47">IF(N193="sníž. přenesená",J193,0)</f>
        <v>0</v>
      </c>
      <c r="BI193" s="188">
        <f t="shared" ref="BI193:BI201" si="48">IF(N193="nulová",J193,0)</f>
        <v>0</v>
      </c>
      <c r="BJ193" s="19" t="s">
        <v>89</v>
      </c>
      <c r="BK193" s="188">
        <f t="shared" ref="BK193:BK201" si="49">ROUND(I193*H193,2)</f>
        <v>0</v>
      </c>
      <c r="BL193" s="19" t="s">
        <v>162</v>
      </c>
      <c r="BM193" s="187" t="s">
        <v>1837</v>
      </c>
    </row>
    <row r="194" spans="1:65" s="2" customFormat="1" ht="16.5" customHeight="1" x14ac:dyDescent="0.2">
      <c r="A194" s="37"/>
      <c r="B194" s="38"/>
      <c r="C194" s="176" t="s">
        <v>794</v>
      </c>
      <c r="D194" s="176" t="s">
        <v>157</v>
      </c>
      <c r="E194" s="177" t="s">
        <v>1838</v>
      </c>
      <c r="F194" s="178" t="s">
        <v>1839</v>
      </c>
      <c r="G194" s="179" t="s">
        <v>1013</v>
      </c>
      <c r="H194" s="180">
        <v>2</v>
      </c>
      <c r="I194" s="181"/>
      <c r="J194" s="182">
        <f t="shared" si="40"/>
        <v>0</v>
      </c>
      <c r="K194" s="178" t="s">
        <v>79</v>
      </c>
      <c r="L194" s="42"/>
      <c r="M194" s="183" t="s">
        <v>79</v>
      </c>
      <c r="N194" s="184" t="s">
        <v>51</v>
      </c>
      <c r="O194" s="67"/>
      <c r="P194" s="185">
        <f t="shared" si="41"/>
        <v>0</v>
      </c>
      <c r="Q194" s="185">
        <v>0</v>
      </c>
      <c r="R194" s="185">
        <f t="shared" si="42"/>
        <v>0</v>
      </c>
      <c r="S194" s="185">
        <v>0</v>
      </c>
      <c r="T194" s="186">
        <f t="shared" si="43"/>
        <v>0</v>
      </c>
      <c r="U194" s="37"/>
      <c r="V194" s="37"/>
      <c r="W194" s="37"/>
      <c r="X194" s="37"/>
      <c r="Y194" s="37"/>
      <c r="Z194" s="37"/>
      <c r="AA194" s="37"/>
      <c r="AB194" s="37"/>
      <c r="AC194" s="37"/>
      <c r="AD194" s="37"/>
      <c r="AE194" s="37"/>
      <c r="AR194" s="187" t="s">
        <v>162</v>
      </c>
      <c r="AT194" s="187" t="s">
        <v>157</v>
      </c>
      <c r="AU194" s="187" t="s">
        <v>89</v>
      </c>
      <c r="AY194" s="19" t="s">
        <v>154</v>
      </c>
      <c r="BE194" s="188">
        <f t="shared" si="44"/>
        <v>0</v>
      </c>
      <c r="BF194" s="188">
        <f t="shared" si="45"/>
        <v>0</v>
      </c>
      <c r="BG194" s="188">
        <f t="shared" si="46"/>
        <v>0</v>
      </c>
      <c r="BH194" s="188">
        <f t="shared" si="47"/>
        <v>0</v>
      </c>
      <c r="BI194" s="188">
        <f t="shared" si="48"/>
        <v>0</v>
      </c>
      <c r="BJ194" s="19" t="s">
        <v>89</v>
      </c>
      <c r="BK194" s="188">
        <f t="shared" si="49"/>
        <v>0</v>
      </c>
      <c r="BL194" s="19" t="s">
        <v>162</v>
      </c>
      <c r="BM194" s="187" t="s">
        <v>1840</v>
      </c>
    </row>
    <row r="195" spans="1:65" s="2" customFormat="1" ht="16.5" customHeight="1" x14ac:dyDescent="0.2">
      <c r="A195" s="37"/>
      <c r="B195" s="38"/>
      <c r="C195" s="176" t="s">
        <v>799</v>
      </c>
      <c r="D195" s="176" t="s">
        <v>157</v>
      </c>
      <c r="E195" s="177" t="s">
        <v>1841</v>
      </c>
      <c r="F195" s="178" t="s">
        <v>1607</v>
      </c>
      <c r="G195" s="179" t="s">
        <v>1023</v>
      </c>
      <c r="H195" s="180">
        <v>1</v>
      </c>
      <c r="I195" s="181"/>
      <c r="J195" s="182">
        <f t="shared" si="40"/>
        <v>0</v>
      </c>
      <c r="K195" s="178" t="s">
        <v>79</v>
      </c>
      <c r="L195" s="42"/>
      <c r="M195" s="183" t="s">
        <v>79</v>
      </c>
      <c r="N195" s="184" t="s">
        <v>51</v>
      </c>
      <c r="O195" s="67"/>
      <c r="P195" s="185">
        <f t="shared" si="41"/>
        <v>0</v>
      </c>
      <c r="Q195" s="185">
        <v>0</v>
      </c>
      <c r="R195" s="185">
        <f t="shared" si="42"/>
        <v>0</v>
      </c>
      <c r="S195" s="185">
        <v>0</v>
      </c>
      <c r="T195" s="186">
        <f t="shared" si="43"/>
        <v>0</v>
      </c>
      <c r="U195" s="37"/>
      <c r="V195" s="37"/>
      <c r="W195" s="37"/>
      <c r="X195" s="37"/>
      <c r="Y195" s="37"/>
      <c r="Z195" s="37"/>
      <c r="AA195" s="37"/>
      <c r="AB195" s="37"/>
      <c r="AC195" s="37"/>
      <c r="AD195" s="37"/>
      <c r="AE195" s="37"/>
      <c r="AR195" s="187" t="s">
        <v>162</v>
      </c>
      <c r="AT195" s="187" t="s">
        <v>157</v>
      </c>
      <c r="AU195" s="187" t="s">
        <v>89</v>
      </c>
      <c r="AY195" s="19" t="s">
        <v>154</v>
      </c>
      <c r="BE195" s="188">
        <f t="shared" si="44"/>
        <v>0</v>
      </c>
      <c r="BF195" s="188">
        <f t="shared" si="45"/>
        <v>0</v>
      </c>
      <c r="BG195" s="188">
        <f t="shared" si="46"/>
        <v>0</v>
      </c>
      <c r="BH195" s="188">
        <f t="shared" si="47"/>
        <v>0</v>
      </c>
      <c r="BI195" s="188">
        <f t="shared" si="48"/>
        <v>0</v>
      </c>
      <c r="BJ195" s="19" t="s">
        <v>89</v>
      </c>
      <c r="BK195" s="188">
        <f t="shared" si="49"/>
        <v>0</v>
      </c>
      <c r="BL195" s="19" t="s">
        <v>162</v>
      </c>
      <c r="BM195" s="187" t="s">
        <v>1842</v>
      </c>
    </row>
    <row r="196" spans="1:65" s="2" customFormat="1" ht="16.5" customHeight="1" x14ac:dyDescent="0.2">
      <c r="A196" s="37"/>
      <c r="B196" s="38"/>
      <c r="C196" s="176" t="s">
        <v>803</v>
      </c>
      <c r="D196" s="176" t="s">
        <v>157</v>
      </c>
      <c r="E196" s="177" t="s">
        <v>1843</v>
      </c>
      <c r="F196" s="178" t="s">
        <v>1609</v>
      </c>
      <c r="G196" s="179" t="s">
        <v>1023</v>
      </c>
      <c r="H196" s="180">
        <v>1</v>
      </c>
      <c r="I196" s="181"/>
      <c r="J196" s="182">
        <f t="shared" si="40"/>
        <v>0</v>
      </c>
      <c r="K196" s="178" t="s">
        <v>79</v>
      </c>
      <c r="L196" s="42"/>
      <c r="M196" s="183" t="s">
        <v>79</v>
      </c>
      <c r="N196" s="184" t="s">
        <v>51</v>
      </c>
      <c r="O196" s="67"/>
      <c r="P196" s="185">
        <f t="shared" si="41"/>
        <v>0</v>
      </c>
      <c r="Q196" s="185">
        <v>0</v>
      </c>
      <c r="R196" s="185">
        <f t="shared" si="42"/>
        <v>0</v>
      </c>
      <c r="S196" s="185">
        <v>0</v>
      </c>
      <c r="T196" s="186">
        <f t="shared" si="43"/>
        <v>0</v>
      </c>
      <c r="U196" s="37"/>
      <c r="V196" s="37"/>
      <c r="W196" s="37"/>
      <c r="X196" s="37"/>
      <c r="Y196" s="37"/>
      <c r="Z196" s="37"/>
      <c r="AA196" s="37"/>
      <c r="AB196" s="37"/>
      <c r="AC196" s="37"/>
      <c r="AD196" s="37"/>
      <c r="AE196" s="37"/>
      <c r="AR196" s="187" t="s">
        <v>162</v>
      </c>
      <c r="AT196" s="187" t="s">
        <v>157</v>
      </c>
      <c r="AU196" s="187" t="s">
        <v>89</v>
      </c>
      <c r="AY196" s="19" t="s">
        <v>154</v>
      </c>
      <c r="BE196" s="188">
        <f t="shared" si="44"/>
        <v>0</v>
      </c>
      <c r="BF196" s="188">
        <f t="shared" si="45"/>
        <v>0</v>
      </c>
      <c r="BG196" s="188">
        <f t="shared" si="46"/>
        <v>0</v>
      </c>
      <c r="BH196" s="188">
        <f t="shared" si="47"/>
        <v>0</v>
      </c>
      <c r="BI196" s="188">
        <f t="shared" si="48"/>
        <v>0</v>
      </c>
      <c r="BJ196" s="19" t="s">
        <v>89</v>
      </c>
      <c r="BK196" s="188">
        <f t="shared" si="49"/>
        <v>0</v>
      </c>
      <c r="BL196" s="19" t="s">
        <v>162</v>
      </c>
      <c r="BM196" s="187" t="s">
        <v>1844</v>
      </c>
    </row>
    <row r="197" spans="1:65" s="2" customFormat="1" ht="16.5" customHeight="1" x14ac:dyDescent="0.2">
      <c r="A197" s="37"/>
      <c r="B197" s="38"/>
      <c r="C197" s="176" t="s">
        <v>808</v>
      </c>
      <c r="D197" s="176" t="s">
        <v>157</v>
      </c>
      <c r="E197" s="177" t="s">
        <v>1845</v>
      </c>
      <c r="F197" s="178" t="s">
        <v>1846</v>
      </c>
      <c r="G197" s="179" t="s">
        <v>1023</v>
      </c>
      <c r="H197" s="180">
        <v>1</v>
      </c>
      <c r="I197" s="181"/>
      <c r="J197" s="182">
        <f t="shared" si="40"/>
        <v>0</v>
      </c>
      <c r="K197" s="178" t="s">
        <v>79</v>
      </c>
      <c r="L197" s="42"/>
      <c r="M197" s="183" t="s">
        <v>79</v>
      </c>
      <c r="N197" s="184" t="s">
        <v>51</v>
      </c>
      <c r="O197" s="67"/>
      <c r="P197" s="185">
        <f t="shared" si="41"/>
        <v>0</v>
      </c>
      <c r="Q197" s="185">
        <v>0</v>
      </c>
      <c r="R197" s="185">
        <f t="shared" si="42"/>
        <v>0</v>
      </c>
      <c r="S197" s="185">
        <v>0</v>
      </c>
      <c r="T197" s="186">
        <f t="shared" si="43"/>
        <v>0</v>
      </c>
      <c r="U197" s="37"/>
      <c r="V197" s="37"/>
      <c r="W197" s="37"/>
      <c r="X197" s="37"/>
      <c r="Y197" s="37"/>
      <c r="Z197" s="37"/>
      <c r="AA197" s="37"/>
      <c r="AB197" s="37"/>
      <c r="AC197" s="37"/>
      <c r="AD197" s="37"/>
      <c r="AE197" s="37"/>
      <c r="AR197" s="187" t="s">
        <v>162</v>
      </c>
      <c r="AT197" s="187" t="s">
        <v>157</v>
      </c>
      <c r="AU197" s="187" t="s">
        <v>89</v>
      </c>
      <c r="AY197" s="19" t="s">
        <v>154</v>
      </c>
      <c r="BE197" s="188">
        <f t="shared" si="44"/>
        <v>0</v>
      </c>
      <c r="BF197" s="188">
        <f t="shared" si="45"/>
        <v>0</v>
      </c>
      <c r="BG197" s="188">
        <f t="shared" si="46"/>
        <v>0</v>
      </c>
      <c r="BH197" s="188">
        <f t="shared" si="47"/>
        <v>0</v>
      </c>
      <c r="BI197" s="188">
        <f t="shared" si="48"/>
        <v>0</v>
      </c>
      <c r="BJ197" s="19" t="s">
        <v>89</v>
      </c>
      <c r="BK197" s="188">
        <f t="shared" si="49"/>
        <v>0</v>
      </c>
      <c r="BL197" s="19" t="s">
        <v>162</v>
      </c>
      <c r="BM197" s="187" t="s">
        <v>1847</v>
      </c>
    </row>
    <row r="198" spans="1:65" s="2" customFormat="1" ht="16.5" customHeight="1" x14ac:dyDescent="0.2">
      <c r="A198" s="37"/>
      <c r="B198" s="38"/>
      <c r="C198" s="176" t="s">
        <v>813</v>
      </c>
      <c r="D198" s="176" t="s">
        <v>157</v>
      </c>
      <c r="E198" s="177" t="s">
        <v>1848</v>
      </c>
      <c r="F198" s="178" t="s">
        <v>1849</v>
      </c>
      <c r="G198" s="179" t="s">
        <v>1013</v>
      </c>
      <c r="H198" s="180">
        <v>1</v>
      </c>
      <c r="I198" s="181"/>
      <c r="J198" s="182">
        <f t="shared" si="40"/>
        <v>0</v>
      </c>
      <c r="K198" s="178" t="s">
        <v>79</v>
      </c>
      <c r="L198" s="42"/>
      <c r="M198" s="183" t="s">
        <v>79</v>
      </c>
      <c r="N198" s="184" t="s">
        <v>51</v>
      </c>
      <c r="O198" s="67"/>
      <c r="P198" s="185">
        <f t="shared" si="41"/>
        <v>0</v>
      </c>
      <c r="Q198" s="185">
        <v>0</v>
      </c>
      <c r="R198" s="185">
        <f t="shared" si="42"/>
        <v>0</v>
      </c>
      <c r="S198" s="185">
        <v>0</v>
      </c>
      <c r="T198" s="186">
        <f t="shared" si="43"/>
        <v>0</v>
      </c>
      <c r="U198" s="37"/>
      <c r="V198" s="37"/>
      <c r="W198" s="37"/>
      <c r="X198" s="37"/>
      <c r="Y198" s="37"/>
      <c r="Z198" s="37"/>
      <c r="AA198" s="37"/>
      <c r="AB198" s="37"/>
      <c r="AC198" s="37"/>
      <c r="AD198" s="37"/>
      <c r="AE198" s="37"/>
      <c r="AR198" s="187" t="s">
        <v>162</v>
      </c>
      <c r="AT198" s="187" t="s">
        <v>157</v>
      </c>
      <c r="AU198" s="187" t="s">
        <v>89</v>
      </c>
      <c r="AY198" s="19" t="s">
        <v>154</v>
      </c>
      <c r="BE198" s="188">
        <f t="shared" si="44"/>
        <v>0</v>
      </c>
      <c r="BF198" s="188">
        <f t="shared" si="45"/>
        <v>0</v>
      </c>
      <c r="BG198" s="188">
        <f t="shared" si="46"/>
        <v>0</v>
      </c>
      <c r="BH198" s="188">
        <f t="shared" si="47"/>
        <v>0</v>
      </c>
      <c r="BI198" s="188">
        <f t="shared" si="48"/>
        <v>0</v>
      </c>
      <c r="BJ198" s="19" t="s">
        <v>89</v>
      </c>
      <c r="BK198" s="188">
        <f t="shared" si="49"/>
        <v>0</v>
      </c>
      <c r="BL198" s="19" t="s">
        <v>162</v>
      </c>
      <c r="BM198" s="187" t="s">
        <v>1850</v>
      </c>
    </row>
    <row r="199" spans="1:65" s="2" customFormat="1" ht="16.5" customHeight="1" x14ac:dyDescent="0.2">
      <c r="A199" s="37"/>
      <c r="B199" s="38"/>
      <c r="C199" s="176" t="s">
        <v>818</v>
      </c>
      <c r="D199" s="176" t="s">
        <v>157</v>
      </c>
      <c r="E199" s="177" t="s">
        <v>1851</v>
      </c>
      <c r="F199" s="178" t="s">
        <v>1852</v>
      </c>
      <c r="G199" s="179" t="s">
        <v>1013</v>
      </c>
      <c r="H199" s="180">
        <v>1</v>
      </c>
      <c r="I199" s="181"/>
      <c r="J199" s="182">
        <f t="shared" si="40"/>
        <v>0</v>
      </c>
      <c r="K199" s="178" t="s">
        <v>79</v>
      </c>
      <c r="L199" s="42"/>
      <c r="M199" s="183" t="s">
        <v>79</v>
      </c>
      <c r="N199" s="184" t="s">
        <v>51</v>
      </c>
      <c r="O199" s="67"/>
      <c r="P199" s="185">
        <f t="shared" si="41"/>
        <v>0</v>
      </c>
      <c r="Q199" s="185">
        <v>0</v>
      </c>
      <c r="R199" s="185">
        <f t="shared" si="42"/>
        <v>0</v>
      </c>
      <c r="S199" s="185">
        <v>0</v>
      </c>
      <c r="T199" s="186">
        <f t="shared" si="43"/>
        <v>0</v>
      </c>
      <c r="U199" s="37"/>
      <c r="V199" s="37"/>
      <c r="W199" s="37"/>
      <c r="X199" s="37"/>
      <c r="Y199" s="37"/>
      <c r="Z199" s="37"/>
      <c r="AA199" s="37"/>
      <c r="AB199" s="37"/>
      <c r="AC199" s="37"/>
      <c r="AD199" s="37"/>
      <c r="AE199" s="37"/>
      <c r="AR199" s="187" t="s">
        <v>162</v>
      </c>
      <c r="AT199" s="187" t="s">
        <v>157</v>
      </c>
      <c r="AU199" s="187" t="s">
        <v>89</v>
      </c>
      <c r="AY199" s="19" t="s">
        <v>154</v>
      </c>
      <c r="BE199" s="188">
        <f t="shared" si="44"/>
        <v>0</v>
      </c>
      <c r="BF199" s="188">
        <f t="shared" si="45"/>
        <v>0</v>
      </c>
      <c r="BG199" s="188">
        <f t="shared" si="46"/>
        <v>0</v>
      </c>
      <c r="BH199" s="188">
        <f t="shared" si="47"/>
        <v>0</v>
      </c>
      <c r="BI199" s="188">
        <f t="shared" si="48"/>
        <v>0</v>
      </c>
      <c r="BJ199" s="19" t="s">
        <v>89</v>
      </c>
      <c r="BK199" s="188">
        <f t="shared" si="49"/>
        <v>0</v>
      </c>
      <c r="BL199" s="19" t="s">
        <v>162</v>
      </c>
      <c r="BM199" s="187" t="s">
        <v>1853</v>
      </c>
    </row>
    <row r="200" spans="1:65" s="2" customFormat="1" ht="16.5" customHeight="1" x14ac:dyDescent="0.2">
      <c r="A200" s="37"/>
      <c r="B200" s="38"/>
      <c r="C200" s="176" t="s">
        <v>825</v>
      </c>
      <c r="D200" s="176" t="s">
        <v>157</v>
      </c>
      <c r="E200" s="177" t="s">
        <v>1854</v>
      </c>
      <c r="F200" s="178" t="s">
        <v>1855</v>
      </c>
      <c r="G200" s="179" t="s">
        <v>1013</v>
      </c>
      <c r="H200" s="180">
        <v>1</v>
      </c>
      <c r="I200" s="181"/>
      <c r="J200" s="182">
        <f t="shared" si="40"/>
        <v>0</v>
      </c>
      <c r="K200" s="178" t="s">
        <v>79</v>
      </c>
      <c r="L200" s="42"/>
      <c r="M200" s="183" t="s">
        <v>79</v>
      </c>
      <c r="N200" s="184" t="s">
        <v>51</v>
      </c>
      <c r="O200" s="67"/>
      <c r="P200" s="185">
        <f t="shared" si="41"/>
        <v>0</v>
      </c>
      <c r="Q200" s="185">
        <v>0</v>
      </c>
      <c r="R200" s="185">
        <f t="shared" si="42"/>
        <v>0</v>
      </c>
      <c r="S200" s="185">
        <v>0</v>
      </c>
      <c r="T200" s="186">
        <f t="shared" si="43"/>
        <v>0</v>
      </c>
      <c r="U200" s="37"/>
      <c r="V200" s="37"/>
      <c r="W200" s="37"/>
      <c r="X200" s="37"/>
      <c r="Y200" s="37"/>
      <c r="Z200" s="37"/>
      <c r="AA200" s="37"/>
      <c r="AB200" s="37"/>
      <c r="AC200" s="37"/>
      <c r="AD200" s="37"/>
      <c r="AE200" s="37"/>
      <c r="AR200" s="187" t="s">
        <v>162</v>
      </c>
      <c r="AT200" s="187" t="s">
        <v>157</v>
      </c>
      <c r="AU200" s="187" t="s">
        <v>89</v>
      </c>
      <c r="AY200" s="19" t="s">
        <v>154</v>
      </c>
      <c r="BE200" s="188">
        <f t="shared" si="44"/>
        <v>0</v>
      </c>
      <c r="BF200" s="188">
        <f t="shared" si="45"/>
        <v>0</v>
      </c>
      <c r="BG200" s="188">
        <f t="shared" si="46"/>
        <v>0</v>
      </c>
      <c r="BH200" s="188">
        <f t="shared" si="47"/>
        <v>0</v>
      </c>
      <c r="BI200" s="188">
        <f t="shared" si="48"/>
        <v>0</v>
      </c>
      <c r="BJ200" s="19" t="s">
        <v>89</v>
      </c>
      <c r="BK200" s="188">
        <f t="shared" si="49"/>
        <v>0</v>
      </c>
      <c r="BL200" s="19" t="s">
        <v>162</v>
      </c>
      <c r="BM200" s="187" t="s">
        <v>1856</v>
      </c>
    </row>
    <row r="201" spans="1:65" s="2" customFormat="1" ht="16.5" customHeight="1" x14ac:dyDescent="0.2">
      <c r="A201" s="37"/>
      <c r="B201" s="38"/>
      <c r="C201" s="176" t="s">
        <v>830</v>
      </c>
      <c r="D201" s="176" t="s">
        <v>157</v>
      </c>
      <c r="E201" s="177" t="s">
        <v>1857</v>
      </c>
      <c r="F201" s="178" t="s">
        <v>1858</v>
      </c>
      <c r="G201" s="179" t="s">
        <v>1013</v>
      </c>
      <c r="H201" s="180">
        <v>1</v>
      </c>
      <c r="I201" s="181"/>
      <c r="J201" s="182">
        <f t="shared" si="40"/>
        <v>0</v>
      </c>
      <c r="K201" s="178" t="s">
        <v>79</v>
      </c>
      <c r="L201" s="42"/>
      <c r="M201" s="183" t="s">
        <v>79</v>
      </c>
      <c r="N201" s="184" t="s">
        <v>51</v>
      </c>
      <c r="O201" s="67"/>
      <c r="P201" s="185">
        <f t="shared" si="41"/>
        <v>0</v>
      </c>
      <c r="Q201" s="185">
        <v>0</v>
      </c>
      <c r="R201" s="185">
        <f t="shared" si="42"/>
        <v>0</v>
      </c>
      <c r="S201" s="185">
        <v>0</v>
      </c>
      <c r="T201" s="186">
        <f t="shared" si="43"/>
        <v>0</v>
      </c>
      <c r="U201" s="37"/>
      <c r="V201" s="37"/>
      <c r="W201" s="37"/>
      <c r="X201" s="37"/>
      <c r="Y201" s="37"/>
      <c r="Z201" s="37"/>
      <c r="AA201" s="37"/>
      <c r="AB201" s="37"/>
      <c r="AC201" s="37"/>
      <c r="AD201" s="37"/>
      <c r="AE201" s="37"/>
      <c r="AR201" s="187" t="s">
        <v>162</v>
      </c>
      <c r="AT201" s="187" t="s">
        <v>157</v>
      </c>
      <c r="AU201" s="187" t="s">
        <v>89</v>
      </c>
      <c r="AY201" s="19" t="s">
        <v>154</v>
      </c>
      <c r="BE201" s="188">
        <f t="shared" si="44"/>
        <v>0</v>
      </c>
      <c r="BF201" s="188">
        <f t="shared" si="45"/>
        <v>0</v>
      </c>
      <c r="BG201" s="188">
        <f t="shared" si="46"/>
        <v>0</v>
      </c>
      <c r="BH201" s="188">
        <f t="shared" si="47"/>
        <v>0</v>
      </c>
      <c r="BI201" s="188">
        <f t="shared" si="48"/>
        <v>0</v>
      </c>
      <c r="BJ201" s="19" t="s">
        <v>89</v>
      </c>
      <c r="BK201" s="188">
        <f t="shared" si="49"/>
        <v>0</v>
      </c>
      <c r="BL201" s="19" t="s">
        <v>162</v>
      </c>
      <c r="BM201" s="187" t="s">
        <v>1859</v>
      </c>
    </row>
    <row r="202" spans="1:65" s="12" customFormat="1" ht="25.9" customHeight="1" x14ac:dyDescent="0.2">
      <c r="B202" s="160"/>
      <c r="C202" s="161"/>
      <c r="D202" s="162" t="s">
        <v>80</v>
      </c>
      <c r="E202" s="163" t="s">
        <v>1860</v>
      </c>
      <c r="F202" s="163" t="s">
        <v>1861</v>
      </c>
      <c r="G202" s="161"/>
      <c r="H202" s="161"/>
      <c r="I202" s="164"/>
      <c r="J202" s="165">
        <f>BK202</f>
        <v>0</v>
      </c>
      <c r="K202" s="161"/>
      <c r="L202" s="166"/>
      <c r="M202" s="167"/>
      <c r="N202" s="168"/>
      <c r="O202" s="168"/>
      <c r="P202" s="169">
        <f>SUM(P203:P228)</f>
        <v>0</v>
      </c>
      <c r="Q202" s="168"/>
      <c r="R202" s="169">
        <f>SUM(R203:R228)</f>
        <v>0</v>
      </c>
      <c r="S202" s="168"/>
      <c r="T202" s="170">
        <f>SUM(T203:T228)</f>
        <v>0</v>
      </c>
      <c r="AR202" s="171" t="s">
        <v>89</v>
      </c>
      <c r="AT202" s="172" t="s">
        <v>80</v>
      </c>
      <c r="AU202" s="172" t="s">
        <v>81</v>
      </c>
      <c r="AY202" s="171" t="s">
        <v>154</v>
      </c>
      <c r="BK202" s="173">
        <f>SUM(BK203:BK228)</f>
        <v>0</v>
      </c>
    </row>
    <row r="203" spans="1:65" s="2" customFormat="1" ht="49.15" customHeight="1" x14ac:dyDescent="0.2">
      <c r="A203" s="37"/>
      <c r="B203" s="38"/>
      <c r="C203" s="176" t="s">
        <v>835</v>
      </c>
      <c r="D203" s="176" t="s">
        <v>157</v>
      </c>
      <c r="E203" s="177" t="s">
        <v>1862</v>
      </c>
      <c r="F203" s="178" t="s">
        <v>1863</v>
      </c>
      <c r="G203" s="179" t="s">
        <v>1013</v>
      </c>
      <c r="H203" s="180">
        <v>1</v>
      </c>
      <c r="I203" s="181"/>
      <c r="J203" s="182">
        <f t="shared" ref="J203:J228" si="50">ROUND(I203*H203,2)</f>
        <v>0</v>
      </c>
      <c r="K203" s="178" t="s">
        <v>79</v>
      </c>
      <c r="L203" s="42"/>
      <c r="M203" s="183" t="s">
        <v>79</v>
      </c>
      <c r="N203" s="184" t="s">
        <v>51</v>
      </c>
      <c r="O203" s="67"/>
      <c r="P203" s="185">
        <f t="shared" ref="P203:P228" si="51">O203*H203</f>
        <v>0</v>
      </c>
      <c r="Q203" s="185">
        <v>0</v>
      </c>
      <c r="R203" s="185">
        <f t="shared" ref="R203:R228" si="52">Q203*H203</f>
        <v>0</v>
      </c>
      <c r="S203" s="185">
        <v>0</v>
      </c>
      <c r="T203" s="186">
        <f t="shared" ref="T203:T228" si="53">S203*H203</f>
        <v>0</v>
      </c>
      <c r="U203" s="37"/>
      <c r="V203" s="37"/>
      <c r="W203" s="37"/>
      <c r="X203" s="37"/>
      <c r="Y203" s="37"/>
      <c r="Z203" s="37"/>
      <c r="AA203" s="37"/>
      <c r="AB203" s="37"/>
      <c r="AC203" s="37"/>
      <c r="AD203" s="37"/>
      <c r="AE203" s="37"/>
      <c r="AR203" s="187" t="s">
        <v>162</v>
      </c>
      <c r="AT203" s="187" t="s">
        <v>157</v>
      </c>
      <c r="AU203" s="187" t="s">
        <v>89</v>
      </c>
      <c r="AY203" s="19" t="s">
        <v>154</v>
      </c>
      <c r="BE203" s="188">
        <f t="shared" ref="BE203:BE228" si="54">IF(N203="základní",J203,0)</f>
        <v>0</v>
      </c>
      <c r="BF203" s="188">
        <f t="shared" ref="BF203:BF228" si="55">IF(N203="snížená",J203,0)</f>
        <v>0</v>
      </c>
      <c r="BG203" s="188">
        <f t="shared" ref="BG203:BG228" si="56">IF(N203="zákl. přenesená",J203,0)</f>
        <v>0</v>
      </c>
      <c r="BH203" s="188">
        <f t="shared" ref="BH203:BH228" si="57">IF(N203="sníž. přenesená",J203,0)</f>
        <v>0</v>
      </c>
      <c r="BI203" s="188">
        <f t="shared" ref="BI203:BI228" si="58">IF(N203="nulová",J203,0)</f>
        <v>0</v>
      </c>
      <c r="BJ203" s="19" t="s">
        <v>89</v>
      </c>
      <c r="BK203" s="188">
        <f t="shared" ref="BK203:BK228" si="59">ROUND(I203*H203,2)</f>
        <v>0</v>
      </c>
      <c r="BL203" s="19" t="s">
        <v>162</v>
      </c>
      <c r="BM203" s="187" t="s">
        <v>1864</v>
      </c>
    </row>
    <row r="204" spans="1:65" s="2" customFormat="1" ht="49.15" customHeight="1" x14ac:dyDescent="0.2">
      <c r="A204" s="37"/>
      <c r="B204" s="38"/>
      <c r="C204" s="176" t="s">
        <v>840</v>
      </c>
      <c r="D204" s="176" t="s">
        <v>157</v>
      </c>
      <c r="E204" s="177" t="s">
        <v>1865</v>
      </c>
      <c r="F204" s="178" t="s">
        <v>1866</v>
      </c>
      <c r="G204" s="179" t="s">
        <v>1013</v>
      </c>
      <c r="H204" s="180">
        <v>1</v>
      </c>
      <c r="I204" s="181"/>
      <c r="J204" s="182">
        <f t="shared" si="50"/>
        <v>0</v>
      </c>
      <c r="K204" s="178" t="s">
        <v>79</v>
      </c>
      <c r="L204" s="42"/>
      <c r="M204" s="183" t="s">
        <v>79</v>
      </c>
      <c r="N204" s="184" t="s">
        <v>51</v>
      </c>
      <c r="O204" s="67"/>
      <c r="P204" s="185">
        <f t="shared" si="51"/>
        <v>0</v>
      </c>
      <c r="Q204" s="185">
        <v>0</v>
      </c>
      <c r="R204" s="185">
        <f t="shared" si="52"/>
        <v>0</v>
      </c>
      <c r="S204" s="185">
        <v>0</v>
      </c>
      <c r="T204" s="186">
        <f t="shared" si="53"/>
        <v>0</v>
      </c>
      <c r="U204" s="37"/>
      <c r="V204" s="37"/>
      <c r="W204" s="37"/>
      <c r="X204" s="37"/>
      <c r="Y204" s="37"/>
      <c r="Z204" s="37"/>
      <c r="AA204" s="37"/>
      <c r="AB204" s="37"/>
      <c r="AC204" s="37"/>
      <c r="AD204" s="37"/>
      <c r="AE204" s="37"/>
      <c r="AR204" s="187" t="s">
        <v>162</v>
      </c>
      <c r="AT204" s="187" t="s">
        <v>157</v>
      </c>
      <c r="AU204" s="187" t="s">
        <v>89</v>
      </c>
      <c r="AY204" s="19" t="s">
        <v>154</v>
      </c>
      <c r="BE204" s="188">
        <f t="shared" si="54"/>
        <v>0</v>
      </c>
      <c r="BF204" s="188">
        <f t="shared" si="55"/>
        <v>0</v>
      </c>
      <c r="BG204" s="188">
        <f t="shared" si="56"/>
        <v>0</v>
      </c>
      <c r="BH204" s="188">
        <f t="shared" si="57"/>
        <v>0</v>
      </c>
      <c r="BI204" s="188">
        <f t="shared" si="58"/>
        <v>0</v>
      </c>
      <c r="BJ204" s="19" t="s">
        <v>89</v>
      </c>
      <c r="BK204" s="188">
        <f t="shared" si="59"/>
        <v>0</v>
      </c>
      <c r="BL204" s="19" t="s">
        <v>162</v>
      </c>
      <c r="BM204" s="187" t="s">
        <v>1867</v>
      </c>
    </row>
    <row r="205" spans="1:65" s="2" customFormat="1" ht="16.5" customHeight="1" x14ac:dyDescent="0.2">
      <c r="A205" s="37"/>
      <c r="B205" s="38"/>
      <c r="C205" s="176" t="s">
        <v>847</v>
      </c>
      <c r="D205" s="176" t="s">
        <v>157</v>
      </c>
      <c r="E205" s="177" t="s">
        <v>1868</v>
      </c>
      <c r="F205" s="178" t="s">
        <v>1869</v>
      </c>
      <c r="G205" s="179" t="s">
        <v>1013</v>
      </c>
      <c r="H205" s="180">
        <v>1</v>
      </c>
      <c r="I205" s="181"/>
      <c r="J205" s="182">
        <f t="shared" si="50"/>
        <v>0</v>
      </c>
      <c r="K205" s="178" t="s">
        <v>79</v>
      </c>
      <c r="L205" s="42"/>
      <c r="M205" s="183" t="s">
        <v>79</v>
      </c>
      <c r="N205" s="184" t="s">
        <v>51</v>
      </c>
      <c r="O205" s="67"/>
      <c r="P205" s="185">
        <f t="shared" si="51"/>
        <v>0</v>
      </c>
      <c r="Q205" s="185">
        <v>0</v>
      </c>
      <c r="R205" s="185">
        <f t="shared" si="52"/>
        <v>0</v>
      </c>
      <c r="S205" s="185">
        <v>0</v>
      </c>
      <c r="T205" s="186">
        <f t="shared" si="53"/>
        <v>0</v>
      </c>
      <c r="U205" s="37"/>
      <c r="V205" s="37"/>
      <c r="W205" s="37"/>
      <c r="X205" s="37"/>
      <c r="Y205" s="37"/>
      <c r="Z205" s="37"/>
      <c r="AA205" s="37"/>
      <c r="AB205" s="37"/>
      <c r="AC205" s="37"/>
      <c r="AD205" s="37"/>
      <c r="AE205" s="37"/>
      <c r="AR205" s="187" t="s">
        <v>162</v>
      </c>
      <c r="AT205" s="187" t="s">
        <v>157</v>
      </c>
      <c r="AU205" s="187" t="s">
        <v>89</v>
      </c>
      <c r="AY205" s="19" t="s">
        <v>154</v>
      </c>
      <c r="BE205" s="188">
        <f t="shared" si="54"/>
        <v>0</v>
      </c>
      <c r="BF205" s="188">
        <f t="shared" si="55"/>
        <v>0</v>
      </c>
      <c r="BG205" s="188">
        <f t="shared" si="56"/>
        <v>0</v>
      </c>
      <c r="BH205" s="188">
        <f t="shared" si="57"/>
        <v>0</v>
      </c>
      <c r="BI205" s="188">
        <f t="shared" si="58"/>
        <v>0</v>
      </c>
      <c r="BJ205" s="19" t="s">
        <v>89</v>
      </c>
      <c r="BK205" s="188">
        <f t="shared" si="59"/>
        <v>0</v>
      </c>
      <c r="BL205" s="19" t="s">
        <v>162</v>
      </c>
      <c r="BM205" s="187" t="s">
        <v>1870</v>
      </c>
    </row>
    <row r="206" spans="1:65" s="2" customFormat="1" ht="16.5" customHeight="1" x14ac:dyDescent="0.2">
      <c r="A206" s="37"/>
      <c r="B206" s="38"/>
      <c r="C206" s="176" t="s">
        <v>852</v>
      </c>
      <c r="D206" s="176" t="s">
        <v>157</v>
      </c>
      <c r="E206" s="177" t="s">
        <v>1871</v>
      </c>
      <c r="F206" s="178" t="s">
        <v>1872</v>
      </c>
      <c r="G206" s="179" t="s">
        <v>1013</v>
      </c>
      <c r="H206" s="180">
        <v>1</v>
      </c>
      <c r="I206" s="181"/>
      <c r="J206" s="182">
        <f t="shared" si="50"/>
        <v>0</v>
      </c>
      <c r="K206" s="178" t="s">
        <v>79</v>
      </c>
      <c r="L206" s="42"/>
      <c r="M206" s="183" t="s">
        <v>79</v>
      </c>
      <c r="N206" s="184" t="s">
        <v>51</v>
      </c>
      <c r="O206" s="67"/>
      <c r="P206" s="185">
        <f t="shared" si="51"/>
        <v>0</v>
      </c>
      <c r="Q206" s="185">
        <v>0</v>
      </c>
      <c r="R206" s="185">
        <f t="shared" si="52"/>
        <v>0</v>
      </c>
      <c r="S206" s="185">
        <v>0</v>
      </c>
      <c r="T206" s="186">
        <f t="shared" si="53"/>
        <v>0</v>
      </c>
      <c r="U206" s="37"/>
      <c r="V206" s="37"/>
      <c r="W206" s="37"/>
      <c r="X206" s="37"/>
      <c r="Y206" s="37"/>
      <c r="Z206" s="37"/>
      <c r="AA206" s="37"/>
      <c r="AB206" s="37"/>
      <c r="AC206" s="37"/>
      <c r="AD206" s="37"/>
      <c r="AE206" s="37"/>
      <c r="AR206" s="187" t="s">
        <v>162</v>
      </c>
      <c r="AT206" s="187" t="s">
        <v>157</v>
      </c>
      <c r="AU206" s="187" t="s">
        <v>89</v>
      </c>
      <c r="AY206" s="19" t="s">
        <v>154</v>
      </c>
      <c r="BE206" s="188">
        <f t="shared" si="54"/>
        <v>0</v>
      </c>
      <c r="BF206" s="188">
        <f t="shared" si="55"/>
        <v>0</v>
      </c>
      <c r="BG206" s="188">
        <f t="shared" si="56"/>
        <v>0</v>
      </c>
      <c r="BH206" s="188">
        <f t="shared" si="57"/>
        <v>0</v>
      </c>
      <c r="BI206" s="188">
        <f t="shared" si="58"/>
        <v>0</v>
      </c>
      <c r="BJ206" s="19" t="s">
        <v>89</v>
      </c>
      <c r="BK206" s="188">
        <f t="shared" si="59"/>
        <v>0</v>
      </c>
      <c r="BL206" s="19" t="s">
        <v>162</v>
      </c>
      <c r="BM206" s="187" t="s">
        <v>1873</v>
      </c>
    </row>
    <row r="207" spans="1:65" s="2" customFormat="1" ht="16.5" customHeight="1" x14ac:dyDescent="0.2">
      <c r="A207" s="37"/>
      <c r="B207" s="38"/>
      <c r="C207" s="176" t="s">
        <v>861</v>
      </c>
      <c r="D207" s="176" t="s">
        <v>157</v>
      </c>
      <c r="E207" s="177" t="s">
        <v>1874</v>
      </c>
      <c r="F207" s="178" t="s">
        <v>1875</v>
      </c>
      <c r="G207" s="179" t="s">
        <v>1013</v>
      </c>
      <c r="H207" s="180">
        <v>1</v>
      </c>
      <c r="I207" s="181"/>
      <c r="J207" s="182">
        <f t="shared" si="50"/>
        <v>0</v>
      </c>
      <c r="K207" s="178" t="s">
        <v>79</v>
      </c>
      <c r="L207" s="42"/>
      <c r="M207" s="183" t="s">
        <v>79</v>
      </c>
      <c r="N207" s="184" t="s">
        <v>51</v>
      </c>
      <c r="O207" s="67"/>
      <c r="P207" s="185">
        <f t="shared" si="51"/>
        <v>0</v>
      </c>
      <c r="Q207" s="185">
        <v>0</v>
      </c>
      <c r="R207" s="185">
        <f t="shared" si="52"/>
        <v>0</v>
      </c>
      <c r="S207" s="185">
        <v>0</v>
      </c>
      <c r="T207" s="186">
        <f t="shared" si="53"/>
        <v>0</v>
      </c>
      <c r="U207" s="37"/>
      <c r="V207" s="37"/>
      <c r="W207" s="37"/>
      <c r="X207" s="37"/>
      <c r="Y207" s="37"/>
      <c r="Z207" s="37"/>
      <c r="AA207" s="37"/>
      <c r="AB207" s="37"/>
      <c r="AC207" s="37"/>
      <c r="AD207" s="37"/>
      <c r="AE207" s="37"/>
      <c r="AR207" s="187" t="s">
        <v>162</v>
      </c>
      <c r="AT207" s="187" t="s">
        <v>157</v>
      </c>
      <c r="AU207" s="187" t="s">
        <v>89</v>
      </c>
      <c r="AY207" s="19" t="s">
        <v>154</v>
      </c>
      <c r="BE207" s="188">
        <f t="shared" si="54"/>
        <v>0</v>
      </c>
      <c r="BF207" s="188">
        <f t="shared" si="55"/>
        <v>0</v>
      </c>
      <c r="BG207" s="188">
        <f t="shared" si="56"/>
        <v>0</v>
      </c>
      <c r="BH207" s="188">
        <f t="shared" si="57"/>
        <v>0</v>
      </c>
      <c r="BI207" s="188">
        <f t="shared" si="58"/>
        <v>0</v>
      </c>
      <c r="BJ207" s="19" t="s">
        <v>89</v>
      </c>
      <c r="BK207" s="188">
        <f t="shared" si="59"/>
        <v>0</v>
      </c>
      <c r="BL207" s="19" t="s">
        <v>162</v>
      </c>
      <c r="BM207" s="187" t="s">
        <v>1876</v>
      </c>
    </row>
    <row r="208" spans="1:65" s="2" customFormat="1" ht="16.5" customHeight="1" x14ac:dyDescent="0.2">
      <c r="A208" s="37"/>
      <c r="B208" s="38"/>
      <c r="C208" s="176" t="s">
        <v>864</v>
      </c>
      <c r="D208" s="176" t="s">
        <v>157</v>
      </c>
      <c r="E208" s="177" t="s">
        <v>1877</v>
      </c>
      <c r="F208" s="178" t="s">
        <v>1878</v>
      </c>
      <c r="G208" s="179" t="s">
        <v>1013</v>
      </c>
      <c r="H208" s="180">
        <v>3</v>
      </c>
      <c r="I208" s="181"/>
      <c r="J208" s="182">
        <f t="shared" si="50"/>
        <v>0</v>
      </c>
      <c r="K208" s="178" t="s">
        <v>79</v>
      </c>
      <c r="L208" s="42"/>
      <c r="M208" s="183" t="s">
        <v>79</v>
      </c>
      <c r="N208" s="184" t="s">
        <v>51</v>
      </c>
      <c r="O208" s="67"/>
      <c r="P208" s="185">
        <f t="shared" si="51"/>
        <v>0</v>
      </c>
      <c r="Q208" s="185">
        <v>0</v>
      </c>
      <c r="R208" s="185">
        <f t="shared" si="52"/>
        <v>0</v>
      </c>
      <c r="S208" s="185">
        <v>0</v>
      </c>
      <c r="T208" s="186">
        <f t="shared" si="53"/>
        <v>0</v>
      </c>
      <c r="U208" s="37"/>
      <c r="V208" s="37"/>
      <c r="W208" s="37"/>
      <c r="X208" s="37"/>
      <c r="Y208" s="37"/>
      <c r="Z208" s="37"/>
      <c r="AA208" s="37"/>
      <c r="AB208" s="37"/>
      <c r="AC208" s="37"/>
      <c r="AD208" s="37"/>
      <c r="AE208" s="37"/>
      <c r="AR208" s="187" t="s">
        <v>162</v>
      </c>
      <c r="AT208" s="187" t="s">
        <v>157</v>
      </c>
      <c r="AU208" s="187" t="s">
        <v>89</v>
      </c>
      <c r="AY208" s="19" t="s">
        <v>154</v>
      </c>
      <c r="BE208" s="188">
        <f t="shared" si="54"/>
        <v>0</v>
      </c>
      <c r="BF208" s="188">
        <f t="shared" si="55"/>
        <v>0</v>
      </c>
      <c r="BG208" s="188">
        <f t="shared" si="56"/>
        <v>0</v>
      </c>
      <c r="BH208" s="188">
        <f t="shared" si="57"/>
        <v>0</v>
      </c>
      <c r="BI208" s="188">
        <f t="shared" si="58"/>
        <v>0</v>
      </c>
      <c r="BJ208" s="19" t="s">
        <v>89</v>
      </c>
      <c r="BK208" s="188">
        <f t="shared" si="59"/>
        <v>0</v>
      </c>
      <c r="BL208" s="19" t="s">
        <v>162</v>
      </c>
      <c r="BM208" s="187" t="s">
        <v>1879</v>
      </c>
    </row>
    <row r="209" spans="1:65" s="2" customFormat="1" ht="16.5" customHeight="1" x14ac:dyDescent="0.2">
      <c r="A209" s="37"/>
      <c r="B209" s="38"/>
      <c r="C209" s="176" t="s">
        <v>870</v>
      </c>
      <c r="D209" s="176" t="s">
        <v>157</v>
      </c>
      <c r="E209" s="177" t="s">
        <v>1880</v>
      </c>
      <c r="F209" s="178" t="s">
        <v>1881</v>
      </c>
      <c r="G209" s="179" t="s">
        <v>1013</v>
      </c>
      <c r="H209" s="180">
        <v>1</v>
      </c>
      <c r="I209" s="181"/>
      <c r="J209" s="182">
        <f t="shared" si="50"/>
        <v>0</v>
      </c>
      <c r="K209" s="178" t="s">
        <v>79</v>
      </c>
      <c r="L209" s="42"/>
      <c r="M209" s="183" t="s">
        <v>79</v>
      </c>
      <c r="N209" s="184" t="s">
        <v>51</v>
      </c>
      <c r="O209" s="67"/>
      <c r="P209" s="185">
        <f t="shared" si="51"/>
        <v>0</v>
      </c>
      <c r="Q209" s="185">
        <v>0</v>
      </c>
      <c r="R209" s="185">
        <f t="shared" si="52"/>
        <v>0</v>
      </c>
      <c r="S209" s="185">
        <v>0</v>
      </c>
      <c r="T209" s="186">
        <f t="shared" si="53"/>
        <v>0</v>
      </c>
      <c r="U209" s="37"/>
      <c r="V209" s="37"/>
      <c r="W209" s="37"/>
      <c r="X209" s="37"/>
      <c r="Y209" s="37"/>
      <c r="Z209" s="37"/>
      <c r="AA209" s="37"/>
      <c r="AB209" s="37"/>
      <c r="AC209" s="37"/>
      <c r="AD209" s="37"/>
      <c r="AE209" s="37"/>
      <c r="AR209" s="187" t="s">
        <v>162</v>
      </c>
      <c r="AT209" s="187" t="s">
        <v>157</v>
      </c>
      <c r="AU209" s="187" t="s">
        <v>89</v>
      </c>
      <c r="AY209" s="19" t="s">
        <v>154</v>
      </c>
      <c r="BE209" s="188">
        <f t="shared" si="54"/>
        <v>0</v>
      </c>
      <c r="BF209" s="188">
        <f t="shared" si="55"/>
        <v>0</v>
      </c>
      <c r="BG209" s="188">
        <f t="shared" si="56"/>
        <v>0</v>
      </c>
      <c r="BH209" s="188">
        <f t="shared" si="57"/>
        <v>0</v>
      </c>
      <c r="BI209" s="188">
        <f t="shared" si="58"/>
        <v>0</v>
      </c>
      <c r="BJ209" s="19" t="s">
        <v>89</v>
      </c>
      <c r="BK209" s="188">
        <f t="shared" si="59"/>
        <v>0</v>
      </c>
      <c r="BL209" s="19" t="s">
        <v>162</v>
      </c>
      <c r="BM209" s="187" t="s">
        <v>1882</v>
      </c>
    </row>
    <row r="210" spans="1:65" s="2" customFormat="1" ht="16.5" customHeight="1" x14ac:dyDescent="0.2">
      <c r="A210" s="37"/>
      <c r="B210" s="38"/>
      <c r="C210" s="176" t="s">
        <v>875</v>
      </c>
      <c r="D210" s="176" t="s">
        <v>157</v>
      </c>
      <c r="E210" s="177" t="s">
        <v>1883</v>
      </c>
      <c r="F210" s="178" t="s">
        <v>1884</v>
      </c>
      <c r="G210" s="179" t="s">
        <v>1013</v>
      </c>
      <c r="H210" s="180">
        <v>1</v>
      </c>
      <c r="I210" s="181"/>
      <c r="J210" s="182">
        <f t="shared" si="50"/>
        <v>0</v>
      </c>
      <c r="K210" s="178" t="s">
        <v>79</v>
      </c>
      <c r="L210" s="42"/>
      <c r="M210" s="183" t="s">
        <v>79</v>
      </c>
      <c r="N210" s="184" t="s">
        <v>51</v>
      </c>
      <c r="O210" s="67"/>
      <c r="P210" s="185">
        <f t="shared" si="51"/>
        <v>0</v>
      </c>
      <c r="Q210" s="185">
        <v>0</v>
      </c>
      <c r="R210" s="185">
        <f t="shared" si="52"/>
        <v>0</v>
      </c>
      <c r="S210" s="185">
        <v>0</v>
      </c>
      <c r="T210" s="186">
        <f t="shared" si="53"/>
        <v>0</v>
      </c>
      <c r="U210" s="37"/>
      <c r="V210" s="37"/>
      <c r="W210" s="37"/>
      <c r="X210" s="37"/>
      <c r="Y210" s="37"/>
      <c r="Z210" s="37"/>
      <c r="AA210" s="37"/>
      <c r="AB210" s="37"/>
      <c r="AC210" s="37"/>
      <c r="AD210" s="37"/>
      <c r="AE210" s="37"/>
      <c r="AR210" s="187" t="s">
        <v>162</v>
      </c>
      <c r="AT210" s="187" t="s">
        <v>157</v>
      </c>
      <c r="AU210" s="187" t="s">
        <v>89</v>
      </c>
      <c r="AY210" s="19" t="s">
        <v>154</v>
      </c>
      <c r="BE210" s="188">
        <f t="shared" si="54"/>
        <v>0</v>
      </c>
      <c r="BF210" s="188">
        <f t="shared" si="55"/>
        <v>0</v>
      </c>
      <c r="BG210" s="188">
        <f t="shared" si="56"/>
        <v>0</v>
      </c>
      <c r="BH210" s="188">
        <f t="shared" si="57"/>
        <v>0</v>
      </c>
      <c r="BI210" s="188">
        <f t="shared" si="58"/>
        <v>0</v>
      </c>
      <c r="BJ210" s="19" t="s">
        <v>89</v>
      </c>
      <c r="BK210" s="188">
        <f t="shared" si="59"/>
        <v>0</v>
      </c>
      <c r="BL210" s="19" t="s">
        <v>162</v>
      </c>
      <c r="BM210" s="187" t="s">
        <v>1885</v>
      </c>
    </row>
    <row r="211" spans="1:65" s="2" customFormat="1" ht="16.5" customHeight="1" x14ac:dyDescent="0.2">
      <c r="A211" s="37"/>
      <c r="B211" s="38"/>
      <c r="C211" s="176" t="s">
        <v>882</v>
      </c>
      <c r="D211" s="176" t="s">
        <v>157</v>
      </c>
      <c r="E211" s="177" t="s">
        <v>1886</v>
      </c>
      <c r="F211" s="178" t="s">
        <v>1887</v>
      </c>
      <c r="G211" s="179" t="s">
        <v>1013</v>
      </c>
      <c r="H211" s="180">
        <v>4</v>
      </c>
      <c r="I211" s="181"/>
      <c r="J211" s="182">
        <f t="shared" si="50"/>
        <v>0</v>
      </c>
      <c r="K211" s="178" t="s">
        <v>79</v>
      </c>
      <c r="L211" s="42"/>
      <c r="M211" s="183" t="s">
        <v>79</v>
      </c>
      <c r="N211" s="184" t="s">
        <v>51</v>
      </c>
      <c r="O211" s="67"/>
      <c r="P211" s="185">
        <f t="shared" si="51"/>
        <v>0</v>
      </c>
      <c r="Q211" s="185">
        <v>0</v>
      </c>
      <c r="R211" s="185">
        <f t="shared" si="52"/>
        <v>0</v>
      </c>
      <c r="S211" s="185">
        <v>0</v>
      </c>
      <c r="T211" s="186">
        <f t="shared" si="53"/>
        <v>0</v>
      </c>
      <c r="U211" s="37"/>
      <c r="V211" s="37"/>
      <c r="W211" s="37"/>
      <c r="X211" s="37"/>
      <c r="Y211" s="37"/>
      <c r="Z211" s="37"/>
      <c r="AA211" s="37"/>
      <c r="AB211" s="37"/>
      <c r="AC211" s="37"/>
      <c r="AD211" s="37"/>
      <c r="AE211" s="37"/>
      <c r="AR211" s="187" t="s">
        <v>162</v>
      </c>
      <c r="AT211" s="187" t="s">
        <v>157</v>
      </c>
      <c r="AU211" s="187" t="s">
        <v>89</v>
      </c>
      <c r="AY211" s="19" t="s">
        <v>154</v>
      </c>
      <c r="BE211" s="188">
        <f t="shared" si="54"/>
        <v>0</v>
      </c>
      <c r="BF211" s="188">
        <f t="shared" si="55"/>
        <v>0</v>
      </c>
      <c r="BG211" s="188">
        <f t="shared" si="56"/>
        <v>0</v>
      </c>
      <c r="BH211" s="188">
        <f t="shared" si="57"/>
        <v>0</v>
      </c>
      <c r="BI211" s="188">
        <f t="shared" si="58"/>
        <v>0</v>
      </c>
      <c r="BJ211" s="19" t="s">
        <v>89</v>
      </c>
      <c r="BK211" s="188">
        <f t="shared" si="59"/>
        <v>0</v>
      </c>
      <c r="BL211" s="19" t="s">
        <v>162</v>
      </c>
      <c r="BM211" s="187" t="s">
        <v>1888</v>
      </c>
    </row>
    <row r="212" spans="1:65" s="2" customFormat="1" ht="16.5" customHeight="1" x14ac:dyDescent="0.2">
      <c r="A212" s="37"/>
      <c r="B212" s="38"/>
      <c r="C212" s="176" t="s">
        <v>887</v>
      </c>
      <c r="D212" s="176" t="s">
        <v>157</v>
      </c>
      <c r="E212" s="177" t="s">
        <v>1889</v>
      </c>
      <c r="F212" s="178" t="s">
        <v>1890</v>
      </c>
      <c r="G212" s="179" t="s">
        <v>1013</v>
      </c>
      <c r="H212" s="180">
        <v>5</v>
      </c>
      <c r="I212" s="181"/>
      <c r="J212" s="182">
        <f t="shared" si="50"/>
        <v>0</v>
      </c>
      <c r="K212" s="178" t="s">
        <v>79</v>
      </c>
      <c r="L212" s="42"/>
      <c r="M212" s="183" t="s">
        <v>79</v>
      </c>
      <c r="N212" s="184" t="s">
        <v>51</v>
      </c>
      <c r="O212" s="67"/>
      <c r="P212" s="185">
        <f t="shared" si="51"/>
        <v>0</v>
      </c>
      <c r="Q212" s="185">
        <v>0</v>
      </c>
      <c r="R212" s="185">
        <f t="shared" si="52"/>
        <v>0</v>
      </c>
      <c r="S212" s="185">
        <v>0</v>
      </c>
      <c r="T212" s="186">
        <f t="shared" si="53"/>
        <v>0</v>
      </c>
      <c r="U212" s="37"/>
      <c r="V212" s="37"/>
      <c r="W212" s="37"/>
      <c r="X212" s="37"/>
      <c r="Y212" s="37"/>
      <c r="Z212" s="37"/>
      <c r="AA212" s="37"/>
      <c r="AB212" s="37"/>
      <c r="AC212" s="37"/>
      <c r="AD212" s="37"/>
      <c r="AE212" s="37"/>
      <c r="AR212" s="187" t="s">
        <v>162</v>
      </c>
      <c r="AT212" s="187" t="s">
        <v>157</v>
      </c>
      <c r="AU212" s="187" t="s">
        <v>89</v>
      </c>
      <c r="AY212" s="19" t="s">
        <v>154</v>
      </c>
      <c r="BE212" s="188">
        <f t="shared" si="54"/>
        <v>0</v>
      </c>
      <c r="BF212" s="188">
        <f t="shared" si="55"/>
        <v>0</v>
      </c>
      <c r="BG212" s="188">
        <f t="shared" si="56"/>
        <v>0</v>
      </c>
      <c r="BH212" s="188">
        <f t="shared" si="57"/>
        <v>0</v>
      </c>
      <c r="BI212" s="188">
        <f t="shared" si="58"/>
        <v>0</v>
      </c>
      <c r="BJ212" s="19" t="s">
        <v>89</v>
      </c>
      <c r="BK212" s="188">
        <f t="shared" si="59"/>
        <v>0</v>
      </c>
      <c r="BL212" s="19" t="s">
        <v>162</v>
      </c>
      <c r="BM212" s="187" t="s">
        <v>1891</v>
      </c>
    </row>
    <row r="213" spans="1:65" s="2" customFormat="1" ht="16.5" customHeight="1" x14ac:dyDescent="0.2">
      <c r="A213" s="37"/>
      <c r="B213" s="38"/>
      <c r="C213" s="176" t="s">
        <v>892</v>
      </c>
      <c r="D213" s="176" t="s">
        <v>157</v>
      </c>
      <c r="E213" s="177" t="s">
        <v>1892</v>
      </c>
      <c r="F213" s="178" t="s">
        <v>1893</v>
      </c>
      <c r="G213" s="179" t="s">
        <v>1013</v>
      </c>
      <c r="H213" s="180">
        <v>2</v>
      </c>
      <c r="I213" s="181"/>
      <c r="J213" s="182">
        <f t="shared" si="50"/>
        <v>0</v>
      </c>
      <c r="K213" s="178" t="s">
        <v>79</v>
      </c>
      <c r="L213" s="42"/>
      <c r="M213" s="183" t="s">
        <v>79</v>
      </c>
      <c r="N213" s="184" t="s">
        <v>51</v>
      </c>
      <c r="O213" s="67"/>
      <c r="P213" s="185">
        <f t="shared" si="51"/>
        <v>0</v>
      </c>
      <c r="Q213" s="185">
        <v>0</v>
      </c>
      <c r="R213" s="185">
        <f t="shared" si="52"/>
        <v>0</v>
      </c>
      <c r="S213" s="185">
        <v>0</v>
      </c>
      <c r="T213" s="186">
        <f t="shared" si="53"/>
        <v>0</v>
      </c>
      <c r="U213" s="37"/>
      <c r="V213" s="37"/>
      <c r="W213" s="37"/>
      <c r="X213" s="37"/>
      <c r="Y213" s="37"/>
      <c r="Z213" s="37"/>
      <c r="AA213" s="37"/>
      <c r="AB213" s="37"/>
      <c r="AC213" s="37"/>
      <c r="AD213" s="37"/>
      <c r="AE213" s="37"/>
      <c r="AR213" s="187" t="s">
        <v>162</v>
      </c>
      <c r="AT213" s="187" t="s">
        <v>157</v>
      </c>
      <c r="AU213" s="187" t="s">
        <v>89</v>
      </c>
      <c r="AY213" s="19" t="s">
        <v>154</v>
      </c>
      <c r="BE213" s="188">
        <f t="shared" si="54"/>
        <v>0</v>
      </c>
      <c r="BF213" s="188">
        <f t="shared" si="55"/>
        <v>0</v>
      </c>
      <c r="BG213" s="188">
        <f t="shared" si="56"/>
        <v>0</v>
      </c>
      <c r="BH213" s="188">
        <f t="shared" si="57"/>
        <v>0</v>
      </c>
      <c r="BI213" s="188">
        <f t="shared" si="58"/>
        <v>0</v>
      </c>
      <c r="BJ213" s="19" t="s">
        <v>89</v>
      </c>
      <c r="BK213" s="188">
        <f t="shared" si="59"/>
        <v>0</v>
      </c>
      <c r="BL213" s="19" t="s">
        <v>162</v>
      </c>
      <c r="BM213" s="187" t="s">
        <v>1894</v>
      </c>
    </row>
    <row r="214" spans="1:65" s="2" customFormat="1" ht="16.5" customHeight="1" x14ac:dyDescent="0.2">
      <c r="A214" s="37"/>
      <c r="B214" s="38"/>
      <c r="C214" s="176" t="s">
        <v>897</v>
      </c>
      <c r="D214" s="176" t="s">
        <v>157</v>
      </c>
      <c r="E214" s="177" t="s">
        <v>1895</v>
      </c>
      <c r="F214" s="178" t="s">
        <v>1896</v>
      </c>
      <c r="G214" s="179" t="s">
        <v>1013</v>
      </c>
      <c r="H214" s="180">
        <v>1</v>
      </c>
      <c r="I214" s="181"/>
      <c r="J214" s="182">
        <f t="shared" si="50"/>
        <v>0</v>
      </c>
      <c r="K214" s="178" t="s">
        <v>79</v>
      </c>
      <c r="L214" s="42"/>
      <c r="M214" s="183" t="s">
        <v>79</v>
      </c>
      <c r="N214" s="184" t="s">
        <v>51</v>
      </c>
      <c r="O214" s="67"/>
      <c r="P214" s="185">
        <f t="shared" si="51"/>
        <v>0</v>
      </c>
      <c r="Q214" s="185">
        <v>0</v>
      </c>
      <c r="R214" s="185">
        <f t="shared" si="52"/>
        <v>0</v>
      </c>
      <c r="S214" s="185">
        <v>0</v>
      </c>
      <c r="T214" s="186">
        <f t="shared" si="53"/>
        <v>0</v>
      </c>
      <c r="U214" s="37"/>
      <c r="V214" s="37"/>
      <c r="W214" s="37"/>
      <c r="X214" s="37"/>
      <c r="Y214" s="37"/>
      <c r="Z214" s="37"/>
      <c r="AA214" s="37"/>
      <c r="AB214" s="37"/>
      <c r="AC214" s="37"/>
      <c r="AD214" s="37"/>
      <c r="AE214" s="37"/>
      <c r="AR214" s="187" t="s">
        <v>162</v>
      </c>
      <c r="AT214" s="187" t="s">
        <v>157</v>
      </c>
      <c r="AU214" s="187" t="s">
        <v>89</v>
      </c>
      <c r="AY214" s="19" t="s">
        <v>154</v>
      </c>
      <c r="BE214" s="188">
        <f t="shared" si="54"/>
        <v>0</v>
      </c>
      <c r="BF214" s="188">
        <f t="shared" si="55"/>
        <v>0</v>
      </c>
      <c r="BG214" s="188">
        <f t="shared" si="56"/>
        <v>0</v>
      </c>
      <c r="BH214" s="188">
        <f t="shared" si="57"/>
        <v>0</v>
      </c>
      <c r="BI214" s="188">
        <f t="shared" si="58"/>
        <v>0</v>
      </c>
      <c r="BJ214" s="19" t="s">
        <v>89</v>
      </c>
      <c r="BK214" s="188">
        <f t="shared" si="59"/>
        <v>0</v>
      </c>
      <c r="BL214" s="19" t="s">
        <v>162</v>
      </c>
      <c r="BM214" s="187" t="s">
        <v>1897</v>
      </c>
    </row>
    <row r="215" spans="1:65" s="2" customFormat="1" ht="16.5" customHeight="1" x14ac:dyDescent="0.2">
      <c r="A215" s="37"/>
      <c r="B215" s="38"/>
      <c r="C215" s="176" t="s">
        <v>902</v>
      </c>
      <c r="D215" s="176" t="s">
        <v>157</v>
      </c>
      <c r="E215" s="177" t="s">
        <v>1898</v>
      </c>
      <c r="F215" s="178" t="s">
        <v>1899</v>
      </c>
      <c r="G215" s="179" t="s">
        <v>1013</v>
      </c>
      <c r="H215" s="180">
        <v>2</v>
      </c>
      <c r="I215" s="181"/>
      <c r="J215" s="182">
        <f t="shared" si="50"/>
        <v>0</v>
      </c>
      <c r="K215" s="178" t="s">
        <v>79</v>
      </c>
      <c r="L215" s="42"/>
      <c r="M215" s="183" t="s">
        <v>79</v>
      </c>
      <c r="N215" s="184" t="s">
        <v>51</v>
      </c>
      <c r="O215" s="67"/>
      <c r="P215" s="185">
        <f t="shared" si="51"/>
        <v>0</v>
      </c>
      <c r="Q215" s="185">
        <v>0</v>
      </c>
      <c r="R215" s="185">
        <f t="shared" si="52"/>
        <v>0</v>
      </c>
      <c r="S215" s="185">
        <v>0</v>
      </c>
      <c r="T215" s="186">
        <f t="shared" si="53"/>
        <v>0</v>
      </c>
      <c r="U215" s="37"/>
      <c r="V215" s="37"/>
      <c r="W215" s="37"/>
      <c r="X215" s="37"/>
      <c r="Y215" s="37"/>
      <c r="Z215" s="37"/>
      <c r="AA215" s="37"/>
      <c r="AB215" s="37"/>
      <c r="AC215" s="37"/>
      <c r="AD215" s="37"/>
      <c r="AE215" s="37"/>
      <c r="AR215" s="187" t="s">
        <v>162</v>
      </c>
      <c r="AT215" s="187" t="s">
        <v>157</v>
      </c>
      <c r="AU215" s="187" t="s">
        <v>89</v>
      </c>
      <c r="AY215" s="19" t="s">
        <v>154</v>
      </c>
      <c r="BE215" s="188">
        <f t="shared" si="54"/>
        <v>0</v>
      </c>
      <c r="BF215" s="188">
        <f t="shared" si="55"/>
        <v>0</v>
      </c>
      <c r="BG215" s="188">
        <f t="shared" si="56"/>
        <v>0</v>
      </c>
      <c r="BH215" s="188">
        <f t="shared" si="57"/>
        <v>0</v>
      </c>
      <c r="BI215" s="188">
        <f t="shared" si="58"/>
        <v>0</v>
      </c>
      <c r="BJ215" s="19" t="s">
        <v>89</v>
      </c>
      <c r="BK215" s="188">
        <f t="shared" si="59"/>
        <v>0</v>
      </c>
      <c r="BL215" s="19" t="s">
        <v>162</v>
      </c>
      <c r="BM215" s="187" t="s">
        <v>1900</v>
      </c>
    </row>
    <row r="216" spans="1:65" s="2" customFormat="1" ht="16.5" customHeight="1" x14ac:dyDescent="0.2">
      <c r="A216" s="37"/>
      <c r="B216" s="38"/>
      <c r="C216" s="176" t="s">
        <v>907</v>
      </c>
      <c r="D216" s="176" t="s">
        <v>157</v>
      </c>
      <c r="E216" s="177" t="s">
        <v>1901</v>
      </c>
      <c r="F216" s="178" t="s">
        <v>1902</v>
      </c>
      <c r="G216" s="179" t="s">
        <v>1013</v>
      </c>
      <c r="H216" s="180">
        <v>1</v>
      </c>
      <c r="I216" s="181"/>
      <c r="J216" s="182">
        <f t="shared" si="50"/>
        <v>0</v>
      </c>
      <c r="K216" s="178" t="s">
        <v>79</v>
      </c>
      <c r="L216" s="42"/>
      <c r="M216" s="183" t="s">
        <v>79</v>
      </c>
      <c r="N216" s="184" t="s">
        <v>51</v>
      </c>
      <c r="O216" s="67"/>
      <c r="P216" s="185">
        <f t="shared" si="51"/>
        <v>0</v>
      </c>
      <c r="Q216" s="185">
        <v>0</v>
      </c>
      <c r="R216" s="185">
        <f t="shared" si="52"/>
        <v>0</v>
      </c>
      <c r="S216" s="185">
        <v>0</v>
      </c>
      <c r="T216" s="186">
        <f t="shared" si="53"/>
        <v>0</v>
      </c>
      <c r="U216" s="37"/>
      <c r="V216" s="37"/>
      <c r="W216" s="37"/>
      <c r="X216" s="37"/>
      <c r="Y216" s="37"/>
      <c r="Z216" s="37"/>
      <c r="AA216" s="37"/>
      <c r="AB216" s="37"/>
      <c r="AC216" s="37"/>
      <c r="AD216" s="37"/>
      <c r="AE216" s="37"/>
      <c r="AR216" s="187" t="s">
        <v>162</v>
      </c>
      <c r="AT216" s="187" t="s">
        <v>157</v>
      </c>
      <c r="AU216" s="187" t="s">
        <v>89</v>
      </c>
      <c r="AY216" s="19" t="s">
        <v>154</v>
      </c>
      <c r="BE216" s="188">
        <f t="shared" si="54"/>
        <v>0</v>
      </c>
      <c r="BF216" s="188">
        <f t="shared" si="55"/>
        <v>0</v>
      </c>
      <c r="BG216" s="188">
        <f t="shared" si="56"/>
        <v>0</v>
      </c>
      <c r="BH216" s="188">
        <f t="shared" si="57"/>
        <v>0</v>
      </c>
      <c r="BI216" s="188">
        <f t="shared" si="58"/>
        <v>0</v>
      </c>
      <c r="BJ216" s="19" t="s">
        <v>89</v>
      </c>
      <c r="BK216" s="188">
        <f t="shared" si="59"/>
        <v>0</v>
      </c>
      <c r="BL216" s="19" t="s">
        <v>162</v>
      </c>
      <c r="BM216" s="187" t="s">
        <v>1903</v>
      </c>
    </row>
    <row r="217" spans="1:65" s="2" customFormat="1" ht="16.5" customHeight="1" x14ac:dyDescent="0.2">
      <c r="A217" s="37"/>
      <c r="B217" s="38"/>
      <c r="C217" s="176" t="s">
        <v>914</v>
      </c>
      <c r="D217" s="176" t="s">
        <v>157</v>
      </c>
      <c r="E217" s="177" t="s">
        <v>1904</v>
      </c>
      <c r="F217" s="178" t="s">
        <v>1905</v>
      </c>
      <c r="G217" s="179" t="s">
        <v>1013</v>
      </c>
      <c r="H217" s="180">
        <v>1</v>
      </c>
      <c r="I217" s="181"/>
      <c r="J217" s="182">
        <f t="shared" si="50"/>
        <v>0</v>
      </c>
      <c r="K217" s="178" t="s">
        <v>79</v>
      </c>
      <c r="L217" s="42"/>
      <c r="M217" s="183" t="s">
        <v>79</v>
      </c>
      <c r="N217" s="184" t="s">
        <v>51</v>
      </c>
      <c r="O217" s="67"/>
      <c r="P217" s="185">
        <f t="shared" si="51"/>
        <v>0</v>
      </c>
      <c r="Q217" s="185">
        <v>0</v>
      </c>
      <c r="R217" s="185">
        <f t="shared" si="52"/>
        <v>0</v>
      </c>
      <c r="S217" s="185">
        <v>0</v>
      </c>
      <c r="T217" s="186">
        <f t="shared" si="53"/>
        <v>0</v>
      </c>
      <c r="U217" s="37"/>
      <c r="V217" s="37"/>
      <c r="W217" s="37"/>
      <c r="X217" s="37"/>
      <c r="Y217" s="37"/>
      <c r="Z217" s="37"/>
      <c r="AA217" s="37"/>
      <c r="AB217" s="37"/>
      <c r="AC217" s="37"/>
      <c r="AD217" s="37"/>
      <c r="AE217" s="37"/>
      <c r="AR217" s="187" t="s">
        <v>162</v>
      </c>
      <c r="AT217" s="187" t="s">
        <v>157</v>
      </c>
      <c r="AU217" s="187" t="s">
        <v>89</v>
      </c>
      <c r="AY217" s="19" t="s">
        <v>154</v>
      </c>
      <c r="BE217" s="188">
        <f t="shared" si="54"/>
        <v>0</v>
      </c>
      <c r="BF217" s="188">
        <f t="shared" si="55"/>
        <v>0</v>
      </c>
      <c r="BG217" s="188">
        <f t="shared" si="56"/>
        <v>0</v>
      </c>
      <c r="BH217" s="188">
        <f t="shared" si="57"/>
        <v>0</v>
      </c>
      <c r="BI217" s="188">
        <f t="shared" si="58"/>
        <v>0</v>
      </c>
      <c r="BJ217" s="19" t="s">
        <v>89</v>
      </c>
      <c r="BK217" s="188">
        <f t="shared" si="59"/>
        <v>0</v>
      </c>
      <c r="BL217" s="19" t="s">
        <v>162</v>
      </c>
      <c r="BM217" s="187" t="s">
        <v>1906</v>
      </c>
    </row>
    <row r="218" spans="1:65" s="2" customFormat="1" ht="16.5" customHeight="1" x14ac:dyDescent="0.2">
      <c r="A218" s="37"/>
      <c r="B218" s="38"/>
      <c r="C218" s="176" t="s">
        <v>919</v>
      </c>
      <c r="D218" s="176" t="s">
        <v>157</v>
      </c>
      <c r="E218" s="177" t="s">
        <v>1907</v>
      </c>
      <c r="F218" s="178" t="s">
        <v>1908</v>
      </c>
      <c r="G218" s="179" t="s">
        <v>1013</v>
      </c>
      <c r="H218" s="180">
        <v>1</v>
      </c>
      <c r="I218" s="181"/>
      <c r="J218" s="182">
        <f t="shared" si="50"/>
        <v>0</v>
      </c>
      <c r="K218" s="178" t="s">
        <v>79</v>
      </c>
      <c r="L218" s="42"/>
      <c r="M218" s="183" t="s">
        <v>79</v>
      </c>
      <c r="N218" s="184" t="s">
        <v>51</v>
      </c>
      <c r="O218" s="67"/>
      <c r="P218" s="185">
        <f t="shared" si="51"/>
        <v>0</v>
      </c>
      <c r="Q218" s="185">
        <v>0</v>
      </c>
      <c r="R218" s="185">
        <f t="shared" si="52"/>
        <v>0</v>
      </c>
      <c r="S218" s="185">
        <v>0</v>
      </c>
      <c r="T218" s="186">
        <f t="shared" si="53"/>
        <v>0</v>
      </c>
      <c r="U218" s="37"/>
      <c r="V218" s="37"/>
      <c r="W218" s="37"/>
      <c r="X218" s="37"/>
      <c r="Y218" s="37"/>
      <c r="Z218" s="37"/>
      <c r="AA218" s="37"/>
      <c r="AB218" s="37"/>
      <c r="AC218" s="37"/>
      <c r="AD218" s="37"/>
      <c r="AE218" s="37"/>
      <c r="AR218" s="187" t="s">
        <v>162</v>
      </c>
      <c r="AT218" s="187" t="s">
        <v>157</v>
      </c>
      <c r="AU218" s="187" t="s">
        <v>89</v>
      </c>
      <c r="AY218" s="19" t="s">
        <v>154</v>
      </c>
      <c r="BE218" s="188">
        <f t="shared" si="54"/>
        <v>0</v>
      </c>
      <c r="BF218" s="188">
        <f t="shared" si="55"/>
        <v>0</v>
      </c>
      <c r="BG218" s="188">
        <f t="shared" si="56"/>
        <v>0</v>
      </c>
      <c r="BH218" s="188">
        <f t="shared" si="57"/>
        <v>0</v>
      </c>
      <c r="BI218" s="188">
        <f t="shared" si="58"/>
        <v>0</v>
      </c>
      <c r="BJ218" s="19" t="s">
        <v>89</v>
      </c>
      <c r="BK218" s="188">
        <f t="shared" si="59"/>
        <v>0</v>
      </c>
      <c r="BL218" s="19" t="s">
        <v>162</v>
      </c>
      <c r="BM218" s="187" t="s">
        <v>1909</v>
      </c>
    </row>
    <row r="219" spans="1:65" s="2" customFormat="1" ht="16.5" customHeight="1" x14ac:dyDescent="0.2">
      <c r="A219" s="37"/>
      <c r="B219" s="38"/>
      <c r="C219" s="176" t="s">
        <v>928</v>
      </c>
      <c r="D219" s="176" t="s">
        <v>157</v>
      </c>
      <c r="E219" s="177" t="s">
        <v>1910</v>
      </c>
      <c r="F219" s="178" t="s">
        <v>1911</v>
      </c>
      <c r="G219" s="179" t="s">
        <v>1013</v>
      </c>
      <c r="H219" s="180">
        <v>1</v>
      </c>
      <c r="I219" s="181"/>
      <c r="J219" s="182">
        <f t="shared" si="50"/>
        <v>0</v>
      </c>
      <c r="K219" s="178" t="s">
        <v>79</v>
      </c>
      <c r="L219" s="42"/>
      <c r="M219" s="183" t="s">
        <v>79</v>
      </c>
      <c r="N219" s="184" t="s">
        <v>51</v>
      </c>
      <c r="O219" s="67"/>
      <c r="P219" s="185">
        <f t="shared" si="51"/>
        <v>0</v>
      </c>
      <c r="Q219" s="185">
        <v>0</v>
      </c>
      <c r="R219" s="185">
        <f t="shared" si="52"/>
        <v>0</v>
      </c>
      <c r="S219" s="185">
        <v>0</v>
      </c>
      <c r="T219" s="186">
        <f t="shared" si="53"/>
        <v>0</v>
      </c>
      <c r="U219" s="37"/>
      <c r="V219" s="37"/>
      <c r="W219" s="37"/>
      <c r="X219" s="37"/>
      <c r="Y219" s="37"/>
      <c r="Z219" s="37"/>
      <c r="AA219" s="37"/>
      <c r="AB219" s="37"/>
      <c r="AC219" s="37"/>
      <c r="AD219" s="37"/>
      <c r="AE219" s="37"/>
      <c r="AR219" s="187" t="s">
        <v>162</v>
      </c>
      <c r="AT219" s="187" t="s">
        <v>157</v>
      </c>
      <c r="AU219" s="187" t="s">
        <v>89</v>
      </c>
      <c r="AY219" s="19" t="s">
        <v>154</v>
      </c>
      <c r="BE219" s="188">
        <f t="shared" si="54"/>
        <v>0</v>
      </c>
      <c r="BF219" s="188">
        <f t="shared" si="55"/>
        <v>0</v>
      </c>
      <c r="BG219" s="188">
        <f t="shared" si="56"/>
        <v>0</v>
      </c>
      <c r="BH219" s="188">
        <f t="shared" si="57"/>
        <v>0</v>
      </c>
      <c r="BI219" s="188">
        <f t="shared" si="58"/>
        <v>0</v>
      </c>
      <c r="BJ219" s="19" t="s">
        <v>89</v>
      </c>
      <c r="BK219" s="188">
        <f t="shared" si="59"/>
        <v>0</v>
      </c>
      <c r="BL219" s="19" t="s">
        <v>162</v>
      </c>
      <c r="BM219" s="187" t="s">
        <v>1912</v>
      </c>
    </row>
    <row r="220" spans="1:65" s="2" customFormat="1" ht="16.5" customHeight="1" x14ac:dyDescent="0.2">
      <c r="A220" s="37"/>
      <c r="B220" s="38"/>
      <c r="C220" s="176" t="s">
        <v>933</v>
      </c>
      <c r="D220" s="176" t="s">
        <v>157</v>
      </c>
      <c r="E220" s="177" t="s">
        <v>1913</v>
      </c>
      <c r="F220" s="178" t="s">
        <v>1914</v>
      </c>
      <c r="G220" s="179" t="s">
        <v>1013</v>
      </c>
      <c r="H220" s="180">
        <v>1</v>
      </c>
      <c r="I220" s="181"/>
      <c r="J220" s="182">
        <f t="shared" si="50"/>
        <v>0</v>
      </c>
      <c r="K220" s="178" t="s">
        <v>79</v>
      </c>
      <c r="L220" s="42"/>
      <c r="M220" s="183" t="s">
        <v>79</v>
      </c>
      <c r="N220" s="184" t="s">
        <v>51</v>
      </c>
      <c r="O220" s="67"/>
      <c r="P220" s="185">
        <f t="shared" si="51"/>
        <v>0</v>
      </c>
      <c r="Q220" s="185">
        <v>0</v>
      </c>
      <c r="R220" s="185">
        <f t="shared" si="52"/>
        <v>0</v>
      </c>
      <c r="S220" s="185">
        <v>0</v>
      </c>
      <c r="T220" s="186">
        <f t="shared" si="53"/>
        <v>0</v>
      </c>
      <c r="U220" s="37"/>
      <c r="V220" s="37"/>
      <c r="W220" s="37"/>
      <c r="X220" s="37"/>
      <c r="Y220" s="37"/>
      <c r="Z220" s="37"/>
      <c r="AA220" s="37"/>
      <c r="AB220" s="37"/>
      <c r="AC220" s="37"/>
      <c r="AD220" s="37"/>
      <c r="AE220" s="37"/>
      <c r="AR220" s="187" t="s">
        <v>162</v>
      </c>
      <c r="AT220" s="187" t="s">
        <v>157</v>
      </c>
      <c r="AU220" s="187" t="s">
        <v>89</v>
      </c>
      <c r="AY220" s="19" t="s">
        <v>154</v>
      </c>
      <c r="BE220" s="188">
        <f t="shared" si="54"/>
        <v>0</v>
      </c>
      <c r="BF220" s="188">
        <f t="shared" si="55"/>
        <v>0</v>
      </c>
      <c r="BG220" s="188">
        <f t="shared" si="56"/>
        <v>0</v>
      </c>
      <c r="BH220" s="188">
        <f t="shared" si="57"/>
        <v>0</v>
      </c>
      <c r="BI220" s="188">
        <f t="shared" si="58"/>
        <v>0</v>
      </c>
      <c r="BJ220" s="19" t="s">
        <v>89</v>
      </c>
      <c r="BK220" s="188">
        <f t="shared" si="59"/>
        <v>0</v>
      </c>
      <c r="BL220" s="19" t="s">
        <v>162</v>
      </c>
      <c r="BM220" s="187" t="s">
        <v>1915</v>
      </c>
    </row>
    <row r="221" spans="1:65" s="2" customFormat="1" ht="16.5" customHeight="1" x14ac:dyDescent="0.2">
      <c r="A221" s="37"/>
      <c r="B221" s="38"/>
      <c r="C221" s="176" t="s">
        <v>944</v>
      </c>
      <c r="D221" s="176" t="s">
        <v>157</v>
      </c>
      <c r="E221" s="177" t="s">
        <v>1916</v>
      </c>
      <c r="F221" s="178" t="s">
        <v>1917</v>
      </c>
      <c r="G221" s="179" t="s">
        <v>1013</v>
      </c>
      <c r="H221" s="180">
        <v>30</v>
      </c>
      <c r="I221" s="181"/>
      <c r="J221" s="182">
        <f t="shared" si="50"/>
        <v>0</v>
      </c>
      <c r="K221" s="178" t="s">
        <v>79</v>
      </c>
      <c r="L221" s="42"/>
      <c r="M221" s="183" t="s">
        <v>79</v>
      </c>
      <c r="N221" s="184" t="s">
        <v>51</v>
      </c>
      <c r="O221" s="67"/>
      <c r="P221" s="185">
        <f t="shared" si="51"/>
        <v>0</v>
      </c>
      <c r="Q221" s="185">
        <v>0</v>
      </c>
      <c r="R221" s="185">
        <f t="shared" si="52"/>
        <v>0</v>
      </c>
      <c r="S221" s="185">
        <v>0</v>
      </c>
      <c r="T221" s="186">
        <f t="shared" si="53"/>
        <v>0</v>
      </c>
      <c r="U221" s="37"/>
      <c r="V221" s="37"/>
      <c r="W221" s="37"/>
      <c r="X221" s="37"/>
      <c r="Y221" s="37"/>
      <c r="Z221" s="37"/>
      <c r="AA221" s="37"/>
      <c r="AB221" s="37"/>
      <c r="AC221" s="37"/>
      <c r="AD221" s="37"/>
      <c r="AE221" s="37"/>
      <c r="AR221" s="187" t="s">
        <v>162</v>
      </c>
      <c r="AT221" s="187" t="s">
        <v>157</v>
      </c>
      <c r="AU221" s="187" t="s">
        <v>89</v>
      </c>
      <c r="AY221" s="19" t="s">
        <v>154</v>
      </c>
      <c r="BE221" s="188">
        <f t="shared" si="54"/>
        <v>0</v>
      </c>
      <c r="BF221" s="188">
        <f t="shared" si="55"/>
        <v>0</v>
      </c>
      <c r="BG221" s="188">
        <f t="shared" si="56"/>
        <v>0</v>
      </c>
      <c r="BH221" s="188">
        <f t="shared" si="57"/>
        <v>0</v>
      </c>
      <c r="BI221" s="188">
        <f t="shared" si="58"/>
        <v>0</v>
      </c>
      <c r="BJ221" s="19" t="s">
        <v>89</v>
      </c>
      <c r="BK221" s="188">
        <f t="shared" si="59"/>
        <v>0</v>
      </c>
      <c r="BL221" s="19" t="s">
        <v>162</v>
      </c>
      <c r="BM221" s="187" t="s">
        <v>1918</v>
      </c>
    </row>
    <row r="222" spans="1:65" s="2" customFormat="1" ht="21.75" customHeight="1" x14ac:dyDescent="0.2">
      <c r="A222" s="37"/>
      <c r="B222" s="38"/>
      <c r="C222" s="176" t="s">
        <v>951</v>
      </c>
      <c r="D222" s="176" t="s">
        <v>157</v>
      </c>
      <c r="E222" s="177" t="s">
        <v>1919</v>
      </c>
      <c r="F222" s="178" t="s">
        <v>1920</v>
      </c>
      <c r="G222" s="179" t="s">
        <v>1013</v>
      </c>
      <c r="H222" s="180">
        <v>1</v>
      </c>
      <c r="I222" s="181"/>
      <c r="J222" s="182">
        <f t="shared" si="50"/>
        <v>0</v>
      </c>
      <c r="K222" s="178" t="s">
        <v>79</v>
      </c>
      <c r="L222" s="42"/>
      <c r="M222" s="183" t="s">
        <v>79</v>
      </c>
      <c r="N222" s="184" t="s">
        <v>51</v>
      </c>
      <c r="O222" s="67"/>
      <c r="P222" s="185">
        <f t="shared" si="51"/>
        <v>0</v>
      </c>
      <c r="Q222" s="185">
        <v>0</v>
      </c>
      <c r="R222" s="185">
        <f t="shared" si="52"/>
        <v>0</v>
      </c>
      <c r="S222" s="185">
        <v>0</v>
      </c>
      <c r="T222" s="186">
        <f t="shared" si="53"/>
        <v>0</v>
      </c>
      <c r="U222" s="37"/>
      <c r="V222" s="37"/>
      <c r="W222" s="37"/>
      <c r="X222" s="37"/>
      <c r="Y222" s="37"/>
      <c r="Z222" s="37"/>
      <c r="AA222" s="37"/>
      <c r="AB222" s="37"/>
      <c r="AC222" s="37"/>
      <c r="AD222" s="37"/>
      <c r="AE222" s="37"/>
      <c r="AR222" s="187" t="s">
        <v>162</v>
      </c>
      <c r="AT222" s="187" t="s">
        <v>157</v>
      </c>
      <c r="AU222" s="187" t="s">
        <v>89</v>
      </c>
      <c r="AY222" s="19" t="s">
        <v>154</v>
      </c>
      <c r="BE222" s="188">
        <f t="shared" si="54"/>
        <v>0</v>
      </c>
      <c r="BF222" s="188">
        <f t="shared" si="55"/>
        <v>0</v>
      </c>
      <c r="BG222" s="188">
        <f t="shared" si="56"/>
        <v>0</v>
      </c>
      <c r="BH222" s="188">
        <f t="shared" si="57"/>
        <v>0</v>
      </c>
      <c r="BI222" s="188">
        <f t="shared" si="58"/>
        <v>0</v>
      </c>
      <c r="BJ222" s="19" t="s">
        <v>89</v>
      </c>
      <c r="BK222" s="188">
        <f t="shared" si="59"/>
        <v>0</v>
      </c>
      <c r="BL222" s="19" t="s">
        <v>162</v>
      </c>
      <c r="BM222" s="187" t="s">
        <v>1921</v>
      </c>
    </row>
    <row r="223" spans="1:65" s="2" customFormat="1" ht="16.5" customHeight="1" x14ac:dyDescent="0.2">
      <c r="A223" s="37"/>
      <c r="B223" s="38"/>
      <c r="C223" s="176" t="s">
        <v>956</v>
      </c>
      <c r="D223" s="176" t="s">
        <v>157</v>
      </c>
      <c r="E223" s="177" t="s">
        <v>1922</v>
      </c>
      <c r="F223" s="178" t="s">
        <v>1923</v>
      </c>
      <c r="G223" s="179" t="s">
        <v>1013</v>
      </c>
      <c r="H223" s="180">
        <v>80</v>
      </c>
      <c r="I223" s="181"/>
      <c r="J223" s="182">
        <f t="shared" si="50"/>
        <v>0</v>
      </c>
      <c r="K223" s="178" t="s">
        <v>79</v>
      </c>
      <c r="L223" s="42"/>
      <c r="M223" s="183" t="s">
        <v>79</v>
      </c>
      <c r="N223" s="184" t="s">
        <v>51</v>
      </c>
      <c r="O223" s="67"/>
      <c r="P223" s="185">
        <f t="shared" si="51"/>
        <v>0</v>
      </c>
      <c r="Q223" s="185">
        <v>0</v>
      </c>
      <c r="R223" s="185">
        <f t="shared" si="52"/>
        <v>0</v>
      </c>
      <c r="S223" s="185">
        <v>0</v>
      </c>
      <c r="T223" s="186">
        <f t="shared" si="53"/>
        <v>0</v>
      </c>
      <c r="U223" s="37"/>
      <c r="V223" s="37"/>
      <c r="W223" s="37"/>
      <c r="X223" s="37"/>
      <c r="Y223" s="37"/>
      <c r="Z223" s="37"/>
      <c r="AA223" s="37"/>
      <c r="AB223" s="37"/>
      <c r="AC223" s="37"/>
      <c r="AD223" s="37"/>
      <c r="AE223" s="37"/>
      <c r="AR223" s="187" t="s">
        <v>162</v>
      </c>
      <c r="AT223" s="187" t="s">
        <v>157</v>
      </c>
      <c r="AU223" s="187" t="s">
        <v>89</v>
      </c>
      <c r="AY223" s="19" t="s">
        <v>154</v>
      </c>
      <c r="BE223" s="188">
        <f t="shared" si="54"/>
        <v>0</v>
      </c>
      <c r="BF223" s="188">
        <f t="shared" si="55"/>
        <v>0</v>
      </c>
      <c r="BG223" s="188">
        <f t="shared" si="56"/>
        <v>0</v>
      </c>
      <c r="BH223" s="188">
        <f t="shared" si="57"/>
        <v>0</v>
      </c>
      <c r="BI223" s="188">
        <f t="shared" si="58"/>
        <v>0</v>
      </c>
      <c r="BJ223" s="19" t="s">
        <v>89</v>
      </c>
      <c r="BK223" s="188">
        <f t="shared" si="59"/>
        <v>0</v>
      </c>
      <c r="BL223" s="19" t="s">
        <v>162</v>
      </c>
      <c r="BM223" s="187" t="s">
        <v>1924</v>
      </c>
    </row>
    <row r="224" spans="1:65" s="2" customFormat="1" ht="16.5" customHeight="1" x14ac:dyDescent="0.2">
      <c r="A224" s="37"/>
      <c r="B224" s="38"/>
      <c r="C224" s="176" t="s">
        <v>961</v>
      </c>
      <c r="D224" s="176" t="s">
        <v>157</v>
      </c>
      <c r="E224" s="177" t="s">
        <v>1925</v>
      </c>
      <c r="F224" s="178" t="s">
        <v>1607</v>
      </c>
      <c r="G224" s="179" t="s">
        <v>1023</v>
      </c>
      <c r="H224" s="180">
        <v>1</v>
      </c>
      <c r="I224" s="181"/>
      <c r="J224" s="182">
        <f t="shared" si="50"/>
        <v>0</v>
      </c>
      <c r="K224" s="178" t="s">
        <v>79</v>
      </c>
      <c r="L224" s="42"/>
      <c r="M224" s="183" t="s">
        <v>79</v>
      </c>
      <c r="N224" s="184" t="s">
        <v>51</v>
      </c>
      <c r="O224" s="67"/>
      <c r="P224" s="185">
        <f t="shared" si="51"/>
        <v>0</v>
      </c>
      <c r="Q224" s="185">
        <v>0</v>
      </c>
      <c r="R224" s="185">
        <f t="shared" si="52"/>
        <v>0</v>
      </c>
      <c r="S224" s="185">
        <v>0</v>
      </c>
      <c r="T224" s="186">
        <f t="shared" si="53"/>
        <v>0</v>
      </c>
      <c r="U224" s="37"/>
      <c r="V224" s="37"/>
      <c r="W224" s="37"/>
      <c r="X224" s="37"/>
      <c r="Y224" s="37"/>
      <c r="Z224" s="37"/>
      <c r="AA224" s="37"/>
      <c r="AB224" s="37"/>
      <c r="AC224" s="37"/>
      <c r="AD224" s="37"/>
      <c r="AE224" s="37"/>
      <c r="AR224" s="187" t="s">
        <v>162</v>
      </c>
      <c r="AT224" s="187" t="s">
        <v>157</v>
      </c>
      <c r="AU224" s="187" t="s">
        <v>89</v>
      </c>
      <c r="AY224" s="19" t="s">
        <v>154</v>
      </c>
      <c r="BE224" s="188">
        <f t="shared" si="54"/>
        <v>0</v>
      </c>
      <c r="BF224" s="188">
        <f t="shared" si="55"/>
        <v>0</v>
      </c>
      <c r="BG224" s="188">
        <f t="shared" si="56"/>
        <v>0</v>
      </c>
      <c r="BH224" s="188">
        <f t="shared" si="57"/>
        <v>0</v>
      </c>
      <c r="BI224" s="188">
        <f t="shared" si="58"/>
        <v>0</v>
      </c>
      <c r="BJ224" s="19" t="s">
        <v>89</v>
      </c>
      <c r="BK224" s="188">
        <f t="shared" si="59"/>
        <v>0</v>
      </c>
      <c r="BL224" s="19" t="s">
        <v>162</v>
      </c>
      <c r="BM224" s="187" t="s">
        <v>1926</v>
      </c>
    </row>
    <row r="225" spans="1:65" s="2" customFormat="1" ht="16.5" customHeight="1" x14ac:dyDescent="0.2">
      <c r="A225" s="37"/>
      <c r="B225" s="38"/>
      <c r="C225" s="176" t="s">
        <v>966</v>
      </c>
      <c r="D225" s="176" t="s">
        <v>157</v>
      </c>
      <c r="E225" s="177" t="s">
        <v>1927</v>
      </c>
      <c r="F225" s="178" t="s">
        <v>1609</v>
      </c>
      <c r="G225" s="179" t="s">
        <v>1023</v>
      </c>
      <c r="H225" s="180">
        <v>1</v>
      </c>
      <c r="I225" s="181"/>
      <c r="J225" s="182">
        <f t="shared" si="50"/>
        <v>0</v>
      </c>
      <c r="K225" s="178" t="s">
        <v>79</v>
      </c>
      <c r="L225" s="42"/>
      <c r="M225" s="183" t="s">
        <v>79</v>
      </c>
      <c r="N225" s="184" t="s">
        <v>51</v>
      </c>
      <c r="O225" s="67"/>
      <c r="P225" s="185">
        <f t="shared" si="51"/>
        <v>0</v>
      </c>
      <c r="Q225" s="185">
        <v>0</v>
      </c>
      <c r="R225" s="185">
        <f t="shared" si="52"/>
        <v>0</v>
      </c>
      <c r="S225" s="185">
        <v>0</v>
      </c>
      <c r="T225" s="186">
        <f t="shared" si="53"/>
        <v>0</v>
      </c>
      <c r="U225" s="37"/>
      <c r="V225" s="37"/>
      <c r="W225" s="37"/>
      <c r="X225" s="37"/>
      <c r="Y225" s="37"/>
      <c r="Z225" s="37"/>
      <c r="AA225" s="37"/>
      <c r="AB225" s="37"/>
      <c r="AC225" s="37"/>
      <c r="AD225" s="37"/>
      <c r="AE225" s="37"/>
      <c r="AR225" s="187" t="s">
        <v>162</v>
      </c>
      <c r="AT225" s="187" t="s">
        <v>157</v>
      </c>
      <c r="AU225" s="187" t="s">
        <v>89</v>
      </c>
      <c r="AY225" s="19" t="s">
        <v>154</v>
      </c>
      <c r="BE225" s="188">
        <f t="shared" si="54"/>
        <v>0</v>
      </c>
      <c r="BF225" s="188">
        <f t="shared" si="55"/>
        <v>0</v>
      </c>
      <c r="BG225" s="188">
        <f t="shared" si="56"/>
        <v>0</v>
      </c>
      <c r="BH225" s="188">
        <f t="shared" si="57"/>
        <v>0</v>
      </c>
      <c r="BI225" s="188">
        <f t="shared" si="58"/>
        <v>0</v>
      </c>
      <c r="BJ225" s="19" t="s">
        <v>89</v>
      </c>
      <c r="BK225" s="188">
        <f t="shared" si="59"/>
        <v>0</v>
      </c>
      <c r="BL225" s="19" t="s">
        <v>162</v>
      </c>
      <c r="BM225" s="187" t="s">
        <v>1928</v>
      </c>
    </row>
    <row r="226" spans="1:65" s="2" customFormat="1" ht="16.5" customHeight="1" x14ac:dyDescent="0.2">
      <c r="A226" s="37"/>
      <c r="B226" s="38"/>
      <c r="C226" s="176" t="s">
        <v>971</v>
      </c>
      <c r="D226" s="176" t="s">
        <v>157</v>
      </c>
      <c r="E226" s="177" t="s">
        <v>1929</v>
      </c>
      <c r="F226" s="178" t="s">
        <v>1930</v>
      </c>
      <c r="G226" s="179" t="s">
        <v>1023</v>
      </c>
      <c r="H226" s="180">
        <v>1</v>
      </c>
      <c r="I226" s="181"/>
      <c r="J226" s="182">
        <f t="shared" si="50"/>
        <v>0</v>
      </c>
      <c r="K226" s="178" t="s">
        <v>79</v>
      </c>
      <c r="L226" s="42"/>
      <c r="M226" s="183" t="s">
        <v>79</v>
      </c>
      <c r="N226" s="184" t="s">
        <v>51</v>
      </c>
      <c r="O226" s="67"/>
      <c r="P226" s="185">
        <f t="shared" si="51"/>
        <v>0</v>
      </c>
      <c r="Q226" s="185">
        <v>0</v>
      </c>
      <c r="R226" s="185">
        <f t="shared" si="52"/>
        <v>0</v>
      </c>
      <c r="S226" s="185">
        <v>0</v>
      </c>
      <c r="T226" s="186">
        <f t="shared" si="53"/>
        <v>0</v>
      </c>
      <c r="U226" s="37"/>
      <c r="V226" s="37"/>
      <c r="W226" s="37"/>
      <c r="X226" s="37"/>
      <c r="Y226" s="37"/>
      <c r="Z226" s="37"/>
      <c r="AA226" s="37"/>
      <c r="AB226" s="37"/>
      <c r="AC226" s="37"/>
      <c r="AD226" s="37"/>
      <c r="AE226" s="37"/>
      <c r="AR226" s="187" t="s">
        <v>162</v>
      </c>
      <c r="AT226" s="187" t="s">
        <v>157</v>
      </c>
      <c r="AU226" s="187" t="s">
        <v>89</v>
      </c>
      <c r="AY226" s="19" t="s">
        <v>154</v>
      </c>
      <c r="BE226" s="188">
        <f t="shared" si="54"/>
        <v>0</v>
      </c>
      <c r="BF226" s="188">
        <f t="shared" si="55"/>
        <v>0</v>
      </c>
      <c r="BG226" s="188">
        <f t="shared" si="56"/>
        <v>0</v>
      </c>
      <c r="BH226" s="188">
        <f t="shared" si="57"/>
        <v>0</v>
      </c>
      <c r="BI226" s="188">
        <f t="shared" si="58"/>
        <v>0</v>
      </c>
      <c r="BJ226" s="19" t="s">
        <v>89</v>
      </c>
      <c r="BK226" s="188">
        <f t="shared" si="59"/>
        <v>0</v>
      </c>
      <c r="BL226" s="19" t="s">
        <v>162</v>
      </c>
      <c r="BM226" s="187" t="s">
        <v>1931</v>
      </c>
    </row>
    <row r="227" spans="1:65" s="2" customFormat="1" ht="21.75" customHeight="1" x14ac:dyDescent="0.2">
      <c r="A227" s="37"/>
      <c r="B227" s="38"/>
      <c r="C227" s="176" t="s">
        <v>976</v>
      </c>
      <c r="D227" s="176" t="s">
        <v>157</v>
      </c>
      <c r="E227" s="177" t="s">
        <v>1932</v>
      </c>
      <c r="F227" s="178" t="s">
        <v>1933</v>
      </c>
      <c r="G227" s="179" t="s">
        <v>1013</v>
      </c>
      <c r="H227" s="180">
        <v>1</v>
      </c>
      <c r="I227" s="181"/>
      <c r="J227" s="182">
        <f t="shared" si="50"/>
        <v>0</v>
      </c>
      <c r="K227" s="178" t="s">
        <v>79</v>
      </c>
      <c r="L227" s="42"/>
      <c r="M227" s="183" t="s">
        <v>79</v>
      </c>
      <c r="N227" s="184" t="s">
        <v>51</v>
      </c>
      <c r="O227" s="67"/>
      <c r="P227" s="185">
        <f t="shared" si="51"/>
        <v>0</v>
      </c>
      <c r="Q227" s="185">
        <v>0</v>
      </c>
      <c r="R227" s="185">
        <f t="shared" si="52"/>
        <v>0</v>
      </c>
      <c r="S227" s="185">
        <v>0</v>
      </c>
      <c r="T227" s="186">
        <f t="shared" si="53"/>
        <v>0</v>
      </c>
      <c r="U227" s="37"/>
      <c r="V227" s="37"/>
      <c r="W227" s="37"/>
      <c r="X227" s="37"/>
      <c r="Y227" s="37"/>
      <c r="Z227" s="37"/>
      <c r="AA227" s="37"/>
      <c r="AB227" s="37"/>
      <c r="AC227" s="37"/>
      <c r="AD227" s="37"/>
      <c r="AE227" s="37"/>
      <c r="AR227" s="187" t="s">
        <v>162</v>
      </c>
      <c r="AT227" s="187" t="s">
        <v>157</v>
      </c>
      <c r="AU227" s="187" t="s">
        <v>89</v>
      </c>
      <c r="AY227" s="19" t="s">
        <v>154</v>
      </c>
      <c r="BE227" s="188">
        <f t="shared" si="54"/>
        <v>0</v>
      </c>
      <c r="BF227" s="188">
        <f t="shared" si="55"/>
        <v>0</v>
      </c>
      <c r="BG227" s="188">
        <f t="shared" si="56"/>
        <v>0</v>
      </c>
      <c r="BH227" s="188">
        <f t="shared" si="57"/>
        <v>0</v>
      </c>
      <c r="BI227" s="188">
        <f t="shared" si="58"/>
        <v>0</v>
      </c>
      <c r="BJ227" s="19" t="s">
        <v>89</v>
      </c>
      <c r="BK227" s="188">
        <f t="shared" si="59"/>
        <v>0</v>
      </c>
      <c r="BL227" s="19" t="s">
        <v>162</v>
      </c>
      <c r="BM227" s="187" t="s">
        <v>1934</v>
      </c>
    </row>
    <row r="228" spans="1:65" s="2" customFormat="1" ht="16.5" customHeight="1" x14ac:dyDescent="0.2">
      <c r="A228" s="37"/>
      <c r="B228" s="38"/>
      <c r="C228" s="176" t="s">
        <v>984</v>
      </c>
      <c r="D228" s="176" t="s">
        <v>157</v>
      </c>
      <c r="E228" s="177" t="s">
        <v>1935</v>
      </c>
      <c r="F228" s="178" t="s">
        <v>1936</v>
      </c>
      <c r="G228" s="179" t="s">
        <v>1013</v>
      </c>
      <c r="H228" s="180">
        <v>1</v>
      </c>
      <c r="I228" s="181"/>
      <c r="J228" s="182">
        <f t="shared" si="50"/>
        <v>0</v>
      </c>
      <c r="K228" s="178" t="s">
        <v>79</v>
      </c>
      <c r="L228" s="42"/>
      <c r="M228" s="183" t="s">
        <v>79</v>
      </c>
      <c r="N228" s="184" t="s">
        <v>51</v>
      </c>
      <c r="O228" s="67"/>
      <c r="P228" s="185">
        <f t="shared" si="51"/>
        <v>0</v>
      </c>
      <c r="Q228" s="185">
        <v>0</v>
      </c>
      <c r="R228" s="185">
        <f t="shared" si="52"/>
        <v>0</v>
      </c>
      <c r="S228" s="185">
        <v>0</v>
      </c>
      <c r="T228" s="186">
        <f t="shared" si="53"/>
        <v>0</v>
      </c>
      <c r="U228" s="37"/>
      <c r="V228" s="37"/>
      <c r="W228" s="37"/>
      <c r="X228" s="37"/>
      <c r="Y228" s="37"/>
      <c r="Z228" s="37"/>
      <c r="AA228" s="37"/>
      <c r="AB228" s="37"/>
      <c r="AC228" s="37"/>
      <c r="AD228" s="37"/>
      <c r="AE228" s="37"/>
      <c r="AR228" s="187" t="s">
        <v>162</v>
      </c>
      <c r="AT228" s="187" t="s">
        <v>157</v>
      </c>
      <c r="AU228" s="187" t="s">
        <v>89</v>
      </c>
      <c r="AY228" s="19" t="s">
        <v>154</v>
      </c>
      <c r="BE228" s="188">
        <f t="shared" si="54"/>
        <v>0</v>
      </c>
      <c r="BF228" s="188">
        <f t="shared" si="55"/>
        <v>0</v>
      </c>
      <c r="BG228" s="188">
        <f t="shared" si="56"/>
        <v>0</v>
      </c>
      <c r="BH228" s="188">
        <f t="shared" si="57"/>
        <v>0</v>
      </c>
      <c r="BI228" s="188">
        <f t="shared" si="58"/>
        <v>0</v>
      </c>
      <c r="BJ228" s="19" t="s">
        <v>89</v>
      </c>
      <c r="BK228" s="188">
        <f t="shared" si="59"/>
        <v>0</v>
      </c>
      <c r="BL228" s="19" t="s">
        <v>162</v>
      </c>
      <c r="BM228" s="187" t="s">
        <v>1937</v>
      </c>
    </row>
    <row r="229" spans="1:65" s="12" customFormat="1" ht="25.9" customHeight="1" x14ac:dyDescent="0.2">
      <c r="B229" s="160"/>
      <c r="C229" s="161"/>
      <c r="D229" s="162" t="s">
        <v>80</v>
      </c>
      <c r="E229" s="163" t="s">
        <v>1938</v>
      </c>
      <c r="F229" s="163" t="s">
        <v>1939</v>
      </c>
      <c r="G229" s="161"/>
      <c r="H229" s="161"/>
      <c r="I229" s="164"/>
      <c r="J229" s="165">
        <f>BK229</f>
        <v>0</v>
      </c>
      <c r="K229" s="161"/>
      <c r="L229" s="166"/>
      <c r="M229" s="167"/>
      <c r="N229" s="168"/>
      <c r="O229" s="168"/>
      <c r="P229" s="169">
        <f>SUM(P230:P245)</f>
        <v>0</v>
      </c>
      <c r="Q229" s="168"/>
      <c r="R229" s="169">
        <f>SUM(R230:R245)</f>
        <v>0</v>
      </c>
      <c r="S229" s="168"/>
      <c r="T229" s="170">
        <f>SUM(T230:T245)</f>
        <v>0</v>
      </c>
      <c r="AR229" s="171" t="s">
        <v>89</v>
      </c>
      <c r="AT229" s="172" t="s">
        <v>80</v>
      </c>
      <c r="AU229" s="172" t="s">
        <v>81</v>
      </c>
      <c r="AY229" s="171" t="s">
        <v>154</v>
      </c>
      <c r="BK229" s="173">
        <f>SUM(BK230:BK245)</f>
        <v>0</v>
      </c>
    </row>
    <row r="230" spans="1:65" s="2" customFormat="1" ht="37.9" customHeight="1" x14ac:dyDescent="0.2">
      <c r="A230" s="37"/>
      <c r="B230" s="38"/>
      <c r="C230" s="176" t="s">
        <v>990</v>
      </c>
      <c r="D230" s="176" t="s">
        <v>157</v>
      </c>
      <c r="E230" s="177" t="s">
        <v>1940</v>
      </c>
      <c r="F230" s="178" t="s">
        <v>1941</v>
      </c>
      <c r="G230" s="179" t="s">
        <v>1013</v>
      </c>
      <c r="H230" s="180">
        <v>1</v>
      </c>
      <c r="I230" s="181"/>
      <c r="J230" s="182">
        <f t="shared" ref="J230:J245" si="60">ROUND(I230*H230,2)</f>
        <v>0</v>
      </c>
      <c r="K230" s="178" t="s">
        <v>79</v>
      </c>
      <c r="L230" s="42"/>
      <c r="M230" s="183" t="s">
        <v>79</v>
      </c>
      <c r="N230" s="184" t="s">
        <v>51</v>
      </c>
      <c r="O230" s="67"/>
      <c r="P230" s="185">
        <f t="shared" ref="P230:P245" si="61">O230*H230</f>
        <v>0</v>
      </c>
      <c r="Q230" s="185">
        <v>0</v>
      </c>
      <c r="R230" s="185">
        <f t="shared" ref="R230:R245" si="62">Q230*H230</f>
        <v>0</v>
      </c>
      <c r="S230" s="185">
        <v>0</v>
      </c>
      <c r="T230" s="186">
        <f t="shared" ref="T230:T245" si="63">S230*H230</f>
        <v>0</v>
      </c>
      <c r="U230" s="37"/>
      <c r="V230" s="37"/>
      <c r="W230" s="37"/>
      <c r="X230" s="37"/>
      <c r="Y230" s="37"/>
      <c r="Z230" s="37"/>
      <c r="AA230" s="37"/>
      <c r="AB230" s="37"/>
      <c r="AC230" s="37"/>
      <c r="AD230" s="37"/>
      <c r="AE230" s="37"/>
      <c r="AR230" s="187" t="s">
        <v>162</v>
      </c>
      <c r="AT230" s="187" t="s">
        <v>157</v>
      </c>
      <c r="AU230" s="187" t="s">
        <v>89</v>
      </c>
      <c r="AY230" s="19" t="s">
        <v>154</v>
      </c>
      <c r="BE230" s="188">
        <f t="shared" ref="BE230:BE245" si="64">IF(N230="základní",J230,0)</f>
        <v>0</v>
      </c>
      <c r="BF230" s="188">
        <f t="shared" ref="BF230:BF245" si="65">IF(N230="snížená",J230,0)</f>
        <v>0</v>
      </c>
      <c r="BG230" s="188">
        <f t="shared" ref="BG230:BG245" si="66">IF(N230="zákl. přenesená",J230,0)</f>
        <v>0</v>
      </c>
      <c r="BH230" s="188">
        <f t="shared" ref="BH230:BH245" si="67">IF(N230="sníž. přenesená",J230,0)</f>
        <v>0</v>
      </c>
      <c r="BI230" s="188">
        <f t="shared" ref="BI230:BI245" si="68">IF(N230="nulová",J230,0)</f>
        <v>0</v>
      </c>
      <c r="BJ230" s="19" t="s">
        <v>89</v>
      </c>
      <c r="BK230" s="188">
        <f t="shared" ref="BK230:BK245" si="69">ROUND(I230*H230,2)</f>
        <v>0</v>
      </c>
      <c r="BL230" s="19" t="s">
        <v>162</v>
      </c>
      <c r="BM230" s="187" t="s">
        <v>1942</v>
      </c>
    </row>
    <row r="231" spans="1:65" s="2" customFormat="1" ht="16.5" customHeight="1" x14ac:dyDescent="0.2">
      <c r="A231" s="37"/>
      <c r="B231" s="38"/>
      <c r="C231" s="176" t="s">
        <v>997</v>
      </c>
      <c r="D231" s="176" t="s">
        <v>157</v>
      </c>
      <c r="E231" s="177" t="s">
        <v>1943</v>
      </c>
      <c r="F231" s="178" t="s">
        <v>1944</v>
      </c>
      <c r="G231" s="179" t="s">
        <v>1013</v>
      </c>
      <c r="H231" s="180">
        <v>1</v>
      </c>
      <c r="I231" s="181"/>
      <c r="J231" s="182">
        <f t="shared" si="60"/>
        <v>0</v>
      </c>
      <c r="K231" s="178" t="s">
        <v>79</v>
      </c>
      <c r="L231" s="42"/>
      <c r="M231" s="183" t="s">
        <v>79</v>
      </c>
      <c r="N231" s="184" t="s">
        <v>51</v>
      </c>
      <c r="O231" s="67"/>
      <c r="P231" s="185">
        <f t="shared" si="61"/>
        <v>0</v>
      </c>
      <c r="Q231" s="185">
        <v>0</v>
      </c>
      <c r="R231" s="185">
        <f t="shared" si="62"/>
        <v>0</v>
      </c>
      <c r="S231" s="185">
        <v>0</v>
      </c>
      <c r="T231" s="186">
        <f t="shared" si="63"/>
        <v>0</v>
      </c>
      <c r="U231" s="37"/>
      <c r="V231" s="37"/>
      <c r="W231" s="37"/>
      <c r="X231" s="37"/>
      <c r="Y231" s="37"/>
      <c r="Z231" s="37"/>
      <c r="AA231" s="37"/>
      <c r="AB231" s="37"/>
      <c r="AC231" s="37"/>
      <c r="AD231" s="37"/>
      <c r="AE231" s="37"/>
      <c r="AR231" s="187" t="s">
        <v>162</v>
      </c>
      <c r="AT231" s="187" t="s">
        <v>157</v>
      </c>
      <c r="AU231" s="187" t="s">
        <v>89</v>
      </c>
      <c r="AY231" s="19" t="s">
        <v>154</v>
      </c>
      <c r="BE231" s="188">
        <f t="shared" si="64"/>
        <v>0</v>
      </c>
      <c r="BF231" s="188">
        <f t="shared" si="65"/>
        <v>0</v>
      </c>
      <c r="BG231" s="188">
        <f t="shared" si="66"/>
        <v>0</v>
      </c>
      <c r="BH231" s="188">
        <f t="shared" si="67"/>
        <v>0</v>
      </c>
      <c r="BI231" s="188">
        <f t="shared" si="68"/>
        <v>0</v>
      </c>
      <c r="BJ231" s="19" t="s">
        <v>89</v>
      </c>
      <c r="BK231" s="188">
        <f t="shared" si="69"/>
        <v>0</v>
      </c>
      <c r="BL231" s="19" t="s">
        <v>162</v>
      </c>
      <c r="BM231" s="187" t="s">
        <v>1945</v>
      </c>
    </row>
    <row r="232" spans="1:65" s="2" customFormat="1" ht="16.5" customHeight="1" x14ac:dyDescent="0.2">
      <c r="A232" s="37"/>
      <c r="B232" s="38"/>
      <c r="C232" s="176" t="s">
        <v>1004</v>
      </c>
      <c r="D232" s="176" t="s">
        <v>157</v>
      </c>
      <c r="E232" s="177" t="s">
        <v>1946</v>
      </c>
      <c r="F232" s="178" t="s">
        <v>1872</v>
      </c>
      <c r="G232" s="179" t="s">
        <v>1013</v>
      </c>
      <c r="H232" s="180">
        <v>1</v>
      </c>
      <c r="I232" s="181"/>
      <c r="J232" s="182">
        <f t="shared" si="60"/>
        <v>0</v>
      </c>
      <c r="K232" s="178" t="s">
        <v>79</v>
      </c>
      <c r="L232" s="42"/>
      <c r="M232" s="183" t="s">
        <v>79</v>
      </c>
      <c r="N232" s="184" t="s">
        <v>51</v>
      </c>
      <c r="O232" s="67"/>
      <c r="P232" s="185">
        <f t="shared" si="61"/>
        <v>0</v>
      </c>
      <c r="Q232" s="185">
        <v>0</v>
      </c>
      <c r="R232" s="185">
        <f t="shared" si="62"/>
        <v>0</v>
      </c>
      <c r="S232" s="185">
        <v>0</v>
      </c>
      <c r="T232" s="186">
        <f t="shared" si="63"/>
        <v>0</v>
      </c>
      <c r="U232" s="37"/>
      <c r="V232" s="37"/>
      <c r="W232" s="37"/>
      <c r="X232" s="37"/>
      <c r="Y232" s="37"/>
      <c r="Z232" s="37"/>
      <c r="AA232" s="37"/>
      <c r="AB232" s="37"/>
      <c r="AC232" s="37"/>
      <c r="AD232" s="37"/>
      <c r="AE232" s="37"/>
      <c r="AR232" s="187" t="s">
        <v>162</v>
      </c>
      <c r="AT232" s="187" t="s">
        <v>157</v>
      </c>
      <c r="AU232" s="187" t="s">
        <v>89</v>
      </c>
      <c r="AY232" s="19" t="s">
        <v>154</v>
      </c>
      <c r="BE232" s="188">
        <f t="shared" si="64"/>
        <v>0</v>
      </c>
      <c r="BF232" s="188">
        <f t="shared" si="65"/>
        <v>0</v>
      </c>
      <c r="BG232" s="188">
        <f t="shared" si="66"/>
        <v>0</v>
      </c>
      <c r="BH232" s="188">
        <f t="shared" si="67"/>
        <v>0</v>
      </c>
      <c r="BI232" s="188">
        <f t="shared" si="68"/>
        <v>0</v>
      </c>
      <c r="BJ232" s="19" t="s">
        <v>89</v>
      </c>
      <c r="BK232" s="188">
        <f t="shared" si="69"/>
        <v>0</v>
      </c>
      <c r="BL232" s="19" t="s">
        <v>162</v>
      </c>
      <c r="BM232" s="187" t="s">
        <v>1947</v>
      </c>
    </row>
    <row r="233" spans="1:65" s="2" customFormat="1" ht="16.5" customHeight="1" x14ac:dyDescent="0.2">
      <c r="A233" s="37"/>
      <c r="B233" s="38"/>
      <c r="C233" s="176" t="s">
        <v>1010</v>
      </c>
      <c r="D233" s="176" t="s">
        <v>157</v>
      </c>
      <c r="E233" s="177" t="s">
        <v>1948</v>
      </c>
      <c r="F233" s="178" t="s">
        <v>1887</v>
      </c>
      <c r="G233" s="179" t="s">
        <v>1013</v>
      </c>
      <c r="H233" s="180">
        <v>1</v>
      </c>
      <c r="I233" s="181"/>
      <c r="J233" s="182">
        <f t="shared" si="60"/>
        <v>0</v>
      </c>
      <c r="K233" s="178" t="s">
        <v>79</v>
      </c>
      <c r="L233" s="42"/>
      <c r="M233" s="183" t="s">
        <v>79</v>
      </c>
      <c r="N233" s="184" t="s">
        <v>51</v>
      </c>
      <c r="O233" s="67"/>
      <c r="P233" s="185">
        <f t="shared" si="61"/>
        <v>0</v>
      </c>
      <c r="Q233" s="185">
        <v>0</v>
      </c>
      <c r="R233" s="185">
        <f t="shared" si="62"/>
        <v>0</v>
      </c>
      <c r="S233" s="185">
        <v>0</v>
      </c>
      <c r="T233" s="186">
        <f t="shared" si="63"/>
        <v>0</v>
      </c>
      <c r="U233" s="37"/>
      <c r="V233" s="37"/>
      <c r="W233" s="37"/>
      <c r="X233" s="37"/>
      <c r="Y233" s="37"/>
      <c r="Z233" s="37"/>
      <c r="AA233" s="37"/>
      <c r="AB233" s="37"/>
      <c r="AC233" s="37"/>
      <c r="AD233" s="37"/>
      <c r="AE233" s="37"/>
      <c r="AR233" s="187" t="s">
        <v>162</v>
      </c>
      <c r="AT233" s="187" t="s">
        <v>157</v>
      </c>
      <c r="AU233" s="187" t="s">
        <v>89</v>
      </c>
      <c r="AY233" s="19" t="s">
        <v>154</v>
      </c>
      <c r="BE233" s="188">
        <f t="shared" si="64"/>
        <v>0</v>
      </c>
      <c r="BF233" s="188">
        <f t="shared" si="65"/>
        <v>0</v>
      </c>
      <c r="BG233" s="188">
        <f t="shared" si="66"/>
        <v>0</v>
      </c>
      <c r="BH233" s="188">
        <f t="shared" si="67"/>
        <v>0</v>
      </c>
      <c r="BI233" s="188">
        <f t="shared" si="68"/>
        <v>0</v>
      </c>
      <c r="BJ233" s="19" t="s">
        <v>89</v>
      </c>
      <c r="BK233" s="188">
        <f t="shared" si="69"/>
        <v>0</v>
      </c>
      <c r="BL233" s="19" t="s">
        <v>162</v>
      </c>
      <c r="BM233" s="187" t="s">
        <v>1949</v>
      </c>
    </row>
    <row r="234" spans="1:65" s="2" customFormat="1" ht="16.5" customHeight="1" x14ac:dyDescent="0.2">
      <c r="A234" s="37"/>
      <c r="B234" s="38"/>
      <c r="C234" s="176" t="s">
        <v>1016</v>
      </c>
      <c r="D234" s="176" t="s">
        <v>157</v>
      </c>
      <c r="E234" s="177" t="s">
        <v>1950</v>
      </c>
      <c r="F234" s="178" t="s">
        <v>1890</v>
      </c>
      <c r="G234" s="179" t="s">
        <v>1013</v>
      </c>
      <c r="H234" s="180">
        <v>1</v>
      </c>
      <c r="I234" s="181"/>
      <c r="J234" s="182">
        <f t="shared" si="60"/>
        <v>0</v>
      </c>
      <c r="K234" s="178" t="s">
        <v>79</v>
      </c>
      <c r="L234" s="42"/>
      <c r="M234" s="183" t="s">
        <v>79</v>
      </c>
      <c r="N234" s="184" t="s">
        <v>51</v>
      </c>
      <c r="O234" s="67"/>
      <c r="P234" s="185">
        <f t="shared" si="61"/>
        <v>0</v>
      </c>
      <c r="Q234" s="185">
        <v>0</v>
      </c>
      <c r="R234" s="185">
        <f t="shared" si="62"/>
        <v>0</v>
      </c>
      <c r="S234" s="185">
        <v>0</v>
      </c>
      <c r="T234" s="186">
        <f t="shared" si="63"/>
        <v>0</v>
      </c>
      <c r="U234" s="37"/>
      <c r="V234" s="37"/>
      <c r="W234" s="37"/>
      <c r="X234" s="37"/>
      <c r="Y234" s="37"/>
      <c r="Z234" s="37"/>
      <c r="AA234" s="37"/>
      <c r="AB234" s="37"/>
      <c r="AC234" s="37"/>
      <c r="AD234" s="37"/>
      <c r="AE234" s="37"/>
      <c r="AR234" s="187" t="s">
        <v>162</v>
      </c>
      <c r="AT234" s="187" t="s">
        <v>157</v>
      </c>
      <c r="AU234" s="187" t="s">
        <v>89</v>
      </c>
      <c r="AY234" s="19" t="s">
        <v>154</v>
      </c>
      <c r="BE234" s="188">
        <f t="shared" si="64"/>
        <v>0</v>
      </c>
      <c r="BF234" s="188">
        <f t="shared" si="65"/>
        <v>0</v>
      </c>
      <c r="BG234" s="188">
        <f t="shared" si="66"/>
        <v>0</v>
      </c>
      <c r="BH234" s="188">
        <f t="shared" si="67"/>
        <v>0</v>
      </c>
      <c r="BI234" s="188">
        <f t="shared" si="68"/>
        <v>0</v>
      </c>
      <c r="BJ234" s="19" t="s">
        <v>89</v>
      </c>
      <c r="BK234" s="188">
        <f t="shared" si="69"/>
        <v>0</v>
      </c>
      <c r="BL234" s="19" t="s">
        <v>162</v>
      </c>
      <c r="BM234" s="187" t="s">
        <v>1951</v>
      </c>
    </row>
    <row r="235" spans="1:65" s="2" customFormat="1" ht="16.5" customHeight="1" x14ac:dyDescent="0.2">
      <c r="A235" s="37"/>
      <c r="B235" s="38"/>
      <c r="C235" s="176" t="s">
        <v>1020</v>
      </c>
      <c r="D235" s="176" t="s">
        <v>157</v>
      </c>
      <c r="E235" s="177" t="s">
        <v>1952</v>
      </c>
      <c r="F235" s="178" t="s">
        <v>1953</v>
      </c>
      <c r="G235" s="179" t="s">
        <v>1013</v>
      </c>
      <c r="H235" s="180">
        <v>2</v>
      </c>
      <c r="I235" s="181"/>
      <c r="J235" s="182">
        <f t="shared" si="60"/>
        <v>0</v>
      </c>
      <c r="K235" s="178" t="s">
        <v>79</v>
      </c>
      <c r="L235" s="42"/>
      <c r="M235" s="183" t="s">
        <v>79</v>
      </c>
      <c r="N235" s="184" t="s">
        <v>51</v>
      </c>
      <c r="O235" s="67"/>
      <c r="P235" s="185">
        <f t="shared" si="61"/>
        <v>0</v>
      </c>
      <c r="Q235" s="185">
        <v>0</v>
      </c>
      <c r="R235" s="185">
        <f t="shared" si="62"/>
        <v>0</v>
      </c>
      <c r="S235" s="185">
        <v>0</v>
      </c>
      <c r="T235" s="186">
        <f t="shared" si="63"/>
        <v>0</v>
      </c>
      <c r="U235" s="37"/>
      <c r="V235" s="37"/>
      <c r="W235" s="37"/>
      <c r="X235" s="37"/>
      <c r="Y235" s="37"/>
      <c r="Z235" s="37"/>
      <c r="AA235" s="37"/>
      <c r="AB235" s="37"/>
      <c r="AC235" s="37"/>
      <c r="AD235" s="37"/>
      <c r="AE235" s="37"/>
      <c r="AR235" s="187" t="s">
        <v>162</v>
      </c>
      <c r="AT235" s="187" t="s">
        <v>157</v>
      </c>
      <c r="AU235" s="187" t="s">
        <v>89</v>
      </c>
      <c r="AY235" s="19" t="s">
        <v>154</v>
      </c>
      <c r="BE235" s="188">
        <f t="shared" si="64"/>
        <v>0</v>
      </c>
      <c r="BF235" s="188">
        <f t="shared" si="65"/>
        <v>0</v>
      </c>
      <c r="BG235" s="188">
        <f t="shared" si="66"/>
        <v>0</v>
      </c>
      <c r="BH235" s="188">
        <f t="shared" si="67"/>
        <v>0</v>
      </c>
      <c r="BI235" s="188">
        <f t="shared" si="68"/>
        <v>0</v>
      </c>
      <c r="BJ235" s="19" t="s">
        <v>89</v>
      </c>
      <c r="BK235" s="188">
        <f t="shared" si="69"/>
        <v>0</v>
      </c>
      <c r="BL235" s="19" t="s">
        <v>162</v>
      </c>
      <c r="BM235" s="187" t="s">
        <v>1954</v>
      </c>
    </row>
    <row r="236" spans="1:65" s="2" customFormat="1" ht="16.5" customHeight="1" x14ac:dyDescent="0.2">
      <c r="A236" s="37"/>
      <c r="B236" s="38"/>
      <c r="C236" s="176" t="s">
        <v>1026</v>
      </c>
      <c r="D236" s="176" t="s">
        <v>157</v>
      </c>
      <c r="E236" s="177" t="s">
        <v>1955</v>
      </c>
      <c r="F236" s="178" t="s">
        <v>1956</v>
      </c>
      <c r="G236" s="179" t="s">
        <v>1013</v>
      </c>
      <c r="H236" s="180">
        <v>2</v>
      </c>
      <c r="I236" s="181"/>
      <c r="J236" s="182">
        <f t="shared" si="60"/>
        <v>0</v>
      </c>
      <c r="K236" s="178" t="s">
        <v>79</v>
      </c>
      <c r="L236" s="42"/>
      <c r="M236" s="183" t="s">
        <v>79</v>
      </c>
      <c r="N236" s="184" t="s">
        <v>51</v>
      </c>
      <c r="O236" s="67"/>
      <c r="P236" s="185">
        <f t="shared" si="61"/>
        <v>0</v>
      </c>
      <c r="Q236" s="185">
        <v>0</v>
      </c>
      <c r="R236" s="185">
        <f t="shared" si="62"/>
        <v>0</v>
      </c>
      <c r="S236" s="185">
        <v>0</v>
      </c>
      <c r="T236" s="186">
        <f t="shared" si="63"/>
        <v>0</v>
      </c>
      <c r="U236" s="37"/>
      <c r="V236" s="37"/>
      <c r="W236" s="37"/>
      <c r="X236" s="37"/>
      <c r="Y236" s="37"/>
      <c r="Z236" s="37"/>
      <c r="AA236" s="37"/>
      <c r="AB236" s="37"/>
      <c r="AC236" s="37"/>
      <c r="AD236" s="37"/>
      <c r="AE236" s="37"/>
      <c r="AR236" s="187" t="s">
        <v>162</v>
      </c>
      <c r="AT236" s="187" t="s">
        <v>157</v>
      </c>
      <c r="AU236" s="187" t="s">
        <v>89</v>
      </c>
      <c r="AY236" s="19" t="s">
        <v>154</v>
      </c>
      <c r="BE236" s="188">
        <f t="shared" si="64"/>
        <v>0</v>
      </c>
      <c r="BF236" s="188">
        <f t="shared" si="65"/>
        <v>0</v>
      </c>
      <c r="BG236" s="188">
        <f t="shared" si="66"/>
        <v>0</v>
      </c>
      <c r="BH236" s="188">
        <f t="shared" si="67"/>
        <v>0</v>
      </c>
      <c r="BI236" s="188">
        <f t="shared" si="68"/>
        <v>0</v>
      </c>
      <c r="BJ236" s="19" t="s">
        <v>89</v>
      </c>
      <c r="BK236" s="188">
        <f t="shared" si="69"/>
        <v>0</v>
      </c>
      <c r="BL236" s="19" t="s">
        <v>162</v>
      </c>
      <c r="BM236" s="187" t="s">
        <v>1957</v>
      </c>
    </row>
    <row r="237" spans="1:65" s="2" customFormat="1" ht="16.5" customHeight="1" x14ac:dyDescent="0.2">
      <c r="A237" s="37"/>
      <c r="B237" s="38"/>
      <c r="C237" s="176" t="s">
        <v>1031</v>
      </c>
      <c r="D237" s="176" t="s">
        <v>157</v>
      </c>
      <c r="E237" s="177" t="s">
        <v>1958</v>
      </c>
      <c r="F237" s="178" t="s">
        <v>1914</v>
      </c>
      <c r="G237" s="179" t="s">
        <v>1013</v>
      </c>
      <c r="H237" s="180">
        <v>1</v>
      </c>
      <c r="I237" s="181"/>
      <c r="J237" s="182">
        <f t="shared" si="60"/>
        <v>0</v>
      </c>
      <c r="K237" s="178" t="s">
        <v>79</v>
      </c>
      <c r="L237" s="42"/>
      <c r="M237" s="183" t="s">
        <v>79</v>
      </c>
      <c r="N237" s="184" t="s">
        <v>51</v>
      </c>
      <c r="O237" s="67"/>
      <c r="P237" s="185">
        <f t="shared" si="61"/>
        <v>0</v>
      </c>
      <c r="Q237" s="185">
        <v>0</v>
      </c>
      <c r="R237" s="185">
        <f t="shared" si="62"/>
        <v>0</v>
      </c>
      <c r="S237" s="185">
        <v>0</v>
      </c>
      <c r="T237" s="186">
        <f t="shared" si="63"/>
        <v>0</v>
      </c>
      <c r="U237" s="37"/>
      <c r="V237" s="37"/>
      <c r="W237" s="37"/>
      <c r="X237" s="37"/>
      <c r="Y237" s="37"/>
      <c r="Z237" s="37"/>
      <c r="AA237" s="37"/>
      <c r="AB237" s="37"/>
      <c r="AC237" s="37"/>
      <c r="AD237" s="37"/>
      <c r="AE237" s="37"/>
      <c r="AR237" s="187" t="s">
        <v>162</v>
      </c>
      <c r="AT237" s="187" t="s">
        <v>157</v>
      </c>
      <c r="AU237" s="187" t="s">
        <v>89</v>
      </c>
      <c r="AY237" s="19" t="s">
        <v>154</v>
      </c>
      <c r="BE237" s="188">
        <f t="shared" si="64"/>
        <v>0</v>
      </c>
      <c r="BF237" s="188">
        <f t="shared" si="65"/>
        <v>0</v>
      </c>
      <c r="BG237" s="188">
        <f t="shared" si="66"/>
        <v>0</v>
      </c>
      <c r="BH237" s="188">
        <f t="shared" si="67"/>
        <v>0</v>
      </c>
      <c r="BI237" s="188">
        <f t="shared" si="68"/>
        <v>0</v>
      </c>
      <c r="BJ237" s="19" t="s">
        <v>89</v>
      </c>
      <c r="BK237" s="188">
        <f t="shared" si="69"/>
        <v>0</v>
      </c>
      <c r="BL237" s="19" t="s">
        <v>162</v>
      </c>
      <c r="BM237" s="187" t="s">
        <v>1959</v>
      </c>
    </row>
    <row r="238" spans="1:65" s="2" customFormat="1" ht="16.5" customHeight="1" x14ac:dyDescent="0.2">
      <c r="A238" s="37"/>
      <c r="B238" s="38"/>
      <c r="C238" s="176" t="s">
        <v>1035</v>
      </c>
      <c r="D238" s="176" t="s">
        <v>157</v>
      </c>
      <c r="E238" s="177" t="s">
        <v>1960</v>
      </c>
      <c r="F238" s="178" t="s">
        <v>1917</v>
      </c>
      <c r="G238" s="179" t="s">
        <v>1013</v>
      </c>
      <c r="H238" s="180">
        <v>12</v>
      </c>
      <c r="I238" s="181"/>
      <c r="J238" s="182">
        <f t="shared" si="60"/>
        <v>0</v>
      </c>
      <c r="K238" s="178" t="s">
        <v>79</v>
      </c>
      <c r="L238" s="42"/>
      <c r="M238" s="183" t="s">
        <v>79</v>
      </c>
      <c r="N238" s="184" t="s">
        <v>51</v>
      </c>
      <c r="O238" s="67"/>
      <c r="P238" s="185">
        <f t="shared" si="61"/>
        <v>0</v>
      </c>
      <c r="Q238" s="185">
        <v>0</v>
      </c>
      <c r="R238" s="185">
        <f t="shared" si="62"/>
        <v>0</v>
      </c>
      <c r="S238" s="185">
        <v>0</v>
      </c>
      <c r="T238" s="186">
        <f t="shared" si="63"/>
        <v>0</v>
      </c>
      <c r="U238" s="37"/>
      <c r="V238" s="37"/>
      <c r="W238" s="37"/>
      <c r="X238" s="37"/>
      <c r="Y238" s="37"/>
      <c r="Z238" s="37"/>
      <c r="AA238" s="37"/>
      <c r="AB238" s="37"/>
      <c r="AC238" s="37"/>
      <c r="AD238" s="37"/>
      <c r="AE238" s="37"/>
      <c r="AR238" s="187" t="s">
        <v>162</v>
      </c>
      <c r="AT238" s="187" t="s">
        <v>157</v>
      </c>
      <c r="AU238" s="187" t="s">
        <v>89</v>
      </c>
      <c r="AY238" s="19" t="s">
        <v>154</v>
      </c>
      <c r="BE238" s="188">
        <f t="shared" si="64"/>
        <v>0</v>
      </c>
      <c r="BF238" s="188">
        <f t="shared" si="65"/>
        <v>0</v>
      </c>
      <c r="BG238" s="188">
        <f t="shared" si="66"/>
        <v>0</v>
      </c>
      <c r="BH238" s="188">
        <f t="shared" si="67"/>
        <v>0</v>
      </c>
      <c r="BI238" s="188">
        <f t="shared" si="68"/>
        <v>0</v>
      </c>
      <c r="BJ238" s="19" t="s">
        <v>89</v>
      </c>
      <c r="BK238" s="188">
        <f t="shared" si="69"/>
        <v>0</v>
      </c>
      <c r="BL238" s="19" t="s">
        <v>162</v>
      </c>
      <c r="BM238" s="187" t="s">
        <v>1961</v>
      </c>
    </row>
    <row r="239" spans="1:65" s="2" customFormat="1" ht="16.5" customHeight="1" x14ac:dyDescent="0.2">
      <c r="A239" s="37"/>
      <c r="B239" s="38"/>
      <c r="C239" s="176" t="s">
        <v>1744</v>
      </c>
      <c r="D239" s="176" t="s">
        <v>157</v>
      </c>
      <c r="E239" s="177" t="s">
        <v>1962</v>
      </c>
      <c r="F239" s="178" t="s">
        <v>1963</v>
      </c>
      <c r="G239" s="179" t="s">
        <v>1013</v>
      </c>
      <c r="H239" s="180">
        <v>1</v>
      </c>
      <c r="I239" s="181"/>
      <c r="J239" s="182">
        <f t="shared" si="60"/>
        <v>0</v>
      </c>
      <c r="K239" s="178" t="s">
        <v>79</v>
      </c>
      <c r="L239" s="42"/>
      <c r="M239" s="183" t="s">
        <v>79</v>
      </c>
      <c r="N239" s="184" t="s">
        <v>51</v>
      </c>
      <c r="O239" s="67"/>
      <c r="P239" s="185">
        <f t="shared" si="61"/>
        <v>0</v>
      </c>
      <c r="Q239" s="185">
        <v>0</v>
      </c>
      <c r="R239" s="185">
        <f t="shared" si="62"/>
        <v>0</v>
      </c>
      <c r="S239" s="185">
        <v>0</v>
      </c>
      <c r="T239" s="186">
        <f t="shared" si="63"/>
        <v>0</v>
      </c>
      <c r="U239" s="37"/>
      <c r="V239" s="37"/>
      <c r="W239" s="37"/>
      <c r="X239" s="37"/>
      <c r="Y239" s="37"/>
      <c r="Z239" s="37"/>
      <c r="AA239" s="37"/>
      <c r="AB239" s="37"/>
      <c r="AC239" s="37"/>
      <c r="AD239" s="37"/>
      <c r="AE239" s="37"/>
      <c r="AR239" s="187" t="s">
        <v>162</v>
      </c>
      <c r="AT239" s="187" t="s">
        <v>157</v>
      </c>
      <c r="AU239" s="187" t="s">
        <v>89</v>
      </c>
      <c r="AY239" s="19" t="s">
        <v>154</v>
      </c>
      <c r="BE239" s="188">
        <f t="shared" si="64"/>
        <v>0</v>
      </c>
      <c r="BF239" s="188">
        <f t="shared" si="65"/>
        <v>0</v>
      </c>
      <c r="BG239" s="188">
        <f t="shared" si="66"/>
        <v>0</v>
      </c>
      <c r="BH239" s="188">
        <f t="shared" si="67"/>
        <v>0</v>
      </c>
      <c r="BI239" s="188">
        <f t="shared" si="68"/>
        <v>0</v>
      </c>
      <c r="BJ239" s="19" t="s">
        <v>89</v>
      </c>
      <c r="BK239" s="188">
        <f t="shared" si="69"/>
        <v>0</v>
      </c>
      <c r="BL239" s="19" t="s">
        <v>162</v>
      </c>
      <c r="BM239" s="187" t="s">
        <v>1964</v>
      </c>
    </row>
    <row r="240" spans="1:65" s="2" customFormat="1" ht="16.5" customHeight="1" x14ac:dyDescent="0.2">
      <c r="A240" s="37"/>
      <c r="B240" s="38"/>
      <c r="C240" s="176" t="s">
        <v>1965</v>
      </c>
      <c r="D240" s="176" t="s">
        <v>157</v>
      </c>
      <c r="E240" s="177" t="s">
        <v>1966</v>
      </c>
      <c r="F240" s="178" t="s">
        <v>1923</v>
      </c>
      <c r="G240" s="179" t="s">
        <v>1013</v>
      </c>
      <c r="H240" s="180">
        <v>30</v>
      </c>
      <c r="I240" s="181"/>
      <c r="J240" s="182">
        <f t="shared" si="60"/>
        <v>0</v>
      </c>
      <c r="K240" s="178" t="s">
        <v>79</v>
      </c>
      <c r="L240" s="42"/>
      <c r="M240" s="183" t="s">
        <v>79</v>
      </c>
      <c r="N240" s="184" t="s">
        <v>51</v>
      </c>
      <c r="O240" s="67"/>
      <c r="P240" s="185">
        <f t="shared" si="61"/>
        <v>0</v>
      </c>
      <c r="Q240" s="185">
        <v>0</v>
      </c>
      <c r="R240" s="185">
        <f t="shared" si="62"/>
        <v>0</v>
      </c>
      <c r="S240" s="185">
        <v>0</v>
      </c>
      <c r="T240" s="186">
        <f t="shared" si="63"/>
        <v>0</v>
      </c>
      <c r="U240" s="37"/>
      <c r="V240" s="37"/>
      <c r="W240" s="37"/>
      <c r="X240" s="37"/>
      <c r="Y240" s="37"/>
      <c r="Z240" s="37"/>
      <c r="AA240" s="37"/>
      <c r="AB240" s="37"/>
      <c r="AC240" s="37"/>
      <c r="AD240" s="37"/>
      <c r="AE240" s="37"/>
      <c r="AR240" s="187" t="s">
        <v>162</v>
      </c>
      <c r="AT240" s="187" t="s">
        <v>157</v>
      </c>
      <c r="AU240" s="187" t="s">
        <v>89</v>
      </c>
      <c r="AY240" s="19" t="s">
        <v>154</v>
      </c>
      <c r="BE240" s="188">
        <f t="shared" si="64"/>
        <v>0</v>
      </c>
      <c r="BF240" s="188">
        <f t="shared" si="65"/>
        <v>0</v>
      </c>
      <c r="BG240" s="188">
        <f t="shared" si="66"/>
        <v>0</v>
      </c>
      <c r="BH240" s="188">
        <f t="shared" si="67"/>
        <v>0</v>
      </c>
      <c r="BI240" s="188">
        <f t="shared" si="68"/>
        <v>0</v>
      </c>
      <c r="BJ240" s="19" t="s">
        <v>89</v>
      </c>
      <c r="BK240" s="188">
        <f t="shared" si="69"/>
        <v>0</v>
      </c>
      <c r="BL240" s="19" t="s">
        <v>162</v>
      </c>
      <c r="BM240" s="187" t="s">
        <v>1967</v>
      </c>
    </row>
    <row r="241" spans="1:65" s="2" customFormat="1" ht="16.5" customHeight="1" x14ac:dyDescent="0.2">
      <c r="A241" s="37"/>
      <c r="B241" s="38"/>
      <c r="C241" s="176" t="s">
        <v>1747</v>
      </c>
      <c r="D241" s="176" t="s">
        <v>157</v>
      </c>
      <c r="E241" s="177" t="s">
        <v>1968</v>
      </c>
      <c r="F241" s="178" t="s">
        <v>1607</v>
      </c>
      <c r="G241" s="179" t="s">
        <v>1023</v>
      </c>
      <c r="H241" s="180">
        <v>1</v>
      </c>
      <c r="I241" s="181"/>
      <c r="J241" s="182">
        <f t="shared" si="60"/>
        <v>0</v>
      </c>
      <c r="K241" s="178" t="s">
        <v>79</v>
      </c>
      <c r="L241" s="42"/>
      <c r="M241" s="183" t="s">
        <v>79</v>
      </c>
      <c r="N241" s="184" t="s">
        <v>51</v>
      </c>
      <c r="O241" s="67"/>
      <c r="P241" s="185">
        <f t="shared" si="61"/>
        <v>0</v>
      </c>
      <c r="Q241" s="185">
        <v>0</v>
      </c>
      <c r="R241" s="185">
        <f t="shared" si="62"/>
        <v>0</v>
      </c>
      <c r="S241" s="185">
        <v>0</v>
      </c>
      <c r="T241" s="186">
        <f t="shared" si="63"/>
        <v>0</v>
      </c>
      <c r="U241" s="37"/>
      <c r="V241" s="37"/>
      <c r="W241" s="37"/>
      <c r="X241" s="37"/>
      <c r="Y241" s="37"/>
      <c r="Z241" s="37"/>
      <c r="AA241" s="37"/>
      <c r="AB241" s="37"/>
      <c r="AC241" s="37"/>
      <c r="AD241" s="37"/>
      <c r="AE241" s="37"/>
      <c r="AR241" s="187" t="s">
        <v>162</v>
      </c>
      <c r="AT241" s="187" t="s">
        <v>157</v>
      </c>
      <c r="AU241" s="187" t="s">
        <v>89</v>
      </c>
      <c r="AY241" s="19" t="s">
        <v>154</v>
      </c>
      <c r="BE241" s="188">
        <f t="shared" si="64"/>
        <v>0</v>
      </c>
      <c r="BF241" s="188">
        <f t="shared" si="65"/>
        <v>0</v>
      </c>
      <c r="BG241" s="188">
        <f t="shared" si="66"/>
        <v>0</v>
      </c>
      <c r="BH241" s="188">
        <f t="shared" si="67"/>
        <v>0</v>
      </c>
      <c r="BI241" s="188">
        <f t="shared" si="68"/>
        <v>0</v>
      </c>
      <c r="BJ241" s="19" t="s">
        <v>89</v>
      </c>
      <c r="BK241" s="188">
        <f t="shared" si="69"/>
        <v>0</v>
      </c>
      <c r="BL241" s="19" t="s">
        <v>162</v>
      </c>
      <c r="BM241" s="187" t="s">
        <v>1969</v>
      </c>
    </row>
    <row r="242" spans="1:65" s="2" customFormat="1" ht="16.5" customHeight="1" x14ac:dyDescent="0.2">
      <c r="A242" s="37"/>
      <c r="B242" s="38"/>
      <c r="C242" s="176" t="s">
        <v>1970</v>
      </c>
      <c r="D242" s="176" t="s">
        <v>157</v>
      </c>
      <c r="E242" s="177" t="s">
        <v>1971</v>
      </c>
      <c r="F242" s="178" t="s">
        <v>1609</v>
      </c>
      <c r="G242" s="179" t="s">
        <v>1023</v>
      </c>
      <c r="H242" s="180">
        <v>1</v>
      </c>
      <c r="I242" s="181"/>
      <c r="J242" s="182">
        <f t="shared" si="60"/>
        <v>0</v>
      </c>
      <c r="K242" s="178" t="s">
        <v>79</v>
      </c>
      <c r="L242" s="42"/>
      <c r="M242" s="183" t="s">
        <v>79</v>
      </c>
      <c r="N242" s="184" t="s">
        <v>51</v>
      </c>
      <c r="O242" s="67"/>
      <c r="P242" s="185">
        <f t="shared" si="61"/>
        <v>0</v>
      </c>
      <c r="Q242" s="185">
        <v>0</v>
      </c>
      <c r="R242" s="185">
        <f t="shared" si="62"/>
        <v>0</v>
      </c>
      <c r="S242" s="185">
        <v>0</v>
      </c>
      <c r="T242" s="186">
        <f t="shared" si="63"/>
        <v>0</v>
      </c>
      <c r="U242" s="37"/>
      <c r="V242" s="37"/>
      <c r="W242" s="37"/>
      <c r="X242" s="37"/>
      <c r="Y242" s="37"/>
      <c r="Z242" s="37"/>
      <c r="AA242" s="37"/>
      <c r="AB242" s="37"/>
      <c r="AC242" s="37"/>
      <c r="AD242" s="37"/>
      <c r="AE242" s="37"/>
      <c r="AR242" s="187" t="s">
        <v>162</v>
      </c>
      <c r="AT242" s="187" t="s">
        <v>157</v>
      </c>
      <c r="AU242" s="187" t="s">
        <v>89</v>
      </c>
      <c r="AY242" s="19" t="s">
        <v>154</v>
      </c>
      <c r="BE242" s="188">
        <f t="shared" si="64"/>
        <v>0</v>
      </c>
      <c r="BF242" s="188">
        <f t="shared" si="65"/>
        <v>0</v>
      </c>
      <c r="BG242" s="188">
        <f t="shared" si="66"/>
        <v>0</v>
      </c>
      <c r="BH242" s="188">
        <f t="shared" si="67"/>
        <v>0</v>
      </c>
      <c r="BI242" s="188">
        <f t="shared" si="68"/>
        <v>0</v>
      </c>
      <c r="BJ242" s="19" t="s">
        <v>89</v>
      </c>
      <c r="BK242" s="188">
        <f t="shared" si="69"/>
        <v>0</v>
      </c>
      <c r="BL242" s="19" t="s">
        <v>162</v>
      </c>
      <c r="BM242" s="187" t="s">
        <v>1972</v>
      </c>
    </row>
    <row r="243" spans="1:65" s="2" customFormat="1" ht="16.5" customHeight="1" x14ac:dyDescent="0.2">
      <c r="A243" s="37"/>
      <c r="B243" s="38"/>
      <c r="C243" s="176" t="s">
        <v>1750</v>
      </c>
      <c r="D243" s="176" t="s">
        <v>157</v>
      </c>
      <c r="E243" s="177" t="s">
        <v>1973</v>
      </c>
      <c r="F243" s="178" t="s">
        <v>1930</v>
      </c>
      <c r="G243" s="179" t="s">
        <v>1023</v>
      </c>
      <c r="H243" s="180">
        <v>1</v>
      </c>
      <c r="I243" s="181"/>
      <c r="J243" s="182">
        <f t="shared" si="60"/>
        <v>0</v>
      </c>
      <c r="K243" s="178" t="s">
        <v>79</v>
      </c>
      <c r="L243" s="42"/>
      <c r="M243" s="183" t="s">
        <v>79</v>
      </c>
      <c r="N243" s="184" t="s">
        <v>51</v>
      </c>
      <c r="O243" s="67"/>
      <c r="P243" s="185">
        <f t="shared" si="61"/>
        <v>0</v>
      </c>
      <c r="Q243" s="185">
        <v>0</v>
      </c>
      <c r="R243" s="185">
        <f t="shared" si="62"/>
        <v>0</v>
      </c>
      <c r="S243" s="185">
        <v>0</v>
      </c>
      <c r="T243" s="186">
        <f t="shared" si="63"/>
        <v>0</v>
      </c>
      <c r="U243" s="37"/>
      <c r="V243" s="37"/>
      <c r="W243" s="37"/>
      <c r="X243" s="37"/>
      <c r="Y243" s="37"/>
      <c r="Z243" s="37"/>
      <c r="AA243" s="37"/>
      <c r="AB243" s="37"/>
      <c r="AC243" s="37"/>
      <c r="AD243" s="37"/>
      <c r="AE243" s="37"/>
      <c r="AR243" s="187" t="s">
        <v>162</v>
      </c>
      <c r="AT243" s="187" t="s">
        <v>157</v>
      </c>
      <c r="AU243" s="187" t="s">
        <v>89</v>
      </c>
      <c r="AY243" s="19" t="s">
        <v>154</v>
      </c>
      <c r="BE243" s="188">
        <f t="shared" si="64"/>
        <v>0</v>
      </c>
      <c r="BF243" s="188">
        <f t="shared" si="65"/>
        <v>0</v>
      </c>
      <c r="BG243" s="188">
        <f t="shared" si="66"/>
        <v>0</v>
      </c>
      <c r="BH243" s="188">
        <f t="shared" si="67"/>
        <v>0</v>
      </c>
      <c r="BI243" s="188">
        <f t="shared" si="68"/>
        <v>0</v>
      </c>
      <c r="BJ243" s="19" t="s">
        <v>89</v>
      </c>
      <c r="BK243" s="188">
        <f t="shared" si="69"/>
        <v>0</v>
      </c>
      <c r="BL243" s="19" t="s">
        <v>162</v>
      </c>
      <c r="BM243" s="187" t="s">
        <v>1974</v>
      </c>
    </row>
    <row r="244" spans="1:65" s="2" customFormat="1" ht="21.75" customHeight="1" x14ac:dyDescent="0.2">
      <c r="A244" s="37"/>
      <c r="B244" s="38"/>
      <c r="C244" s="176" t="s">
        <v>1975</v>
      </c>
      <c r="D244" s="176" t="s">
        <v>157</v>
      </c>
      <c r="E244" s="177" t="s">
        <v>1976</v>
      </c>
      <c r="F244" s="178" t="s">
        <v>1933</v>
      </c>
      <c r="G244" s="179" t="s">
        <v>1013</v>
      </c>
      <c r="H244" s="180">
        <v>1</v>
      </c>
      <c r="I244" s="181"/>
      <c r="J244" s="182">
        <f t="shared" si="60"/>
        <v>0</v>
      </c>
      <c r="K244" s="178" t="s">
        <v>79</v>
      </c>
      <c r="L244" s="42"/>
      <c r="M244" s="183" t="s">
        <v>79</v>
      </c>
      <c r="N244" s="184" t="s">
        <v>51</v>
      </c>
      <c r="O244" s="67"/>
      <c r="P244" s="185">
        <f t="shared" si="61"/>
        <v>0</v>
      </c>
      <c r="Q244" s="185">
        <v>0</v>
      </c>
      <c r="R244" s="185">
        <f t="shared" si="62"/>
        <v>0</v>
      </c>
      <c r="S244" s="185">
        <v>0</v>
      </c>
      <c r="T244" s="186">
        <f t="shared" si="63"/>
        <v>0</v>
      </c>
      <c r="U244" s="37"/>
      <c r="V244" s="37"/>
      <c r="W244" s="37"/>
      <c r="X244" s="37"/>
      <c r="Y244" s="37"/>
      <c r="Z244" s="37"/>
      <c r="AA244" s="37"/>
      <c r="AB244" s="37"/>
      <c r="AC244" s="37"/>
      <c r="AD244" s="37"/>
      <c r="AE244" s="37"/>
      <c r="AR244" s="187" t="s">
        <v>162</v>
      </c>
      <c r="AT244" s="187" t="s">
        <v>157</v>
      </c>
      <c r="AU244" s="187" t="s">
        <v>89</v>
      </c>
      <c r="AY244" s="19" t="s">
        <v>154</v>
      </c>
      <c r="BE244" s="188">
        <f t="shared" si="64"/>
        <v>0</v>
      </c>
      <c r="BF244" s="188">
        <f t="shared" si="65"/>
        <v>0</v>
      </c>
      <c r="BG244" s="188">
        <f t="shared" si="66"/>
        <v>0</v>
      </c>
      <c r="BH244" s="188">
        <f t="shared" si="67"/>
        <v>0</v>
      </c>
      <c r="BI244" s="188">
        <f t="shared" si="68"/>
        <v>0</v>
      </c>
      <c r="BJ244" s="19" t="s">
        <v>89</v>
      </c>
      <c r="BK244" s="188">
        <f t="shared" si="69"/>
        <v>0</v>
      </c>
      <c r="BL244" s="19" t="s">
        <v>162</v>
      </c>
      <c r="BM244" s="187" t="s">
        <v>1977</v>
      </c>
    </row>
    <row r="245" spans="1:65" s="2" customFormat="1" ht="16.5" customHeight="1" x14ac:dyDescent="0.2">
      <c r="A245" s="37"/>
      <c r="B245" s="38"/>
      <c r="C245" s="176" t="s">
        <v>1753</v>
      </c>
      <c r="D245" s="176" t="s">
        <v>157</v>
      </c>
      <c r="E245" s="177" t="s">
        <v>1978</v>
      </c>
      <c r="F245" s="178" t="s">
        <v>1936</v>
      </c>
      <c r="G245" s="179" t="s">
        <v>1013</v>
      </c>
      <c r="H245" s="180">
        <v>1</v>
      </c>
      <c r="I245" s="181"/>
      <c r="J245" s="182">
        <f t="shared" si="60"/>
        <v>0</v>
      </c>
      <c r="K245" s="178" t="s">
        <v>79</v>
      </c>
      <c r="L245" s="42"/>
      <c r="M245" s="183" t="s">
        <v>79</v>
      </c>
      <c r="N245" s="184" t="s">
        <v>51</v>
      </c>
      <c r="O245" s="67"/>
      <c r="P245" s="185">
        <f t="shared" si="61"/>
        <v>0</v>
      </c>
      <c r="Q245" s="185">
        <v>0</v>
      </c>
      <c r="R245" s="185">
        <f t="shared" si="62"/>
        <v>0</v>
      </c>
      <c r="S245" s="185">
        <v>0</v>
      </c>
      <c r="T245" s="186">
        <f t="shared" si="63"/>
        <v>0</v>
      </c>
      <c r="U245" s="37"/>
      <c r="V245" s="37"/>
      <c r="W245" s="37"/>
      <c r="X245" s="37"/>
      <c r="Y245" s="37"/>
      <c r="Z245" s="37"/>
      <c r="AA245" s="37"/>
      <c r="AB245" s="37"/>
      <c r="AC245" s="37"/>
      <c r="AD245" s="37"/>
      <c r="AE245" s="37"/>
      <c r="AR245" s="187" t="s">
        <v>162</v>
      </c>
      <c r="AT245" s="187" t="s">
        <v>157</v>
      </c>
      <c r="AU245" s="187" t="s">
        <v>89</v>
      </c>
      <c r="AY245" s="19" t="s">
        <v>154</v>
      </c>
      <c r="BE245" s="188">
        <f t="shared" si="64"/>
        <v>0</v>
      </c>
      <c r="BF245" s="188">
        <f t="shared" si="65"/>
        <v>0</v>
      </c>
      <c r="BG245" s="188">
        <f t="shared" si="66"/>
        <v>0</v>
      </c>
      <c r="BH245" s="188">
        <f t="shared" si="67"/>
        <v>0</v>
      </c>
      <c r="BI245" s="188">
        <f t="shared" si="68"/>
        <v>0</v>
      </c>
      <c r="BJ245" s="19" t="s">
        <v>89</v>
      </c>
      <c r="BK245" s="188">
        <f t="shared" si="69"/>
        <v>0</v>
      </c>
      <c r="BL245" s="19" t="s">
        <v>162</v>
      </c>
      <c r="BM245" s="187" t="s">
        <v>1979</v>
      </c>
    </row>
    <row r="246" spans="1:65" s="12" customFormat="1" ht="25.9" customHeight="1" x14ac:dyDescent="0.2">
      <c r="B246" s="160"/>
      <c r="C246" s="161"/>
      <c r="D246" s="162" t="s">
        <v>80</v>
      </c>
      <c r="E246" s="163" t="s">
        <v>1980</v>
      </c>
      <c r="F246" s="163" t="s">
        <v>1981</v>
      </c>
      <c r="G246" s="161"/>
      <c r="H246" s="161"/>
      <c r="I246" s="164"/>
      <c r="J246" s="165">
        <f>BK246</f>
        <v>0</v>
      </c>
      <c r="K246" s="161"/>
      <c r="L246" s="166"/>
      <c r="M246" s="167"/>
      <c r="N246" s="168"/>
      <c r="O246" s="168"/>
      <c r="P246" s="169">
        <f>SUM(P247:P261)</f>
        <v>0</v>
      </c>
      <c r="Q246" s="168"/>
      <c r="R246" s="169">
        <f>SUM(R247:R261)</f>
        <v>0</v>
      </c>
      <c r="S246" s="168"/>
      <c r="T246" s="170">
        <f>SUM(T247:T261)</f>
        <v>0</v>
      </c>
      <c r="AR246" s="171" t="s">
        <v>89</v>
      </c>
      <c r="AT246" s="172" t="s">
        <v>80</v>
      </c>
      <c r="AU246" s="172" t="s">
        <v>81</v>
      </c>
      <c r="AY246" s="171" t="s">
        <v>154</v>
      </c>
      <c r="BK246" s="173">
        <f>SUM(BK247:BK261)</f>
        <v>0</v>
      </c>
    </row>
    <row r="247" spans="1:65" s="2" customFormat="1" ht="16.5" customHeight="1" x14ac:dyDescent="0.2">
      <c r="A247" s="37"/>
      <c r="B247" s="38"/>
      <c r="C247" s="176" t="s">
        <v>1982</v>
      </c>
      <c r="D247" s="176" t="s">
        <v>157</v>
      </c>
      <c r="E247" s="177" t="s">
        <v>1983</v>
      </c>
      <c r="F247" s="178" t="s">
        <v>1984</v>
      </c>
      <c r="G247" s="179" t="s">
        <v>305</v>
      </c>
      <c r="H247" s="180">
        <v>15</v>
      </c>
      <c r="I247" s="181"/>
      <c r="J247" s="182">
        <f t="shared" ref="J247:J261" si="70">ROUND(I247*H247,2)</f>
        <v>0</v>
      </c>
      <c r="K247" s="178" t="s">
        <v>79</v>
      </c>
      <c r="L247" s="42"/>
      <c r="M247" s="183" t="s">
        <v>79</v>
      </c>
      <c r="N247" s="184" t="s">
        <v>51</v>
      </c>
      <c r="O247" s="67"/>
      <c r="P247" s="185">
        <f t="shared" ref="P247:P261" si="71">O247*H247</f>
        <v>0</v>
      </c>
      <c r="Q247" s="185">
        <v>0</v>
      </c>
      <c r="R247" s="185">
        <f t="shared" ref="R247:R261" si="72">Q247*H247</f>
        <v>0</v>
      </c>
      <c r="S247" s="185">
        <v>0</v>
      </c>
      <c r="T247" s="186">
        <f t="shared" ref="T247:T261" si="73">S247*H247</f>
        <v>0</v>
      </c>
      <c r="U247" s="37"/>
      <c r="V247" s="37"/>
      <c r="W247" s="37"/>
      <c r="X247" s="37"/>
      <c r="Y247" s="37"/>
      <c r="Z247" s="37"/>
      <c r="AA247" s="37"/>
      <c r="AB247" s="37"/>
      <c r="AC247" s="37"/>
      <c r="AD247" s="37"/>
      <c r="AE247" s="37"/>
      <c r="AR247" s="187" t="s">
        <v>162</v>
      </c>
      <c r="AT247" s="187" t="s">
        <v>157</v>
      </c>
      <c r="AU247" s="187" t="s">
        <v>89</v>
      </c>
      <c r="AY247" s="19" t="s">
        <v>154</v>
      </c>
      <c r="BE247" s="188">
        <f t="shared" ref="BE247:BE261" si="74">IF(N247="základní",J247,0)</f>
        <v>0</v>
      </c>
      <c r="BF247" s="188">
        <f t="shared" ref="BF247:BF261" si="75">IF(N247="snížená",J247,0)</f>
        <v>0</v>
      </c>
      <c r="BG247" s="188">
        <f t="shared" ref="BG247:BG261" si="76">IF(N247="zákl. přenesená",J247,0)</f>
        <v>0</v>
      </c>
      <c r="BH247" s="188">
        <f t="shared" ref="BH247:BH261" si="77">IF(N247="sníž. přenesená",J247,0)</f>
        <v>0</v>
      </c>
      <c r="BI247" s="188">
        <f t="shared" ref="BI247:BI261" si="78">IF(N247="nulová",J247,0)</f>
        <v>0</v>
      </c>
      <c r="BJ247" s="19" t="s">
        <v>89</v>
      </c>
      <c r="BK247" s="188">
        <f t="shared" ref="BK247:BK261" si="79">ROUND(I247*H247,2)</f>
        <v>0</v>
      </c>
      <c r="BL247" s="19" t="s">
        <v>162</v>
      </c>
      <c r="BM247" s="187" t="s">
        <v>1985</v>
      </c>
    </row>
    <row r="248" spans="1:65" s="2" customFormat="1" ht="24.2" customHeight="1" x14ac:dyDescent="0.2">
      <c r="A248" s="37"/>
      <c r="B248" s="38"/>
      <c r="C248" s="176" t="s">
        <v>1756</v>
      </c>
      <c r="D248" s="176" t="s">
        <v>157</v>
      </c>
      <c r="E248" s="177" t="s">
        <v>1986</v>
      </c>
      <c r="F248" s="178" t="s">
        <v>1987</v>
      </c>
      <c r="G248" s="179" t="s">
        <v>305</v>
      </c>
      <c r="H248" s="180">
        <v>15</v>
      </c>
      <c r="I248" s="181"/>
      <c r="J248" s="182">
        <f t="shared" si="70"/>
        <v>0</v>
      </c>
      <c r="K248" s="178" t="s">
        <v>79</v>
      </c>
      <c r="L248" s="42"/>
      <c r="M248" s="183" t="s">
        <v>79</v>
      </c>
      <c r="N248" s="184" t="s">
        <v>51</v>
      </c>
      <c r="O248" s="67"/>
      <c r="P248" s="185">
        <f t="shared" si="71"/>
        <v>0</v>
      </c>
      <c r="Q248" s="185">
        <v>0</v>
      </c>
      <c r="R248" s="185">
        <f t="shared" si="72"/>
        <v>0</v>
      </c>
      <c r="S248" s="185">
        <v>0</v>
      </c>
      <c r="T248" s="186">
        <f t="shared" si="73"/>
        <v>0</v>
      </c>
      <c r="U248" s="37"/>
      <c r="V248" s="37"/>
      <c r="W248" s="37"/>
      <c r="X248" s="37"/>
      <c r="Y248" s="37"/>
      <c r="Z248" s="37"/>
      <c r="AA248" s="37"/>
      <c r="AB248" s="37"/>
      <c r="AC248" s="37"/>
      <c r="AD248" s="37"/>
      <c r="AE248" s="37"/>
      <c r="AR248" s="187" t="s">
        <v>162</v>
      </c>
      <c r="AT248" s="187" t="s">
        <v>157</v>
      </c>
      <c r="AU248" s="187" t="s">
        <v>89</v>
      </c>
      <c r="AY248" s="19" t="s">
        <v>154</v>
      </c>
      <c r="BE248" s="188">
        <f t="shared" si="74"/>
        <v>0</v>
      </c>
      <c r="BF248" s="188">
        <f t="shared" si="75"/>
        <v>0</v>
      </c>
      <c r="BG248" s="188">
        <f t="shared" si="76"/>
        <v>0</v>
      </c>
      <c r="BH248" s="188">
        <f t="shared" si="77"/>
        <v>0</v>
      </c>
      <c r="BI248" s="188">
        <f t="shared" si="78"/>
        <v>0</v>
      </c>
      <c r="BJ248" s="19" t="s">
        <v>89</v>
      </c>
      <c r="BK248" s="188">
        <f t="shared" si="79"/>
        <v>0</v>
      </c>
      <c r="BL248" s="19" t="s">
        <v>162</v>
      </c>
      <c r="BM248" s="187" t="s">
        <v>1988</v>
      </c>
    </row>
    <row r="249" spans="1:65" s="2" customFormat="1" ht="21.75" customHeight="1" x14ac:dyDescent="0.2">
      <c r="A249" s="37"/>
      <c r="B249" s="38"/>
      <c r="C249" s="176" t="s">
        <v>1989</v>
      </c>
      <c r="D249" s="176" t="s">
        <v>157</v>
      </c>
      <c r="E249" s="177" t="s">
        <v>1990</v>
      </c>
      <c r="F249" s="178" t="s">
        <v>1991</v>
      </c>
      <c r="G249" s="179" t="s">
        <v>1013</v>
      </c>
      <c r="H249" s="180">
        <v>15</v>
      </c>
      <c r="I249" s="181"/>
      <c r="J249" s="182">
        <f t="shared" si="70"/>
        <v>0</v>
      </c>
      <c r="K249" s="178" t="s">
        <v>79</v>
      </c>
      <c r="L249" s="42"/>
      <c r="M249" s="183" t="s">
        <v>79</v>
      </c>
      <c r="N249" s="184" t="s">
        <v>51</v>
      </c>
      <c r="O249" s="67"/>
      <c r="P249" s="185">
        <f t="shared" si="71"/>
        <v>0</v>
      </c>
      <c r="Q249" s="185">
        <v>0</v>
      </c>
      <c r="R249" s="185">
        <f t="shared" si="72"/>
        <v>0</v>
      </c>
      <c r="S249" s="185">
        <v>0</v>
      </c>
      <c r="T249" s="186">
        <f t="shared" si="73"/>
        <v>0</v>
      </c>
      <c r="U249" s="37"/>
      <c r="V249" s="37"/>
      <c r="W249" s="37"/>
      <c r="X249" s="37"/>
      <c r="Y249" s="37"/>
      <c r="Z249" s="37"/>
      <c r="AA249" s="37"/>
      <c r="AB249" s="37"/>
      <c r="AC249" s="37"/>
      <c r="AD249" s="37"/>
      <c r="AE249" s="37"/>
      <c r="AR249" s="187" t="s">
        <v>162</v>
      </c>
      <c r="AT249" s="187" t="s">
        <v>157</v>
      </c>
      <c r="AU249" s="187" t="s">
        <v>89</v>
      </c>
      <c r="AY249" s="19" t="s">
        <v>154</v>
      </c>
      <c r="BE249" s="188">
        <f t="shared" si="74"/>
        <v>0</v>
      </c>
      <c r="BF249" s="188">
        <f t="shared" si="75"/>
        <v>0</v>
      </c>
      <c r="BG249" s="188">
        <f t="shared" si="76"/>
        <v>0</v>
      </c>
      <c r="BH249" s="188">
        <f t="shared" si="77"/>
        <v>0</v>
      </c>
      <c r="BI249" s="188">
        <f t="shared" si="78"/>
        <v>0</v>
      </c>
      <c r="BJ249" s="19" t="s">
        <v>89</v>
      </c>
      <c r="BK249" s="188">
        <f t="shared" si="79"/>
        <v>0</v>
      </c>
      <c r="BL249" s="19" t="s">
        <v>162</v>
      </c>
      <c r="BM249" s="187" t="s">
        <v>1992</v>
      </c>
    </row>
    <row r="250" spans="1:65" s="2" customFormat="1" ht="24.2" customHeight="1" x14ac:dyDescent="0.2">
      <c r="A250" s="37"/>
      <c r="B250" s="38"/>
      <c r="C250" s="176" t="s">
        <v>1759</v>
      </c>
      <c r="D250" s="176" t="s">
        <v>157</v>
      </c>
      <c r="E250" s="177" t="s">
        <v>1993</v>
      </c>
      <c r="F250" s="178" t="s">
        <v>1994</v>
      </c>
      <c r="G250" s="179" t="s">
        <v>1013</v>
      </c>
      <c r="H250" s="180">
        <v>15</v>
      </c>
      <c r="I250" s="181"/>
      <c r="J250" s="182">
        <f t="shared" si="70"/>
        <v>0</v>
      </c>
      <c r="K250" s="178" t="s">
        <v>79</v>
      </c>
      <c r="L250" s="42"/>
      <c r="M250" s="183" t="s">
        <v>79</v>
      </c>
      <c r="N250" s="184" t="s">
        <v>51</v>
      </c>
      <c r="O250" s="67"/>
      <c r="P250" s="185">
        <f t="shared" si="71"/>
        <v>0</v>
      </c>
      <c r="Q250" s="185">
        <v>0</v>
      </c>
      <c r="R250" s="185">
        <f t="shared" si="72"/>
        <v>0</v>
      </c>
      <c r="S250" s="185">
        <v>0</v>
      </c>
      <c r="T250" s="186">
        <f t="shared" si="73"/>
        <v>0</v>
      </c>
      <c r="U250" s="37"/>
      <c r="V250" s="37"/>
      <c r="W250" s="37"/>
      <c r="X250" s="37"/>
      <c r="Y250" s="37"/>
      <c r="Z250" s="37"/>
      <c r="AA250" s="37"/>
      <c r="AB250" s="37"/>
      <c r="AC250" s="37"/>
      <c r="AD250" s="37"/>
      <c r="AE250" s="37"/>
      <c r="AR250" s="187" t="s">
        <v>162</v>
      </c>
      <c r="AT250" s="187" t="s">
        <v>157</v>
      </c>
      <c r="AU250" s="187" t="s">
        <v>89</v>
      </c>
      <c r="AY250" s="19" t="s">
        <v>154</v>
      </c>
      <c r="BE250" s="188">
        <f t="shared" si="74"/>
        <v>0</v>
      </c>
      <c r="BF250" s="188">
        <f t="shared" si="75"/>
        <v>0</v>
      </c>
      <c r="BG250" s="188">
        <f t="shared" si="76"/>
        <v>0</v>
      </c>
      <c r="BH250" s="188">
        <f t="shared" si="77"/>
        <v>0</v>
      </c>
      <c r="BI250" s="188">
        <f t="shared" si="78"/>
        <v>0</v>
      </c>
      <c r="BJ250" s="19" t="s">
        <v>89</v>
      </c>
      <c r="BK250" s="188">
        <f t="shared" si="79"/>
        <v>0</v>
      </c>
      <c r="BL250" s="19" t="s">
        <v>162</v>
      </c>
      <c r="BM250" s="187" t="s">
        <v>1995</v>
      </c>
    </row>
    <row r="251" spans="1:65" s="2" customFormat="1" ht="44.25" customHeight="1" x14ac:dyDescent="0.2">
      <c r="A251" s="37"/>
      <c r="B251" s="38"/>
      <c r="C251" s="176" t="s">
        <v>1996</v>
      </c>
      <c r="D251" s="176" t="s">
        <v>157</v>
      </c>
      <c r="E251" s="177" t="s">
        <v>1997</v>
      </c>
      <c r="F251" s="178" t="s">
        <v>1998</v>
      </c>
      <c r="G251" s="179" t="s">
        <v>1013</v>
      </c>
      <c r="H251" s="180">
        <v>1</v>
      </c>
      <c r="I251" s="181"/>
      <c r="J251" s="182">
        <f t="shared" si="70"/>
        <v>0</v>
      </c>
      <c r="K251" s="178" t="s">
        <v>79</v>
      </c>
      <c r="L251" s="42"/>
      <c r="M251" s="183" t="s">
        <v>79</v>
      </c>
      <c r="N251" s="184" t="s">
        <v>51</v>
      </c>
      <c r="O251" s="67"/>
      <c r="P251" s="185">
        <f t="shared" si="71"/>
        <v>0</v>
      </c>
      <c r="Q251" s="185">
        <v>0</v>
      </c>
      <c r="R251" s="185">
        <f t="shared" si="72"/>
        <v>0</v>
      </c>
      <c r="S251" s="185">
        <v>0</v>
      </c>
      <c r="T251" s="186">
        <f t="shared" si="73"/>
        <v>0</v>
      </c>
      <c r="U251" s="37"/>
      <c r="V251" s="37"/>
      <c r="W251" s="37"/>
      <c r="X251" s="37"/>
      <c r="Y251" s="37"/>
      <c r="Z251" s="37"/>
      <c r="AA251" s="37"/>
      <c r="AB251" s="37"/>
      <c r="AC251" s="37"/>
      <c r="AD251" s="37"/>
      <c r="AE251" s="37"/>
      <c r="AR251" s="187" t="s">
        <v>162</v>
      </c>
      <c r="AT251" s="187" t="s">
        <v>157</v>
      </c>
      <c r="AU251" s="187" t="s">
        <v>89</v>
      </c>
      <c r="AY251" s="19" t="s">
        <v>154</v>
      </c>
      <c r="BE251" s="188">
        <f t="shared" si="74"/>
        <v>0</v>
      </c>
      <c r="BF251" s="188">
        <f t="shared" si="75"/>
        <v>0</v>
      </c>
      <c r="BG251" s="188">
        <f t="shared" si="76"/>
        <v>0</v>
      </c>
      <c r="BH251" s="188">
        <f t="shared" si="77"/>
        <v>0</v>
      </c>
      <c r="BI251" s="188">
        <f t="shared" si="78"/>
        <v>0</v>
      </c>
      <c r="BJ251" s="19" t="s">
        <v>89</v>
      </c>
      <c r="BK251" s="188">
        <f t="shared" si="79"/>
        <v>0</v>
      </c>
      <c r="BL251" s="19" t="s">
        <v>162</v>
      </c>
      <c r="BM251" s="187" t="s">
        <v>1999</v>
      </c>
    </row>
    <row r="252" spans="1:65" s="2" customFormat="1" ht="16.5" customHeight="1" x14ac:dyDescent="0.2">
      <c r="A252" s="37"/>
      <c r="B252" s="38"/>
      <c r="C252" s="176" t="s">
        <v>1762</v>
      </c>
      <c r="D252" s="176" t="s">
        <v>157</v>
      </c>
      <c r="E252" s="177" t="s">
        <v>2000</v>
      </c>
      <c r="F252" s="178" t="s">
        <v>2001</v>
      </c>
      <c r="G252" s="179" t="s">
        <v>1013</v>
      </c>
      <c r="H252" s="180">
        <v>1</v>
      </c>
      <c r="I252" s="181"/>
      <c r="J252" s="182">
        <f t="shared" si="70"/>
        <v>0</v>
      </c>
      <c r="K252" s="178" t="s">
        <v>79</v>
      </c>
      <c r="L252" s="42"/>
      <c r="M252" s="183" t="s">
        <v>79</v>
      </c>
      <c r="N252" s="184" t="s">
        <v>51</v>
      </c>
      <c r="O252" s="67"/>
      <c r="P252" s="185">
        <f t="shared" si="71"/>
        <v>0</v>
      </c>
      <c r="Q252" s="185">
        <v>0</v>
      </c>
      <c r="R252" s="185">
        <f t="shared" si="72"/>
        <v>0</v>
      </c>
      <c r="S252" s="185">
        <v>0</v>
      </c>
      <c r="T252" s="186">
        <f t="shared" si="73"/>
        <v>0</v>
      </c>
      <c r="U252" s="37"/>
      <c r="V252" s="37"/>
      <c r="W252" s="37"/>
      <c r="X252" s="37"/>
      <c r="Y252" s="37"/>
      <c r="Z252" s="37"/>
      <c r="AA252" s="37"/>
      <c r="AB252" s="37"/>
      <c r="AC252" s="37"/>
      <c r="AD252" s="37"/>
      <c r="AE252" s="37"/>
      <c r="AR252" s="187" t="s">
        <v>162</v>
      </c>
      <c r="AT252" s="187" t="s">
        <v>157</v>
      </c>
      <c r="AU252" s="187" t="s">
        <v>89</v>
      </c>
      <c r="AY252" s="19" t="s">
        <v>154</v>
      </c>
      <c r="BE252" s="188">
        <f t="shared" si="74"/>
        <v>0</v>
      </c>
      <c r="BF252" s="188">
        <f t="shared" si="75"/>
        <v>0</v>
      </c>
      <c r="BG252" s="188">
        <f t="shared" si="76"/>
        <v>0</v>
      </c>
      <c r="BH252" s="188">
        <f t="shared" si="77"/>
        <v>0</v>
      </c>
      <c r="BI252" s="188">
        <f t="shared" si="78"/>
        <v>0</v>
      </c>
      <c r="BJ252" s="19" t="s">
        <v>89</v>
      </c>
      <c r="BK252" s="188">
        <f t="shared" si="79"/>
        <v>0</v>
      </c>
      <c r="BL252" s="19" t="s">
        <v>162</v>
      </c>
      <c r="BM252" s="187" t="s">
        <v>2002</v>
      </c>
    </row>
    <row r="253" spans="1:65" s="2" customFormat="1" ht="16.5" customHeight="1" x14ac:dyDescent="0.2">
      <c r="A253" s="37"/>
      <c r="B253" s="38"/>
      <c r="C253" s="176" t="s">
        <v>2003</v>
      </c>
      <c r="D253" s="176" t="s">
        <v>157</v>
      </c>
      <c r="E253" s="177" t="s">
        <v>2004</v>
      </c>
      <c r="F253" s="178" t="s">
        <v>2005</v>
      </c>
      <c r="G253" s="179" t="s">
        <v>1013</v>
      </c>
      <c r="H253" s="180">
        <v>1</v>
      </c>
      <c r="I253" s="181"/>
      <c r="J253" s="182">
        <f t="shared" si="70"/>
        <v>0</v>
      </c>
      <c r="K253" s="178" t="s">
        <v>79</v>
      </c>
      <c r="L253" s="42"/>
      <c r="M253" s="183" t="s">
        <v>79</v>
      </c>
      <c r="N253" s="184" t="s">
        <v>51</v>
      </c>
      <c r="O253" s="67"/>
      <c r="P253" s="185">
        <f t="shared" si="71"/>
        <v>0</v>
      </c>
      <c r="Q253" s="185">
        <v>0</v>
      </c>
      <c r="R253" s="185">
        <f t="shared" si="72"/>
        <v>0</v>
      </c>
      <c r="S253" s="185">
        <v>0</v>
      </c>
      <c r="T253" s="186">
        <f t="shared" si="73"/>
        <v>0</v>
      </c>
      <c r="U253" s="37"/>
      <c r="V253" s="37"/>
      <c r="W253" s="37"/>
      <c r="X253" s="37"/>
      <c r="Y253" s="37"/>
      <c r="Z253" s="37"/>
      <c r="AA253" s="37"/>
      <c r="AB253" s="37"/>
      <c r="AC253" s="37"/>
      <c r="AD253" s="37"/>
      <c r="AE253" s="37"/>
      <c r="AR253" s="187" t="s">
        <v>162</v>
      </c>
      <c r="AT253" s="187" t="s">
        <v>157</v>
      </c>
      <c r="AU253" s="187" t="s">
        <v>89</v>
      </c>
      <c r="AY253" s="19" t="s">
        <v>154</v>
      </c>
      <c r="BE253" s="188">
        <f t="shared" si="74"/>
        <v>0</v>
      </c>
      <c r="BF253" s="188">
        <f t="shared" si="75"/>
        <v>0</v>
      </c>
      <c r="BG253" s="188">
        <f t="shared" si="76"/>
        <v>0</v>
      </c>
      <c r="BH253" s="188">
        <f t="shared" si="77"/>
        <v>0</v>
      </c>
      <c r="BI253" s="188">
        <f t="shared" si="78"/>
        <v>0</v>
      </c>
      <c r="BJ253" s="19" t="s">
        <v>89</v>
      </c>
      <c r="BK253" s="188">
        <f t="shared" si="79"/>
        <v>0</v>
      </c>
      <c r="BL253" s="19" t="s">
        <v>162</v>
      </c>
      <c r="BM253" s="187" t="s">
        <v>2006</v>
      </c>
    </row>
    <row r="254" spans="1:65" s="2" customFormat="1" ht="24.2" customHeight="1" x14ac:dyDescent="0.2">
      <c r="A254" s="37"/>
      <c r="B254" s="38"/>
      <c r="C254" s="176" t="s">
        <v>1765</v>
      </c>
      <c r="D254" s="176" t="s">
        <v>157</v>
      </c>
      <c r="E254" s="177" t="s">
        <v>2007</v>
      </c>
      <c r="F254" s="178" t="s">
        <v>2008</v>
      </c>
      <c r="G254" s="179" t="s">
        <v>1013</v>
      </c>
      <c r="H254" s="180">
        <v>1</v>
      </c>
      <c r="I254" s="181"/>
      <c r="J254" s="182">
        <f t="shared" si="70"/>
        <v>0</v>
      </c>
      <c r="K254" s="178" t="s">
        <v>79</v>
      </c>
      <c r="L254" s="42"/>
      <c r="M254" s="183" t="s">
        <v>79</v>
      </c>
      <c r="N254" s="184" t="s">
        <v>51</v>
      </c>
      <c r="O254" s="67"/>
      <c r="P254" s="185">
        <f t="shared" si="71"/>
        <v>0</v>
      </c>
      <c r="Q254" s="185">
        <v>0</v>
      </c>
      <c r="R254" s="185">
        <f t="shared" si="72"/>
        <v>0</v>
      </c>
      <c r="S254" s="185">
        <v>0</v>
      </c>
      <c r="T254" s="186">
        <f t="shared" si="73"/>
        <v>0</v>
      </c>
      <c r="U254" s="37"/>
      <c r="V254" s="37"/>
      <c r="W254" s="37"/>
      <c r="X254" s="37"/>
      <c r="Y254" s="37"/>
      <c r="Z254" s="37"/>
      <c r="AA254" s="37"/>
      <c r="AB254" s="37"/>
      <c r="AC254" s="37"/>
      <c r="AD254" s="37"/>
      <c r="AE254" s="37"/>
      <c r="AR254" s="187" t="s">
        <v>162</v>
      </c>
      <c r="AT254" s="187" t="s">
        <v>157</v>
      </c>
      <c r="AU254" s="187" t="s">
        <v>89</v>
      </c>
      <c r="AY254" s="19" t="s">
        <v>154</v>
      </c>
      <c r="BE254" s="188">
        <f t="shared" si="74"/>
        <v>0</v>
      </c>
      <c r="BF254" s="188">
        <f t="shared" si="75"/>
        <v>0</v>
      </c>
      <c r="BG254" s="188">
        <f t="shared" si="76"/>
        <v>0</v>
      </c>
      <c r="BH254" s="188">
        <f t="shared" si="77"/>
        <v>0</v>
      </c>
      <c r="BI254" s="188">
        <f t="shared" si="78"/>
        <v>0</v>
      </c>
      <c r="BJ254" s="19" t="s">
        <v>89</v>
      </c>
      <c r="BK254" s="188">
        <f t="shared" si="79"/>
        <v>0</v>
      </c>
      <c r="BL254" s="19" t="s">
        <v>162</v>
      </c>
      <c r="BM254" s="187" t="s">
        <v>2009</v>
      </c>
    </row>
    <row r="255" spans="1:65" s="2" customFormat="1" ht="21.75" customHeight="1" x14ac:dyDescent="0.2">
      <c r="A255" s="37"/>
      <c r="B255" s="38"/>
      <c r="C255" s="176" t="s">
        <v>2010</v>
      </c>
      <c r="D255" s="176" t="s">
        <v>157</v>
      </c>
      <c r="E255" s="177" t="s">
        <v>2011</v>
      </c>
      <c r="F255" s="178" t="s">
        <v>2012</v>
      </c>
      <c r="G255" s="179" t="s">
        <v>1013</v>
      </c>
      <c r="H255" s="180">
        <v>6</v>
      </c>
      <c r="I255" s="181"/>
      <c r="J255" s="182">
        <f t="shared" si="70"/>
        <v>0</v>
      </c>
      <c r="K255" s="178" t="s">
        <v>79</v>
      </c>
      <c r="L255" s="42"/>
      <c r="M255" s="183" t="s">
        <v>79</v>
      </c>
      <c r="N255" s="184" t="s">
        <v>51</v>
      </c>
      <c r="O255" s="67"/>
      <c r="P255" s="185">
        <f t="shared" si="71"/>
        <v>0</v>
      </c>
      <c r="Q255" s="185">
        <v>0</v>
      </c>
      <c r="R255" s="185">
        <f t="shared" si="72"/>
        <v>0</v>
      </c>
      <c r="S255" s="185">
        <v>0</v>
      </c>
      <c r="T255" s="186">
        <f t="shared" si="73"/>
        <v>0</v>
      </c>
      <c r="U255" s="37"/>
      <c r="V255" s="37"/>
      <c r="W255" s="37"/>
      <c r="X255" s="37"/>
      <c r="Y255" s="37"/>
      <c r="Z255" s="37"/>
      <c r="AA255" s="37"/>
      <c r="AB255" s="37"/>
      <c r="AC255" s="37"/>
      <c r="AD255" s="37"/>
      <c r="AE255" s="37"/>
      <c r="AR255" s="187" t="s">
        <v>162</v>
      </c>
      <c r="AT255" s="187" t="s">
        <v>157</v>
      </c>
      <c r="AU255" s="187" t="s">
        <v>89</v>
      </c>
      <c r="AY255" s="19" t="s">
        <v>154</v>
      </c>
      <c r="BE255" s="188">
        <f t="shared" si="74"/>
        <v>0</v>
      </c>
      <c r="BF255" s="188">
        <f t="shared" si="75"/>
        <v>0</v>
      </c>
      <c r="BG255" s="188">
        <f t="shared" si="76"/>
        <v>0</v>
      </c>
      <c r="BH255" s="188">
        <f t="shared" si="77"/>
        <v>0</v>
      </c>
      <c r="BI255" s="188">
        <f t="shared" si="78"/>
        <v>0</v>
      </c>
      <c r="BJ255" s="19" t="s">
        <v>89</v>
      </c>
      <c r="BK255" s="188">
        <f t="shared" si="79"/>
        <v>0</v>
      </c>
      <c r="BL255" s="19" t="s">
        <v>162</v>
      </c>
      <c r="BM255" s="187" t="s">
        <v>2013</v>
      </c>
    </row>
    <row r="256" spans="1:65" s="2" customFormat="1" ht="24.2" customHeight="1" x14ac:dyDescent="0.2">
      <c r="A256" s="37"/>
      <c r="B256" s="38"/>
      <c r="C256" s="176" t="s">
        <v>1768</v>
      </c>
      <c r="D256" s="176" t="s">
        <v>157</v>
      </c>
      <c r="E256" s="177" t="s">
        <v>2014</v>
      </c>
      <c r="F256" s="178" t="s">
        <v>2015</v>
      </c>
      <c r="G256" s="179" t="s">
        <v>1013</v>
      </c>
      <c r="H256" s="180">
        <v>6</v>
      </c>
      <c r="I256" s="181"/>
      <c r="J256" s="182">
        <f t="shared" si="70"/>
        <v>0</v>
      </c>
      <c r="K256" s="178" t="s">
        <v>79</v>
      </c>
      <c r="L256" s="42"/>
      <c r="M256" s="183" t="s">
        <v>79</v>
      </c>
      <c r="N256" s="184" t="s">
        <v>51</v>
      </c>
      <c r="O256" s="67"/>
      <c r="P256" s="185">
        <f t="shared" si="71"/>
        <v>0</v>
      </c>
      <c r="Q256" s="185">
        <v>0</v>
      </c>
      <c r="R256" s="185">
        <f t="shared" si="72"/>
        <v>0</v>
      </c>
      <c r="S256" s="185">
        <v>0</v>
      </c>
      <c r="T256" s="186">
        <f t="shared" si="73"/>
        <v>0</v>
      </c>
      <c r="U256" s="37"/>
      <c r="V256" s="37"/>
      <c r="W256" s="37"/>
      <c r="X256" s="37"/>
      <c r="Y256" s="37"/>
      <c r="Z256" s="37"/>
      <c r="AA256" s="37"/>
      <c r="AB256" s="37"/>
      <c r="AC256" s="37"/>
      <c r="AD256" s="37"/>
      <c r="AE256" s="37"/>
      <c r="AR256" s="187" t="s">
        <v>162</v>
      </c>
      <c r="AT256" s="187" t="s">
        <v>157</v>
      </c>
      <c r="AU256" s="187" t="s">
        <v>89</v>
      </c>
      <c r="AY256" s="19" t="s">
        <v>154</v>
      </c>
      <c r="BE256" s="188">
        <f t="shared" si="74"/>
        <v>0</v>
      </c>
      <c r="BF256" s="188">
        <f t="shared" si="75"/>
        <v>0</v>
      </c>
      <c r="BG256" s="188">
        <f t="shared" si="76"/>
        <v>0</v>
      </c>
      <c r="BH256" s="188">
        <f t="shared" si="77"/>
        <v>0</v>
      </c>
      <c r="BI256" s="188">
        <f t="shared" si="78"/>
        <v>0</v>
      </c>
      <c r="BJ256" s="19" t="s">
        <v>89</v>
      </c>
      <c r="BK256" s="188">
        <f t="shared" si="79"/>
        <v>0</v>
      </c>
      <c r="BL256" s="19" t="s">
        <v>162</v>
      </c>
      <c r="BM256" s="187" t="s">
        <v>2016</v>
      </c>
    </row>
    <row r="257" spans="1:65" s="2" customFormat="1" ht="16.5" customHeight="1" x14ac:dyDescent="0.2">
      <c r="A257" s="37"/>
      <c r="B257" s="38"/>
      <c r="C257" s="176" t="s">
        <v>2017</v>
      </c>
      <c r="D257" s="176" t="s">
        <v>157</v>
      </c>
      <c r="E257" s="177" t="s">
        <v>2018</v>
      </c>
      <c r="F257" s="178" t="s">
        <v>1607</v>
      </c>
      <c r="G257" s="179" t="s">
        <v>1023</v>
      </c>
      <c r="H257" s="180">
        <v>1</v>
      </c>
      <c r="I257" s="181"/>
      <c r="J257" s="182">
        <f t="shared" si="70"/>
        <v>0</v>
      </c>
      <c r="K257" s="178" t="s">
        <v>79</v>
      </c>
      <c r="L257" s="42"/>
      <c r="M257" s="183" t="s">
        <v>79</v>
      </c>
      <c r="N257" s="184" t="s">
        <v>51</v>
      </c>
      <c r="O257" s="67"/>
      <c r="P257" s="185">
        <f t="shared" si="71"/>
        <v>0</v>
      </c>
      <c r="Q257" s="185">
        <v>0</v>
      </c>
      <c r="R257" s="185">
        <f t="shared" si="72"/>
        <v>0</v>
      </c>
      <c r="S257" s="185">
        <v>0</v>
      </c>
      <c r="T257" s="186">
        <f t="shared" si="73"/>
        <v>0</v>
      </c>
      <c r="U257" s="37"/>
      <c r="V257" s="37"/>
      <c r="W257" s="37"/>
      <c r="X257" s="37"/>
      <c r="Y257" s="37"/>
      <c r="Z257" s="37"/>
      <c r="AA257" s="37"/>
      <c r="AB257" s="37"/>
      <c r="AC257" s="37"/>
      <c r="AD257" s="37"/>
      <c r="AE257" s="37"/>
      <c r="AR257" s="187" t="s">
        <v>162</v>
      </c>
      <c r="AT257" s="187" t="s">
        <v>157</v>
      </c>
      <c r="AU257" s="187" t="s">
        <v>89</v>
      </c>
      <c r="AY257" s="19" t="s">
        <v>154</v>
      </c>
      <c r="BE257" s="188">
        <f t="shared" si="74"/>
        <v>0</v>
      </c>
      <c r="BF257" s="188">
        <f t="shared" si="75"/>
        <v>0</v>
      </c>
      <c r="BG257" s="188">
        <f t="shared" si="76"/>
        <v>0</v>
      </c>
      <c r="BH257" s="188">
        <f t="shared" si="77"/>
        <v>0</v>
      </c>
      <c r="BI257" s="188">
        <f t="shared" si="78"/>
        <v>0</v>
      </c>
      <c r="BJ257" s="19" t="s">
        <v>89</v>
      </c>
      <c r="BK257" s="188">
        <f t="shared" si="79"/>
        <v>0</v>
      </c>
      <c r="BL257" s="19" t="s">
        <v>162</v>
      </c>
      <c r="BM257" s="187" t="s">
        <v>2019</v>
      </c>
    </row>
    <row r="258" spans="1:65" s="2" customFormat="1" ht="16.5" customHeight="1" x14ac:dyDescent="0.2">
      <c r="A258" s="37"/>
      <c r="B258" s="38"/>
      <c r="C258" s="176" t="s">
        <v>1771</v>
      </c>
      <c r="D258" s="176" t="s">
        <v>157</v>
      </c>
      <c r="E258" s="177" t="s">
        <v>2020</v>
      </c>
      <c r="F258" s="178" t="s">
        <v>1609</v>
      </c>
      <c r="G258" s="179" t="s">
        <v>1023</v>
      </c>
      <c r="H258" s="180">
        <v>1</v>
      </c>
      <c r="I258" s="181"/>
      <c r="J258" s="182">
        <f t="shared" si="70"/>
        <v>0</v>
      </c>
      <c r="K258" s="178" t="s">
        <v>79</v>
      </c>
      <c r="L258" s="42"/>
      <c r="M258" s="183" t="s">
        <v>79</v>
      </c>
      <c r="N258" s="184" t="s">
        <v>51</v>
      </c>
      <c r="O258" s="67"/>
      <c r="P258" s="185">
        <f t="shared" si="71"/>
        <v>0</v>
      </c>
      <c r="Q258" s="185">
        <v>0</v>
      </c>
      <c r="R258" s="185">
        <f t="shared" si="72"/>
        <v>0</v>
      </c>
      <c r="S258" s="185">
        <v>0</v>
      </c>
      <c r="T258" s="186">
        <f t="shared" si="73"/>
        <v>0</v>
      </c>
      <c r="U258" s="37"/>
      <c r="V258" s="37"/>
      <c r="W258" s="37"/>
      <c r="X258" s="37"/>
      <c r="Y258" s="37"/>
      <c r="Z258" s="37"/>
      <c r="AA258" s="37"/>
      <c r="AB258" s="37"/>
      <c r="AC258" s="37"/>
      <c r="AD258" s="37"/>
      <c r="AE258" s="37"/>
      <c r="AR258" s="187" t="s">
        <v>162</v>
      </c>
      <c r="AT258" s="187" t="s">
        <v>157</v>
      </c>
      <c r="AU258" s="187" t="s">
        <v>89</v>
      </c>
      <c r="AY258" s="19" t="s">
        <v>154</v>
      </c>
      <c r="BE258" s="188">
        <f t="shared" si="74"/>
        <v>0</v>
      </c>
      <c r="BF258" s="188">
        <f t="shared" si="75"/>
        <v>0</v>
      </c>
      <c r="BG258" s="188">
        <f t="shared" si="76"/>
        <v>0</v>
      </c>
      <c r="BH258" s="188">
        <f t="shared" si="77"/>
        <v>0</v>
      </c>
      <c r="BI258" s="188">
        <f t="shared" si="78"/>
        <v>0</v>
      </c>
      <c r="BJ258" s="19" t="s">
        <v>89</v>
      </c>
      <c r="BK258" s="188">
        <f t="shared" si="79"/>
        <v>0</v>
      </c>
      <c r="BL258" s="19" t="s">
        <v>162</v>
      </c>
      <c r="BM258" s="187" t="s">
        <v>2021</v>
      </c>
    </row>
    <row r="259" spans="1:65" s="2" customFormat="1" ht="16.5" customHeight="1" x14ac:dyDescent="0.2">
      <c r="A259" s="37"/>
      <c r="B259" s="38"/>
      <c r="C259" s="176" t="s">
        <v>2022</v>
      </c>
      <c r="D259" s="176" t="s">
        <v>157</v>
      </c>
      <c r="E259" s="177" t="s">
        <v>2023</v>
      </c>
      <c r="F259" s="178" t="s">
        <v>1846</v>
      </c>
      <c r="G259" s="179" t="s">
        <v>1023</v>
      </c>
      <c r="H259" s="180">
        <v>1</v>
      </c>
      <c r="I259" s="181"/>
      <c r="J259" s="182">
        <f t="shared" si="70"/>
        <v>0</v>
      </c>
      <c r="K259" s="178" t="s">
        <v>79</v>
      </c>
      <c r="L259" s="42"/>
      <c r="M259" s="183" t="s">
        <v>79</v>
      </c>
      <c r="N259" s="184" t="s">
        <v>51</v>
      </c>
      <c r="O259" s="67"/>
      <c r="P259" s="185">
        <f t="shared" si="71"/>
        <v>0</v>
      </c>
      <c r="Q259" s="185">
        <v>0</v>
      </c>
      <c r="R259" s="185">
        <f t="shared" si="72"/>
        <v>0</v>
      </c>
      <c r="S259" s="185">
        <v>0</v>
      </c>
      <c r="T259" s="186">
        <f t="shared" si="73"/>
        <v>0</v>
      </c>
      <c r="U259" s="37"/>
      <c r="V259" s="37"/>
      <c r="W259" s="37"/>
      <c r="X259" s="37"/>
      <c r="Y259" s="37"/>
      <c r="Z259" s="37"/>
      <c r="AA259" s="37"/>
      <c r="AB259" s="37"/>
      <c r="AC259" s="37"/>
      <c r="AD259" s="37"/>
      <c r="AE259" s="37"/>
      <c r="AR259" s="187" t="s">
        <v>162</v>
      </c>
      <c r="AT259" s="187" t="s">
        <v>157</v>
      </c>
      <c r="AU259" s="187" t="s">
        <v>89</v>
      </c>
      <c r="AY259" s="19" t="s">
        <v>154</v>
      </c>
      <c r="BE259" s="188">
        <f t="shared" si="74"/>
        <v>0</v>
      </c>
      <c r="BF259" s="188">
        <f t="shared" si="75"/>
        <v>0</v>
      </c>
      <c r="BG259" s="188">
        <f t="shared" si="76"/>
        <v>0</v>
      </c>
      <c r="BH259" s="188">
        <f t="shared" si="77"/>
        <v>0</v>
      </c>
      <c r="BI259" s="188">
        <f t="shared" si="78"/>
        <v>0</v>
      </c>
      <c r="BJ259" s="19" t="s">
        <v>89</v>
      </c>
      <c r="BK259" s="188">
        <f t="shared" si="79"/>
        <v>0</v>
      </c>
      <c r="BL259" s="19" t="s">
        <v>162</v>
      </c>
      <c r="BM259" s="187" t="s">
        <v>2024</v>
      </c>
    </row>
    <row r="260" spans="1:65" s="2" customFormat="1" ht="16.5" customHeight="1" x14ac:dyDescent="0.2">
      <c r="A260" s="37"/>
      <c r="B260" s="38"/>
      <c r="C260" s="176" t="s">
        <v>1774</v>
      </c>
      <c r="D260" s="176" t="s">
        <v>157</v>
      </c>
      <c r="E260" s="177" t="s">
        <v>2025</v>
      </c>
      <c r="F260" s="178" t="s">
        <v>2026</v>
      </c>
      <c r="G260" s="179" t="s">
        <v>1013</v>
      </c>
      <c r="H260" s="180">
        <v>1</v>
      </c>
      <c r="I260" s="181"/>
      <c r="J260" s="182">
        <f t="shared" si="70"/>
        <v>0</v>
      </c>
      <c r="K260" s="178" t="s">
        <v>79</v>
      </c>
      <c r="L260" s="42"/>
      <c r="M260" s="183" t="s">
        <v>79</v>
      </c>
      <c r="N260" s="184" t="s">
        <v>51</v>
      </c>
      <c r="O260" s="67"/>
      <c r="P260" s="185">
        <f t="shared" si="71"/>
        <v>0</v>
      </c>
      <c r="Q260" s="185">
        <v>0</v>
      </c>
      <c r="R260" s="185">
        <f t="shared" si="72"/>
        <v>0</v>
      </c>
      <c r="S260" s="185">
        <v>0</v>
      </c>
      <c r="T260" s="186">
        <f t="shared" si="73"/>
        <v>0</v>
      </c>
      <c r="U260" s="37"/>
      <c r="V260" s="37"/>
      <c r="W260" s="37"/>
      <c r="X260" s="37"/>
      <c r="Y260" s="37"/>
      <c r="Z260" s="37"/>
      <c r="AA260" s="37"/>
      <c r="AB260" s="37"/>
      <c r="AC260" s="37"/>
      <c r="AD260" s="37"/>
      <c r="AE260" s="37"/>
      <c r="AR260" s="187" t="s">
        <v>162</v>
      </c>
      <c r="AT260" s="187" t="s">
        <v>157</v>
      </c>
      <c r="AU260" s="187" t="s">
        <v>89</v>
      </c>
      <c r="AY260" s="19" t="s">
        <v>154</v>
      </c>
      <c r="BE260" s="188">
        <f t="shared" si="74"/>
        <v>0</v>
      </c>
      <c r="BF260" s="188">
        <f t="shared" si="75"/>
        <v>0</v>
      </c>
      <c r="BG260" s="188">
        <f t="shared" si="76"/>
        <v>0</v>
      </c>
      <c r="BH260" s="188">
        <f t="shared" si="77"/>
        <v>0</v>
      </c>
      <c r="BI260" s="188">
        <f t="shared" si="78"/>
        <v>0</v>
      </c>
      <c r="BJ260" s="19" t="s">
        <v>89</v>
      </c>
      <c r="BK260" s="188">
        <f t="shared" si="79"/>
        <v>0</v>
      </c>
      <c r="BL260" s="19" t="s">
        <v>162</v>
      </c>
      <c r="BM260" s="187" t="s">
        <v>2027</v>
      </c>
    </row>
    <row r="261" spans="1:65" s="2" customFormat="1" ht="16.5" customHeight="1" x14ac:dyDescent="0.2">
      <c r="A261" s="37"/>
      <c r="B261" s="38"/>
      <c r="C261" s="176" t="s">
        <v>2028</v>
      </c>
      <c r="D261" s="176" t="s">
        <v>157</v>
      </c>
      <c r="E261" s="177" t="s">
        <v>2029</v>
      </c>
      <c r="F261" s="178" t="s">
        <v>1855</v>
      </c>
      <c r="G261" s="179" t="s">
        <v>1013</v>
      </c>
      <c r="H261" s="180">
        <v>1</v>
      </c>
      <c r="I261" s="181"/>
      <c r="J261" s="182">
        <f t="shared" si="70"/>
        <v>0</v>
      </c>
      <c r="K261" s="178" t="s">
        <v>79</v>
      </c>
      <c r="L261" s="42"/>
      <c r="M261" s="183" t="s">
        <v>79</v>
      </c>
      <c r="N261" s="184" t="s">
        <v>51</v>
      </c>
      <c r="O261" s="67"/>
      <c r="P261" s="185">
        <f t="shared" si="71"/>
        <v>0</v>
      </c>
      <c r="Q261" s="185">
        <v>0</v>
      </c>
      <c r="R261" s="185">
        <f t="shared" si="72"/>
        <v>0</v>
      </c>
      <c r="S261" s="185">
        <v>0</v>
      </c>
      <c r="T261" s="186">
        <f t="shared" si="73"/>
        <v>0</v>
      </c>
      <c r="U261" s="37"/>
      <c r="V261" s="37"/>
      <c r="W261" s="37"/>
      <c r="X261" s="37"/>
      <c r="Y261" s="37"/>
      <c r="Z261" s="37"/>
      <c r="AA261" s="37"/>
      <c r="AB261" s="37"/>
      <c r="AC261" s="37"/>
      <c r="AD261" s="37"/>
      <c r="AE261" s="37"/>
      <c r="AR261" s="187" t="s">
        <v>162</v>
      </c>
      <c r="AT261" s="187" t="s">
        <v>157</v>
      </c>
      <c r="AU261" s="187" t="s">
        <v>89</v>
      </c>
      <c r="AY261" s="19" t="s">
        <v>154</v>
      </c>
      <c r="BE261" s="188">
        <f t="shared" si="74"/>
        <v>0</v>
      </c>
      <c r="BF261" s="188">
        <f t="shared" si="75"/>
        <v>0</v>
      </c>
      <c r="BG261" s="188">
        <f t="shared" si="76"/>
        <v>0</v>
      </c>
      <c r="BH261" s="188">
        <f t="shared" si="77"/>
        <v>0</v>
      </c>
      <c r="BI261" s="188">
        <f t="shared" si="78"/>
        <v>0</v>
      </c>
      <c r="BJ261" s="19" t="s">
        <v>89</v>
      </c>
      <c r="BK261" s="188">
        <f t="shared" si="79"/>
        <v>0</v>
      </c>
      <c r="BL261" s="19" t="s">
        <v>162</v>
      </c>
      <c r="BM261" s="187" t="s">
        <v>2030</v>
      </c>
    </row>
    <row r="262" spans="1:65" s="12" customFormat="1" ht="25.9" customHeight="1" x14ac:dyDescent="0.2">
      <c r="B262" s="160"/>
      <c r="C262" s="161"/>
      <c r="D262" s="162" t="s">
        <v>80</v>
      </c>
      <c r="E262" s="163" t="s">
        <v>544</v>
      </c>
      <c r="F262" s="163" t="s">
        <v>545</v>
      </c>
      <c r="G262" s="161"/>
      <c r="H262" s="161"/>
      <c r="I262" s="164"/>
      <c r="J262" s="165">
        <f>BK262</f>
        <v>0</v>
      </c>
      <c r="K262" s="161"/>
      <c r="L262" s="166"/>
      <c r="M262" s="167"/>
      <c r="N262" s="168"/>
      <c r="O262" s="168"/>
      <c r="P262" s="169">
        <f>P263</f>
        <v>0</v>
      </c>
      <c r="Q262" s="168"/>
      <c r="R262" s="169">
        <f>R263</f>
        <v>0</v>
      </c>
      <c r="S262" s="168"/>
      <c r="T262" s="170">
        <f>T263</f>
        <v>0</v>
      </c>
      <c r="AR262" s="171" t="s">
        <v>91</v>
      </c>
      <c r="AT262" s="172" t="s">
        <v>80</v>
      </c>
      <c r="AU262" s="172" t="s">
        <v>81</v>
      </c>
      <c r="AY262" s="171" t="s">
        <v>154</v>
      </c>
      <c r="BK262" s="173">
        <f>BK263</f>
        <v>0</v>
      </c>
    </row>
    <row r="263" spans="1:65" s="12" customFormat="1" ht="22.9" customHeight="1" x14ac:dyDescent="0.2">
      <c r="B263" s="160"/>
      <c r="C263" s="161"/>
      <c r="D263" s="162" t="s">
        <v>80</v>
      </c>
      <c r="E263" s="174" t="s">
        <v>2031</v>
      </c>
      <c r="F263" s="174" t="s">
        <v>2032</v>
      </c>
      <c r="G263" s="161"/>
      <c r="H263" s="161"/>
      <c r="I263" s="164"/>
      <c r="J263" s="175">
        <f>BK263</f>
        <v>0</v>
      </c>
      <c r="K263" s="161"/>
      <c r="L263" s="166"/>
      <c r="M263" s="167"/>
      <c r="N263" s="168"/>
      <c r="O263" s="168"/>
      <c r="P263" s="169">
        <f>SUM(P264:P265)</f>
        <v>0</v>
      </c>
      <c r="Q263" s="168"/>
      <c r="R263" s="169">
        <f>SUM(R264:R265)</f>
        <v>0</v>
      </c>
      <c r="S263" s="168"/>
      <c r="T263" s="170">
        <f>SUM(T264:T265)</f>
        <v>0</v>
      </c>
      <c r="AR263" s="171" t="s">
        <v>91</v>
      </c>
      <c r="AT263" s="172" t="s">
        <v>80</v>
      </c>
      <c r="AU263" s="172" t="s">
        <v>89</v>
      </c>
      <c r="AY263" s="171" t="s">
        <v>154</v>
      </c>
      <c r="BK263" s="173">
        <f>SUM(BK264:BK265)</f>
        <v>0</v>
      </c>
    </row>
    <row r="264" spans="1:65" s="2" customFormat="1" ht="49.15" customHeight="1" x14ac:dyDescent="0.2">
      <c r="A264" s="37"/>
      <c r="B264" s="38"/>
      <c r="C264" s="176" t="s">
        <v>1777</v>
      </c>
      <c r="D264" s="176" t="s">
        <v>157</v>
      </c>
      <c r="E264" s="177" t="s">
        <v>2033</v>
      </c>
      <c r="F264" s="178" t="s">
        <v>2034</v>
      </c>
      <c r="G264" s="179" t="s">
        <v>174</v>
      </c>
      <c r="H264" s="180">
        <v>0</v>
      </c>
      <c r="I264" s="181"/>
      <c r="J264" s="182">
        <f>ROUND(I264*H264,2)</f>
        <v>0</v>
      </c>
      <c r="K264" s="178" t="s">
        <v>161</v>
      </c>
      <c r="L264" s="42"/>
      <c r="M264" s="183" t="s">
        <v>79</v>
      </c>
      <c r="N264" s="184" t="s">
        <v>51</v>
      </c>
      <c r="O264" s="67"/>
      <c r="P264" s="185">
        <f>O264*H264</f>
        <v>0</v>
      </c>
      <c r="Q264" s="185">
        <v>0</v>
      </c>
      <c r="R264" s="185">
        <f>Q264*H264</f>
        <v>0</v>
      </c>
      <c r="S264" s="185">
        <v>0</v>
      </c>
      <c r="T264" s="186">
        <f>S264*H264</f>
        <v>0</v>
      </c>
      <c r="U264" s="37"/>
      <c r="V264" s="37"/>
      <c r="W264" s="37"/>
      <c r="X264" s="37"/>
      <c r="Y264" s="37"/>
      <c r="Z264" s="37"/>
      <c r="AA264" s="37"/>
      <c r="AB264" s="37"/>
      <c r="AC264" s="37"/>
      <c r="AD264" s="37"/>
      <c r="AE264" s="37"/>
      <c r="AR264" s="187" t="s">
        <v>270</v>
      </c>
      <c r="AT264" s="187" t="s">
        <v>157</v>
      </c>
      <c r="AU264" s="187" t="s">
        <v>91</v>
      </c>
      <c r="AY264" s="19" t="s">
        <v>154</v>
      </c>
      <c r="BE264" s="188">
        <f>IF(N264="základní",J264,0)</f>
        <v>0</v>
      </c>
      <c r="BF264" s="188">
        <f>IF(N264="snížená",J264,0)</f>
        <v>0</v>
      </c>
      <c r="BG264" s="188">
        <f>IF(N264="zákl. přenesená",J264,0)</f>
        <v>0</v>
      </c>
      <c r="BH264" s="188">
        <f>IF(N264="sníž. přenesená",J264,0)</f>
        <v>0</v>
      </c>
      <c r="BI264" s="188">
        <f>IF(N264="nulová",J264,0)</f>
        <v>0</v>
      </c>
      <c r="BJ264" s="19" t="s">
        <v>89</v>
      </c>
      <c r="BK264" s="188">
        <f>ROUND(I264*H264,2)</f>
        <v>0</v>
      </c>
      <c r="BL264" s="19" t="s">
        <v>270</v>
      </c>
      <c r="BM264" s="187" t="s">
        <v>2035</v>
      </c>
    </row>
    <row r="265" spans="1:65" s="2" customFormat="1" ht="11.25" x14ac:dyDescent="0.2">
      <c r="A265" s="37"/>
      <c r="B265" s="38"/>
      <c r="C265" s="39"/>
      <c r="D265" s="189" t="s">
        <v>164</v>
      </c>
      <c r="E265" s="39"/>
      <c r="F265" s="190" t="s">
        <v>2036</v>
      </c>
      <c r="G265" s="39"/>
      <c r="H265" s="39"/>
      <c r="I265" s="191"/>
      <c r="J265" s="39"/>
      <c r="K265" s="39"/>
      <c r="L265" s="42"/>
      <c r="M265" s="192"/>
      <c r="N265" s="193"/>
      <c r="O265" s="67"/>
      <c r="P265" s="67"/>
      <c r="Q265" s="67"/>
      <c r="R265" s="67"/>
      <c r="S265" s="67"/>
      <c r="T265" s="68"/>
      <c r="U265" s="37"/>
      <c r="V265" s="37"/>
      <c r="W265" s="37"/>
      <c r="X265" s="37"/>
      <c r="Y265" s="37"/>
      <c r="Z265" s="37"/>
      <c r="AA265" s="37"/>
      <c r="AB265" s="37"/>
      <c r="AC265" s="37"/>
      <c r="AD265" s="37"/>
      <c r="AE265" s="37"/>
      <c r="AT265" s="19" t="s">
        <v>164</v>
      </c>
      <c r="AU265" s="19" t="s">
        <v>91</v>
      </c>
    </row>
    <row r="266" spans="1:65" s="12" customFormat="1" ht="25.9" customHeight="1" x14ac:dyDescent="0.2">
      <c r="B266" s="160"/>
      <c r="C266" s="161"/>
      <c r="D266" s="162" t="s">
        <v>80</v>
      </c>
      <c r="E266" s="163" t="s">
        <v>1008</v>
      </c>
      <c r="F266" s="163" t="s">
        <v>1009</v>
      </c>
      <c r="G266" s="161"/>
      <c r="H266" s="161"/>
      <c r="I266" s="164"/>
      <c r="J266" s="165">
        <f>BK266</f>
        <v>0</v>
      </c>
      <c r="K266" s="161"/>
      <c r="L266" s="166"/>
      <c r="M266" s="167"/>
      <c r="N266" s="168"/>
      <c r="O266" s="168"/>
      <c r="P266" s="169">
        <f>SUM(P267:P271)</f>
        <v>0</v>
      </c>
      <c r="Q266" s="168"/>
      <c r="R266" s="169">
        <f>SUM(R267:R271)</f>
        <v>0</v>
      </c>
      <c r="S266" s="168"/>
      <c r="T266" s="170">
        <f>SUM(T267:T271)</f>
        <v>0</v>
      </c>
      <c r="AR266" s="171" t="s">
        <v>162</v>
      </c>
      <c r="AT266" s="172" t="s">
        <v>80</v>
      </c>
      <c r="AU266" s="172" t="s">
        <v>81</v>
      </c>
      <c r="AY266" s="171" t="s">
        <v>154</v>
      </c>
      <c r="BK266" s="173">
        <f>SUM(BK267:BK271)</f>
        <v>0</v>
      </c>
    </row>
    <row r="267" spans="1:65" s="2" customFormat="1" ht="24.2" customHeight="1" x14ac:dyDescent="0.2">
      <c r="A267" s="37"/>
      <c r="B267" s="38"/>
      <c r="C267" s="176" t="s">
        <v>2037</v>
      </c>
      <c r="D267" s="176" t="s">
        <v>157</v>
      </c>
      <c r="E267" s="177" t="s">
        <v>1011</v>
      </c>
      <c r="F267" s="178" t="s">
        <v>2038</v>
      </c>
      <c r="G267" s="179" t="s">
        <v>1013</v>
      </c>
      <c r="H267" s="180">
        <v>1</v>
      </c>
      <c r="I267" s="181"/>
      <c r="J267" s="182">
        <f>ROUND(I267*H267,2)</f>
        <v>0</v>
      </c>
      <c r="K267" s="178" t="s">
        <v>79</v>
      </c>
      <c r="L267" s="42"/>
      <c r="M267" s="183" t="s">
        <v>79</v>
      </c>
      <c r="N267" s="184" t="s">
        <v>51</v>
      </c>
      <c r="O267" s="67"/>
      <c r="P267" s="185">
        <f>O267*H267</f>
        <v>0</v>
      </c>
      <c r="Q267" s="185">
        <v>0</v>
      </c>
      <c r="R267" s="185">
        <f>Q267*H267</f>
        <v>0</v>
      </c>
      <c r="S267" s="185">
        <v>0</v>
      </c>
      <c r="T267" s="186">
        <f>S267*H267</f>
        <v>0</v>
      </c>
      <c r="U267" s="37"/>
      <c r="V267" s="37"/>
      <c r="W267" s="37"/>
      <c r="X267" s="37"/>
      <c r="Y267" s="37"/>
      <c r="Z267" s="37"/>
      <c r="AA267" s="37"/>
      <c r="AB267" s="37"/>
      <c r="AC267" s="37"/>
      <c r="AD267" s="37"/>
      <c r="AE267" s="37"/>
      <c r="AR267" s="187" t="s">
        <v>1014</v>
      </c>
      <c r="AT267" s="187" t="s">
        <v>157</v>
      </c>
      <c r="AU267" s="187" t="s">
        <v>89</v>
      </c>
      <c r="AY267" s="19" t="s">
        <v>154</v>
      </c>
      <c r="BE267" s="188">
        <f>IF(N267="základní",J267,0)</f>
        <v>0</v>
      </c>
      <c r="BF267" s="188">
        <f>IF(N267="snížená",J267,0)</f>
        <v>0</v>
      </c>
      <c r="BG267" s="188">
        <f>IF(N267="zákl. přenesená",J267,0)</f>
        <v>0</v>
      </c>
      <c r="BH267" s="188">
        <f>IF(N267="sníž. přenesená",J267,0)</f>
        <v>0</v>
      </c>
      <c r="BI267" s="188">
        <f>IF(N267="nulová",J267,0)</f>
        <v>0</v>
      </c>
      <c r="BJ267" s="19" t="s">
        <v>89</v>
      </c>
      <c r="BK267" s="188">
        <f>ROUND(I267*H267,2)</f>
        <v>0</v>
      </c>
      <c r="BL267" s="19" t="s">
        <v>1014</v>
      </c>
      <c r="BM267" s="187" t="s">
        <v>2039</v>
      </c>
    </row>
    <row r="268" spans="1:65" s="2" customFormat="1" ht="55.5" customHeight="1" x14ac:dyDescent="0.2">
      <c r="A268" s="37"/>
      <c r="B268" s="38"/>
      <c r="C268" s="176" t="s">
        <v>1780</v>
      </c>
      <c r="D268" s="176" t="s">
        <v>157</v>
      </c>
      <c r="E268" s="177" t="s">
        <v>1017</v>
      </c>
      <c r="F268" s="178" t="s">
        <v>1018</v>
      </c>
      <c r="G268" s="179" t="s">
        <v>1013</v>
      </c>
      <c r="H268" s="180">
        <v>1</v>
      </c>
      <c r="I268" s="181"/>
      <c r="J268" s="182">
        <f>ROUND(I268*H268,2)</f>
        <v>0</v>
      </c>
      <c r="K268" s="178" t="s">
        <v>79</v>
      </c>
      <c r="L268" s="42"/>
      <c r="M268" s="183" t="s">
        <v>79</v>
      </c>
      <c r="N268" s="184" t="s">
        <v>51</v>
      </c>
      <c r="O268" s="67"/>
      <c r="P268" s="185">
        <f>O268*H268</f>
        <v>0</v>
      </c>
      <c r="Q268" s="185">
        <v>0</v>
      </c>
      <c r="R268" s="185">
        <f>Q268*H268</f>
        <v>0</v>
      </c>
      <c r="S268" s="185">
        <v>0</v>
      </c>
      <c r="T268" s="186">
        <f>S268*H268</f>
        <v>0</v>
      </c>
      <c r="U268" s="37"/>
      <c r="V268" s="37"/>
      <c r="W268" s="37"/>
      <c r="X268" s="37"/>
      <c r="Y268" s="37"/>
      <c r="Z268" s="37"/>
      <c r="AA268" s="37"/>
      <c r="AB268" s="37"/>
      <c r="AC268" s="37"/>
      <c r="AD268" s="37"/>
      <c r="AE268" s="37"/>
      <c r="AR268" s="187" t="s">
        <v>1014</v>
      </c>
      <c r="AT268" s="187" t="s">
        <v>157</v>
      </c>
      <c r="AU268" s="187" t="s">
        <v>89</v>
      </c>
      <c r="AY268" s="19" t="s">
        <v>154</v>
      </c>
      <c r="BE268" s="188">
        <f>IF(N268="základní",J268,0)</f>
        <v>0</v>
      </c>
      <c r="BF268" s="188">
        <f>IF(N268="snížená",J268,0)</f>
        <v>0</v>
      </c>
      <c r="BG268" s="188">
        <f>IF(N268="zákl. přenesená",J268,0)</f>
        <v>0</v>
      </c>
      <c r="BH268" s="188">
        <f>IF(N268="sníž. přenesená",J268,0)</f>
        <v>0</v>
      </c>
      <c r="BI268" s="188">
        <f>IF(N268="nulová",J268,0)</f>
        <v>0</v>
      </c>
      <c r="BJ268" s="19" t="s">
        <v>89</v>
      </c>
      <c r="BK268" s="188">
        <f>ROUND(I268*H268,2)</f>
        <v>0</v>
      </c>
      <c r="BL268" s="19" t="s">
        <v>1014</v>
      </c>
      <c r="BM268" s="187" t="s">
        <v>2040</v>
      </c>
    </row>
    <row r="269" spans="1:65" s="2" customFormat="1" ht="44.25" customHeight="1" x14ac:dyDescent="0.2">
      <c r="A269" s="37"/>
      <c r="B269" s="38"/>
      <c r="C269" s="176" t="s">
        <v>2041</v>
      </c>
      <c r="D269" s="176" t="s">
        <v>157</v>
      </c>
      <c r="E269" s="177" t="s">
        <v>1171</v>
      </c>
      <c r="F269" s="178" t="s">
        <v>1172</v>
      </c>
      <c r="G269" s="179" t="s">
        <v>1013</v>
      </c>
      <c r="H269" s="180">
        <v>1</v>
      </c>
      <c r="I269" s="181"/>
      <c r="J269" s="182">
        <f>ROUND(I269*H269,2)</f>
        <v>0</v>
      </c>
      <c r="K269" s="178" t="s">
        <v>79</v>
      </c>
      <c r="L269" s="42"/>
      <c r="M269" s="183" t="s">
        <v>79</v>
      </c>
      <c r="N269" s="184" t="s">
        <v>51</v>
      </c>
      <c r="O269" s="67"/>
      <c r="P269" s="185">
        <f>O269*H269</f>
        <v>0</v>
      </c>
      <c r="Q269" s="185">
        <v>0</v>
      </c>
      <c r="R269" s="185">
        <f>Q269*H269</f>
        <v>0</v>
      </c>
      <c r="S269" s="185">
        <v>0</v>
      </c>
      <c r="T269" s="186">
        <f>S269*H269</f>
        <v>0</v>
      </c>
      <c r="U269" s="37"/>
      <c r="V269" s="37"/>
      <c r="W269" s="37"/>
      <c r="X269" s="37"/>
      <c r="Y269" s="37"/>
      <c r="Z269" s="37"/>
      <c r="AA269" s="37"/>
      <c r="AB269" s="37"/>
      <c r="AC269" s="37"/>
      <c r="AD269" s="37"/>
      <c r="AE269" s="37"/>
      <c r="AR269" s="187" t="s">
        <v>1014</v>
      </c>
      <c r="AT269" s="187" t="s">
        <v>157</v>
      </c>
      <c r="AU269" s="187" t="s">
        <v>89</v>
      </c>
      <c r="AY269" s="19" t="s">
        <v>154</v>
      </c>
      <c r="BE269" s="188">
        <f>IF(N269="základní",J269,0)</f>
        <v>0</v>
      </c>
      <c r="BF269" s="188">
        <f>IF(N269="snížená",J269,0)</f>
        <v>0</v>
      </c>
      <c r="BG269" s="188">
        <f>IF(N269="zákl. přenesená",J269,0)</f>
        <v>0</v>
      </c>
      <c r="BH269" s="188">
        <f>IF(N269="sníž. přenesená",J269,0)</f>
        <v>0</v>
      </c>
      <c r="BI269" s="188">
        <f>IF(N269="nulová",J269,0)</f>
        <v>0</v>
      </c>
      <c r="BJ269" s="19" t="s">
        <v>89</v>
      </c>
      <c r="BK269" s="188">
        <f>ROUND(I269*H269,2)</f>
        <v>0</v>
      </c>
      <c r="BL269" s="19" t="s">
        <v>1014</v>
      </c>
      <c r="BM269" s="187" t="s">
        <v>2042</v>
      </c>
    </row>
    <row r="270" spans="1:65" s="2" customFormat="1" ht="24.2" customHeight="1" x14ac:dyDescent="0.2">
      <c r="A270" s="37"/>
      <c r="B270" s="38"/>
      <c r="C270" s="176" t="s">
        <v>1783</v>
      </c>
      <c r="D270" s="176" t="s">
        <v>157</v>
      </c>
      <c r="E270" s="177" t="s">
        <v>1021</v>
      </c>
      <c r="F270" s="178" t="s">
        <v>1022</v>
      </c>
      <c r="G270" s="179" t="s">
        <v>1023</v>
      </c>
      <c r="H270" s="180">
        <v>1</v>
      </c>
      <c r="I270" s="181"/>
      <c r="J270" s="182">
        <f>ROUND(I270*H270,2)</f>
        <v>0</v>
      </c>
      <c r="K270" s="178" t="s">
        <v>79</v>
      </c>
      <c r="L270" s="42"/>
      <c r="M270" s="183" t="s">
        <v>79</v>
      </c>
      <c r="N270" s="184" t="s">
        <v>51</v>
      </c>
      <c r="O270" s="67"/>
      <c r="P270" s="185">
        <f>O270*H270</f>
        <v>0</v>
      </c>
      <c r="Q270" s="185">
        <v>0</v>
      </c>
      <c r="R270" s="185">
        <f>Q270*H270</f>
        <v>0</v>
      </c>
      <c r="S270" s="185">
        <v>0</v>
      </c>
      <c r="T270" s="186">
        <f>S270*H270</f>
        <v>0</v>
      </c>
      <c r="U270" s="37"/>
      <c r="V270" s="37"/>
      <c r="W270" s="37"/>
      <c r="X270" s="37"/>
      <c r="Y270" s="37"/>
      <c r="Z270" s="37"/>
      <c r="AA270" s="37"/>
      <c r="AB270" s="37"/>
      <c r="AC270" s="37"/>
      <c r="AD270" s="37"/>
      <c r="AE270" s="37"/>
      <c r="AR270" s="187" t="s">
        <v>1014</v>
      </c>
      <c r="AT270" s="187" t="s">
        <v>157</v>
      </c>
      <c r="AU270" s="187" t="s">
        <v>89</v>
      </c>
      <c r="AY270" s="19" t="s">
        <v>154</v>
      </c>
      <c r="BE270" s="188">
        <f>IF(N270="základní",J270,0)</f>
        <v>0</v>
      </c>
      <c r="BF270" s="188">
        <f>IF(N270="snížená",J270,0)</f>
        <v>0</v>
      </c>
      <c r="BG270" s="188">
        <f>IF(N270="zákl. přenesená",J270,0)</f>
        <v>0</v>
      </c>
      <c r="BH270" s="188">
        <f>IF(N270="sníž. přenesená",J270,0)</f>
        <v>0</v>
      </c>
      <c r="BI270" s="188">
        <f>IF(N270="nulová",J270,0)</f>
        <v>0</v>
      </c>
      <c r="BJ270" s="19" t="s">
        <v>89</v>
      </c>
      <c r="BK270" s="188">
        <f>ROUND(I270*H270,2)</f>
        <v>0</v>
      </c>
      <c r="BL270" s="19" t="s">
        <v>1014</v>
      </c>
      <c r="BM270" s="187" t="s">
        <v>2043</v>
      </c>
    </row>
    <row r="271" spans="1:65" s="2" customFormat="1" ht="16.5" customHeight="1" x14ac:dyDescent="0.2">
      <c r="A271" s="37"/>
      <c r="B271" s="38"/>
      <c r="C271" s="176" t="s">
        <v>2044</v>
      </c>
      <c r="D271" s="176" t="s">
        <v>157</v>
      </c>
      <c r="E271" s="177" t="s">
        <v>2045</v>
      </c>
      <c r="F271" s="178" t="s">
        <v>2046</v>
      </c>
      <c r="G271" s="179" t="s">
        <v>1023</v>
      </c>
      <c r="H271" s="180">
        <v>1</v>
      </c>
      <c r="I271" s="181"/>
      <c r="J271" s="182">
        <f>ROUND(I271*H271,2)</f>
        <v>0</v>
      </c>
      <c r="K271" s="178" t="s">
        <v>79</v>
      </c>
      <c r="L271" s="42"/>
      <c r="M271" s="248" t="s">
        <v>79</v>
      </c>
      <c r="N271" s="249" t="s">
        <v>51</v>
      </c>
      <c r="O271" s="250"/>
      <c r="P271" s="251">
        <f>O271*H271</f>
        <v>0</v>
      </c>
      <c r="Q271" s="251">
        <v>0</v>
      </c>
      <c r="R271" s="251">
        <f>Q271*H271</f>
        <v>0</v>
      </c>
      <c r="S271" s="251">
        <v>0</v>
      </c>
      <c r="T271" s="252">
        <f>S271*H271</f>
        <v>0</v>
      </c>
      <c r="U271" s="37"/>
      <c r="V271" s="37"/>
      <c r="W271" s="37"/>
      <c r="X271" s="37"/>
      <c r="Y271" s="37"/>
      <c r="Z271" s="37"/>
      <c r="AA271" s="37"/>
      <c r="AB271" s="37"/>
      <c r="AC271" s="37"/>
      <c r="AD271" s="37"/>
      <c r="AE271" s="37"/>
      <c r="AR271" s="187" t="s">
        <v>1014</v>
      </c>
      <c r="AT271" s="187" t="s">
        <v>157</v>
      </c>
      <c r="AU271" s="187" t="s">
        <v>89</v>
      </c>
      <c r="AY271" s="19" t="s">
        <v>154</v>
      </c>
      <c r="BE271" s="188">
        <f>IF(N271="základní",J271,0)</f>
        <v>0</v>
      </c>
      <c r="BF271" s="188">
        <f>IF(N271="snížená",J271,0)</f>
        <v>0</v>
      </c>
      <c r="BG271" s="188">
        <f>IF(N271="zákl. přenesená",J271,0)</f>
        <v>0</v>
      </c>
      <c r="BH271" s="188">
        <f>IF(N271="sníž. přenesená",J271,0)</f>
        <v>0</v>
      </c>
      <c r="BI271" s="188">
        <f>IF(N271="nulová",J271,0)</f>
        <v>0</v>
      </c>
      <c r="BJ271" s="19" t="s">
        <v>89</v>
      </c>
      <c r="BK271" s="188">
        <f>ROUND(I271*H271,2)</f>
        <v>0</v>
      </c>
      <c r="BL271" s="19" t="s">
        <v>1014</v>
      </c>
      <c r="BM271" s="187" t="s">
        <v>2047</v>
      </c>
    </row>
    <row r="272" spans="1:65" s="2" customFormat="1" ht="6.95" customHeight="1" x14ac:dyDescent="0.2">
      <c r="A272" s="37"/>
      <c r="B272" s="50"/>
      <c r="C272" s="51"/>
      <c r="D272" s="51"/>
      <c r="E272" s="51"/>
      <c r="F272" s="51"/>
      <c r="G272" s="51"/>
      <c r="H272" s="51"/>
      <c r="I272" s="51"/>
      <c r="J272" s="51"/>
      <c r="K272" s="51"/>
      <c r="L272" s="42"/>
      <c r="M272" s="37"/>
      <c r="O272" s="37"/>
      <c r="P272" s="37"/>
      <c r="Q272" s="37"/>
      <c r="R272" s="37"/>
      <c r="S272" s="37"/>
      <c r="T272" s="37"/>
      <c r="U272" s="37"/>
      <c r="V272" s="37"/>
      <c r="W272" s="37"/>
      <c r="X272" s="37"/>
      <c r="Y272" s="37"/>
      <c r="Z272" s="37"/>
      <c r="AA272" s="37"/>
      <c r="AB272" s="37"/>
      <c r="AC272" s="37"/>
      <c r="AD272" s="37"/>
      <c r="AE272" s="37"/>
    </row>
  </sheetData>
  <sheetProtection algorithmName="SHA-512" hashValue="oOFGh24TRt01X6OlzJJKXrJI5oeplKu/iwt8LnMdREzSbWb923wuBg0vNIKtLSgEk6ap5sKT+AGa9l/9aflmjA==" saltValue="764vupGGJGtCReomfEk3Vgr4pVZrNmbRYZV+xpWAqVz8xuOau5MqnKZx7kSdu17Nx8hgi/1rq8d8IP2yVDugTw==" spinCount="100000" sheet="1" objects="1" scenarios="1" formatColumns="0" formatRows="0" autoFilter="0"/>
  <autoFilter ref="C85:K271" xr:uid="{00000000-0009-0000-0000-000006000000}"/>
  <mergeCells count="9">
    <mergeCell ref="E50:H50"/>
    <mergeCell ref="E76:H76"/>
    <mergeCell ref="E78:H78"/>
    <mergeCell ref="L2:V2"/>
    <mergeCell ref="E7:H7"/>
    <mergeCell ref="E9:H9"/>
    <mergeCell ref="E18:H18"/>
    <mergeCell ref="E27:H27"/>
    <mergeCell ref="E48:H48"/>
  </mergeCells>
  <hyperlinks>
    <hyperlink ref="F265" r:id="rId1" xr:uid="{00000000-0004-0000-0600-000000000000}"/>
  </hyperlinks>
  <pageMargins left="0.39370078740157483" right="0.39370078740157483" top="0.39370078740157483" bottom="0.39370078740157483" header="0" footer="0"/>
  <pageSetup paperSize="9" scale="76" fitToHeight="100" orientation="portrait" r:id="rId2"/>
  <headerFooter>
    <oddFooter>&amp;CStrana &amp;P z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128"/>
  <sheetViews>
    <sheetView showGridLines="0" workbookViewId="0">
      <selection activeCell="E23" sqref="E23:AN23"/>
    </sheetView>
  </sheetViews>
  <sheetFormatPr defaultRowHeight="16.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x14ac:dyDescent="0.2">
      <c r="L2" s="374"/>
      <c r="M2" s="374"/>
      <c r="N2" s="374"/>
      <c r="O2" s="374"/>
      <c r="P2" s="374"/>
      <c r="Q2" s="374"/>
      <c r="R2" s="374"/>
      <c r="S2" s="374"/>
      <c r="T2" s="374"/>
      <c r="U2" s="374"/>
      <c r="V2" s="374"/>
      <c r="AT2" s="19" t="s">
        <v>109</v>
      </c>
    </row>
    <row r="3" spans="1:46" s="1" customFormat="1" ht="6.95" customHeight="1" x14ac:dyDescent="0.2">
      <c r="B3" s="104"/>
      <c r="C3" s="105"/>
      <c r="D3" s="105"/>
      <c r="E3" s="105"/>
      <c r="F3" s="105"/>
      <c r="G3" s="105"/>
      <c r="H3" s="105"/>
      <c r="I3" s="105"/>
      <c r="J3" s="105"/>
      <c r="K3" s="105"/>
      <c r="L3" s="22"/>
      <c r="AT3" s="19" t="s">
        <v>91</v>
      </c>
    </row>
    <row r="4" spans="1:46" s="1" customFormat="1" ht="24.95" customHeight="1" x14ac:dyDescent="0.2">
      <c r="B4" s="22"/>
      <c r="D4" s="106" t="s">
        <v>110</v>
      </c>
      <c r="L4" s="22"/>
      <c r="M4" s="107" t="s">
        <v>10</v>
      </c>
      <c r="AT4" s="19" t="s">
        <v>4</v>
      </c>
    </row>
    <row r="5" spans="1:46" s="1" customFormat="1" ht="6.95" customHeight="1" x14ac:dyDescent="0.2">
      <c r="B5" s="22"/>
      <c r="L5" s="22"/>
    </row>
    <row r="6" spans="1:46" s="1" customFormat="1" ht="12" customHeight="1" x14ac:dyDescent="0.2">
      <c r="B6" s="22"/>
      <c r="D6" s="108" t="s">
        <v>16</v>
      </c>
      <c r="L6" s="22"/>
    </row>
    <row r="7" spans="1:46" s="1" customFormat="1" ht="16.5" customHeight="1" x14ac:dyDescent="0.2">
      <c r="B7" s="22"/>
      <c r="E7" s="375" t="str">
        <f>'Rekapitulace stavby'!K6</f>
        <v>Rekonstrukce mycího centra kuchyně</v>
      </c>
      <c r="F7" s="376"/>
      <c r="G7" s="376"/>
      <c r="H7" s="376"/>
      <c r="L7" s="22"/>
    </row>
    <row r="8" spans="1:46" s="2" customFormat="1" ht="12" customHeight="1" x14ac:dyDescent="0.2">
      <c r="A8" s="37"/>
      <c r="B8" s="42"/>
      <c r="C8" s="37"/>
      <c r="D8" s="108" t="s">
        <v>111</v>
      </c>
      <c r="E8" s="37"/>
      <c r="F8" s="37"/>
      <c r="G8" s="37"/>
      <c r="H8" s="37"/>
      <c r="I8" s="37"/>
      <c r="J8" s="37"/>
      <c r="K8" s="37"/>
      <c r="L8" s="109"/>
      <c r="S8" s="37"/>
      <c r="T8" s="37"/>
      <c r="U8" s="37"/>
      <c r="V8" s="37"/>
      <c r="W8" s="37"/>
      <c r="X8" s="37"/>
      <c r="Y8" s="37"/>
      <c r="Z8" s="37"/>
      <c r="AA8" s="37"/>
      <c r="AB8" s="37"/>
      <c r="AC8" s="37"/>
      <c r="AD8" s="37"/>
      <c r="AE8" s="37"/>
    </row>
    <row r="9" spans="1:46" s="2" customFormat="1" ht="16.5" customHeight="1" x14ac:dyDescent="0.2">
      <c r="A9" s="37"/>
      <c r="B9" s="42"/>
      <c r="C9" s="37"/>
      <c r="D9" s="37"/>
      <c r="E9" s="377" t="s">
        <v>2048</v>
      </c>
      <c r="F9" s="378"/>
      <c r="G9" s="378"/>
      <c r="H9" s="378"/>
      <c r="I9" s="37"/>
      <c r="J9" s="37"/>
      <c r="K9" s="37"/>
      <c r="L9" s="109"/>
      <c r="S9" s="37"/>
      <c r="T9" s="37"/>
      <c r="U9" s="37"/>
      <c r="V9" s="37"/>
      <c r="W9" s="37"/>
      <c r="X9" s="37"/>
      <c r="Y9" s="37"/>
      <c r="Z9" s="37"/>
      <c r="AA9" s="37"/>
      <c r="AB9" s="37"/>
      <c r="AC9" s="37"/>
      <c r="AD9" s="37"/>
      <c r="AE9" s="37"/>
    </row>
    <row r="10" spans="1:46" s="2" customFormat="1" ht="11.25" x14ac:dyDescent="0.2">
      <c r="A10" s="37"/>
      <c r="B10" s="42"/>
      <c r="C10" s="37"/>
      <c r="D10" s="37"/>
      <c r="E10" s="37"/>
      <c r="F10" s="37"/>
      <c r="G10" s="37"/>
      <c r="H10" s="37"/>
      <c r="I10" s="37"/>
      <c r="J10" s="37"/>
      <c r="K10" s="37"/>
      <c r="L10" s="109"/>
      <c r="S10" s="37"/>
      <c r="T10" s="37"/>
      <c r="U10" s="37"/>
      <c r="V10" s="37"/>
      <c r="W10" s="37"/>
      <c r="X10" s="37"/>
      <c r="Y10" s="37"/>
      <c r="Z10" s="37"/>
      <c r="AA10" s="37"/>
      <c r="AB10" s="37"/>
      <c r="AC10" s="37"/>
      <c r="AD10" s="37"/>
      <c r="AE10" s="37"/>
    </row>
    <row r="11" spans="1:46" s="2" customFormat="1" ht="12" customHeight="1" x14ac:dyDescent="0.2">
      <c r="A11" s="37"/>
      <c r="B11" s="42"/>
      <c r="C11" s="37"/>
      <c r="D11" s="108" t="s">
        <v>18</v>
      </c>
      <c r="E11" s="37"/>
      <c r="F11" s="110" t="s">
        <v>79</v>
      </c>
      <c r="G11" s="37"/>
      <c r="H11" s="37"/>
      <c r="I11" s="108" t="s">
        <v>20</v>
      </c>
      <c r="J11" s="110" t="s">
        <v>79</v>
      </c>
      <c r="K11" s="37"/>
      <c r="L11" s="109"/>
      <c r="S11" s="37"/>
      <c r="T11" s="37"/>
      <c r="U11" s="37"/>
      <c r="V11" s="37"/>
      <c r="W11" s="37"/>
      <c r="X11" s="37"/>
      <c r="Y11" s="37"/>
      <c r="Z11" s="37"/>
      <c r="AA11" s="37"/>
      <c r="AB11" s="37"/>
      <c r="AC11" s="37"/>
      <c r="AD11" s="37"/>
      <c r="AE11" s="37"/>
    </row>
    <row r="12" spans="1:46" s="2" customFormat="1" ht="12" customHeight="1" x14ac:dyDescent="0.2">
      <c r="A12" s="37"/>
      <c r="B12" s="42"/>
      <c r="C12" s="37"/>
      <c r="D12" s="108" t="s">
        <v>22</v>
      </c>
      <c r="E12" s="37"/>
      <c r="F12" s="110" t="s">
        <v>23</v>
      </c>
      <c r="G12" s="37"/>
      <c r="H12" s="37"/>
      <c r="I12" s="108" t="s">
        <v>24</v>
      </c>
      <c r="J12" s="111" t="str">
        <f>'Rekapitulace stavby'!AN8</f>
        <v>10. 4. 2023</v>
      </c>
      <c r="K12" s="37"/>
      <c r="L12" s="109"/>
      <c r="S12" s="37"/>
      <c r="T12" s="37"/>
      <c r="U12" s="37"/>
      <c r="V12" s="37"/>
      <c r="W12" s="37"/>
      <c r="X12" s="37"/>
      <c r="Y12" s="37"/>
      <c r="Z12" s="37"/>
      <c r="AA12" s="37"/>
      <c r="AB12" s="37"/>
      <c r="AC12" s="37"/>
      <c r="AD12" s="37"/>
      <c r="AE12" s="37"/>
    </row>
    <row r="13" spans="1:46" s="2" customFormat="1" ht="10.9" customHeight="1" x14ac:dyDescent="0.2">
      <c r="A13" s="37"/>
      <c r="B13" s="42"/>
      <c r="C13" s="37"/>
      <c r="D13" s="37"/>
      <c r="E13" s="37"/>
      <c r="F13" s="37"/>
      <c r="G13" s="37"/>
      <c r="H13" s="37"/>
      <c r="I13" s="37"/>
      <c r="J13" s="37"/>
      <c r="K13" s="37"/>
      <c r="L13" s="109"/>
      <c r="S13" s="37"/>
      <c r="T13" s="37"/>
      <c r="U13" s="37"/>
      <c r="V13" s="37"/>
      <c r="W13" s="37"/>
      <c r="X13" s="37"/>
      <c r="Y13" s="37"/>
      <c r="Z13" s="37"/>
      <c r="AA13" s="37"/>
      <c r="AB13" s="37"/>
      <c r="AC13" s="37"/>
      <c r="AD13" s="37"/>
      <c r="AE13" s="37"/>
    </row>
    <row r="14" spans="1:46" s="2" customFormat="1" ht="12" customHeight="1" x14ac:dyDescent="0.2">
      <c r="A14" s="37"/>
      <c r="B14" s="42"/>
      <c r="C14" s="37"/>
      <c r="D14" s="108" t="s">
        <v>30</v>
      </c>
      <c r="E14" s="37"/>
      <c r="F14" s="37"/>
      <c r="G14" s="37"/>
      <c r="H14" s="37"/>
      <c r="I14" s="108" t="s">
        <v>31</v>
      </c>
      <c r="J14" s="110" t="s">
        <v>32</v>
      </c>
      <c r="K14" s="37"/>
      <c r="L14" s="109"/>
      <c r="S14" s="37"/>
      <c r="T14" s="37"/>
      <c r="U14" s="37"/>
      <c r="V14" s="37"/>
      <c r="W14" s="37"/>
      <c r="X14" s="37"/>
      <c r="Y14" s="37"/>
      <c r="Z14" s="37"/>
      <c r="AA14" s="37"/>
      <c r="AB14" s="37"/>
      <c r="AC14" s="37"/>
      <c r="AD14" s="37"/>
      <c r="AE14" s="37"/>
    </row>
    <row r="15" spans="1:46" s="2" customFormat="1" ht="18" customHeight="1" x14ac:dyDescent="0.2">
      <c r="A15" s="37"/>
      <c r="B15" s="42"/>
      <c r="C15" s="37"/>
      <c r="D15" s="37"/>
      <c r="E15" s="110" t="s">
        <v>33</v>
      </c>
      <c r="F15" s="37"/>
      <c r="G15" s="37"/>
      <c r="H15" s="37"/>
      <c r="I15" s="108" t="s">
        <v>34</v>
      </c>
      <c r="J15" s="110" t="s">
        <v>35</v>
      </c>
      <c r="K15" s="37"/>
      <c r="L15" s="109"/>
      <c r="S15" s="37"/>
      <c r="T15" s="37"/>
      <c r="U15" s="37"/>
      <c r="V15" s="37"/>
      <c r="W15" s="37"/>
      <c r="X15" s="37"/>
      <c r="Y15" s="37"/>
      <c r="Z15" s="37"/>
      <c r="AA15" s="37"/>
      <c r="AB15" s="37"/>
      <c r="AC15" s="37"/>
      <c r="AD15" s="37"/>
      <c r="AE15" s="37"/>
    </row>
    <row r="16" spans="1:46" s="2" customFormat="1" ht="6.95" customHeight="1" x14ac:dyDescent="0.2">
      <c r="A16" s="37"/>
      <c r="B16" s="42"/>
      <c r="C16" s="37"/>
      <c r="D16" s="37"/>
      <c r="E16" s="37"/>
      <c r="F16" s="37"/>
      <c r="G16" s="37"/>
      <c r="H16" s="37"/>
      <c r="I16" s="37"/>
      <c r="J16" s="37"/>
      <c r="K16" s="37"/>
      <c r="L16" s="109"/>
      <c r="S16" s="37"/>
      <c r="T16" s="37"/>
      <c r="U16" s="37"/>
      <c r="V16" s="37"/>
      <c r="W16" s="37"/>
      <c r="X16" s="37"/>
      <c r="Y16" s="37"/>
      <c r="Z16" s="37"/>
      <c r="AA16" s="37"/>
      <c r="AB16" s="37"/>
      <c r="AC16" s="37"/>
      <c r="AD16" s="37"/>
      <c r="AE16" s="37"/>
    </row>
    <row r="17" spans="1:31" s="2" customFormat="1" ht="12" customHeight="1" x14ac:dyDescent="0.2">
      <c r="A17" s="37"/>
      <c r="B17" s="42"/>
      <c r="C17" s="37"/>
      <c r="D17" s="108" t="s">
        <v>36</v>
      </c>
      <c r="E17" s="37"/>
      <c r="F17" s="37"/>
      <c r="G17" s="37"/>
      <c r="H17" s="37"/>
      <c r="I17" s="108" t="s">
        <v>31</v>
      </c>
      <c r="J17" s="32" t="str">
        <f>'Rekapitulace stavby'!AN13</f>
        <v>Vyplň údaj</v>
      </c>
      <c r="K17" s="37"/>
      <c r="L17" s="109"/>
      <c r="S17" s="37"/>
      <c r="T17" s="37"/>
      <c r="U17" s="37"/>
      <c r="V17" s="37"/>
      <c r="W17" s="37"/>
      <c r="X17" s="37"/>
      <c r="Y17" s="37"/>
      <c r="Z17" s="37"/>
      <c r="AA17" s="37"/>
      <c r="AB17" s="37"/>
      <c r="AC17" s="37"/>
      <c r="AD17" s="37"/>
      <c r="AE17" s="37"/>
    </row>
    <row r="18" spans="1:31" s="2" customFormat="1" ht="18" customHeight="1" x14ac:dyDescent="0.2">
      <c r="A18" s="37"/>
      <c r="B18" s="42"/>
      <c r="C18" s="37"/>
      <c r="D18" s="37"/>
      <c r="E18" s="379" t="str">
        <f>'Rekapitulace stavby'!E14</f>
        <v>Vyplň údaj</v>
      </c>
      <c r="F18" s="380"/>
      <c r="G18" s="380"/>
      <c r="H18" s="380"/>
      <c r="I18" s="108" t="s">
        <v>34</v>
      </c>
      <c r="J18" s="32" t="str">
        <f>'Rekapitulace stavby'!AN14</f>
        <v>Vyplň údaj</v>
      </c>
      <c r="K18" s="37"/>
      <c r="L18" s="109"/>
      <c r="S18" s="37"/>
      <c r="T18" s="37"/>
      <c r="U18" s="37"/>
      <c r="V18" s="37"/>
      <c r="W18" s="37"/>
      <c r="X18" s="37"/>
      <c r="Y18" s="37"/>
      <c r="Z18" s="37"/>
      <c r="AA18" s="37"/>
      <c r="AB18" s="37"/>
      <c r="AC18" s="37"/>
      <c r="AD18" s="37"/>
      <c r="AE18" s="37"/>
    </row>
    <row r="19" spans="1:31" s="2" customFormat="1" ht="6.95" customHeight="1" x14ac:dyDescent="0.2">
      <c r="A19" s="37"/>
      <c r="B19" s="42"/>
      <c r="C19" s="37"/>
      <c r="D19" s="37"/>
      <c r="E19" s="37"/>
      <c r="F19" s="37"/>
      <c r="G19" s="37"/>
      <c r="H19" s="37"/>
      <c r="I19" s="37"/>
      <c r="J19" s="37"/>
      <c r="K19" s="37"/>
      <c r="L19" s="109"/>
      <c r="S19" s="37"/>
      <c r="T19" s="37"/>
      <c r="U19" s="37"/>
      <c r="V19" s="37"/>
      <c r="W19" s="37"/>
      <c r="X19" s="37"/>
      <c r="Y19" s="37"/>
      <c r="Z19" s="37"/>
      <c r="AA19" s="37"/>
      <c r="AB19" s="37"/>
      <c r="AC19" s="37"/>
      <c r="AD19" s="37"/>
      <c r="AE19" s="37"/>
    </row>
    <row r="20" spans="1:31" s="2" customFormat="1" ht="12" customHeight="1" x14ac:dyDescent="0.2">
      <c r="A20" s="37"/>
      <c r="B20" s="42"/>
      <c r="C20" s="37"/>
      <c r="D20" s="108" t="s">
        <v>38</v>
      </c>
      <c r="E20" s="37"/>
      <c r="F20" s="37"/>
      <c r="G20" s="37"/>
      <c r="H20" s="37"/>
      <c r="I20" s="108" t="s">
        <v>31</v>
      </c>
      <c r="J20" s="110" t="s">
        <v>39</v>
      </c>
      <c r="K20" s="37"/>
      <c r="L20" s="109"/>
      <c r="S20" s="37"/>
      <c r="T20" s="37"/>
      <c r="U20" s="37"/>
      <c r="V20" s="37"/>
      <c r="W20" s="37"/>
      <c r="X20" s="37"/>
      <c r="Y20" s="37"/>
      <c r="Z20" s="37"/>
      <c r="AA20" s="37"/>
      <c r="AB20" s="37"/>
      <c r="AC20" s="37"/>
      <c r="AD20" s="37"/>
      <c r="AE20" s="37"/>
    </row>
    <row r="21" spans="1:31" s="2" customFormat="1" ht="18" customHeight="1" x14ac:dyDescent="0.2">
      <c r="A21" s="37"/>
      <c r="B21" s="42"/>
      <c r="C21" s="37"/>
      <c r="D21" s="37"/>
      <c r="E21" s="110" t="s">
        <v>40</v>
      </c>
      <c r="F21" s="37"/>
      <c r="G21" s="37"/>
      <c r="H21" s="37"/>
      <c r="I21" s="108" t="s">
        <v>34</v>
      </c>
      <c r="J21" s="110" t="s">
        <v>41</v>
      </c>
      <c r="K21" s="37"/>
      <c r="L21" s="109"/>
      <c r="S21" s="37"/>
      <c r="T21" s="37"/>
      <c r="U21" s="37"/>
      <c r="V21" s="37"/>
      <c r="W21" s="37"/>
      <c r="X21" s="37"/>
      <c r="Y21" s="37"/>
      <c r="Z21" s="37"/>
      <c r="AA21" s="37"/>
      <c r="AB21" s="37"/>
      <c r="AC21" s="37"/>
      <c r="AD21" s="37"/>
      <c r="AE21" s="37"/>
    </row>
    <row r="22" spans="1:31" s="2" customFormat="1" ht="6.95" customHeight="1" x14ac:dyDescent="0.2">
      <c r="A22" s="37"/>
      <c r="B22" s="42"/>
      <c r="C22" s="37"/>
      <c r="D22" s="37"/>
      <c r="E22" s="37"/>
      <c r="F22" s="37"/>
      <c r="G22" s="37"/>
      <c r="H22" s="37"/>
      <c r="I22" s="37"/>
      <c r="J22" s="37"/>
      <c r="K22" s="37"/>
      <c r="L22" s="109"/>
      <c r="S22" s="37"/>
      <c r="T22" s="37"/>
      <c r="U22" s="37"/>
      <c r="V22" s="37"/>
      <c r="W22" s="37"/>
      <c r="X22" s="37"/>
      <c r="Y22" s="37"/>
      <c r="Z22" s="37"/>
      <c r="AA22" s="37"/>
      <c r="AB22" s="37"/>
      <c r="AC22" s="37"/>
      <c r="AD22" s="37"/>
      <c r="AE22" s="37"/>
    </row>
    <row r="23" spans="1:31" s="2" customFormat="1" ht="12" customHeight="1" x14ac:dyDescent="0.2">
      <c r="A23" s="37"/>
      <c r="B23" s="42"/>
      <c r="C23" s="37"/>
      <c r="D23" s="108" t="s">
        <v>43</v>
      </c>
      <c r="E23" s="37"/>
      <c r="F23" s="37"/>
      <c r="G23" s="37"/>
      <c r="H23" s="37"/>
      <c r="I23" s="108" t="s">
        <v>31</v>
      </c>
      <c r="J23" s="110" t="s">
        <v>39</v>
      </c>
      <c r="K23" s="37"/>
      <c r="L23" s="109"/>
      <c r="S23" s="37"/>
      <c r="T23" s="37"/>
      <c r="U23" s="37"/>
      <c r="V23" s="37"/>
      <c r="W23" s="37"/>
      <c r="X23" s="37"/>
      <c r="Y23" s="37"/>
      <c r="Z23" s="37"/>
      <c r="AA23" s="37"/>
      <c r="AB23" s="37"/>
      <c r="AC23" s="37"/>
      <c r="AD23" s="37"/>
      <c r="AE23" s="37"/>
    </row>
    <row r="24" spans="1:31" s="2" customFormat="1" ht="18" customHeight="1" x14ac:dyDescent="0.2">
      <c r="A24" s="37"/>
      <c r="B24" s="42"/>
      <c r="C24" s="37"/>
      <c r="D24" s="37"/>
      <c r="E24" s="110" t="s">
        <v>40</v>
      </c>
      <c r="F24" s="37"/>
      <c r="G24" s="37"/>
      <c r="H24" s="37"/>
      <c r="I24" s="108" t="s">
        <v>34</v>
      </c>
      <c r="J24" s="110" t="s">
        <v>41</v>
      </c>
      <c r="K24" s="37"/>
      <c r="L24" s="109"/>
      <c r="S24" s="37"/>
      <c r="T24" s="37"/>
      <c r="U24" s="37"/>
      <c r="V24" s="37"/>
      <c r="W24" s="37"/>
      <c r="X24" s="37"/>
      <c r="Y24" s="37"/>
      <c r="Z24" s="37"/>
      <c r="AA24" s="37"/>
      <c r="AB24" s="37"/>
      <c r="AC24" s="37"/>
      <c r="AD24" s="37"/>
      <c r="AE24" s="37"/>
    </row>
    <row r="25" spans="1:31" s="2" customFormat="1" ht="6.95" customHeight="1" x14ac:dyDescent="0.2">
      <c r="A25" s="37"/>
      <c r="B25" s="42"/>
      <c r="C25" s="37"/>
      <c r="D25" s="37"/>
      <c r="E25" s="37"/>
      <c r="F25" s="37"/>
      <c r="G25" s="37"/>
      <c r="H25" s="37"/>
      <c r="I25" s="37"/>
      <c r="J25" s="37"/>
      <c r="K25" s="37"/>
      <c r="L25" s="109"/>
      <c r="S25" s="37"/>
      <c r="T25" s="37"/>
      <c r="U25" s="37"/>
      <c r="V25" s="37"/>
      <c r="W25" s="37"/>
      <c r="X25" s="37"/>
      <c r="Y25" s="37"/>
      <c r="Z25" s="37"/>
      <c r="AA25" s="37"/>
      <c r="AB25" s="37"/>
      <c r="AC25" s="37"/>
      <c r="AD25" s="37"/>
      <c r="AE25" s="37"/>
    </row>
    <row r="26" spans="1:31" s="2" customFormat="1" ht="12" customHeight="1" x14ac:dyDescent="0.2">
      <c r="A26" s="37"/>
      <c r="B26" s="42"/>
      <c r="C26" s="37"/>
      <c r="D26" s="108" t="s">
        <v>44</v>
      </c>
      <c r="E26" s="37"/>
      <c r="F26" s="37"/>
      <c r="G26" s="37"/>
      <c r="H26" s="37"/>
      <c r="I26" s="37"/>
      <c r="J26" s="37"/>
      <c r="K26" s="37"/>
      <c r="L26" s="109"/>
      <c r="S26" s="37"/>
      <c r="T26" s="37"/>
      <c r="U26" s="37"/>
      <c r="V26" s="37"/>
      <c r="W26" s="37"/>
      <c r="X26" s="37"/>
      <c r="Y26" s="37"/>
      <c r="Z26" s="37"/>
      <c r="AA26" s="37"/>
      <c r="AB26" s="37"/>
      <c r="AC26" s="37"/>
      <c r="AD26" s="37"/>
      <c r="AE26" s="37"/>
    </row>
    <row r="27" spans="1:31" s="8" customFormat="1" ht="16.5" customHeight="1" x14ac:dyDescent="0.2">
      <c r="A27" s="112"/>
      <c r="B27" s="113"/>
      <c r="C27" s="112"/>
      <c r="D27" s="112"/>
      <c r="E27" s="381" t="s">
        <v>79</v>
      </c>
      <c r="F27" s="381"/>
      <c r="G27" s="381"/>
      <c r="H27" s="381"/>
      <c r="I27" s="112"/>
      <c r="J27" s="112"/>
      <c r="K27" s="112"/>
      <c r="L27" s="114"/>
      <c r="S27" s="112"/>
      <c r="T27" s="112"/>
      <c r="U27" s="112"/>
      <c r="V27" s="112"/>
      <c r="W27" s="112"/>
      <c r="X27" s="112"/>
      <c r="Y27" s="112"/>
      <c r="Z27" s="112"/>
      <c r="AA27" s="112"/>
      <c r="AB27" s="112"/>
      <c r="AC27" s="112"/>
      <c r="AD27" s="112"/>
      <c r="AE27" s="112"/>
    </row>
    <row r="28" spans="1:31" s="2" customFormat="1" ht="6.95" customHeight="1" x14ac:dyDescent="0.2">
      <c r="A28" s="37"/>
      <c r="B28" s="42"/>
      <c r="C28" s="37"/>
      <c r="D28" s="37"/>
      <c r="E28" s="37"/>
      <c r="F28" s="37"/>
      <c r="G28" s="37"/>
      <c r="H28" s="37"/>
      <c r="I28" s="37"/>
      <c r="J28" s="37"/>
      <c r="K28" s="37"/>
      <c r="L28" s="109"/>
      <c r="S28" s="37"/>
      <c r="T28" s="37"/>
      <c r="U28" s="37"/>
      <c r="V28" s="37"/>
      <c r="W28" s="37"/>
      <c r="X28" s="37"/>
      <c r="Y28" s="37"/>
      <c r="Z28" s="37"/>
      <c r="AA28" s="37"/>
      <c r="AB28" s="37"/>
      <c r="AC28" s="37"/>
      <c r="AD28" s="37"/>
      <c r="AE28" s="37"/>
    </row>
    <row r="29" spans="1:31" s="2" customFormat="1" ht="6.95" customHeight="1" x14ac:dyDescent="0.2">
      <c r="A29" s="37"/>
      <c r="B29" s="42"/>
      <c r="C29" s="37"/>
      <c r="D29" s="115"/>
      <c r="E29" s="115"/>
      <c r="F29" s="115"/>
      <c r="G29" s="115"/>
      <c r="H29" s="115"/>
      <c r="I29" s="115"/>
      <c r="J29" s="115"/>
      <c r="K29" s="115"/>
      <c r="L29" s="109"/>
      <c r="S29" s="37"/>
      <c r="T29" s="37"/>
      <c r="U29" s="37"/>
      <c r="V29" s="37"/>
      <c r="W29" s="37"/>
      <c r="X29" s="37"/>
      <c r="Y29" s="37"/>
      <c r="Z29" s="37"/>
      <c r="AA29" s="37"/>
      <c r="AB29" s="37"/>
      <c r="AC29" s="37"/>
      <c r="AD29" s="37"/>
      <c r="AE29" s="37"/>
    </row>
    <row r="30" spans="1:31" s="2" customFormat="1" ht="25.35" customHeight="1" x14ac:dyDescent="0.2">
      <c r="A30" s="37"/>
      <c r="B30" s="42"/>
      <c r="C30" s="37"/>
      <c r="D30" s="116" t="s">
        <v>46</v>
      </c>
      <c r="E30" s="37"/>
      <c r="F30" s="37"/>
      <c r="G30" s="37"/>
      <c r="H30" s="37"/>
      <c r="I30" s="37"/>
      <c r="J30" s="117">
        <f>ROUND(J85, 2)</f>
        <v>0</v>
      </c>
      <c r="K30" s="37"/>
      <c r="L30" s="109"/>
      <c r="S30" s="37"/>
      <c r="T30" s="37"/>
      <c r="U30" s="37"/>
      <c r="V30" s="37"/>
      <c r="W30" s="37"/>
      <c r="X30" s="37"/>
      <c r="Y30" s="37"/>
      <c r="Z30" s="37"/>
      <c r="AA30" s="37"/>
      <c r="AB30" s="37"/>
      <c r="AC30" s="37"/>
      <c r="AD30" s="37"/>
      <c r="AE30" s="37"/>
    </row>
    <row r="31" spans="1:31" s="2" customFormat="1" ht="6.95" customHeight="1" x14ac:dyDescent="0.2">
      <c r="A31" s="37"/>
      <c r="B31" s="42"/>
      <c r="C31" s="37"/>
      <c r="D31" s="115"/>
      <c r="E31" s="115"/>
      <c r="F31" s="115"/>
      <c r="G31" s="115"/>
      <c r="H31" s="115"/>
      <c r="I31" s="115"/>
      <c r="J31" s="115"/>
      <c r="K31" s="115"/>
      <c r="L31" s="109"/>
      <c r="S31" s="37"/>
      <c r="T31" s="37"/>
      <c r="U31" s="37"/>
      <c r="V31" s="37"/>
      <c r="W31" s="37"/>
      <c r="X31" s="37"/>
      <c r="Y31" s="37"/>
      <c r="Z31" s="37"/>
      <c r="AA31" s="37"/>
      <c r="AB31" s="37"/>
      <c r="AC31" s="37"/>
      <c r="AD31" s="37"/>
      <c r="AE31" s="37"/>
    </row>
    <row r="32" spans="1:31" s="2" customFormat="1" ht="14.45" customHeight="1" x14ac:dyDescent="0.2">
      <c r="A32" s="37"/>
      <c r="B32" s="42"/>
      <c r="C32" s="37"/>
      <c r="D32" s="37"/>
      <c r="E32" s="37"/>
      <c r="F32" s="118" t="s">
        <v>48</v>
      </c>
      <c r="G32" s="37"/>
      <c r="H32" s="37"/>
      <c r="I32" s="118" t="s">
        <v>47</v>
      </c>
      <c r="J32" s="118" t="s">
        <v>49</v>
      </c>
      <c r="K32" s="37"/>
      <c r="L32" s="109"/>
      <c r="S32" s="37"/>
      <c r="T32" s="37"/>
      <c r="U32" s="37"/>
      <c r="V32" s="37"/>
      <c r="W32" s="37"/>
      <c r="X32" s="37"/>
      <c r="Y32" s="37"/>
      <c r="Z32" s="37"/>
      <c r="AA32" s="37"/>
      <c r="AB32" s="37"/>
      <c r="AC32" s="37"/>
      <c r="AD32" s="37"/>
      <c r="AE32" s="37"/>
    </row>
    <row r="33" spans="1:31" s="2" customFormat="1" ht="14.45" customHeight="1" x14ac:dyDescent="0.2">
      <c r="A33" s="37"/>
      <c r="B33" s="42"/>
      <c r="C33" s="37"/>
      <c r="D33" s="119" t="s">
        <v>50</v>
      </c>
      <c r="E33" s="108" t="s">
        <v>51</v>
      </c>
      <c r="F33" s="120">
        <f>ROUND((SUM(BE85:BE127)),  2)</f>
        <v>0</v>
      </c>
      <c r="G33" s="37"/>
      <c r="H33" s="37"/>
      <c r="I33" s="121">
        <v>0.21</v>
      </c>
      <c r="J33" s="120">
        <f>ROUND(((SUM(BE85:BE127))*I33),  2)</f>
        <v>0</v>
      </c>
      <c r="K33" s="37"/>
      <c r="L33" s="109"/>
      <c r="S33" s="37"/>
      <c r="T33" s="37"/>
      <c r="U33" s="37"/>
      <c r="V33" s="37"/>
      <c r="W33" s="37"/>
      <c r="X33" s="37"/>
      <c r="Y33" s="37"/>
      <c r="Z33" s="37"/>
      <c r="AA33" s="37"/>
      <c r="AB33" s="37"/>
      <c r="AC33" s="37"/>
      <c r="AD33" s="37"/>
      <c r="AE33" s="37"/>
    </row>
    <row r="34" spans="1:31" s="2" customFormat="1" ht="14.45" customHeight="1" x14ac:dyDescent="0.2">
      <c r="A34" s="37"/>
      <c r="B34" s="42"/>
      <c r="C34" s="37"/>
      <c r="D34" s="37"/>
      <c r="E34" s="108" t="s">
        <v>52</v>
      </c>
      <c r="F34" s="120">
        <f>ROUND((SUM(BF85:BF127)),  2)</f>
        <v>0</v>
      </c>
      <c r="G34" s="37"/>
      <c r="H34" s="37"/>
      <c r="I34" s="121">
        <v>0.15</v>
      </c>
      <c r="J34" s="120">
        <f>ROUND(((SUM(BF85:BF127))*I34),  2)</f>
        <v>0</v>
      </c>
      <c r="K34" s="37"/>
      <c r="L34" s="109"/>
      <c r="S34" s="37"/>
      <c r="T34" s="37"/>
      <c r="U34" s="37"/>
      <c r="V34" s="37"/>
      <c r="W34" s="37"/>
      <c r="X34" s="37"/>
      <c r="Y34" s="37"/>
      <c r="Z34" s="37"/>
      <c r="AA34" s="37"/>
      <c r="AB34" s="37"/>
      <c r="AC34" s="37"/>
      <c r="AD34" s="37"/>
      <c r="AE34" s="37"/>
    </row>
    <row r="35" spans="1:31" s="2" customFormat="1" ht="14.45" hidden="1" customHeight="1" x14ac:dyDescent="0.2">
      <c r="A35" s="37"/>
      <c r="B35" s="42"/>
      <c r="C35" s="37"/>
      <c r="D35" s="37"/>
      <c r="E35" s="108" t="s">
        <v>53</v>
      </c>
      <c r="F35" s="120">
        <f>ROUND((SUM(BG85:BG127)),  2)</f>
        <v>0</v>
      </c>
      <c r="G35" s="37"/>
      <c r="H35" s="37"/>
      <c r="I35" s="121">
        <v>0.21</v>
      </c>
      <c r="J35" s="120">
        <f>0</f>
        <v>0</v>
      </c>
      <c r="K35" s="37"/>
      <c r="L35" s="109"/>
      <c r="S35" s="37"/>
      <c r="T35" s="37"/>
      <c r="U35" s="37"/>
      <c r="V35" s="37"/>
      <c r="W35" s="37"/>
      <c r="X35" s="37"/>
      <c r="Y35" s="37"/>
      <c r="Z35" s="37"/>
      <c r="AA35" s="37"/>
      <c r="AB35" s="37"/>
      <c r="AC35" s="37"/>
      <c r="AD35" s="37"/>
      <c r="AE35" s="37"/>
    </row>
    <row r="36" spans="1:31" s="2" customFormat="1" ht="14.45" hidden="1" customHeight="1" x14ac:dyDescent="0.2">
      <c r="A36" s="37"/>
      <c r="B36" s="42"/>
      <c r="C36" s="37"/>
      <c r="D36" s="37"/>
      <c r="E36" s="108" t="s">
        <v>54</v>
      </c>
      <c r="F36" s="120">
        <f>ROUND((SUM(BH85:BH127)),  2)</f>
        <v>0</v>
      </c>
      <c r="G36" s="37"/>
      <c r="H36" s="37"/>
      <c r="I36" s="121">
        <v>0.15</v>
      </c>
      <c r="J36" s="120">
        <f>0</f>
        <v>0</v>
      </c>
      <c r="K36" s="37"/>
      <c r="L36" s="109"/>
      <c r="S36" s="37"/>
      <c r="T36" s="37"/>
      <c r="U36" s="37"/>
      <c r="V36" s="37"/>
      <c r="W36" s="37"/>
      <c r="X36" s="37"/>
      <c r="Y36" s="37"/>
      <c r="Z36" s="37"/>
      <c r="AA36" s="37"/>
      <c r="AB36" s="37"/>
      <c r="AC36" s="37"/>
      <c r="AD36" s="37"/>
      <c r="AE36" s="37"/>
    </row>
    <row r="37" spans="1:31" s="2" customFormat="1" ht="14.45" hidden="1" customHeight="1" x14ac:dyDescent="0.2">
      <c r="A37" s="37"/>
      <c r="B37" s="42"/>
      <c r="C37" s="37"/>
      <c r="D37" s="37"/>
      <c r="E37" s="108" t="s">
        <v>55</v>
      </c>
      <c r="F37" s="120">
        <f>ROUND((SUM(BI85:BI127)),  2)</f>
        <v>0</v>
      </c>
      <c r="G37" s="37"/>
      <c r="H37" s="37"/>
      <c r="I37" s="121">
        <v>0</v>
      </c>
      <c r="J37" s="120">
        <f>0</f>
        <v>0</v>
      </c>
      <c r="K37" s="37"/>
      <c r="L37" s="109"/>
      <c r="S37" s="37"/>
      <c r="T37" s="37"/>
      <c r="U37" s="37"/>
      <c r="V37" s="37"/>
      <c r="W37" s="37"/>
      <c r="X37" s="37"/>
      <c r="Y37" s="37"/>
      <c r="Z37" s="37"/>
      <c r="AA37" s="37"/>
      <c r="AB37" s="37"/>
      <c r="AC37" s="37"/>
      <c r="AD37" s="37"/>
      <c r="AE37" s="37"/>
    </row>
    <row r="38" spans="1:31" s="2" customFormat="1" ht="6.95" customHeight="1" x14ac:dyDescent="0.2">
      <c r="A38" s="37"/>
      <c r="B38" s="42"/>
      <c r="C38" s="37"/>
      <c r="D38" s="37"/>
      <c r="E38" s="37"/>
      <c r="F38" s="37"/>
      <c r="G38" s="37"/>
      <c r="H38" s="37"/>
      <c r="I38" s="37"/>
      <c r="J38" s="37"/>
      <c r="K38" s="37"/>
      <c r="L38" s="109"/>
      <c r="S38" s="37"/>
      <c r="T38" s="37"/>
      <c r="U38" s="37"/>
      <c r="V38" s="37"/>
      <c r="W38" s="37"/>
      <c r="X38" s="37"/>
      <c r="Y38" s="37"/>
      <c r="Z38" s="37"/>
      <c r="AA38" s="37"/>
      <c r="AB38" s="37"/>
      <c r="AC38" s="37"/>
      <c r="AD38" s="37"/>
      <c r="AE38" s="37"/>
    </row>
    <row r="39" spans="1:31" s="2" customFormat="1" ht="25.35" customHeight="1" x14ac:dyDescent="0.2">
      <c r="A39" s="37"/>
      <c r="B39" s="42"/>
      <c r="C39" s="122"/>
      <c r="D39" s="123" t="s">
        <v>56</v>
      </c>
      <c r="E39" s="124"/>
      <c r="F39" s="124"/>
      <c r="G39" s="125" t="s">
        <v>57</v>
      </c>
      <c r="H39" s="126" t="s">
        <v>58</v>
      </c>
      <c r="I39" s="124"/>
      <c r="J39" s="127">
        <f>SUM(J30:J37)</f>
        <v>0</v>
      </c>
      <c r="K39" s="128"/>
      <c r="L39" s="109"/>
      <c r="S39" s="37"/>
      <c r="T39" s="37"/>
      <c r="U39" s="37"/>
      <c r="V39" s="37"/>
      <c r="W39" s="37"/>
      <c r="X39" s="37"/>
      <c r="Y39" s="37"/>
      <c r="Z39" s="37"/>
      <c r="AA39" s="37"/>
      <c r="AB39" s="37"/>
      <c r="AC39" s="37"/>
      <c r="AD39" s="37"/>
      <c r="AE39" s="37"/>
    </row>
    <row r="40" spans="1:31" s="2" customFormat="1" ht="14.45" customHeight="1" x14ac:dyDescent="0.2">
      <c r="A40" s="37"/>
      <c r="B40" s="129"/>
      <c r="C40" s="130"/>
      <c r="D40" s="130"/>
      <c r="E40" s="130"/>
      <c r="F40" s="130"/>
      <c r="G40" s="130"/>
      <c r="H40" s="130"/>
      <c r="I40" s="130"/>
      <c r="J40" s="130"/>
      <c r="K40" s="130"/>
      <c r="L40" s="109"/>
      <c r="S40" s="37"/>
      <c r="T40" s="37"/>
      <c r="U40" s="37"/>
      <c r="V40" s="37"/>
      <c r="W40" s="37"/>
      <c r="X40" s="37"/>
      <c r="Y40" s="37"/>
      <c r="Z40" s="37"/>
      <c r="AA40" s="37"/>
      <c r="AB40" s="37"/>
      <c r="AC40" s="37"/>
      <c r="AD40" s="37"/>
      <c r="AE40" s="37"/>
    </row>
    <row r="44" spans="1:31" s="2" customFormat="1" ht="6.95" customHeight="1" x14ac:dyDescent="0.2">
      <c r="A44" s="37"/>
      <c r="B44" s="131"/>
      <c r="C44" s="132"/>
      <c r="D44" s="132"/>
      <c r="E44" s="132"/>
      <c r="F44" s="132"/>
      <c r="G44" s="132"/>
      <c r="H44" s="132"/>
      <c r="I44" s="132"/>
      <c r="J44" s="132"/>
      <c r="K44" s="132"/>
      <c r="L44" s="109"/>
      <c r="S44" s="37"/>
      <c r="T44" s="37"/>
      <c r="U44" s="37"/>
      <c r="V44" s="37"/>
      <c r="W44" s="37"/>
      <c r="X44" s="37"/>
      <c r="Y44" s="37"/>
      <c r="Z44" s="37"/>
      <c r="AA44" s="37"/>
      <c r="AB44" s="37"/>
      <c r="AC44" s="37"/>
      <c r="AD44" s="37"/>
      <c r="AE44" s="37"/>
    </row>
    <row r="45" spans="1:31" s="2" customFormat="1" ht="24.95" customHeight="1" x14ac:dyDescent="0.2">
      <c r="A45" s="37"/>
      <c r="B45" s="38"/>
      <c r="C45" s="25" t="s">
        <v>113</v>
      </c>
      <c r="D45" s="39"/>
      <c r="E45" s="39"/>
      <c r="F45" s="39"/>
      <c r="G45" s="39"/>
      <c r="H45" s="39"/>
      <c r="I45" s="39"/>
      <c r="J45" s="39"/>
      <c r="K45" s="39"/>
      <c r="L45" s="109"/>
      <c r="S45" s="37"/>
      <c r="T45" s="37"/>
      <c r="U45" s="37"/>
      <c r="V45" s="37"/>
      <c r="W45" s="37"/>
      <c r="X45" s="37"/>
      <c r="Y45" s="37"/>
      <c r="Z45" s="37"/>
      <c r="AA45" s="37"/>
      <c r="AB45" s="37"/>
      <c r="AC45" s="37"/>
      <c r="AD45" s="37"/>
      <c r="AE45" s="37"/>
    </row>
    <row r="46" spans="1:31" s="2" customFormat="1" ht="6.95" customHeight="1" x14ac:dyDescent="0.2">
      <c r="A46" s="37"/>
      <c r="B46" s="38"/>
      <c r="C46" s="39"/>
      <c r="D46" s="39"/>
      <c r="E46" s="39"/>
      <c r="F46" s="39"/>
      <c r="G46" s="39"/>
      <c r="H46" s="39"/>
      <c r="I46" s="39"/>
      <c r="J46" s="39"/>
      <c r="K46" s="39"/>
      <c r="L46" s="109"/>
      <c r="S46" s="37"/>
      <c r="T46" s="37"/>
      <c r="U46" s="37"/>
      <c r="V46" s="37"/>
      <c r="W46" s="37"/>
      <c r="X46" s="37"/>
      <c r="Y46" s="37"/>
      <c r="Z46" s="37"/>
      <c r="AA46" s="37"/>
      <c r="AB46" s="37"/>
      <c r="AC46" s="37"/>
      <c r="AD46" s="37"/>
      <c r="AE46" s="37"/>
    </row>
    <row r="47" spans="1:31" s="2" customFormat="1" ht="12" customHeight="1" x14ac:dyDescent="0.2">
      <c r="A47" s="37"/>
      <c r="B47" s="38"/>
      <c r="C47" s="31" t="s">
        <v>16</v>
      </c>
      <c r="D47" s="39"/>
      <c r="E47" s="39"/>
      <c r="F47" s="39"/>
      <c r="G47" s="39"/>
      <c r="H47" s="39"/>
      <c r="I47" s="39"/>
      <c r="J47" s="39"/>
      <c r="K47" s="39"/>
      <c r="L47" s="109"/>
      <c r="S47" s="37"/>
      <c r="T47" s="37"/>
      <c r="U47" s="37"/>
      <c r="V47" s="37"/>
      <c r="W47" s="37"/>
      <c r="X47" s="37"/>
      <c r="Y47" s="37"/>
      <c r="Z47" s="37"/>
      <c r="AA47" s="37"/>
      <c r="AB47" s="37"/>
      <c r="AC47" s="37"/>
      <c r="AD47" s="37"/>
      <c r="AE47" s="37"/>
    </row>
    <row r="48" spans="1:31" s="2" customFormat="1" ht="16.5" customHeight="1" x14ac:dyDescent="0.2">
      <c r="A48" s="37"/>
      <c r="B48" s="38"/>
      <c r="C48" s="39"/>
      <c r="D48" s="39"/>
      <c r="E48" s="382" t="str">
        <f>E7</f>
        <v>Rekonstrukce mycího centra kuchyně</v>
      </c>
      <c r="F48" s="383"/>
      <c r="G48" s="383"/>
      <c r="H48" s="383"/>
      <c r="I48" s="39"/>
      <c r="J48" s="39"/>
      <c r="K48" s="39"/>
      <c r="L48" s="109"/>
      <c r="S48" s="37"/>
      <c r="T48" s="37"/>
      <c r="U48" s="37"/>
      <c r="V48" s="37"/>
      <c r="W48" s="37"/>
      <c r="X48" s="37"/>
      <c r="Y48" s="37"/>
      <c r="Z48" s="37"/>
      <c r="AA48" s="37"/>
      <c r="AB48" s="37"/>
      <c r="AC48" s="37"/>
      <c r="AD48" s="37"/>
      <c r="AE48" s="37"/>
    </row>
    <row r="49" spans="1:47" s="2" customFormat="1" ht="12" customHeight="1" x14ac:dyDescent="0.2">
      <c r="A49" s="37"/>
      <c r="B49" s="38"/>
      <c r="C49" s="31" t="s">
        <v>111</v>
      </c>
      <c r="D49" s="39"/>
      <c r="E49" s="39"/>
      <c r="F49" s="39"/>
      <c r="G49" s="39"/>
      <c r="H49" s="39"/>
      <c r="I49" s="39"/>
      <c r="J49" s="39"/>
      <c r="K49" s="39"/>
      <c r="L49" s="109"/>
      <c r="S49" s="37"/>
      <c r="T49" s="37"/>
      <c r="U49" s="37"/>
      <c r="V49" s="37"/>
      <c r="W49" s="37"/>
      <c r="X49" s="37"/>
      <c r="Y49" s="37"/>
      <c r="Z49" s="37"/>
      <c r="AA49" s="37"/>
      <c r="AB49" s="37"/>
      <c r="AC49" s="37"/>
      <c r="AD49" s="37"/>
      <c r="AE49" s="37"/>
    </row>
    <row r="50" spans="1:47" s="2" customFormat="1" ht="16.5" customHeight="1" x14ac:dyDescent="0.2">
      <c r="A50" s="37"/>
      <c r="B50" s="38"/>
      <c r="C50" s="39"/>
      <c r="D50" s="39"/>
      <c r="E50" s="335" t="str">
        <f>E9</f>
        <v>VORN - Vedlejší a ostatní rozpočtové náklady</v>
      </c>
      <c r="F50" s="384"/>
      <c r="G50" s="384"/>
      <c r="H50" s="384"/>
      <c r="I50" s="39"/>
      <c r="J50" s="39"/>
      <c r="K50" s="39"/>
      <c r="L50" s="109"/>
      <c r="S50" s="37"/>
      <c r="T50" s="37"/>
      <c r="U50" s="37"/>
      <c r="V50" s="37"/>
      <c r="W50" s="37"/>
      <c r="X50" s="37"/>
      <c r="Y50" s="37"/>
      <c r="Z50" s="37"/>
      <c r="AA50" s="37"/>
      <c r="AB50" s="37"/>
      <c r="AC50" s="37"/>
      <c r="AD50" s="37"/>
      <c r="AE50" s="37"/>
    </row>
    <row r="51" spans="1:47" s="2" customFormat="1" ht="6.95" customHeight="1" x14ac:dyDescent="0.2">
      <c r="A51" s="37"/>
      <c r="B51" s="38"/>
      <c r="C51" s="39"/>
      <c r="D51" s="39"/>
      <c r="E51" s="39"/>
      <c r="F51" s="39"/>
      <c r="G51" s="39"/>
      <c r="H51" s="39"/>
      <c r="I51" s="39"/>
      <c r="J51" s="39"/>
      <c r="K51" s="39"/>
      <c r="L51" s="109"/>
      <c r="S51" s="37"/>
      <c r="T51" s="37"/>
      <c r="U51" s="37"/>
      <c r="V51" s="37"/>
      <c r="W51" s="37"/>
      <c r="X51" s="37"/>
      <c r="Y51" s="37"/>
      <c r="Z51" s="37"/>
      <c r="AA51" s="37"/>
      <c r="AB51" s="37"/>
      <c r="AC51" s="37"/>
      <c r="AD51" s="37"/>
      <c r="AE51" s="37"/>
    </row>
    <row r="52" spans="1:47" s="2" customFormat="1" ht="12" customHeight="1" x14ac:dyDescent="0.2">
      <c r="A52" s="37"/>
      <c r="B52" s="38"/>
      <c r="C52" s="31" t="s">
        <v>22</v>
      </c>
      <c r="D52" s="39"/>
      <c r="E52" s="39"/>
      <c r="F52" s="29" t="str">
        <f>F12</f>
        <v>Česká Lípa</v>
      </c>
      <c r="G52" s="39"/>
      <c r="H52" s="39"/>
      <c r="I52" s="31" t="s">
        <v>24</v>
      </c>
      <c r="J52" s="62" t="str">
        <f>IF(J12="","",J12)</f>
        <v>10. 4. 2023</v>
      </c>
      <c r="K52" s="39"/>
      <c r="L52" s="109"/>
      <c r="S52" s="37"/>
      <c r="T52" s="37"/>
      <c r="U52" s="37"/>
      <c r="V52" s="37"/>
      <c r="W52" s="37"/>
      <c r="X52" s="37"/>
      <c r="Y52" s="37"/>
      <c r="Z52" s="37"/>
      <c r="AA52" s="37"/>
      <c r="AB52" s="37"/>
      <c r="AC52" s="37"/>
      <c r="AD52" s="37"/>
      <c r="AE52" s="37"/>
    </row>
    <row r="53" spans="1:47" s="2" customFormat="1" ht="6.95" customHeight="1" x14ac:dyDescent="0.2">
      <c r="A53" s="37"/>
      <c r="B53" s="38"/>
      <c r="C53" s="39"/>
      <c r="D53" s="39"/>
      <c r="E53" s="39"/>
      <c r="F53" s="39"/>
      <c r="G53" s="39"/>
      <c r="H53" s="39"/>
      <c r="I53" s="39"/>
      <c r="J53" s="39"/>
      <c r="K53" s="39"/>
      <c r="L53" s="109"/>
      <c r="S53" s="37"/>
      <c r="T53" s="37"/>
      <c r="U53" s="37"/>
      <c r="V53" s="37"/>
      <c r="W53" s="37"/>
      <c r="X53" s="37"/>
      <c r="Y53" s="37"/>
      <c r="Z53" s="37"/>
      <c r="AA53" s="37"/>
      <c r="AB53" s="37"/>
      <c r="AC53" s="37"/>
      <c r="AD53" s="37"/>
      <c r="AE53" s="37"/>
    </row>
    <row r="54" spans="1:47" s="2" customFormat="1" ht="15.2" customHeight="1" x14ac:dyDescent="0.2">
      <c r="A54" s="37"/>
      <c r="B54" s="38"/>
      <c r="C54" s="31" t="s">
        <v>30</v>
      </c>
      <c r="D54" s="39"/>
      <c r="E54" s="39"/>
      <c r="F54" s="29" t="str">
        <f>E15</f>
        <v xml:space="preserve">Nemocnice s poliklinikou Česká Lípa, a.s. </v>
      </c>
      <c r="G54" s="39"/>
      <c r="H54" s="39"/>
      <c r="I54" s="31" t="s">
        <v>38</v>
      </c>
      <c r="J54" s="35" t="str">
        <f>E21</f>
        <v xml:space="preserve">STORING spol. s r.o. </v>
      </c>
      <c r="K54" s="39"/>
      <c r="L54" s="109"/>
      <c r="S54" s="37"/>
      <c r="T54" s="37"/>
      <c r="U54" s="37"/>
      <c r="V54" s="37"/>
      <c r="W54" s="37"/>
      <c r="X54" s="37"/>
      <c r="Y54" s="37"/>
      <c r="Z54" s="37"/>
      <c r="AA54" s="37"/>
      <c r="AB54" s="37"/>
      <c r="AC54" s="37"/>
      <c r="AD54" s="37"/>
      <c r="AE54" s="37"/>
    </row>
    <row r="55" spans="1:47" s="2" customFormat="1" ht="15.2" customHeight="1" x14ac:dyDescent="0.2">
      <c r="A55" s="37"/>
      <c r="B55" s="38"/>
      <c r="C55" s="31" t="s">
        <v>36</v>
      </c>
      <c r="D55" s="39"/>
      <c r="E55" s="39"/>
      <c r="F55" s="29" t="str">
        <f>IF(E18="","",E18)</f>
        <v>Vyplň údaj</v>
      </c>
      <c r="G55" s="39"/>
      <c r="H55" s="39"/>
      <c r="I55" s="31" t="s">
        <v>43</v>
      </c>
      <c r="J55" s="35" t="str">
        <f>E24</f>
        <v xml:space="preserve">STORING spol. s r.o. </v>
      </c>
      <c r="K55" s="39"/>
      <c r="L55" s="109"/>
      <c r="S55" s="37"/>
      <c r="T55" s="37"/>
      <c r="U55" s="37"/>
      <c r="V55" s="37"/>
      <c r="W55" s="37"/>
      <c r="X55" s="37"/>
      <c r="Y55" s="37"/>
      <c r="Z55" s="37"/>
      <c r="AA55" s="37"/>
      <c r="AB55" s="37"/>
      <c r="AC55" s="37"/>
      <c r="AD55" s="37"/>
      <c r="AE55" s="37"/>
    </row>
    <row r="56" spans="1:47" s="2" customFormat="1" ht="10.35" customHeight="1" x14ac:dyDescent="0.2">
      <c r="A56" s="37"/>
      <c r="B56" s="38"/>
      <c r="C56" s="39"/>
      <c r="D56" s="39"/>
      <c r="E56" s="39"/>
      <c r="F56" s="39"/>
      <c r="G56" s="39"/>
      <c r="H56" s="39"/>
      <c r="I56" s="39"/>
      <c r="J56" s="39"/>
      <c r="K56" s="39"/>
      <c r="L56" s="109"/>
      <c r="S56" s="37"/>
      <c r="T56" s="37"/>
      <c r="U56" s="37"/>
      <c r="V56" s="37"/>
      <c r="W56" s="37"/>
      <c r="X56" s="37"/>
      <c r="Y56" s="37"/>
      <c r="Z56" s="37"/>
      <c r="AA56" s="37"/>
      <c r="AB56" s="37"/>
      <c r="AC56" s="37"/>
      <c r="AD56" s="37"/>
      <c r="AE56" s="37"/>
    </row>
    <row r="57" spans="1:47" s="2" customFormat="1" ht="29.25" customHeight="1" x14ac:dyDescent="0.2">
      <c r="A57" s="37"/>
      <c r="B57" s="38"/>
      <c r="C57" s="133" t="s">
        <v>114</v>
      </c>
      <c r="D57" s="134"/>
      <c r="E57" s="134"/>
      <c r="F57" s="134"/>
      <c r="G57" s="134"/>
      <c r="H57" s="134"/>
      <c r="I57" s="134"/>
      <c r="J57" s="135" t="s">
        <v>115</v>
      </c>
      <c r="K57" s="134"/>
      <c r="L57" s="109"/>
      <c r="S57" s="37"/>
      <c r="T57" s="37"/>
      <c r="U57" s="37"/>
      <c r="V57" s="37"/>
      <c r="W57" s="37"/>
      <c r="X57" s="37"/>
      <c r="Y57" s="37"/>
      <c r="Z57" s="37"/>
      <c r="AA57" s="37"/>
      <c r="AB57" s="37"/>
      <c r="AC57" s="37"/>
      <c r="AD57" s="37"/>
      <c r="AE57" s="37"/>
    </row>
    <row r="58" spans="1:47" s="2" customFormat="1" ht="10.35" customHeight="1" x14ac:dyDescent="0.2">
      <c r="A58" s="37"/>
      <c r="B58" s="38"/>
      <c r="C58" s="39"/>
      <c r="D58" s="39"/>
      <c r="E58" s="39"/>
      <c r="F58" s="39"/>
      <c r="G58" s="39"/>
      <c r="H58" s="39"/>
      <c r="I58" s="39"/>
      <c r="J58" s="39"/>
      <c r="K58" s="39"/>
      <c r="L58" s="109"/>
      <c r="S58" s="37"/>
      <c r="T58" s="37"/>
      <c r="U58" s="37"/>
      <c r="V58" s="37"/>
      <c r="W58" s="37"/>
      <c r="X58" s="37"/>
      <c r="Y58" s="37"/>
      <c r="Z58" s="37"/>
      <c r="AA58" s="37"/>
      <c r="AB58" s="37"/>
      <c r="AC58" s="37"/>
      <c r="AD58" s="37"/>
      <c r="AE58" s="37"/>
    </row>
    <row r="59" spans="1:47" s="2" customFormat="1" ht="22.9" customHeight="1" x14ac:dyDescent="0.2">
      <c r="A59" s="37"/>
      <c r="B59" s="38"/>
      <c r="C59" s="136" t="s">
        <v>78</v>
      </c>
      <c r="D59" s="39"/>
      <c r="E59" s="39"/>
      <c r="F59" s="39"/>
      <c r="G59" s="39"/>
      <c r="H59" s="39"/>
      <c r="I59" s="39"/>
      <c r="J59" s="80">
        <f>J85</f>
        <v>0</v>
      </c>
      <c r="K59" s="39"/>
      <c r="L59" s="109"/>
      <c r="S59" s="37"/>
      <c r="T59" s="37"/>
      <c r="U59" s="37"/>
      <c r="V59" s="37"/>
      <c r="W59" s="37"/>
      <c r="X59" s="37"/>
      <c r="Y59" s="37"/>
      <c r="Z59" s="37"/>
      <c r="AA59" s="37"/>
      <c r="AB59" s="37"/>
      <c r="AC59" s="37"/>
      <c r="AD59" s="37"/>
      <c r="AE59" s="37"/>
      <c r="AU59" s="19" t="s">
        <v>116</v>
      </c>
    </row>
    <row r="60" spans="1:47" s="9" customFormat="1" ht="24.95" customHeight="1" x14ac:dyDescent="0.2">
      <c r="B60" s="137"/>
      <c r="C60" s="138"/>
      <c r="D60" s="139" t="s">
        <v>2049</v>
      </c>
      <c r="E60" s="140"/>
      <c r="F60" s="140"/>
      <c r="G60" s="140"/>
      <c r="H60" s="140"/>
      <c r="I60" s="140"/>
      <c r="J60" s="141">
        <f>J86</f>
        <v>0</v>
      </c>
      <c r="K60" s="138"/>
      <c r="L60" s="142"/>
    </row>
    <row r="61" spans="1:47" s="9" customFormat="1" ht="24.95" customHeight="1" x14ac:dyDescent="0.2">
      <c r="B61" s="137"/>
      <c r="C61" s="138"/>
      <c r="D61" s="139" t="s">
        <v>2050</v>
      </c>
      <c r="E61" s="140"/>
      <c r="F61" s="140"/>
      <c r="G61" s="140"/>
      <c r="H61" s="140"/>
      <c r="I61" s="140"/>
      <c r="J61" s="141">
        <f>J95</f>
        <v>0</v>
      </c>
      <c r="K61" s="138"/>
      <c r="L61" s="142"/>
    </row>
    <row r="62" spans="1:47" s="9" customFormat="1" ht="24.95" customHeight="1" x14ac:dyDescent="0.2">
      <c r="B62" s="137"/>
      <c r="C62" s="138"/>
      <c r="D62" s="139" t="s">
        <v>2051</v>
      </c>
      <c r="E62" s="140"/>
      <c r="F62" s="140"/>
      <c r="G62" s="140"/>
      <c r="H62" s="140"/>
      <c r="I62" s="140"/>
      <c r="J62" s="141">
        <f>J98</f>
        <v>0</v>
      </c>
      <c r="K62" s="138"/>
      <c r="L62" s="142"/>
    </row>
    <row r="63" spans="1:47" s="9" customFormat="1" ht="24.95" customHeight="1" x14ac:dyDescent="0.2">
      <c r="B63" s="137"/>
      <c r="C63" s="138"/>
      <c r="D63" s="139" t="s">
        <v>2052</v>
      </c>
      <c r="E63" s="140"/>
      <c r="F63" s="140"/>
      <c r="G63" s="140"/>
      <c r="H63" s="140"/>
      <c r="I63" s="140"/>
      <c r="J63" s="141">
        <f>J103</f>
        <v>0</v>
      </c>
      <c r="K63" s="138"/>
      <c r="L63" s="142"/>
    </row>
    <row r="64" spans="1:47" s="9" customFormat="1" ht="24.95" customHeight="1" x14ac:dyDescent="0.2">
      <c r="B64" s="137"/>
      <c r="C64" s="138"/>
      <c r="D64" s="139" t="s">
        <v>2053</v>
      </c>
      <c r="E64" s="140"/>
      <c r="F64" s="140"/>
      <c r="G64" s="140"/>
      <c r="H64" s="140"/>
      <c r="I64" s="140"/>
      <c r="J64" s="141">
        <f>J108</f>
        <v>0</v>
      </c>
      <c r="K64" s="138"/>
      <c r="L64" s="142"/>
    </row>
    <row r="65" spans="1:31" s="9" customFormat="1" ht="24.95" customHeight="1" x14ac:dyDescent="0.2">
      <c r="B65" s="137"/>
      <c r="C65" s="138"/>
      <c r="D65" s="139" t="s">
        <v>2054</v>
      </c>
      <c r="E65" s="140"/>
      <c r="F65" s="140"/>
      <c r="G65" s="140"/>
      <c r="H65" s="140"/>
      <c r="I65" s="140"/>
      <c r="J65" s="141">
        <f>J124</f>
        <v>0</v>
      </c>
      <c r="K65" s="138"/>
      <c r="L65" s="142"/>
    </row>
    <row r="66" spans="1:31" s="2" customFormat="1" ht="21.75" customHeight="1" x14ac:dyDescent="0.2">
      <c r="A66" s="37"/>
      <c r="B66" s="38"/>
      <c r="C66" s="39"/>
      <c r="D66" s="39"/>
      <c r="E66" s="39"/>
      <c r="F66" s="39"/>
      <c r="G66" s="39"/>
      <c r="H66" s="39"/>
      <c r="I66" s="39"/>
      <c r="J66" s="39"/>
      <c r="K66" s="39"/>
      <c r="L66" s="109"/>
      <c r="S66" s="37"/>
      <c r="T66" s="37"/>
      <c r="U66" s="37"/>
      <c r="V66" s="37"/>
      <c r="W66" s="37"/>
      <c r="X66" s="37"/>
      <c r="Y66" s="37"/>
      <c r="Z66" s="37"/>
      <c r="AA66" s="37"/>
      <c r="AB66" s="37"/>
      <c r="AC66" s="37"/>
      <c r="AD66" s="37"/>
      <c r="AE66" s="37"/>
    </row>
    <row r="67" spans="1:31" s="2" customFormat="1" ht="6.95" customHeight="1" x14ac:dyDescent="0.2">
      <c r="A67" s="37"/>
      <c r="B67" s="50"/>
      <c r="C67" s="51"/>
      <c r="D67" s="51"/>
      <c r="E67" s="51"/>
      <c r="F67" s="51"/>
      <c r="G67" s="51"/>
      <c r="H67" s="51"/>
      <c r="I67" s="51"/>
      <c r="J67" s="51"/>
      <c r="K67" s="51"/>
      <c r="L67" s="109"/>
      <c r="S67" s="37"/>
      <c r="T67" s="37"/>
      <c r="U67" s="37"/>
      <c r="V67" s="37"/>
      <c r="W67" s="37"/>
      <c r="X67" s="37"/>
      <c r="Y67" s="37"/>
      <c r="Z67" s="37"/>
      <c r="AA67" s="37"/>
      <c r="AB67" s="37"/>
      <c r="AC67" s="37"/>
      <c r="AD67" s="37"/>
      <c r="AE67" s="37"/>
    </row>
    <row r="71" spans="1:31" s="2" customFormat="1" ht="6.95" customHeight="1" x14ac:dyDescent="0.2">
      <c r="A71" s="37"/>
      <c r="B71" s="52"/>
      <c r="C71" s="53"/>
      <c r="D71" s="53"/>
      <c r="E71" s="53"/>
      <c r="F71" s="53"/>
      <c r="G71" s="53"/>
      <c r="H71" s="53"/>
      <c r="I71" s="53"/>
      <c r="J71" s="53"/>
      <c r="K71" s="53"/>
      <c r="L71" s="109"/>
      <c r="S71" s="37"/>
      <c r="T71" s="37"/>
      <c r="U71" s="37"/>
      <c r="V71" s="37"/>
      <c r="W71" s="37"/>
      <c r="X71" s="37"/>
      <c r="Y71" s="37"/>
      <c r="Z71" s="37"/>
      <c r="AA71" s="37"/>
      <c r="AB71" s="37"/>
      <c r="AC71" s="37"/>
      <c r="AD71" s="37"/>
      <c r="AE71" s="37"/>
    </row>
    <row r="72" spans="1:31" s="2" customFormat="1" ht="24.95" customHeight="1" x14ac:dyDescent="0.2">
      <c r="A72" s="37"/>
      <c r="B72" s="38"/>
      <c r="C72" s="25" t="s">
        <v>139</v>
      </c>
      <c r="D72" s="39"/>
      <c r="E72" s="39"/>
      <c r="F72" s="39"/>
      <c r="G72" s="39"/>
      <c r="H72" s="39"/>
      <c r="I72" s="39"/>
      <c r="J72" s="39"/>
      <c r="K72" s="39"/>
      <c r="L72" s="109"/>
      <c r="S72" s="37"/>
      <c r="T72" s="37"/>
      <c r="U72" s="37"/>
      <c r="V72" s="37"/>
      <c r="W72" s="37"/>
      <c r="X72" s="37"/>
      <c r="Y72" s="37"/>
      <c r="Z72" s="37"/>
      <c r="AA72" s="37"/>
      <c r="AB72" s="37"/>
      <c r="AC72" s="37"/>
      <c r="AD72" s="37"/>
      <c r="AE72" s="37"/>
    </row>
    <row r="73" spans="1:31" s="2" customFormat="1" ht="6.95" customHeight="1" x14ac:dyDescent="0.2">
      <c r="A73" s="37"/>
      <c r="B73" s="38"/>
      <c r="C73" s="39"/>
      <c r="D73" s="39"/>
      <c r="E73" s="39"/>
      <c r="F73" s="39"/>
      <c r="G73" s="39"/>
      <c r="H73" s="39"/>
      <c r="I73" s="39"/>
      <c r="J73" s="39"/>
      <c r="K73" s="39"/>
      <c r="L73" s="109"/>
      <c r="S73" s="37"/>
      <c r="T73" s="37"/>
      <c r="U73" s="37"/>
      <c r="V73" s="37"/>
      <c r="W73" s="37"/>
      <c r="X73" s="37"/>
      <c r="Y73" s="37"/>
      <c r="Z73" s="37"/>
      <c r="AA73" s="37"/>
      <c r="AB73" s="37"/>
      <c r="AC73" s="37"/>
      <c r="AD73" s="37"/>
      <c r="AE73" s="37"/>
    </row>
    <row r="74" spans="1:31" s="2" customFormat="1" ht="12" customHeight="1" x14ac:dyDescent="0.2">
      <c r="A74" s="37"/>
      <c r="B74" s="38"/>
      <c r="C74" s="31" t="s">
        <v>16</v>
      </c>
      <c r="D74" s="39"/>
      <c r="E74" s="39"/>
      <c r="F74" s="39"/>
      <c r="G74" s="39"/>
      <c r="H74" s="39"/>
      <c r="I74" s="39"/>
      <c r="J74" s="39"/>
      <c r="K74" s="39"/>
      <c r="L74" s="109"/>
      <c r="S74" s="37"/>
      <c r="T74" s="37"/>
      <c r="U74" s="37"/>
      <c r="V74" s="37"/>
      <c r="W74" s="37"/>
      <c r="X74" s="37"/>
      <c r="Y74" s="37"/>
      <c r="Z74" s="37"/>
      <c r="AA74" s="37"/>
      <c r="AB74" s="37"/>
      <c r="AC74" s="37"/>
      <c r="AD74" s="37"/>
      <c r="AE74" s="37"/>
    </row>
    <row r="75" spans="1:31" s="2" customFormat="1" ht="16.5" customHeight="1" x14ac:dyDescent="0.2">
      <c r="A75" s="37"/>
      <c r="B75" s="38"/>
      <c r="C75" s="39"/>
      <c r="D75" s="39"/>
      <c r="E75" s="382" t="str">
        <f>E7</f>
        <v>Rekonstrukce mycího centra kuchyně</v>
      </c>
      <c r="F75" s="383"/>
      <c r="G75" s="383"/>
      <c r="H75" s="383"/>
      <c r="I75" s="39"/>
      <c r="J75" s="39"/>
      <c r="K75" s="39"/>
      <c r="L75" s="109"/>
      <c r="S75" s="37"/>
      <c r="T75" s="37"/>
      <c r="U75" s="37"/>
      <c r="V75" s="37"/>
      <c r="W75" s="37"/>
      <c r="X75" s="37"/>
      <c r="Y75" s="37"/>
      <c r="Z75" s="37"/>
      <c r="AA75" s="37"/>
      <c r="AB75" s="37"/>
      <c r="AC75" s="37"/>
      <c r="AD75" s="37"/>
      <c r="AE75" s="37"/>
    </row>
    <row r="76" spans="1:31" s="2" customFormat="1" ht="12" customHeight="1" x14ac:dyDescent="0.2">
      <c r="A76" s="37"/>
      <c r="B76" s="38"/>
      <c r="C76" s="31" t="s">
        <v>111</v>
      </c>
      <c r="D76" s="39"/>
      <c r="E76" s="39"/>
      <c r="F76" s="39"/>
      <c r="G76" s="39"/>
      <c r="H76" s="39"/>
      <c r="I76" s="39"/>
      <c r="J76" s="39"/>
      <c r="K76" s="39"/>
      <c r="L76" s="109"/>
      <c r="S76" s="37"/>
      <c r="T76" s="37"/>
      <c r="U76" s="37"/>
      <c r="V76" s="37"/>
      <c r="W76" s="37"/>
      <c r="X76" s="37"/>
      <c r="Y76" s="37"/>
      <c r="Z76" s="37"/>
      <c r="AA76" s="37"/>
      <c r="AB76" s="37"/>
      <c r="AC76" s="37"/>
      <c r="AD76" s="37"/>
      <c r="AE76" s="37"/>
    </row>
    <row r="77" spans="1:31" s="2" customFormat="1" ht="16.5" customHeight="1" x14ac:dyDescent="0.2">
      <c r="A77" s="37"/>
      <c r="B77" s="38"/>
      <c r="C77" s="39"/>
      <c r="D77" s="39"/>
      <c r="E77" s="335" t="str">
        <f>E9</f>
        <v>VORN - Vedlejší a ostatní rozpočtové náklady</v>
      </c>
      <c r="F77" s="384"/>
      <c r="G77" s="384"/>
      <c r="H77" s="384"/>
      <c r="I77" s="39"/>
      <c r="J77" s="39"/>
      <c r="K77" s="39"/>
      <c r="L77" s="109"/>
      <c r="S77" s="37"/>
      <c r="T77" s="37"/>
      <c r="U77" s="37"/>
      <c r="V77" s="37"/>
      <c r="W77" s="37"/>
      <c r="X77" s="37"/>
      <c r="Y77" s="37"/>
      <c r="Z77" s="37"/>
      <c r="AA77" s="37"/>
      <c r="AB77" s="37"/>
      <c r="AC77" s="37"/>
      <c r="AD77" s="37"/>
      <c r="AE77" s="37"/>
    </row>
    <row r="78" spans="1:31" s="2" customFormat="1" ht="6.95" customHeight="1" x14ac:dyDescent="0.2">
      <c r="A78" s="37"/>
      <c r="B78" s="38"/>
      <c r="C78" s="39"/>
      <c r="D78" s="39"/>
      <c r="E78" s="39"/>
      <c r="F78" s="39"/>
      <c r="G78" s="39"/>
      <c r="H78" s="39"/>
      <c r="I78" s="39"/>
      <c r="J78" s="39"/>
      <c r="K78" s="39"/>
      <c r="L78" s="109"/>
      <c r="S78" s="37"/>
      <c r="T78" s="37"/>
      <c r="U78" s="37"/>
      <c r="V78" s="37"/>
      <c r="W78" s="37"/>
      <c r="X78" s="37"/>
      <c r="Y78" s="37"/>
      <c r="Z78" s="37"/>
      <c r="AA78" s="37"/>
      <c r="AB78" s="37"/>
      <c r="AC78" s="37"/>
      <c r="AD78" s="37"/>
      <c r="AE78" s="37"/>
    </row>
    <row r="79" spans="1:31" s="2" customFormat="1" ht="12" customHeight="1" x14ac:dyDescent="0.2">
      <c r="A79" s="37"/>
      <c r="B79" s="38"/>
      <c r="C79" s="31" t="s">
        <v>22</v>
      </c>
      <c r="D79" s="39"/>
      <c r="E79" s="39"/>
      <c r="F79" s="29" t="str">
        <f>F12</f>
        <v>Česká Lípa</v>
      </c>
      <c r="G79" s="39"/>
      <c r="H79" s="39"/>
      <c r="I79" s="31" t="s">
        <v>24</v>
      </c>
      <c r="J79" s="62" t="str">
        <f>IF(J12="","",J12)</f>
        <v>10. 4. 2023</v>
      </c>
      <c r="K79" s="39"/>
      <c r="L79" s="109"/>
      <c r="S79" s="37"/>
      <c r="T79" s="37"/>
      <c r="U79" s="37"/>
      <c r="V79" s="37"/>
      <c r="W79" s="37"/>
      <c r="X79" s="37"/>
      <c r="Y79" s="37"/>
      <c r="Z79" s="37"/>
      <c r="AA79" s="37"/>
      <c r="AB79" s="37"/>
      <c r="AC79" s="37"/>
      <c r="AD79" s="37"/>
      <c r="AE79" s="37"/>
    </row>
    <row r="80" spans="1:31" s="2" customFormat="1" ht="6.95" customHeight="1" x14ac:dyDescent="0.2">
      <c r="A80" s="37"/>
      <c r="B80" s="38"/>
      <c r="C80" s="39"/>
      <c r="D80" s="39"/>
      <c r="E80" s="39"/>
      <c r="F80" s="39"/>
      <c r="G80" s="39"/>
      <c r="H80" s="39"/>
      <c r="I80" s="39"/>
      <c r="J80" s="39"/>
      <c r="K80" s="39"/>
      <c r="L80" s="109"/>
      <c r="S80" s="37"/>
      <c r="T80" s="37"/>
      <c r="U80" s="37"/>
      <c r="V80" s="37"/>
      <c r="W80" s="37"/>
      <c r="X80" s="37"/>
      <c r="Y80" s="37"/>
      <c r="Z80" s="37"/>
      <c r="AA80" s="37"/>
      <c r="AB80" s="37"/>
      <c r="AC80" s="37"/>
      <c r="AD80" s="37"/>
      <c r="AE80" s="37"/>
    </row>
    <row r="81" spans="1:65" s="2" customFormat="1" ht="15.2" customHeight="1" x14ac:dyDescent="0.2">
      <c r="A81" s="37"/>
      <c r="B81" s="38"/>
      <c r="C81" s="31" t="s">
        <v>30</v>
      </c>
      <c r="D81" s="39"/>
      <c r="E81" s="39"/>
      <c r="F81" s="29" t="str">
        <f>E15</f>
        <v xml:space="preserve">Nemocnice s poliklinikou Česká Lípa, a.s. </v>
      </c>
      <c r="G81" s="39"/>
      <c r="H81" s="39"/>
      <c r="I81" s="31" t="s">
        <v>38</v>
      </c>
      <c r="J81" s="35" t="str">
        <f>E21</f>
        <v xml:space="preserve">STORING spol. s r.o. </v>
      </c>
      <c r="K81" s="39"/>
      <c r="L81" s="109"/>
      <c r="S81" s="37"/>
      <c r="T81" s="37"/>
      <c r="U81" s="37"/>
      <c r="V81" s="37"/>
      <c r="W81" s="37"/>
      <c r="X81" s="37"/>
      <c r="Y81" s="37"/>
      <c r="Z81" s="37"/>
      <c r="AA81" s="37"/>
      <c r="AB81" s="37"/>
      <c r="AC81" s="37"/>
      <c r="AD81" s="37"/>
      <c r="AE81" s="37"/>
    </row>
    <row r="82" spans="1:65" s="2" customFormat="1" ht="15.2" customHeight="1" x14ac:dyDescent="0.2">
      <c r="A82" s="37"/>
      <c r="B82" s="38"/>
      <c r="C82" s="31" t="s">
        <v>36</v>
      </c>
      <c r="D82" s="39"/>
      <c r="E82" s="39"/>
      <c r="F82" s="29" t="str">
        <f>IF(E18="","",E18)</f>
        <v>Vyplň údaj</v>
      </c>
      <c r="G82" s="39"/>
      <c r="H82" s="39"/>
      <c r="I82" s="31" t="s">
        <v>43</v>
      </c>
      <c r="J82" s="35" t="str">
        <f>E24</f>
        <v xml:space="preserve">STORING spol. s r.o. </v>
      </c>
      <c r="K82" s="39"/>
      <c r="L82" s="109"/>
      <c r="S82" s="37"/>
      <c r="T82" s="37"/>
      <c r="U82" s="37"/>
      <c r="V82" s="37"/>
      <c r="W82" s="37"/>
      <c r="X82" s="37"/>
      <c r="Y82" s="37"/>
      <c r="Z82" s="37"/>
      <c r="AA82" s="37"/>
      <c r="AB82" s="37"/>
      <c r="AC82" s="37"/>
      <c r="AD82" s="37"/>
      <c r="AE82" s="37"/>
    </row>
    <row r="83" spans="1:65" s="2" customFormat="1" ht="10.35" customHeight="1" x14ac:dyDescent="0.2">
      <c r="A83" s="37"/>
      <c r="B83" s="38"/>
      <c r="C83" s="39"/>
      <c r="D83" s="39"/>
      <c r="E83" s="39"/>
      <c r="F83" s="39"/>
      <c r="G83" s="39"/>
      <c r="H83" s="39"/>
      <c r="I83" s="39"/>
      <c r="J83" s="39"/>
      <c r="K83" s="39"/>
      <c r="L83" s="109"/>
      <c r="S83" s="37"/>
      <c r="T83" s="37"/>
      <c r="U83" s="37"/>
      <c r="V83" s="37"/>
      <c r="W83" s="37"/>
      <c r="X83" s="37"/>
      <c r="Y83" s="37"/>
      <c r="Z83" s="37"/>
      <c r="AA83" s="37"/>
      <c r="AB83" s="37"/>
      <c r="AC83" s="37"/>
      <c r="AD83" s="37"/>
      <c r="AE83" s="37"/>
    </row>
    <row r="84" spans="1:65" s="11" customFormat="1" ht="29.25" customHeight="1" x14ac:dyDescent="0.2">
      <c r="A84" s="149"/>
      <c r="B84" s="150"/>
      <c r="C84" s="151" t="s">
        <v>140</v>
      </c>
      <c r="D84" s="152" t="s">
        <v>65</v>
      </c>
      <c r="E84" s="152" t="s">
        <v>61</v>
      </c>
      <c r="F84" s="152" t="s">
        <v>62</v>
      </c>
      <c r="G84" s="152" t="s">
        <v>141</v>
      </c>
      <c r="H84" s="152" t="s">
        <v>142</v>
      </c>
      <c r="I84" s="152" t="s">
        <v>143</v>
      </c>
      <c r="J84" s="152" t="s">
        <v>115</v>
      </c>
      <c r="K84" s="153" t="s">
        <v>144</v>
      </c>
      <c r="L84" s="154"/>
      <c r="M84" s="71" t="s">
        <v>79</v>
      </c>
      <c r="N84" s="72" t="s">
        <v>50</v>
      </c>
      <c r="O84" s="72" t="s">
        <v>145</v>
      </c>
      <c r="P84" s="72" t="s">
        <v>146</v>
      </c>
      <c r="Q84" s="72" t="s">
        <v>147</v>
      </c>
      <c r="R84" s="72" t="s">
        <v>148</v>
      </c>
      <c r="S84" s="72" t="s">
        <v>149</v>
      </c>
      <c r="T84" s="73" t="s">
        <v>150</v>
      </c>
      <c r="U84" s="149"/>
      <c r="V84" s="149"/>
      <c r="W84" s="149"/>
      <c r="X84" s="149"/>
      <c r="Y84" s="149"/>
      <c r="Z84" s="149"/>
      <c r="AA84" s="149"/>
      <c r="AB84" s="149"/>
      <c r="AC84" s="149"/>
      <c r="AD84" s="149"/>
      <c r="AE84" s="149"/>
    </row>
    <row r="85" spans="1:65" s="2" customFormat="1" ht="22.9" customHeight="1" x14ac:dyDescent="0.25">
      <c r="A85" s="37"/>
      <c r="B85" s="38"/>
      <c r="C85" s="78" t="s">
        <v>151</v>
      </c>
      <c r="D85" s="39"/>
      <c r="E85" s="39"/>
      <c r="F85" s="39"/>
      <c r="G85" s="39"/>
      <c r="H85" s="39"/>
      <c r="I85" s="39"/>
      <c r="J85" s="155">
        <f>BK85</f>
        <v>0</v>
      </c>
      <c r="K85" s="39"/>
      <c r="L85" s="42"/>
      <c r="M85" s="74"/>
      <c r="N85" s="156"/>
      <c r="O85" s="75"/>
      <c r="P85" s="157">
        <f>P86+P95+P98+P103+P108+P124</f>
        <v>0</v>
      </c>
      <c r="Q85" s="75"/>
      <c r="R85" s="157">
        <f>R86+R95+R98+R103+R108+R124</f>
        <v>0</v>
      </c>
      <c r="S85" s="75"/>
      <c r="T85" s="158">
        <f>T86+T95+T98+T103+T108+T124</f>
        <v>0</v>
      </c>
      <c r="U85" s="37"/>
      <c r="V85" s="37"/>
      <c r="W85" s="37"/>
      <c r="X85" s="37"/>
      <c r="Y85" s="37"/>
      <c r="Z85" s="37"/>
      <c r="AA85" s="37"/>
      <c r="AB85" s="37"/>
      <c r="AC85" s="37"/>
      <c r="AD85" s="37"/>
      <c r="AE85" s="37"/>
      <c r="AT85" s="19" t="s">
        <v>80</v>
      </c>
      <c r="AU85" s="19" t="s">
        <v>116</v>
      </c>
      <c r="BK85" s="159">
        <f>BK86+BK95+BK98+BK103+BK108+BK124</f>
        <v>0</v>
      </c>
    </row>
    <row r="86" spans="1:65" s="12" customFormat="1" ht="25.9" customHeight="1" x14ac:dyDescent="0.2">
      <c r="B86" s="160"/>
      <c r="C86" s="161"/>
      <c r="D86" s="162" t="s">
        <v>80</v>
      </c>
      <c r="E86" s="163" t="s">
        <v>2055</v>
      </c>
      <c r="F86" s="163" t="s">
        <v>2056</v>
      </c>
      <c r="G86" s="161"/>
      <c r="H86" s="161"/>
      <c r="I86" s="164"/>
      <c r="J86" s="165">
        <f>BK86</f>
        <v>0</v>
      </c>
      <c r="K86" s="161"/>
      <c r="L86" s="166"/>
      <c r="M86" s="167"/>
      <c r="N86" s="168"/>
      <c r="O86" s="168"/>
      <c r="P86" s="169">
        <f>SUM(P87:P94)</f>
        <v>0</v>
      </c>
      <c r="Q86" s="168"/>
      <c r="R86" s="169">
        <f>SUM(R87:R94)</f>
        <v>0</v>
      </c>
      <c r="S86" s="168"/>
      <c r="T86" s="170">
        <f>SUM(T87:T94)</f>
        <v>0</v>
      </c>
      <c r="AR86" s="171" t="s">
        <v>89</v>
      </c>
      <c r="AT86" s="172" t="s">
        <v>80</v>
      </c>
      <c r="AU86" s="172" t="s">
        <v>81</v>
      </c>
      <c r="AY86" s="171" t="s">
        <v>154</v>
      </c>
      <c r="BK86" s="173">
        <f>SUM(BK87:BK94)</f>
        <v>0</v>
      </c>
    </row>
    <row r="87" spans="1:65" s="2" customFormat="1" ht="24.2" customHeight="1" x14ac:dyDescent="0.2">
      <c r="A87" s="37"/>
      <c r="B87" s="38"/>
      <c r="C87" s="176" t="s">
        <v>89</v>
      </c>
      <c r="D87" s="176" t="s">
        <v>157</v>
      </c>
      <c r="E87" s="177" t="s">
        <v>2057</v>
      </c>
      <c r="F87" s="178" t="s">
        <v>2058</v>
      </c>
      <c r="G87" s="179" t="s">
        <v>612</v>
      </c>
      <c r="H87" s="180">
        <v>1</v>
      </c>
      <c r="I87" s="181"/>
      <c r="J87" s="182">
        <f>ROUND(I87*H87,2)</f>
        <v>0</v>
      </c>
      <c r="K87" s="178" t="s">
        <v>79</v>
      </c>
      <c r="L87" s="42"/>
      <c r="M87" s="183" t="s">
        <v>79</v>
      </c>
      <c r="N87" s="184" t="s">
        <v>51</v>
      </c>
      <c r="O87" s="67"/>
      <c r="P87" s="185">
        <f>O87*H87</f>
        <v>0</v>
      </c>
      <c r="Q87" s="185">
        <v>0</v>
      </c>
      <c r="R87" s="185">
        <f>Q87*H87</f>
        <v>0</v>
      </c>
      <c r="S87" s="185">
        <v>0</v>
      </c>
      <c r="T87" s="186">
        <f>S87*H87</f>
        <v>0</v>
      </c>
      <c r="U87" s="37"/>
      <c r="V87" s="37"/>
      <c r="W87" s="37"/>
      <c r="X87" s="37"/>
      <c r="Y87" s="37"/>
      <c r="Z87" s="37"/>
      <c r="AA87" s="37"/>
      <c r="AB87" s="37"/>
      <c r="AC87" s="37"/>
      <c r="AD87" s="37"/>
      <c r="AE87" s="37"/>
      <c r="AR87" s="187" t="s">
        <v>1029</v>
      </c>
      <c r="AT87" s="187" t="s">
        <v>157</v>
      </c>
      <c r="AU87" s="187" t="s">
        <v>89</v>
      </c>
      <c r="AY87" s="19" t="s">
        <v>154</v>
      </c>
      <c r="BE87" s="188">
        <f>IF(N87="základní",J87,0)</f>
        <v>0</v>
      </c>
      <c r="BF87" s="188">
        <f>IF(N87="snížená",J87,0)</f>
        <v>0</v>
      </c>
      <c r="BG87" s="188">
        <f>IF(N87="zákl. přenesená",J87,0)</f>
        <v>0</v>
      </c>
      <c r="BH87" s="188">
        <f>IF(N87="sníž. přenesená",J87,0)</f>
        <v>0</v>
      </c>
      <c r="BI87" s="188">
        <f>IF(N87="nulová",J87,0)</f>
        <v>0</v>
      </c>
      <c r="BJ87" s="19" t="s">
        <v>89</v>
      </c>
      <c r="BK87" s="188">
        <f>ROUND(I87*H87,2)</f>
        <v>0</v>
      </c>
      <c r="BL87" s="19" t="s">
        <v>1029</v>
      </c>
      <c r="BM87" s="187" t="s">
        <v>194</v>
      </c>
    </row>
    <row r="88" spans="1:65" s="2" customFormat="1" ht="39" x14ac:dyDescent="0.2">
      <c r="A88" s="37"/>
      <c r="B88" s="38"/>
      <c r="C88" s="39"/>
      <c r="D88" s="196" t="s">
        <v>1281</v>
      </c>
      <c r="E88" s="39"/>
      <c r="F88" s="253" t="s">
        <v>2059</v>
      </c>
      <c r="G88" s="39"/>
      <c r="H88" s="39"/>
      <c r="I88" s="191"/>
      <c r="J88" s="39"/>
      <c r="K88" s="39"/>
      <c r="L88" s="42"/>
      <c r="M88" s="192"/>
      <c r="N88" s="193"/>
      <c r="O88" s="67"/>
      <c r="P88" s="67"/>
      <c r="Q88" s="67"/>
      <c r="R88" s="67"/>
      <c r="S88" s="67"/>
      <c r="T88" s="68"/>
      <c r="U88" s="37"/>
      <c r="V88" s="37"/>
      <c r="W88" s="37"/>
      <c r="X88" s="37"/>
      <c r="Y88" s="37"/>
      <c r="Z88" s="37"/>
      <c r="AA88" s="37"/>
      <c r="AB88" s="37"/>
      <c r="AC88" s="37"/>
      <c r="AD88" s="37"/>
      <c r="AE88" s="37"/>
      <c r="AT88" s="19" t="s">
        <v>1281</v>
      </c>
      <c r="AU88" s="19" t="s">
        <v>89</v>
      </c>
    </row>
    <row r="89" spans="1:65" s="2" customFormat="1" ht="44.25" customHeight="1" x14ac:dyDescent="0.2">
      <c r="A89" s="37"/>
      <c r="B89" s="38"/>
      <c r="C89" s="176" t="s">
        <v>91</v>
      </c>
      <c r="D89" s="176" t="s">
        <v>157</v>
      </c>
      <c r="E89" s="177" t="s">
        <v>2060</v>
      </c>
      <c r="F89" s="178" t="s">
        <v>2061</v>
      </c>
      <c r="G89" s="179" t="s">
        <v>612</v>
      </c>
      <c r="H89" s="180">
        <v>1</v>
      </c>
      <c r="I89" s="181"/>
      <c r="J89" s="182">
        <f>ROUND(I89*H89,2)</f>
        <v>0</v>
      </c>
      <c r="K89" s="178" t="s">
        <v>79</v>
      </c>
      <c r="L89" s="42"/>
      <c r="M89" s="183" t="s">
        <v>79</v>
      </c>
      <c r="N89" s="184" t="s">
        <v>51</v>
      </c>
      <c r="O89" s="67"/>
      <c r="P89" s="185">
        <f>O89*H89</f>
        <v>0</v>
      </c>
      <c r="Q89" s="185">
        <v>0</v>
      </c>
      <c r="R89" s="185">
        <f>Q89*H89</f>
        <v>0</v>
      </c>
      <c r="S89" s="185">
        <v>0</v>
      </c>
      <c r="T89" s="186">
        <f>S89*H89</f>
        <v>0</v>
      </c>
      <c r="U89" s="37"/>
      <c r="V89" s="37"/>
      <c r="W89" s="37"/>
      <c r="X89" s="37"/>
      <c r="Y89" s="37"/>
      <c r="Z89" s="37"/>
      <c r="AA89" s="37"/>
      <c r="AB89" s="37"/>
      <c r="AC89" s="37"/>
      <c r="AD89" s="37"/>
      <c r="AE89" s="37"/>
      <c r="AR89" s="187" t="s">
        <v>1029</v>
      </c>
      <c r="AT89" s="187" t="s">
        <v>157</v>
      </c>
      <c r="AU89" s="187" t="s">
        <v>89</v>
      </c>
      <c r="AY89" s="19" t="s">
        <v>154</v>
      </c>
      <c r="BE89" s="188">
        <f>IF(N89="základní",J89,0)</f>
        <v>0</v>
      </c>
      <c r="BF89" s="188">
        <f>IF(N89="snížená",J89,0)</f>
        <v>0</v>
      </c>
      <c r="BG89" s="188">
        <f>IF(N89="zákl. přenesená",J89,0)</f>
        <v>0</v>
      </c>
      <c r="BH89" s="188">
        <f>IF(N89="sníž. přenesená",J89,0)</f>
        <v>0</v>
      </c>
      <c r="BI89" s="188">
        <f>IF(N89="nulová",J89,0)</f>
        <v>0</v>
      </c>
      <c r="BJ89" s="19" t="s">
        <v>89</v>
      </c>
      <c r="BK89" s="188">
        <f>ROUND(I89*H89,2)</f>
        <v>0</v>
      </c>
      <c r="BL89" s="19" t="s">
        <v>1029</v>
      </c>
      <c r="BM89" s="187" t="s">
        <v>221</v>
      </c>
    </row>
    <row r="90" spans="1:65" s="2" customFormat="1" ht="48.75" x14ac:dyDescent="0.2">
      <c r="A90" s="37"/>
      <c r="B90" s="38"/>
      <c r="C90" s="39"/>
      <c r="D90" s="196" t="s">
        <v>1281</v>
      </c>
      <c r="E90" s="39"/>
      <c r="F90" s="253" t="s">
        <v>2062</v>
      </c>
      <c r="G90" s="39"/>
      <c r="H90" s="39"/>
      <c r="I90" s="191"/>
      <c r="J90" s="39"/>
      <c r="K90" s="39"/>
      <c r="L90" s="42"/>
      <c r="M90" s="192"/>
      <c r="N90" s="193"/>
      <c r="O90" s="67"/>
      <c r="P90" s="67"/>
      <c r="Q90" s="67"/>
      <c r="R90" s="67"/>
      <c r="S90" s="67"/>
      <c r="T90" s="68"/>
      <c r="U90" s="37"/>
      <c r="V90" s="37"/>
      <c r="W90" s="37"/>
      <c r="X90" s="37"/>
      <c r="Y90" s="37"/>
      <c r="Z90" s="37"/>
      <c r="AA90" s="37"/>
      <c r="AB90" s="37"/>
      <c r="AC90" s="37"/>
      <c r="AD90" s="37"/>
      <c r="AE90" s="37"/>
      <c r="AT90" s="19" t="s">
        <v>1281</v>
      </c>
      <c r="AU90" s="19" t="s">
        <v>89</v>
      </c>
    </row>
    <row r="91" spans="1:65" s="2" customFormat="1" ht="49.15" customHeight="1" x14ac:dyDescent="0.2">
      <c r="A91" s="37"/>
      <c r="B91" s="38"/>
      <c r="C91" s="176" t="s">
        <v>155</v>
      </c>
      <c r="D91" s="176" t="s">
        <v>157</v>
      </c>
      <c r="E91" s="177" t="s">
        <v>2063</v>
      </c>
      <c r="F91" s="178" t="s">
        <v>2064</v>
      </c>
      <c r="G91" s="179" t="s">
        <v>612</v>
      </c>
      <c r="H91" s="180">
        <v>1</v>
      </c>
      <c r="I91" s="181"/>
      <c r="J91" s="182">
        <f>ROUND(I91*H91,2)</f>
        <v>0</v>
      </c>
      <c r="K91" s="178" t="s">
        <v>79</v>
      </c>
      <c r="L91" s="42"/>
      <c r="M91" s="183" t="s">
        <v>79</v>
      </c>
      <c r="N91" s="184" t="s">
        <v>51</v>
      </c>
      <c r="O91" s="67"/>
      <c r="P91" s="185">
        <f>O91*H91</f>
        <v>0</v>
      </c>
      <c r="Q91" s="185">
        <v>0</v>
      </c>
      <c r="R91" s="185">
        <f>Q91*H91</f>
        <v>0</v>
      </c>
      <c r="S91" s="185">
        <v>0</v>
      </c>
      <c r="T91" s="186">
        <f>S91*H91</f>
        <v>0</v>
      </c>
      <c r="U91" s="37"/>
      <c r="V91" s="37"/>
      <c r="W91" s="37"/>
      <c r="X91" s="37"/>
      <c r="Y91" s="37"/>
      <c r="Z91" s="37"/>
      <c r="AA91" s="37"/>
      <c r="AB91" s="37"/>
      <c r="AC91" s="37"/>
      <c r="AD91" s="37"/>
      <c r="AE91" s="37"/>
      <c r="AR91" s="187" t="s">
        <v>1029</v>
      </c>
      <c r="AT91" s="187" t="s">
        <v>157</v>
      </c>
      <c r="AU91" s="187" t="s">
        <v>89</v>
      </c>
      <c r="AY91" s="19" t="s">
        <v>154</v>
      </c>
      <c r="BE91" s="188">
        <f>IF(N91="základní",J91,0)</f>
        <v>0</v>
      </c>
      <c r="BF91" s="188">
        <f>IF(N91="snížená",J91,0)</f>
        <v>0</v>
      </c>
      <c r="BG91" s="188">
        <f>IF(N91="zákl. přenesená",J91,0)</f>
        <v>0</v>
      </c>
      <c r="BH91" s="188">
        <f>IF(N91="sníž. přenesená",J91,0)</f>
        <v>0</v>
      </c>
      <c r="BI91" s="188">
        <f>IF(N91="nulová",J91,0)</f>
        <v>0</v>
      </c>
      <c r="BJ91" s="19" t="s">
        <v>89</v>
      </c>
      <c r="BK91" s="188">
        <f>ROUND(I91*H91,2)</f>
        <v>0</v>
      </c>
      <c r="BL91" s="19" t="s">
        <v>1029</v>
      </c>
      <c r="BM91" s="187" t="s">
        <v>232</v>
      </c>
    </row>
    <row r="92" spans="1:65" s="2" customFormat="1" ht="39" x14ac:dyDescent="0.2">
      <c r="A92" s="37"/>
      <c r="B92" s="38"/>
      <c r="C92" s="39"/>
      <c r="D92" s="196" t="s">
        <v>1281</v>
      </c>
      <c r="E92" s="39"/>
      <c r="F92" s="253" t="s">
        <v>2065</v>
      </c>
      <c r="G92" s="39"/>
      <c r="H92" s="39"/>
      <c r="I92" s="191"/>
      <c r="J92" s="39"/>
      <c r="K92" s="39"/>
      <c r="L92" s="42"/>
      <c r="M92" s="192"/>
      <c r="N92" s="193"/>
      <c r="O92" s="67"/>
      <c r="P92" s="67"/>
      <c r="Q92" s="67"/>
      <c r="R92" s="67"/>
      <c r="S92" s="67"/>
      <c r="T92" s="68"/>
      <c r="U92" s="37"/>
      <c r="V92" s="37"/>
      <c r="W92" s="37"/>
      <c r="X92" s="37"/>
      <c r="Y92" s="37"/>
      <c r="Z92" s="37"/>
      <c r="AA92" s="37"/>
      <c r="AB92" s="37"/>
      <c r="AC92" s="37"/>
      <c r="AD92" s="37"/>
      <c r="AE92" s="37"/>
      <c r="AT92" s="19" t="s">
        <v>1281</v>
      </c>
      <c r="AU92" s="19" t="s">
        <v>89</v>
      </c>
    </row>
    <row r="93" spans="1:65" s="2" customFormat="1" ht="21.75" customHeight="1" x14ac:dyDescent="0.2">
      <c r="A93" s="37"/>
      <c r="B93" s="38"/>
      <c r="C93" s="176" t="s">
        <v>162</v>
      </c>
      <c r="D93" s="176" t="s">
        <v>157</v>
      </c>
      <c r="E93" s="177" t="s">
        <v>2066</v>
      </c>
      <c r="F93" s="178" t="s">
        <v>2067</v>
      </c>
      <c r="G93" s="179" t="s">
        <v>612</v>
      </c>
      <c r="H93" s="180">
        <v>1</v>
      </c>
      <c r="I93" s="181"/>
      <c r="J93" s="182">
        <f>ROUND(I93*H93,2)</f>
        <v>0</v>
      </c>
      <c r="K93" s="178" t="s">
        <v>79</v>
      </c>
      <c r="L93" s="42"/>
      <c r="M93" s="183" t="s">
        <v>79</v>
      </c>
      <c r="N93" s="184" t="s">
        <v>51</v>
      </c>
      <c r="O93" s="67"/>
      <c r="P93" s="185">
        <f>O93*H93</f>
        <v>0</v>
      </c>
      <c r="Q93" s="185">
        <v>0</v>
      </c>
      <c r="R93" s="185">
        <f>Q93*H93</f>
        <v>0</v>
      </c>
      <c r="S93" s="185">
        <v>0</v>
      </c>
      <c r="T93" s="186">
        <f>S93*H93</f>
        <v>0</v>
      </c>
      <c r="U93" s="37"/>
      <c r="V93" s="37"/>
      <c r="W93" s="37"/>
      <c r="X93" s="37"/>
      <c r="Y93" s="37"/>
      <c r="Z93" s="37"/>
      <c r="AA93" s="37"/>
      <c r="AB93" s="37"/>
      <c r="AC93" s="37"/>
      <c r="AD93" s="37"/>
      <c r="AE93" s="37"/>
      <c r="AR93" s="187" t="s">
        <v>1029</v>
      </c>
      <c r="AT93" s="187" t="s">
        <v>157</v>
      </c>
      <c r="AU93" s="187" t="s">
        <v>89</v>
      </c>
      <c r="AY93" s="19" t="s">
        <v>154</v>
      </c>
      <c r="BE93" s="188">
        <f>IF(N93="základní",J93,0)</f>
        <v>0</v>
      </c>
      <c r="BF93" s="188">
        <f>IF(N93="snížená",J93,0)</f>
        <v>0</v>
      </c>
      <c r="BG93" s="188">
        <f>IF(N93="zákl. přenesená",J93,0)</f>
        <v>0</v>
      </c>
      <c r="BH93" s="188">
        <f>IF(N93="sníž. přenesená",J93,0)</f>
        <v>0</v>
      </c>
      <c r="BI93" s="188">
        <f>IF(N93="nulová",J93,0)</f>
        <v>0</v>
      </c>
      <c r="BJ93" s="19" t="s">
        <v>89</v>
      </c>
      <c r="BK93" s="188">
        <f>ROUND(I93*H93,2)</f>
        <v>0</v>
      </c>
      <c r="BL93" s="19" t="s">
        <v>1029</v>
      </c>
      <c r="BM93" s="187" t="s">
        <v>2068</v>
      </c>
    </row>
    <row r="94" spans="1:65" s="2" customFormat="1" ht="39" x14ac:dyDescent="0.2">
      <c r="A94" s="37"/>
      <c r="B94" s="38"/>
      <c r="C94" s="39"/>
      <c r="D94" s="196" t="s">
        <v>1281</v>
      </c>
      <c r="E94" s="39"/>
      <c r="F94" s="253" t="s">
        <v>2069</v>
      </c>
      <c r="G94" s="39"/>
      <c r="H94" s="39"/>
      <c r="I94" s="191"/>
      <c r="J94" s="39"/>
      <c r="K94" s="39"/>
      <c r="L94" s="42"/>
      <c r="M94" s="192"/>
      <c r="N94" s="193"/>
      <c r="O94" s="67"/>
      <c r="P94" s="67"/>
      <c r="Q94" s="67"/>
      <c r="R94" s="67"/>
      <c r="S94" s="67"/>
      <c r="T94" s="68"/>
      <c r="U94" s="37"/>
      <c r="V94" s="37"/>
      <c r="W94" s="37"/>
      <c r="X94" s="37"/>
      <c r="Y94" s="37"/>
      <c r="Z94" s="37"/>
      <c r="AA94" s="37"/>
      <c r="AB94" s="37"/>
      <c r="AC94" s="37"/>
      <c r="AD94" s="37"/>
      <c r="AE94" s="37"/>
      <c r="AT94" s="19" t="s">
        <v>1281</v>
      </c>
      <c r="AU94" s="19" t="s">
        <v>89</v>
      </c>
    </row>
    <row r="95" spans="1:65" s="12" customFormat="1" ht="25.9" customHeight="1" x14ac:dyDescent="0.2">
      <c r="B95" s="160"/>
      <c r="C95" s="161"/>
      <c r="D95" s="162" t="s">
        <v>80</v>
      </c>
      <c r="E95" s="163" t="s">
        <v>2070</v>
      </c>
      <c r="F95" s="163" t="s">
        <v>2071</v>
      </c>
      <c r="G95" s="161"/>
      <c r="H95" s="161"/>
      <c r="I95" s="164"/>
      <c r="J95" s="165">
        <f>BK95</f>
        <v>0</v>
      </c>
      <c r="K95" s="161"/>
      <c r="L95" s="166"/>
      <c r="M95" s="167"/>
      <c r="N95" s="168"/>
      <c r="O95" s="168"/>
      <c r="P95" s="169">
        <f>SUM(P96:P97)</f>
        <v>0</v>
      </c>
      <c r="Q95" s="168"/>
      <c r="R95" s="169">
        <f>SUM(R96:R97)</f>
        <v>0</v>
      </c>
      <c r="S95" s="168"/>
      <c r="T95" s="170">
        <f>SUM(T96:T97)</f>
        <v>0</v>
      </c>
      <c r="AR95" s="171" t="s">
        <v>89</v>
      </c>
      <c r="AT95" s="172" t="s">
        <v>80</v>
      </c>
      <c r="AU95" s="172" t="s">
        <v>81</v>
      </c>
      <c r="AY95" s="171" t="s">
        <v>154</v>
      </c>
      <c r="BK95" s="173">
        <f>SUM(BK96:BK97)</f>
        <v>0</v>
      </c>
    </row>
    <row r="96" spans="1:65" s="2" customFormat="1" ht="49.15" customHeight="1" x14ac:dyDescent="0.2">
      <c r="A96" s="37"/>
      <c r="B96" s="38"/>
      <c r="C96" s="176" t="s">
        <v>188</v>
      </c>
      <c r="D96" s="176" t="s">
        <v>157</v>
      </c>
      <c r="E96" s="177" t="s">
        <v>2072</v>
      </c>
      <c r="F96" s="178" t="s">
        <v>2073</v>
      </c>
      <c r="G96" s="179" t="s">
        <v>612</v>
      </c>
      <c r="H96" s="180">
        <v>1</v>
      </c>
      <c r="I96" s="181"/>
      <c r="J96" s="182">
        <f>ROUND(I96*H96,2)</f>
        <v>0</v>
      </c>
      <c r="K96" s="178" t="s">
        <v>79</v>
      </c>
      <c r="L96" s="42"/>
      <c r="M96" s="183" t="s">
        <v>79</v>
      </c>
      <c r="N96" s="184" t="s">
        <v>51</v>
      </c>
      <c r="O96" s="67"/>
      <c r="P96" s="185">
        <f>O96*H96</f>
        <v>0</v>
      </c>
      <c r="Q96" s="185">
        <v>0</v>
      </c>
      <c r="R96" s="185">
        <f>Q96*H96</f>
        <v>0</v>
      </c>
      <c r="S96" s="185">
        <v>0</v>
      </c>
      <c r="T96" s="186">
        <f>S96*H96</f>
        <v>0</v>
      </c>
      <c r="U96" s="37"/>
      <c r="V96" s="37"/>
      <c r="W96" s="37"/>
      <c r="X96" s="37"/>
      <c r="Y96" s="37"/>
      <c r="Z96" s="37"/>
      <c r="AA96" s="37"/>
      <c r="AB96" s="37"/>
      <c r="AC96" s="37"/>
      <c r="AD96" s="37"/>
      <c r="AE96" s="37"/>
      <c r="AR96" s="187" t="s">
        <v>1029</v>
      </c>
      <c r="AT96" s="187" t="s">
        <v>157</v>
      </c>
      <c r="AU96" s="187" t="s">
        <v>89</v>
      </c>
      <c r="AY96" s="19" t="s">
        <v>154</v>
      </c>
      <c r="BE96" s="188">
        <f>IF(N96="základní",J96,0)</f>
        <v>0</v>
      </c>
      <c r="BF96" s="188">
        <f>IF(N96="snížená",J96,0)</f>
        <v>0</v>
      </c>
      <c r="BG96" s="188">
        <f>IF(N96="zákl. přenesená",J96,0)</f>
        <v>0</v>
      </c>
      <c r="BH96" s="188">
        <f>IF(N96="sníž. přenesená",J96,0)</f>
        <v>0</v>
      </c>
      <c r="BI96" s="188">
        <f>IF(N96="nulová",J96,0)</f>
        <v>0</v>
      </c>
      <c r="BJ96" s="19" t="s">
        <v>89</v>
      </c>
      <c r="BK96" s="188">
        <f>ROUND(I96*H96,2)</f>
        <v>0</v>
      </c>
      <c r="BL96" s="19" t="s">
        <v>1029</v>
      </c>
      <c r="BM96" s="187" t="s">
        <v>297</v>
      </c>
    </row>
    <row r="97" spans="1:65" s="2" customFormat="1" ht="48.75" x14ac:dyDescent="0.2">
      <c r="A97" s="37"/>
      <c r="B97" s="38"/>
      <c r="C97" s="39"/>
      <c r="D97" s="196" t="s">
        <v>1281</v>
      </c>
      <c r="E97" s="39"/>
      <c r="F97" s="253" t="s">
        <v>2074</v>
      </c>
      <c r="G97" s="39"/>
      <c r="H97" s="39"/>
      <c r="I97" s="191"/>
      <c r="J97" s="39"/>
      <c r="K97" s="39"/>
      <c r="L97" s="42"/>
      <c r="M97" s="192"/>
      <c r="N97" s="193"/>
      <c r="O97" s="67"/>
      <c r="P97" s="67"/>
      <c r="Q97" s="67"/>
      <c r="R97" s="67"/>
      <c r="S97" s="67"/>
      <c r="T97" s="68"/>
      <c r="U97" s="37"/>
      <c r="V97" s="37"/>
      <c r="W97" s="37"/>
      <c r="X97" s="37"/>
      <c r="Y97" s="37"/>
      <c r="Z97" s="37"/>
      <c r="AA97" s="37"/>
      <c r="AB97" s="37"/>
      <c r="AC97" s="37"/>
      <c r="AD97" s="37"/>
      <c r="AE97" s="37"/>
      <c r="AT97" s="19" t="s">
        <v>1281</v>
      </c>
      <c r="AU97" s="19" t="s">
        <v>89</v>
      </c>
    </row>
    <row r="98" spans="1:65" s="12" customFormat="1" ht="25.9" customHeight="1" x14ac:dyDescent="0.2">
      <c r="B98" s="160"/>
      <c r="C98" s="161"/>
      <c r="D98" s="162" t="s">
        <v>80</v>
      </c>
      <c r="E98" s="163" t="s">
        <v>2075</v>
      </c>
      <c r="F98" s="163" t="s">
        <v>2076</v>
      </c>
      <c r="G98" s="161"/>
      <c r="H98" s="161"/>
      <c r="I98" s="164"/>
      <c r="J98" s="165">
        <f>BK98</f>
        <v>0</v>
      </c>
      <c r="K98" s="161"/>
      <c r="L98" s="166"/>
      <c r="M98" s="167"/>
      <c r="N98" s="168"/>
      <c r="O98" s="168"/>
      <c r="P98" s="169">
        <f>SUM(P99:P102)</f>
        <v>0</v>
      </c>
      <c r="Q98" s="168"/>
      <c r="R98" s="169">
        <f>SUM(R99:R102)</f>
        <v>0</v>
      </c>
      <c r="S98" s="168"/>
      <c r="T98" s="170">
        <f>SUM(T99:T102)</f>
        <v>0</v>
      </c>
      <c r="AR98" s="171" t="s">
        <v>89</v>
      </c>
      <c r="AT98" s="172" t="s">
        <v>80</v>
      </c>
      <c r="AU98" s="172" t="s">
        <v>81</v>
      </c>
      <c r="AY98" s="171" t="s">
        <v>154</v>
      </c>
      <c r="BK98" s="173">
        <f>SUM(BK99:BK102)</f>
        <v>0</v>
      </c>
    </row>
    <row r="99" spans="1:65" s="2" customFormat="1" ht="55.5" customHeight="1" x14ac:dyDescent="0.2">
      <c r="A99" s="37"/>
      <c r="B99" s="38"/>
      <c r="C99" s="176" t="s">
        <v>194</v>
      </c>
      <c r="D99" s="176" t="s">
        <v>157</v>
      </c>
      <c r="E99" s="177" t="s">
        <v>2077</v>
      </c>
      <c r="F99" s="178" t="s">
        <v>2078</v>
      </c>
      <c r="G99" s="179" t="s">
        <v>612</v>
      </c>
      <c r="H99" s="180">
        <v>1</v>
      </c>
      <c r="I99" s="181"/>
      <c r="J99" s="182">
        <f>ROUND(I99*H99,2)</f>
        <v>0</v>
      </c>
      <c r="K99" s="178" t="s">
        <v>79</v>
      </c>
      <c r="L99" s="42"/>
      <c r="M99" s="183" t="s">
        <v>79</v>
      </c>
      <c r="N99" s="184" t="s">
        <v>51</v>
      </c>
      <c r="O99" s="67"/>
      <c r="P99" s="185">
        <f>O99*H99</f>
        <v>0</v>
      </c>
      <c r="Q99" s="185">
        <v>0</v>
      </c>
      <c r="R99" s="185">
        <f>Q99*H99</f>
        <v>0</v>
      </c>
      <c r="S99" s="185">
        <v>0</v>
      </c>
      <c r="T99" s="186">
        <f>S99*H99</f>
        <v>0</v>
      </c>
      <c r="U99" s="37"/>
      <c r="V99" s="37"/>
      <c r="W99" s="37"/>
      <c r="X99" s="37"/>
      <c r="Y99" s="37"/>
      <c r="Z99" s="37"/>
      <c r="AA99" s="37"/>
      <c r="AB99" s="37"/>
      <c r="AC99" s="37"/>
      <c r="AD99" s="37"/>
      <c r="AE99" s="37"/>
      <c r="AR99" s="187" t="s">
        <v>1029</v>
      </c>
      <c r="AT99" s="187" t="s">
        <v>157</v>
      </c>
      <c r="AU99" s="187" t="s">
        <v>89</v>
      </c>
      <c r="AY99" s="19" t="s">
        <v>154</v>
      </c>
      <c r="BE99" s="188">
        <f>IF(N99="základní",J99,0)</f>
        <v>0</v>
      </c>
      <c r="BF99" s="188">
        <f>IF(N99="snížená",J99,0)</f>
        <v>0</v>
      </c>
      <c r="BG99" s="188">
        <f>IF(N99="zákl. přenesená",J99,0)</f>
        <v>0</v>
      </c>
      <c r="BH99" s="188">
        <f>IF(N99="sníž. přenesená",J99,0)</f>
        <v>0</v>
      </c>
      <c r="BI99" s="188">
        <f>IF(N99="nulová",J99,0)</f>
        <v>0</v>
      </c>
      <c r="BJ99" s="19" t="s">
        <v>89</v>
      </c>
      <c r="BK99" s="188">
        <f>ROUND(I99*H99,2)</f>
        <v>0</v>
      </c>
      <c r="BL99" s="19" t="s">
        <v>1029</v>
      </c>
      <c r="BM99" s="187" t="s">
        <v>316</v>
      </c>
    </row>
    <row r="100" spans="1:65" s="2" customFormat="1" ht="97.5" x14ac:dyDescent="0.2">
      <c r="A100" s="37"/>
      <c r="B100" s="38"/>
      <c r="C100" s="39"/>
      <c r="D100" s="196" t="s">
        <v>1281</v>
      </c>
      <c r="E100" s="39"/>
      <c r="F100" s="253" t="s">
        <v>2079</v>
      </c>
      <c r="G100" s="39"/>
      <c r="H100" s="39"/>
      <c r="I100" s="191"/>
      <c r="J100" s="39"/>
      <c r="K100" s="39"/>
      <c r="L100" s="42"/>
      <c r="M100" s="192"/>
      <c r="N100" s="193"/>
      <c r="O100" s="67"/>
      <c r="P100" s="67"/>
      <c r="Q100" s="67"/>
      <c r="R100" s="67"/>
      <c r="S100" s="67"/>
      <c r="T100" s="68"/>
      <c r="U100" s="37"/>
      <c r="V100" s="37"/>
      <c r="W100" s="37"/>
      <c r="X100" s="37"/>
      <c r="Y100" s="37"/>
      <c r="Z100" s="37"/>
      <c r="AA100" s="37"/>
      <c r="AB100" s="37"/>
      <c r="AC100" s="37"/>
      <c r="AD100" s="37"/>
      <c r="AE100" s="37"/>
      <c r="AT100" s="19" t="s">
        <v>1281</v>
      </c>
      <c r="AU100" s="19" t="s">
        <v>89</v>
      </c>
    </row>
    <row r="101" spans="1:65" s="2" customFormat="1" ht="33" customHeight="1" x14ac:dyDescent="0.2">
      <c r="A101" s="37"/>
      <c r="B101" s="38"/>
      <c r="C101" s="176" t="s">
        <v>199</v>
      </c>
      <c r="D101" s="176" t="s">
        <v>157</v>
      </c>
      <c r="E101" s="177" t="s">
        <v>2080</v>
      </c>
      <c r="F101" s="178" t="s">
        <v>2081</v>
      </c>
      <c r="G101" s="179" t="s">
        <v>612</v>
      </c>
      <c r="H101" s="180">
        <v>1</v>
      </c>
      <c r="I101" s="181"/>
      <c r="J101" s="182">
        <f>ROUND(I101*H101,2)</f>
        <v>0</v>
      </c>
      <c r="K101" s="178" t="s">
        <v>79</v>
      </c>
      <c r="L101" s="42"/>
      <c r="M101" s="183" t="s">
        <v>79</v>
      </c>
      <c r="N101" s="184" t="s">
        <v>51</v>
      </c>
      <c r="O101" s="67"/>
      <c r="P101" s="185">
        <f>O101*H101</f>
        <v>0</v>
      </c>
      <c r="Q101" s="185">
        <v>0</v>
      </c>
      <c r="R101" s="185">
        <f>Q101*H101</f>
        <v>0</v>
      </c>
      <c r="S101" s="185">
        <v>0</v>
      </c>
      <c r="T101" s="186">
        <f>S101*H101</f>
        <v>0</v>
      </c>
      <c r="U101" s="37"/>
      <c r="V101" s="37"/>
      <c r="W101" s="37"/>
      <c r="X101" s="37"/>
      <c r="Y101" s="37"/>
      <c r="Z101" s="37"/>
      <c r="AA101" s="37"/>
      <c r="AB101" s="37"/>
      <c r="AC101" s="37"/>
      <c r="AD101" s="37"/>
      <c r="AE101" s="37"/>
      <c r="AR101" s="187" t="s">
        <v>1029</v>
      </c>
      <c r="AT101" s="187" t="s">
        <v>157</v>
      </c>
      <c r="AU101" s="187" t="s">
        <v>89</v>
      </c>
      <c r="AY101" s="19" t="s">
        <v>154</v>
      </c>
      <c r="BE101" s="188">
        <f>IF(N101="základní",J101,0)</f>
        <v>0</v>
      </c>
      <c r="BF101" s="188">
        <f>IF(N101="snížená",J101,0)</f>
        <v>0</v>
      </c>
      <c r="BG101" s="188">
        <f>IF(N101="zákl. přenesená",J101,0)</f>
        <v>0</v>
      </c>
      <c r="BH101" s="188">
        <f>IF(N101="sníž. přenesená",J101,0)</f>
        <v>0</v>
      </c>
      <c r="BI101" s="188">
        <f>IF(N101="nulová",J101,0)</f>
        <v>0</v>
      </c>
      <c r="BJ101" s="19" t="s">
        <v>89</v>
      </c>
      <c r="BK101" s="188">
        <f>ROUND(I101*H101,2)</f>
        <v>0</v>
      </c>
      <c r="BL101" s="19" t="s">
        <v>1029</v>
      </c>
      <c r="BM101" s="187" t="s">
        <v>356</v>
      </c>
    </row>
    <row r="102" spans="1:65" s="2" customFormat="1" ht="29.25" x14ac:dyDescent="0.2">
      <c r="A102" s="37"/>
      <c r="B102" s="38"/>
      <c r="C102" s="39"/>
      <c r="D102" s="196" t="s">
        <v>1281</v>
      </c>
      <c r="E102" s="39"/>
      <c r="F102" s="253" t="s">
        <v>2082</v>
      </c>
      <c r="G102" s="39"/>
      <c r="H102" s="39"/>
      <c r="I102" s="191"/>
      <c r="J102" s="39"/>
      <c r="K102" s="39"/>
      <c r="L102" s="42"/>
      <c r="M102" s="192"/>
      <c r="N102" s="193"/>
      <c r="O102" s="67"/>
      <c r="P102" s="67"/>
      <c r="Q102" s="67"/>
      <c r="R102" s="67"/>
      <c r="S102" s="67"/>
      <c r="T102" s="68"/>
      <c r="U102" s="37"/>
      <c r="V102" s="37"/>
      <c r="W102" s="37"/>
      <c r="X102" s="37"/>
      <c r="Y102" s="37"/>
      <c r="Z102" s="37"/>
      <c r="AA102" s="37"/>
      <c r="AB102" s="37"/>
      <c r="AC102" s="37"/>
      <c r="AD102" s="37"/>
      <c r="AE102" s="37"/>
      <c r="AT102" s="19" t="s">
        <v>1281</v>
      </c>
      <c r="AU102" s="19" t="s">
        <v>89</v>
      </c>
    </row>
    <row r="103" spans="1:65" s="12" customFormat="1" ht="25.9" customHeight="1" x14ac:dyDescent="0.2">
      <c r="B103" s="160"/>
      <c r="C103" s="161"/>
      <c r="D103" s="162" t="s">
        <v>80</v>
      </c>
      <c r="E103" s="163" t="s">
        <v>2083</v>
      </c>
      <c r="F103" s="163" t="s">
        <v>2084</v>
      </c>
      <c r="G103" s="161"/>
      <c r="H103" s="161"/>
      <c r="I103" s="164"/>
      <c r="J103" s="165">
        <f>BK103</f>
        <v>0</v>
      </c>
      <c r="K103" s="161"/>
      <c r="L103" s="166"/>
      <c r="M103" s="167"/>
      <c r="N103" s="168"/>
      <c r="O103" s="168"/>
      <c r="P103" s="169">
        <f>SUM(P104:P107)</f>
        <v>0</v>
      </c>
      <c r="Q103" s="168"/>
      <c r="R103" s="169">
        <f>SUM(R104:R107)</f>
        <v>0</v>
      </c>
      <c r="S103" s="168"/>
      <c r="T103" s="170">
        <f>SUM(T104:T107)</f>
        <v>0</v>
      </c>
      <c r="AR103" s="171" t="s">
        <v>89</v>
      </c>
      <c r="AT103" s="172" t="s">
        <v>80</v>
      </c>
      <c r="AU103" s="172" t="s">
        <v>81</v>
      </c>
      <c r="AY103" s="171" t="s">
        <v>154</v>
      </c>
      <c r="BK103" s="173">
        <f>SUM(BK104:BK107)</f>
        <v>0</v>
      </c>
    </row>
    <row r="104" spans="1:65" s="2" customFormat="1" ht="49.15" customHeight="1" x14ac:dyDescent="0.2">
      <c r="A104" s="37"/>
      <c r="B104" s="38"/>
      <c r="C104" s="176" t="s">
        <v>203</v>
      </c>
      <c r="D104" s="176" t="s">
        <v>157</v>
      </c>
      <c r="E104" s="177" t="s">
        <v>2085</v>
      </c>
      <c r="F104" s="178" t="s">
        <v>2086</v>
      </c>
      <c r="G104" s="179" t="s">
        <v>612</v>
      </c>
      <c r="H104" s="180">
        <v>1</v>
      </c>
      <c r="I104" s="181"/>
      <c r="J104" s="182">
        <f>ROUND(I104*H104,2)</f>
        <v>0</v>
      </c>
      <c r="K104" s="178" t="s">
        <v>79</v>
      </c>
      <c r="L104" s="42"/>
      <c r="M104" s="183" t="s">
        <v>79</v>
      </c>
      <c r="N104" s="184" t="s">
        <v>51</v>
      </c>
      <c r="O104" s="67"/>
      <c r="P104" s="185">
        <f>O104*H104</f>
        <v>0</v>
      </c>
      <c r="Q104" s="185">
        <v>0</v>
      </c>
      <c r="R104" s="185">
        <f>Q104*H104</f>
        <v>0</v>
      </c>
      <c r="S104" s="185">
        <v>0</v>
      </c>
      <c r="T104" s="186">
        <f>S104*H104</f>
        <v>0</v>
      </c>
      <c r="U104" s="37"/>
      <c r="V104" s="37"/>
      <c r="W104" s="37"/>
      <c r="X104" s="37"/>
      <c r="Y104" s="37"/>
      <c r="Z104" s="37"/>
      <c r="AA104" s="37"/>
      <c r="AB104" s="37"/>
      <c r="AC104" s="37"/>
      <c r="AD104" s="37"/>
      <c r="AE104" s="37"/>
      <c r="AR104" s="187" t="s">
        <v>1029</v>
      </c>
      <c r="AT104" s="187" t="s">
        <v>157</v>
      </c>
      <c r="AU104" s="187" t="s">
        <v>89</v>
      </c>
      <c r="AY104" s="19" t="s">
        <v>154</v>
      </c>
      <c r="BE104" s="188">
        <f>IF(N104="základní",J104,0)</f>
        <v>0</v>
      </c>
      <c r="BF104" s="188">
        <f>IF(N104="snížená",J104,0)</f>
        <v>0</v>
      </c>
      <c r="BG104" s="188">
        <f>IF(N104="zákl. přenesená",J104,0)</f>
        <v>0</v>
      </c>
      <c r="BH104" s="188">
        <f>IF(N104="sníž. přenesená",J104,0)</f>
        <v>0</v>
      </c>
      <c r="BI104" s="188">
        <f>IF(N104="nulová",J104,0)</f>
        <v>0</v>
      </c>
      <c r="BJ104" s="19" t="s">
        <v>89</v>
      </c>
      <c r="BK104" s="188">
        <f>ROUND(I104*H104,2)</f>
        <v>0</v>
      </c>
      <c r="BL104" s="19" t="s">
        <v>1029</v>
      </c>
      <c r="BM104" s="187" t="s">
        <v>410</v>
      </c>
    </row>
    <row r="105" spans="1:65" s="2" customFormat="1" ht="19.5" x14ac:dyDescent="0.2">
      <c r="A105" s="37"/>
      <c r="B105" s="38"/>
      <c r="C105" s="39"/>
      <c r="D105" s="196" t="s">
        <v>1281</v>
      </c>
      <c r="E105" s="39"/>
      <c r="F105" s="253" t="s">
        <v>2087</v>
      </c>
      <c r="G105" s="39"/>
      <c r="H105" s="39"/>
      <c r="I105" s="191"/>
      <c r="J105" s="39"/>
      <c r="K105" s="39"/>
      <c r="L105" s="42"/>
      <c r="M105" s="192"/>
      <c r="N105" s="193"/>
      <c r="O105" s="67"/>
      <c r="P105" s="67"/>
      <c r="Q105" s="67"/>
      <c r="R105" s="67"/>
      <c r="S105" s="67"/>
      <c r="T105" s="68"/>
      <c r="U105" s="37"/>
      <c r="V105" s="37"/>
      <c r="W105" s="37"/>
      <c r="X105" s="37"/>
      <c r="Y105" s="37"/>
      <c r="Z105" s="37"/>
      <c r="AA105" s="37"/>
      <c r="AB105" s="37"/>
      <c r="AC105" s="37"/>
      <c r="AD105" s="37"/>
      <c r="AE105" s="37"/>
      <c r="AT105" s="19" t="s">
        <v>1281</v>
      </c>
      <c r="AU105" s="19" t="s">
        <v>89</v>
      </c>
    </row>
    <row r="106" spans="1:65" s="2" customFormat="1" ht="49.15" customHeight="1" x14ac:dyDescent="0.2">
      <c r="A106" s="37"/>
      <c r="B106" s="38"/>
      <c r="C106" s="176" t="s">
        <v>212</v>
      </c>
      <c r="D106" s="176" t="s">
        <v>157</v>
      </c>
      <c r="E106" s="177" t="s">
        <v>2088</v>
      </c>
      <c r="F106" s="178" t="s">
        <v>2089</v>
      </c>
      <c r="G106" s="179" t="s">
        <v>612</v>
      </c>
      <c r="H106" s="180">
        <v>1</v>
      </c>
      <c r="I106" s="181"/>
      <c r="J106" s="182">
        <f>ROUND(I106*H106,2)</f>
        <v>0</v>
      </c>
      <c r="K106" s="178" t="s">
        <v>79</v>
      </c>
      <c r="L106" s="42"/>
      <c r="M106" s="183" t="s">
        <v>79</v>
      </c>
      <c r="N106" s="184" t="s">
        <v>51</v>
      </c>
      <c r="O106" s="67"/>
      <c r="P106" s="185">
        <f>O106*H106</f>
        <v>0</v>
      </c>
      <c r="Q106" s="185">
        <v>0</v>
      </c>
      <c r="R106" s="185">
        <f>Q106*H106</f>
        <v>0</v>
      </c>
      <c r="S106" s="185">
        <v>0</v>
      </c>
      <c r="T106" s="186">
        <f>S106*H106</f>
        <v>0</v>
      </c>
      <c r="U106" s="37"/>
      <c r="V106" s="37"/>
      <c r="W106" s="37"/>
      <c r="X106" s="37"/>
      <c r="Y106" s="37"/>
      <c r="Z106" s="37"/>
      <c r="AA106" s="37"/>
      <c r="AB106" s="37"/>
      <c r="AC106" s="37"/>
      <c r="AD106" s="37"/>
      <c r="AE106" s="37"/>
      <c r="AR106" s="187" t="s">
        <v>1029</v>
      </c>
      <c r="AT106" s="187" t="s">
        <v>157</v>
      </c>
      <c r="AU106" s="187" t="s">
        <v>89</v>
      </c>
      <c r="AY106" s="19" t="s">
        <v>154</v>
      </c>
      <c r="BE106" s="188">
        <f>IF(N106="základní",J106,0)</f>
        <v>0</v>
      </c>
      <c r="BF106" s="188">
        <f>IF(N106="snížená",J106,0)</f>
        <v>0</v>
      </c>
      <c r="BG106" s="188">
        <f>IF(N106="zákl. přenesená",J106,0)</f>
        <v>0</v>
      </c>
      <c r="BH106" s="188">
        <f>IF(N106="sníž. přenesená",J106,0)</f>
        <v>0</v>
      </c>
      <c r="BI106" s="188">
        <f>IF(N106="nulová",J106,0)</f>
        <v>0</v>
      </c>
      <c r="BJ106" s="19" t="s">
        <v>89</v>
      </c>
      <c r="BK106" s="188">
        <f>ROUND(I106*H106,2)</f>
        <v>0</v>
      </c>
      <c r="BL106" s="19" t="s">
        <v>1029</v>
      </c>
      <c r="BM106" s="187" t="s">
        <v>423</v>
      </c>
    </row>
    <row r="107" spans="1:65" s="2" customFormat="1" ht="19.5" x14ac:dyDescent="0.2">
      <c r="A107" s="37"/>
      <c r="B107" s="38"/>
      <c r="C107" s="39"/>
      <c r="D107" s="196" t="s">
        <v>1281</v>
      </c>
      <c r="E107" s="39"/>
      <c r="F107" s="253" t="s">
        <v>2090</v>
      </c>
      <c r="G107" s="39"/>
      <c r="H107" s="39"/>
      <c r="I107" s="191"/>
      <c r="J107" s="39"/>
      <c r="K107" s="39"/>
      <c r="L107" s="42"/>
      <c r="M107" s="192"/>
      <c r="N107" s="193"/>
      <c r="O107" s="67"/>
      <c r="P107" s="67"/>
      <c r="Q107" s="67"/>
      <c r="R107" s="67"/>
      <c r="S107" s="67"/>
      <c r="T107" s="68"/>
      <c r="U107" s="37"/>
      <c r="V107" s="37"/>
      <c r="W107" s="37"/>
      <c r="X107" s="37"/>
      <c r="Y107" s="37"/>
      <c r="Z107" s="37"/>
      <c r="AA107" s="37"/>
      <c r="AB107" s="37"/>
      <c r="AC107" s="37"/>
      <c r="AD107" s="37"/>
      <c r="AE107" s="37"/>
      <c r="AT107" s="19" t="s">
        <v>1281</v>
      </c>
      <c r="AU107" s="19" t="s">
        <v>89</v>
      </c>
    </row>
    <row r="108" spans="1:65" s="12" customFormat="1" ht="25.9" customHeight="1" x14ac:dyDescent="0.2">
      <c r="B108" s="160"/>
      <c r="C108" s="161"/>
      <c r="D108" s="162" t="s">
        <v>80</v>
      </c>
      <c r="E108" s="163" t="s">
        <v>2091</v>
      </c>
      <c r="F108" s="163" t="s">
        <v>2092</v>
      </c>
      <c r="G108" s="161"/>
      <c r="H108" s="161"/>
      <c r="I108" s="164"/>
      <c r="J108" s="165">
        <f>BK108</f>
        <v>0</v>
      </c>
      <c r="K108" s="161"/>
      <c r="L108" s="166"/>
      <c r="M108" s="167"/>
      <c r="N108" s="168"/>
      <c r="O108" s="168"/>
      <c r="P108" s="169">
        <f>SUM(P109:P123)</f>
        <v>0</v>
      </c>
      <c r="Q108" s="168"/>
      <c r="R108" s="169">
        <f>SUM(R109:R123)</f>
        <v>0</v>
      </c>
      <c r="S108" s="168"/>
      <c r="T108" s="170">
        <f>SUM(T109:T123)</f>
        <v>0</v>
      </c>
      <c r="AR108" s="171" t="s">
        <v>89</v>
      </c>
      <c r="AT108" s="172" t="s">
        <v>80</v>
      </c>
      <c r="AU108" s="172" t="s">
        <v>81</v>
      </c>
      <c r="AY108" s="171" t="s">
        <v>154</v>
      </c>
      <c r="BK108" s="173">
        <f>SUM(BK109:BK123)</f>
        <v>0</v>
      </c>
    </row>
    <row r="109" spans="1:65" s="2" customFormat="1" ht="37.9" customHeight="1" x14ac:dyDescent="0.2">
      <c r="A109" s="37"/>
      <c r="B109" s="38"/>
      <c r="C109" s="176" t="s">
        <v>221</v>
      </c>
      <c r="D109" s="176" t="s">
        <v>157</v>
      </c>
      <c r="E109" s="177" t="s">
        <v>2093</v>
      </c>
      <c r="F109" s="178" t="s">
        <v>2094</v>
      </c>
      <c r="G109" s="179" t="s">
        <v>612</v>
      </c>
      <c r="H109" s="180">
        <v>1</v>
      </c>
      <c r="I109" s="181"/>
      <c r="J109" s="182">
        <f>ROUND(I109*H109,2)</f>
        <v>0</v>
      </c>
      <c r="K109" s="178" t="s">
        <v>79</v>
      </c>
      <c r="L109" s="42"/>
      <c r="M109" s="183" t="s">
        <v>79</v>
      </c>
      <c r="N109" s="184" t="s">
        <v>51</v>
      </c>
      <c r="O109" s="67"/>
      <c r="P109" s="185">
        <f>O109*H109</f>
        <v>0</v>
      </c>
      <c r="Q109" s="185">
        <v>0</v>
      </c>
      <c r="R109" s="185">
        <f>Q109*H109</f>
        <v>0</v>
      </c>
      <c r="S109" s="185">
        <v>0</v>
      </c>
      <c r="T109" s="186">
        <f>S109*H109</f>
        <v>0</v>
      </c>
      <c r="U109" s="37"/>
      <c r="V109" s="37"/>
      <c r="W109" s="37"/>
      <c r="X109" s="37"/>
      <c r="Y109" s="37"/>
      <c r="Z109" s="37"/>
      <c r="AA109" s="37"/>
      <c r="AB109" s="37"/>
      <c r="AC109" s="37"/>
      <c r="AD109" s="37"/>
      <c r="AE109" s="37"/>
      <c r="AR109" s="187" t="s">
        <v>1029</v>
      </c>
      <c r="AT109" s="187" t="s">
        <v>157</v>
      </c>
      <c r="AU109" s="187" t="s">
        <v>89</v>
      </c>
      <c r="AY109" s="19" t="s">
        <v>154</v>
      </c>
      <c r="BE109" s="188">
        <f>IF(N109="základní",J109,0)</f>
        <v>0</v>
      </c>
      <c r="BF109" s="188">
        <f>IF(N109="snížená",J109,0)</f>
        <v>0</v>
      </c>
      <c r="BG109" s="188">
        <f>IF(N109="zákl. přenesená",J109,0)</f>
        <v>0</v>
      </c>
      <c r="BH109" s="188">
        <f>IF(N109="sníž. přenesená",J109,0)</f>
        <v>0</v>
      </c>
      <c r="BI109" s="188">
        <f>IF(N109="nulová",J109,0)</f>
        <v>0</v>
      </c>
      <c r="BJ109" s="19" t="s">
        <v>89</v>
      </c>
      <c r="BK109" s="188">
        <f>ROUND(I109*H109,2)</f>
        <v>0</v>
      </c>
      <c r="BL109" s="19" t="s">
        <v>1029</v>
      </c>
      <c r="BM109" s="187" t="s">
        <v>442</v>
      </c>
    </row>
    <row r="110" spans="1:65" s="2" customFormat="1" ht="29.25" x14ac:dyDescent="0.2">
      <c r="A110" s="37"/>
      <c r="B110" s="38"/>
      <c r="C110" s="39"/>
      <c r="D110" s="196" t="s">
        <v>1281</v>
      </c>
      <c r="E110" s="39"/>
      <c r="F110" s="253" t="s">
        <v>2095</v>
      </c>
      <c r="G110" s="39"/>
      <c r="H110" s="39"/>
      <c r="I110" s="191"/>
      <c r="J110" s="39"/>
      <c r="K110" s="39"/>
      <c r="L110" s="42"/>
      <c r="M110" s="192"/>
      <c r="N110" s="193"/>
      <c r="O110" s="67"/>
      <c r="P110" s="67"/>
      <c r="Q110" s="67"/>
      <c r="R110" s="67"/>
      <c r="S110" s="67"/>
      <c r="T110" s="68"/>
      <c r="U110" s="37"/>
      <c r="V110" s="37"/>
      <c r="W110" s="37"/>
      <c r="X110" s="37"/>
      <c r="Y110" s="37"/>
      <c r="Z110" s="37"/>
      <c r="AA110" s="37"/>
      <c r="AB110" s="37"/>
      <c r="AC110" s="37"/>
      <c r="AD110" s="37"/>
      <c r="AE110" s="37"/>
      <c r="AT110" s="19" t="s">
        <v>1281</v>
      </c>
      <c r="AU110" s="19" t="s">
        <v>89</v>
      </c>
    </row>
    <row r="111" spans="1:65" s="2" customFormat="1" ht="90" customHeight="1" x14ac:dyDescent="0.2">
      <c r="A111" s="37"/>
      <c r="B111" s="38"/>
      <c r="C111" s="176" t="s">
        <v>227</v>
      </c>
      <c r="D111" s="176" t="s">
        <v>157</v>
      </c>
      <c r="E111" s="177" t="s">
        <v>2096</v>
      </c>
      <c r="F111" s="178" t="s">
        <v>2097</v>
      </c>
      <c r="G111" s="179" t="s">
        <v>160</v>
      </c>
      <c r="H111" s="180">
        <v>43.35</v>
      </c>
      <c r="I111" s="181"/>
      <c r="J111" s="182">
        <f>ROUND(I111*H111,2)</f>
        <v>0</v>
      </c>
      <c r="K111" s="178" t="s">
        <v>79</v>
      </c>
      <c r="L111" s="42"/>
      <c r="M111" s="183" t="s">
        <v>79</v>
      </c>
      <c r="N111" s="184" t="s">
        <v>51</v>
      </c>
      <c r="O111" s="67"/>
      <c r="P111" s="185">
        <f>O111*H111</f>
        <v>0</v>
      </c>
      <c r="Q111" s="185">
        <v>0</v>
      </c>
      <c r="R111" s="185">
        <f>Q111*H111</f>
        <v>0</v>
      </c>
      <c r="S111" s="185">
        <v>0</v>
      </c>
      <c r="T111" s="186">
        <f>S111*H111</f>
        <v>0</v>
      </c>
      <c r="U111" s="37"/>
      <c r="V111" s="37"/>
      <c r="W111" s="37"/>
      <c r="X111" s="37"/>
      <c r="Y111" s="37"/>
      <c r="Z111" s="37"/>
      <c r="AA111" s="37"/>
      <c r="AB111" s="37"/>
      <c r="AC111" s="37"/>
      <c r="AD111" s="37"/>
      <c r="AE111" s="37"/>
      <c r="AR111" s="187" t="s">
        <v>1029</v>
      </c>
      <c r="AT111" s="187" t="s">
        <v>157</v>
      </c>
      <c r="AU111" s="187" t="s">
        <v>89</v>
      </c>
      <c r="AY111" s="19" t="s">
        <v>154</v>
      </c>
      <c r="BE111" s="188">
        <f>IF(N111="základní",J111,0)</f>
        <v>0</v>
      </c>
      <c r="BF111" s="188">
        <f>IF(N111="snížená",J111,0)</f>
        <v>0</v>
      </c>
      <c r="BG111" s="188">
        <f>IF(N111="zákl. přenesená",J111,0)</f>
        <v>0</v>
      </c>
      <c r="BH111" s="188">
        <f>IF(N111="sníž. přenesená",J111,0)</f>
        <v>0</v>
      </c>
      <c r="BI111" s="188">
        <f>IF(N111="nulová",J111,0)</f>
        <v>0</v>
      </c>
      <c r="BJ111" s="19" t="s">
        <v>89</v>
      </c>
      <c r="BK111" s="188">
        <f>ROUND(I111*H111,2)</f>
        <v>0</v>
      </c>
      <c r="BL111" s="19" t="s">
        <v>1029</v>
      </c>
      <c r="BM111" s="187" t="s">
        <v>458</v>
      </c>
    </row>
    <row r="112" spans="1:65" s="14" customFormat="1" ht="11.25" x14ac:dyDescent="0.2">
      <c r="B112" s="205"/>
      <c r="C112" s="206"/>
      <c r="D112" s="196" t="s">
        <v>166</v>
      </c>
      <c r="E112" s="207" t="s">
        <v>79</v>
      </c>
      <c r="F112" s="208" t="s">
        <v>2098</v>
      </c>
      <c r="G112" s="206"/>
      <c r="H112" s="209">
        <v>18.600000000000001</v>
      </c>
      <c r="I112" s="210"/>
      <c r="J112" s="206"/>
      <c r="K112" s="206"/>
      <c r="L112" s="211"/>
      <c r="M112" s="212"/>
      <c r="N112" s="213"/>
      <c r="O112" s="213"/>
      <c r="P112" s="213"/>
      <c r="Q112" s="213"/>
      <c r="R112" s="213"/>
      <c r="S112" s="213"/>
      <c r="T112" s="214"/>
      <c r="AT112" s="215" t="s">
        <v>166</v>
      </c>
      <c r="AU112" s="215" t="s">
        <v>89</v>
      </c>
      <c r="AV112" s="14" t="s">
        <v>91</v>
      </c>
      <c r="AW112" s="14" t="s">
        <v>42</v>
      </c>
      <c r="AX112" s="14" t="s">
        <v>81</v>
      </c>
      <c r="AY112" s="215" t="s">
        <v>154</v>
      </c>
    </row>
    <row r="113" spans="1:65" s="14" customFormat="1" ht="11.25" x14ac:dyDescent="0.2">
      <c r="B113" s="205"/>
      <c r="C113" s="206"/>
      <c r="D113" s="196" t="s">
        <v>166</v>
      </c>
      <c r="E113" s="207" t="s">
        <v>79</v>
      </c>
      <c r="F113" s="208" t="s">
        <v>2099</v>
      </c>
      <c r="G113" s="206"/>
      <c r="H113" s="209">
        <v>4</v>
      </c>
      <c r="I113" s="210"/>
      <c r="J113" s="206"/>
      <c r="K113" s="206"/>
      <c r="L113" s="211"/>
      <c r="M113" s="212"/>
      <c r="N113" s="213"/>
      <c r="O113" s="213"/>
      <c r="P113" s="213"/>
      <c r="Q113" s="213"/>
      <c r="R113" s="213"/>
      <c r="S113" s="213"/>
      <c r="T113" s="214"/>
      <c r="AT113" s="215" t="s">
        <v>166</v>
      </c>
      <c r="AU113" s="215" t="s">
        <v>89</v>
      </c>
      <c r="AV113" s="14" t="s">
        <v>91</v>
      </c>
      <c r="AW113" s="14" t="s">
        <v>42</v>
      </c>
      <c r="AX113" s="14" t="s">
        <v>81</v>
      </c>
      <c r="AY113" s="215" t="s">
        <v>154</v>
      </c>
    </row>
    <row r="114" spans="1:65" s="14" customFormat="1" ht="11.25" x14ac:dyDescent="0.2">
      <c r="B114" s="205"/>
      <c r="C114" s="206"/>
      <c r="D114" s="196" t="s">
        <v>166</v>
      </c>
      <c r="E114" s="207" t="s">
        <v>79</v>
      </c>
      <c r="F114" s="208" t="s">
        <v>2100</v>
      </c>
      <c r="G114" s="206"/>
      <c r="H114" s="209">
        <v>3.25</v>
      </c>
      <c r="I114" s="210"/>
      <c r="J114" s="206"/>
      <c r="K114" s="206"/>
      <c r="L114" s="211"/>
      <c r="M114" s="212"/>
      <c r="N114" s="213"/>
      <c r="O114" s="213"/>
      <c r="P114" s="213"/>
      <c r="Q114" s="213"/>
      <c r="R114" s="213"/>
      <c r="S114" s="213"/>
      <c r="T114" s="214"/>
      <c r="AT114" s="215" t="s">
        <v>166</v>
      </c>
      <c r="AU114" s="215" t="s">
        <v>89</v>
      </c>
      <c r="AV114" s="14" t="s">
        <v>91</v>
      </c>
      <c r="AW114" s="14" t="s">
        <v>42</v>
      </c>
      <c r="AX114" s="14" t="s">
        <v>81</v>
      </c>
      <c r="AY114" s="215" t="s">
        <v>154</v>
      </c>
    </row>
    <row r="115" spans="1:65" s="14" customFormat="1" ht="11.25" x14ac:dyDescent="0.2">
      <c r="B115" s="205"/>
      <c r="C115" s="206"/>
      <c r="D115" s="196" t="s">
        <v>166</v>
      </c>
      <c r="E115" s="207" t="s">
        <v>79</v>
      </c>
      <c r="F115" s="208" t="s">
        <v>2101</v>
      </c>
      <c r="G115" s="206"/>
      <c r="H115" s="209">
        <v>10</v>
      </c>
      <c r="I115" s="210"/>
      <c r="J115" s="206"/>
      <c r="K115" s="206"/>
      <c r="L115" s="211"/>
      <c r="M115" s="212"/>
      <c r="N115" s="213"/>
      <c r="O115" s="213"/>
      <c r="P115" s="213"/>
      <c r="Q115" s="213"/>
      <c r="R115" s="213"/>
      <c r="S115" s="213"/>
      <c r="T115" s="214"/>
      <c r="AT115" s="215" t="s">
        <v>166</v>
      </c>
      <c r="AU115" s="215" t="s">
        <v>89</v>
      </c>
      <c r="AV115" s="14" t="s">
        <v>91</v>
      </c>
      <c r="AW115" s="14" t="s">
        <v>42</v>
      </c>
      <c r="AX115" s="14" t="s">
        <v>81</v>
      </c>
      <c r="AY115" s="215" t="s">
        <v>154</v>
      </c>
    </row>
    <row r="116" spans="1:65" s="14" customFormat="1" ht="11.25" x14ac:dyDescent="0.2">
      <c r="B116" s="205"/>
      <c r="C116" s="206"/>
      <c r="D116" s="196" t="s">
        <v>166</v>
      </c>
      <c r="E116" s="207" t="s">
        <v>79</v>
      </c>
      <c r="F116" s="208" t="s">
        <v>2102</v>
      </c>
      <c r="G116" s="206"/>
      <c r="H116" s="209">
        <v>7.5</v>
      </c>
      <c r="I116" s="210"/>
      <c r="J116" s="206"/>
      <c r="K116" s="206"/>
      <c r="L116" s="211"/>
      <c r="M116" s="212"/>
      <c r="N116" s="213"/>
      <c r="O116" s="213"/>
      <c r="P116" s="213"/>
      <c r="Q116" s="213"/>
      <c r="R116" s="213"/>
      <c r="S116" s="213"/>
      <c r="T116" s="214"/>
      <c r="AT116" s="215" t="s">
        <v>166</v>
      </c>
      <c r="AU116" s="215" t="s">
        <v>89</v>
      </c>
      <c r="AV116" s="14" t="s">
        <v>91</v>
      </c>
      <c r="AW116" s="14" t="s">
        <v>42</v>
      </c>
      <c r="AX116" s="14" t="s">
        <v>81</v>
      </c>
      <c r="AY116" s="215" t="s">
        <v>154</v>
      </c>
    </row>
    <row r="117" spans="1:65" s="15" customFormat="1" ht="11.25" x14ac:dyDescent="0.2">
      <c r="B117" s="216"/>
      <c r="C117" s="217"/>
      <c r="D117" s="196" t="s">
        <v>166</v>
      </c>
      <c r="E117" s="218" t="s">
        <v>79</v>
      </c>
      <c r="F117" s="219" t="s">
        <v>171</v>
      </c>
      <c r="G117" s="217"/>
      <c r="H117" s="220">
        <v>43.35</v>
      </c>
      <c r="I117" s="221"/>
      <c r="J117" s="217"/>
      <c r="K117" s="217"/>
      <c r="L117" s="222"/>
      <c r="M117" s="223"/>
      <c r="N117" s="224"/>
      <c r="O117" s="224"/>
      <c r="P117" s="224"/>
      <c r="Q117" s="224"/>
      <c r="R117" s="224"/>
      <c r="S117" s="224"/>
      <c r="T117" s="225"/>
      <c r="AT117" s="226" t="s">
        <v>166</v>
      </c>
      <c r="AU117" s="226" t="s">
        <v>89</v>
      </c>
      <c r="AV117" s="15" t="s">
        <v>162</v>
      </c>
      <c r="AW117" s="15" t="s">
        <v>42</v>
      </c>
      <c r="AX117" s="15" t="s">
        <v>89</v>
      </c>
      <c r="AY117" s="226" t="s">
        <v>154</v>
      </c>
    </row>
    <row r="118" spans="1:65" s="2" customFormat="1" ht="33" customHeight="1" x14ac:dyDescent="0.2">
      <c r="A118" s="37"/>
      <c r="B118" s="38"/>
      <c r="C118" s="176" t="s">
        <v>232</v>
      </c>
      <c r="D118" s="176" t="s">
        <v>157</v>
      </c>
      <c r="E118" s="177" t="s">
        <v>2103</v>
      </c>
      <c r="F118" s="178" t="s">
        <v>2104</v>
      </c>
      <c r="G118" s="179" t="s">
        <v>160</v>
      </c>
      <c r="H118" s="180">
        <v>31.35</v>
      </c>
      <c r="I118" s="181"/>
      <c r="J118" s="182">
        <f>ROUND(I118*H118,2)</f>
        <v>0</v>
      </c>
      <c r="K118" s="178" t="s">
        <v>79</v>
      </c>
      <c r="L118" s="42"/>
      <c r="M118" s="183" t="s">
        <v>79</v>
      </c>
      <c r="N118" s="184" t="s">
        <v>51</v>
      </c>
      <c r="O118" s="67"/>
      <c r="P118" s="185">
        <f>O118*H118</f>
        <v>0</v>
      </c>
      <c r="Q118" s="185">
        <v>0</v>
      </c>
      <c r="R118" s="185">
        <f>Q118*H118</f>
        <v>0</v>
      </c>
      <c r="S118" s="185">
        <v>0</v>
      </c>
      <c r="T118" s="186">
        <f>S118*H118</f>
        <v>0</v>
      </c>
      <c r="U118" s="37"/>
      <c r="V118" s="37"/>
      <c r="W118" s="37"/>
      <c r="X118" s="37"/>
      <c r="Y118" s="37"/>
      <c r="Z118" s="37"/>
      <c r="AA118" s="37"/>
      <c r="AB118" s="37"/>
      <c r="AC118" s="37"/>
      <c r="AD118" s="37"/>
      <c r="AE118" s="37"/>
      <c r="AR118" s="187" t="s">
        <v>1029</v>
      </c>
      <c r="AT118" s="187" t="s">
        <v>157</v>
      </c>
      <c r="AU118" s="187" t="s">
        <v>89</v>
      </c>
      <c r="AY118" s="19" t="s">
        <v>154</v>
      </c>
      <c r="BE118" s="188">
        <f>IF(N118="základní",J118,0)</f>
        <v>0</v>
      </c>
      <c r="BF118" s="188">
        <f>IF(N118="snížená",J118,0)</f>
        <v>0</v>
      </c>
      <c r="BG118" s="188">
        <f>IF(N118="zákl. přenesená",J118,0)</f>
        <v>0</v>
      </c>
      <c r="BH118" s="188">
        <f>IF(N118="sníž. přenesená",J118,0)</f>
        <v>0</v>
      </c>
      <c r="BI118" s="188">
        <f>IF(N118="nulová",J118,0)</f>
        <v>0</v>
      </c>
      <c r="BJ118" s="19" t="s">
        <v>89</v>
      </c>
      <c r="BK118" s="188">
        <f>ROUND(I118*H118,2)</f>
        <v>0</v>
      </c>
      <c r="BL118" s="19" t="s">
        <v>1029</v>
      </c>
      <c r="BM118" s="187" t="s">
        <v>466</v>
      </c>
    </row>
    <row r="119" spans="1:65" s="14" customFormat="1" ht="11.25" x14ac:dyDescent="0.2">
      <c r="B119" s="205"/>
      <c r="C119" s="206"/>
      <c r="D119" s="196" t="s">
        <v>166</v>
      </c>
      <c r="E119" s="207" t="s">
        <v>79</v>
      </c>
      <c r="F119" s="208" t="s">
        <v>2105</v>
      </c>
      <c r="G119" s="206"/>
      <c r="H119" s="209">
        <v>9.3000000000000007</v>
      </c>
      <c r="I119" s="210"/>
      <c r="J119" s="206"/>
      <c r="K119" s="206"/>
      <c r="L119" s="211"/>
      <c r="M119" s="212"/>
      <c r="N119" s="213"/>
      <c r="O119" s="213"/>
      <c r="P119" s="213"/>
      <c r="Q119" s="213"/>
      <c r="R119" s="213"/>
      <c r="S119" s="213"/>
      <c r="T119" s="214"/>
      <c r="AT119" s="215" t="s">
        <v>166</v>
      </c>
      <c r="AU119" s="215" t="s">
        <v>89</v>
      </c>
      <c r="AV119" s="14" t="s">
        <v>91</v>
      </c>
      <c r="AW119" s="14" t="s">
        <v>42</v>
      </c>
      <c r="AX119" s="14" t="s">
        <v>81</v>
      </c>
      <c r="AY119" s="215" t="s">
        <v>154</v>
      </c>
    </row>
    <row r="120" spans="1:65" s="14" customFormat="1" ht="11.25" x14ac:dyDescent="0.2">
      <c r="B120" s="205"/>
      <c r="C120" s="206"/>
      <c r="D120" s="196" t="s">
        <v>166</v>
      </c>
      <c r="E120" s="207" t="s">
        <v>79</v>
      </c>
      <c r="F120" s="208" t="s">
        <v>2106</v>
      </c>
      <c r="G120" s="206"/>
      <c r="H120" s="209">
        <v>9</v>
      </c>
      <c r="I120" s="210"/>
      <c r="J120" s="206"/>
      <c r="K120" s="206"/>
      <c r="L120" s="211"/>
      <c r="M120" s="212"/>
      <c r="N120" s="213"/>
      <c r="O120" s="213"/>
      <c r="P120" s="213"/>
      <c r="Q120" s="213"/>
      <c r="R120" s="213"/>
      <c r="S120" s="213"/>
      <c r="T120" s="214"/>
      <c r="AT120" s="215" t="s">
        <v>166</v>
      </c>
      <c r="AU120" s="215" t="s">
        <v>89</v>
      </c>
      <c r="AV120" s="14" t="s">
        <v>91</v>
      </c>
      <c r="AW120" s="14" t="s">
        <v>42</v>
      </c>
      <c r="AX120" s="14" t="s">
        <v>81</v>
      </c>
      <c r="AY120" s="215" t="s">
        <v>154</v>
      </c>
    </row>
    <row r="121" spans="1:65" s="14" customFormat="1" ht="11.25" x14ac:dyDescent="0.2">
      <c r="B121" s="205"/>
      <c r="C121" s="206"/>
      <c r="D121" s="196" t="s">
        <v>166</v>
      </c>
      <c r="E121" s="207" t="s">
        <v>79</v>
      </c>
      <c r="F121" s="208" t="s">
        <v>2107</v>
      </c>
      <c r="G121" s="206"/>
      <c r="H121" s="209">
        <v>4.5</v>
      </c>
      <c r="I121" s="210"/>
      <c r="J121" s="206"/>
      <c r="K121" s="206"/>
      <c r="L121" s="211"/>
      <c r="M121" s="212"/>
      <c r="N121" s="213"/>
      <c r="O121" s="213"/>
      <c r="P121" s="213"/>
      <c r="Q121" s="213"/>
      <c r="R121" s="213"/>
      <c r="S121" s="213"/>
      <c r="T121" s="214"/>
      <c r="AT121" s="215" t="s">
        <v>166</v>
      </c>
      <c r="AU121" s="215" t="s">
        <v>89</v>
      </c>
      <c r="AV121" s="14" t="s">
        <v>91</v>
      </c>
      <c r="AW121" s="14" t="s">
        <v>42</v>
      </c>
      <c r="AX121" s="14" t="s">
        <v>81</v>
      </c>
      <c r="AY121" s="215" t="s">
        <v>154</v>
      </c>
    </row>
    <row r="122" spans="1:65" s="14" customFormat="1" ht="11.25" x14ac:dyDescent="0.2">
      <c r="B122" s="205"/>
      <c r="C122" s="206"/>
      <c r="D122" s="196" t="s">
        <v>166</v>
      </c>
      <c r="E122" s="207" t="s">
        <v>79</v>
      </c>
      <c r="F122" s="208" t="s">
        <v>2108</v>
      </c>
      <c r="G122" s="206"/>
      <c r="H122" s="209">
        <v>8.5500000000000007</v>
      </c>
      <c r="I122" s="210"/>
      <c r="J122" s="206"/>
      <c r="K122" s="206"/>
      <c r="L122" s="211"/>
      <c r="M122" s="212"/>
      <c r="N122" s="213"/>
      <c r="O122" s="213"/>
      <c r="P122" s="213"/>
      <c r="Q122" s="213"/>
      <c r="R122" s="213"/>
      <c r="S122" s="213"/>
      <c r="T122" s="214"/>
      <c r="AT122" s="215" t="s">
        <v>166</v>
      </c>
      <c r="AU122" s="215" t="s">
        <v>89</v>
      </c>
      <c r="AV122" s="14" t="s">
        <v>91</v>
      </c>
      <c r="AW122" s="14" t="s">
        <v>42</v>
      </c>
      <c r="AX122" s="14" t="s">
        <v>81</v>
      </c>
      <c r="AY122" s="215" t="s">
        <v>154</v>
      </c>
    </row>
    <row r="123" spans="1:65" s="15" customFormat="1" ht="11.25" x14ac:dyDescent="0.2">
      <c r="B123" s="216"/>
      <c r="C123" s="217"/>
      <c r="D123" s="196" t="s">
        <v>166</v>
      </c>
      <c r="E123" s="218" t="s">
        <v>79</v>
      </c>
      <c r="F123" s="219" t="s">
        <v>171</v>
      </c>
      <c r="G123" s="217"/>
      <c r="H123" s="220">
        <v>31.35</v>
      </c>
      <c r="I123" s="221"/>
      <c r="J123" s="217"/>
      <c r="K123" s="217"/>
      <c r="L123" s="222"/>
      <c r="M123" s="223"/>
      <c r="N123" s="224"/>
      <c r="O123" s="224"/>
      <c r="P123" s="224"/>
      <c r="Q123" s="224"/>
      <c r="R123" s="224"/>
      <c r="S123" s="224"/>
      <c r="T123" s="225"/>
      <c r="AT123" s="226" t="s">
        <v>166</v>
      </c>
      <c r="AU123" s="226" t="s">
        <v>89</v>
      </c>
      <c r="AV123" s="15" t="s">
        <v>162</v>
      </c>
      <c r="AW123" s="15" t="s">
        <v>42</v>
      </c>
      <c r="AX123" s="15" t="s">
        <v>89</v>
      </c>
      <c r="AY123" s="226" t="s">
        <v>154</v>
      </c>
    </row>
    <row r="124" spans="1:65" s="12" customFormat="1" ht="25.9" customHeight="1" x14ac:dyDescent="0.2">
      <c r="B124" s="160"/>
      <c r="C124" s="161"/>
      <c r="D124" s="162" t="s">
        <v>80</v>
      </c>
      <c r="E124" s="163" t="s">
        <v>2109</v>
      </c>
      <c r="F124" s="163" t="s">
        <v>2110</v>
      </c>
      <c r="G124" s="161"/>
      <c r="H124" s="161"/>
      <c r="I124" s="164"/>
      <c r="J124" s="165">
        <f>BK124</f>
        <v>0</v>
      </c>
      <c r="K124" s="161"/>
      <c r="L124" s="166"/>
      <c r="M124" s="167"/>
      <c r="N124" s="168"/>
      <c r="O124" s="168"/>
      <c r="P124" s="169">
        <f>SUM(P125:P127)</f>
        <v>0</v>
      </c>
      <c r="Q124" s="168"/>
      <c r="R124" s="169">
        <f>SUM(R125:R127)</f>
        <v>0</v>
      </c>
      <c r="S124" s="168"/>
      <c r="T124" s="170">
        <f>SUM(T125:T127)</f>
        <v>0</v>
      </c>
      <c r="AR124" s="171" t="s">
        <v>89</v>
      </c>
      <c r="AT124" s="172" t="s">
        <v>80</v>
      </c>
      <c r="AU124" s="172" t="s">
        <v>81</v>
      </c>
      <c r="AY124" s="171" t="s">
        <v>154</v>
      </c>
      <c r="BK124" s="173">
        <f>SUM(BK125:BK127)</f>
        <v>0</v>
      </c>
    </row>
    <row r="125" spans="1:65" s="2" customFormat="1" ht="49.15" customHeight="1" x14ac:dyDescent="0.2">
      <c r="A125" s="37"/>
      <c r="B125" s="38"/>
      <c r="C125" s="176" t="s">
        <v>239</v>
      </c>
      <c r="D125" s="176" t="s">
        <v>157</v>
      </c>
      <c r="E125" s="177" t="s">
        <v>2111</v>
      </c>
      <c r="F125" s="178" t="s">
        <v>2112</v>
      </c>
      <c r="G125" s="179" t="s">
        <v>612</v>
      </c>
      <c r="H125" s="180">
        <v>1</v>
      </c>
      <c r="I125" s="181"/>
      <c r="J125" s="182">
        <f>ROUND(I125*H125,2)</f>
        <v>0</v>
      </c>
      <c r="K125" s="178" t="s">
        <v>79</v>
      </c>
      <c r="L125" s="42"/>
      <c r="M125" s="183" t="s">
        <v>79</v>
      </c>
      <c r="N125" s="184" t="s">
        <v>51</v>
      </c>
      <c r="O125" s="67"/>
      <c r="P125" s="185">
        <f>O125*H125</f>
        <v>0</v>
      </c>
      <c r="Q125" s="185">
        <v>0</v>
      </c>
      <c r="R125" s="185">
        <f>Q125*H125</f>
        <v>0</v>
      </c>
      <c r="S125" s="185">
        <v>0</v>
      </c>
      <c r="T125" s="186">
        <f>S125*H125</f>
        <v>0</v>
      </c>
      <c r="U125" s="37"/>
      <c r="V125" s="37"/>
      <c r="W125" s="37"/>
      <c r="X125" s="37"/>
      <c r="Y125" s="37"/>
      <c r="Z125" s="37"/>
      <c r="AA125" s="37"/>
      <c r="AB125" s="37"/>
      <c r="AC125" s="37"/>
      <c r="AD125" s="37"/>
      <c r="AE125" s="37"/>
      <c r="AR125" s="187" t="s">
        <v>1029</v>
      </c>
      <c r="AT125" s="187" t="s">
        <v>157</v>
      </c>
      <c r="AU125" s="187" t="s">
        <v>89</v>
      </c>
      <c r="AY125" s="19" t="s">
        <v>154</v>
      </c>
      <c r="BE125" s="188">
        <f>IF(N125="základní",J125,0)</f>
        <v>0</v>
      </c>
      <c r="BF125" s="188">
        <f>IF(N125="snížená",J125,0)</f>
        <v>0</v>
      </c>
      <c r="BG125" s="188">
        <f>IF(N125="zákl. přenesená",J125,0)</f>
        <v>0</v>
      </c>
      <c r="BH125" s="188">
        <f>IF(N125="sníž. přenesená",J125,0)</f>
        <v>0</v>
      </c>
      <c r="BI125" s="188">
        <f>IF(N125="nulová",J125,0)</f>
        <v>0</v>
      </c>
      <c r="BJ125" s="19" t="s">
        <v>89</v>
      </c>
      <c r="BK125" s="188">
        <f>ROUND(I125*H125,2)</f>
        <v>0</v>
      </c>
      <c r="BL125" s="19" t="s">
        <v>1029</v>
      </c>
      <c r="BM125" s="187" t="s">
        <v>484</v>
      </c>
    </row>
    <row r="126" spans="1:65" s="2" customFormat="1" ht="29.25" x14ac:dyDescent="0.2">
      <c r="A126" s="37"/>
      <c r="B126" s="38"/>
      <c r="C126" s="39"/>
      <c r="D126" s="196" t="s">
        <v>1281</v>
      </c>
      <c r="E126" s="39"/>
      <c r="F126" s="253" t="s">
        <v>2113</v>
      </c>
      <c r="G126" s="39"/>
      <c r="H126" s="39"/>
      <c r="I126" s="191"/>
      <c r="J126" s="39"/>
      <c r="K126" s="39"/>
      <c r="L126" s="42"/>
      <c r="M126" s="192"/>
      <c r="N126" s="193"/>
      <c r="O126" s="67"/>
      <c r="P126" s="67"/>
      <c r="Q126" s="67"/>
      <c r="R126" s="67"/>
      <c r="S126" s="67"/>
      <c r="T126" s="68"/>
      <c r="U126" s="37"/>
      <c r="V126" s="37"/>
      <c r="W126" s="37"/>
      <c r="X126" s="37"/>
      <c r="Y126" s="37"/>
      <c r="Z126" s="37"/>
      <c r="AA126" s="37"/>
      <c r="AB126" s="37"/>
      <c r="AC126" s="37"/>
      <c r="AD126" s="37"/>
      <c r="AE126" s="37"/>
      <c r="AT126" s="19" t="s">
        <v>1281</v>
      </c>
      <c r="AU126" s="19" t="s">
        <v>89</v>
      </c>
    </row>
    <row r="127" spans="1:65" s="2" customFormat="1" ht="76.349999999999994" customHeight="1" x14ac:dyDescent="0.2">
      <c r="A127" s="37"/>
      <c r="B127" s="38"/>
      <c r="C127" s="176" t="s">
        <v>255</v>
      </c>
      <c r="D127" s="176" t="s">
        <v>157</v>
      </c>
      <c r="E127" s="177" t="s">
        <v>2114</v>
      </c>
      <c r="F127" s="178" t="s">
        <v>2115</v>
      </c>
      <c r="G127" s="179" t="s">
        <v>612</v>
      </c>
      <c r="H127" s="180">
        <v>1</v>
      </c>
      <c r="I127" s="181"/>
      <c r="J127" s="182">
        <f>ROUND(I127*H127,2)</f>
        <v>0</v>
      </c>
      <c r="K127" s="178" t="s">
        <v>79</v>
      </c>
      <c r="L127" s="42"/>
      <c r="M127" s="248" t="s">
        <v>79</v>
      </c>
      <c r="N127" s="249" t="s">
        <v>51</v>
      </c>
      <c r="O127" s="250"/>
      <c r="P127" s="251">
        <f>O127*H127</f>
        <v>0</v>
      </c>
      <c r="Q127" s="251">
        <v>0</v>
      </c>
      <c r="R127" s="251">
        <f>Q127*H127</f>
        <v>0</v>
      </c>
      <c r="S127" s="251">
        <v>0</v>
      </c>
      <c r="T127" s="252">
        <f>S127*H127</f>
        <v>0</v>
      </c>
      <c r="U127" s="37"/>
      <c r="V127" s="37"/>
      <c r="W127" s="37"/>
      <c r="X127" s="37"/>
      <c r="Y127" s="37"/>
      <c r="Z127" s="37"/>
      <c r="AA127" s="37"/>
      <c r="AB127" s="37"/>
      <c r="AC127" s="37"/>
      <c r="AD127" s="37"/>
      <c r="AE127" s="37"/>
      <c r="AR127" s="187" t="s">
        <v>1029</v>
      </c>
      <c r="AT127" s="187" t="s">
        <v>157</v>
      </c>
      <c r="AU127" s="187" t="s">
        <v>89</v>
      </c>
      <c r="AY127" s="19" t="s">
        <v>154</v>
      </c>
      <c r="BE127" s="188">
        <f>IF(N127="základní",J127,0)</f>
        <v>0</v>
      </c>
      <c r="BF127" s="188">
        <f>IF(N127="snížená",J127,0)</f>
        <v>0</v>
      </c>
      <c r="BG127" s="188">
        <f>IF(N127="zákl. přenesená",J127,0)</f>
        <v>0</v>
      </c>
      <c r="BH127" s="188">
        <f>IF(N127="sníž. přenesená",J127,0)</f>
        <v>0</v>
      </c>
      <c r="BI127" s="188">
        <f>IF(N127="nulová",J127,0)</f>
        <v>0</v>
      </c>
      <c r="BJ127" s="19" t="s">
        <v>89</v>
      </c>
      <c r="BK127" s="188">
        <f>ROUND(I127*H127,2)</f>
        <v>0</v>
      </c>
      <c r="BL127" s="19" t="s">
        <v>1029</v>
      </c>
      <c r="BM127" s="187" t="s">
        <v>493</v>
      </c>
    </row>
    <row r="128" spans="1:65" s="2" customFormat="1" ht="6.95" customHeight="1" x14ac:dyDescent="0.2">
      <c r="A128" s="37"/>
      <c r="B128" s="50"/>
      <c r="C128" s="51"/>
      <c r="D128" s="51"/>
      <c r="E128" s="51"/>
      <c r="F128" s="51"/>
      <c r="G128" s="51"/>
      <c r="H128" s="51"/>
      <c r="I128" s="51"/>
      <c r="J128" s="51"/>
      <c r="K128" s="51"/>
      <c r="L128" s="42"/>
      <c r="M128" s="37"/>
      <c r="O128" s="37"/>
      <c r="P128" s="37"/>
      <c r="Q128" s="37"/>
      <c r="R128" s="37"/>
      <c r="S128" s="37"/>
      <c r="T128" s="37"/>
      <c r="U128" s="37"/>
      <c r="V128" s="37"/>
      <c r="W128" s="37"/>
      <c r="X128" s="37"/>
      <c r="Y128" s="37"/>
      <c r="Z128" s="37"/>
      <c r="AA128" s="37"/>
      <c r="AB128" s="37"/>
      <c r="AC128" s="37"/>
      <c r="AD128" s="37"/>
      <c r="AE128" s="37"/>
    </row>
  </sheetData>
  <sheetProtection algorithmName="SHA-512" hashValue="ldW2ALj2P8tdrHctEBIoYMIPge54iyaCEHmYAmx1ReohJPdYbandSLrhGVMyO9F93kClm5Jid5g7L6YYALRurw==" saltValue="pY6EL4BURwyWw58BFvDQUISczM53jnLafSWEC3smryTmmlQFCx6EfReBv4BZcd+8ObP72mrdzU+SJ6ax2akI7Q==" spinCount="100000" sheet="1" objects="1" scenarios="1" formatColumns="0" formatRows="0" autoFilter="0"/>
  <autoFilter ref="C84:K127" xr:uid="{00000000-0009-0000-0000-000007000000}"/>
  <mergeCells count="9">
    <mergeCell ref="E50:H50"/>
    <mergeCell ref="E75:H75"/>
    <mergeCell ref="E77:H77"/>
    <mergeCell ref="L2:V2"/>
    <mergeCell ref="E7:H7"/>
    <mergeCell ref="E9:H9"/>
    <mergeCell ref="E18:H18"/>
    <mergeCell ref="E27:H27"/>
    <mergeCell ref="E48:H48"/>
  </mergeCells>
  <pageMargins left="0.39370078740157483" right="0.39370078740157483" top="0.39370078740157483" bottom="0.39370078740157483" header="0" footer="0"/>
  <pageSetup paperSize="9" scale="76" fitToHeight="100" orientation="portrait"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18"/>
  <sheetViews>
    <sheetView showGridLines="0" zoomScale="110" zoomScaleNormal="110" workbookViewId="0">
      <selection activeCell="E23" sqref="E23:AN23"/>
    </sheetView>
  </sheetViews>
  <sheetFormatPr defaultRowHeight="16.5" x14ac:dyDescent="0.2"/>
  <cols>
    <col min="1" max="1" width="8.33203125" style="254" customWidth="1"/>
    <col min="2" max="2" width="1.6640625" style="254" customWidth="1"/>
    <col min="3" max="4" width="5" style="254" customWidth="1"/>
    <col min="5" max="5" width="11.6640625" style="254" customWidth="1"/>
    <col min="6" max="6" width="9.1640625" style="254" customWidth="1"/>
    <col min="7" max="7" width="5" style="254" customWidth="1"/>
    <col min="8" max="8" width="77.83203125" style="254" customWidth="1"/>
    <col min="9" max="10" width="20" style="254" customWidth="1"/>
    <col min="11" max="11" width="1.6640625" style="254" customWidth="1"/>
  </cols>
  <sheetData>
    <row r="1" spans="2:11" s="1" customFormat="1" ht="37.5" customHeight="1" x14ac:dyDescent="0.2"/>
    <row r="2" spans="2:11" s="1" customFormat="1" ht="7.5" customHeight="1" x14ac:dyDescent="0.2">
      <c r="B2" s="255"/>
      <c r="C2" s="256"/>
      <c r="D2" s="256"/>
      <c r="E2" s="256"/>
      <c r="F2" s="256"/>
      <c r="G2" s="256"/>
      <c r="H2" s="256"/>
      <c r="I2" s="256"/>
      <c r="J2" s="256"/>
      <c r="K2" s="257"/>
    </row>
    <row r="3" spans="2:11" s="17" customFormat="1" ht="45" customHeight="1" x14ac:dyDescent="0.2">
      <c r="B3" s="258"/>
      <c r="C3" s="386" t="s">
        <v>2116</v>
      </c>
      <c r="D3" s="386"/>
      <c r="E3" s="386"/>
      <c r="F3" s="386"/>
      <c r="G3" s="386"/>
      <c r="H3" s="386"/>
      <c r="I3" s="386"/>
      <c r="J3" s="386"/>
      <c r="K3" s="259"/>
    </row>
    <row r="4" spans="2:11" s="1" customFormat="1" ht="25.5" customHeight="1" x14ac:dyDescent="0.3">
      <c r="B4" s="260"/>
      <c r="C4" s="391" t="s">
        <v>2117</v>
      </c>
      <c r="D4" s="391"/>
      <c r="E4" s="391"/>
      <c r="F4" s="391"/>
      <c r="G4" s="391"/>
      <c r="H4" s="391"/>
      <c r="I4" s="391"/>
      <c r="J4" s="391"/>
      <c r="K4" s="261"/>
    </row>
    <row r="5" spans="2:11" s="1" customFormat="1" ht="5.25" customHeight="1" x14ac:dyDescent="0.2">
      <c r="B5" s="260"/>
      <c r="C5" s="262"/>
      <c r="D5" s="262"/>
      <c r="E5" s="262"/>
      <c r="F5" s="262"/>
      <c r="G5" s="262"/>
      <c r="H5" s="262"/>
      <c r="I5" s="262"/>
      <c r="J5" s="262"/>
      <c r="K5" s="261"/>
    </row>
    <row r="6" spans="2:11" s="1" customFormat="1" ht="15" customHeight="1" x14ac:dyDescent="0.2">
      <c r="B6" s="260"/>
      <c r="C6" s="390" t="s">
        <v>2118</v>
      </c>
      <c r="D6" s="390"/>
      <c r="E6" s="390"/>
      <c r="F6" s="390"/>
      <c r="G6" s="390"/>
      <c r="H6" s="390"/>
      <c r="I6" s="390"/>
      <c r="J6" s="390"/>
      <c r="K6" s="261"/>
    </row>
    <row r="7" spans="2:11" s="1" customFormat="1" ht="15" customHeight="1" x14ac:dyDescent="0.2">
      <c r="B7" s="264"/>
      <c r="C7" s="390" t="s">
        <v>2119</v>
      </c>
      <c r="D7" s="390"/>
      <c r="E7" s="390"/>
      <c r="F7" s="390"/>
      <c r="G7" s="390"/>
      <c r="H7" s="390"/>
      <c r="I7" s="390"/>
      <c r="J7" s="390"/>
      <c r="K7" s="261"/>
    </row>
    <row r="8" spans="2:11" s="1" customFormat="1" ht="12.75" customHeight="1" x14ac:dyDescent="0.2">
      <c r="B8" s="264"/>
      <c r="C8" s="263"/>
      <c r="D8" s="263"/>
      <c r="E8" s="263"/>
      <c r="F8" s="263"/>
      <c r="G8" s="263"/>
      <c r="H8" s="263"/>
      <c r="I8" s="263"/>
      <c r="J8" s="263"/>
      <c r="K8" s="261"/>
    </row>
    <row r="9" spans="2:11" s="1" customFormat="1" ht="15" customHeight="1" x14ac:dyDescent="0.2">
      <c r="B9" s="264"/>
      <c r="C9" s="390" t="s">
        <v>2120</v>
      </c>
      <c r="D9" s="390"/>
      <c r="E9" s="390"/>
      <c r="F9" s="390"/>
      <c r="G9" s="390"/>
      <c r="H9" s="390"/>
      <c r="I9" s="390"/>
      <c r="J9" s="390"/>
      <c r="K9" s="261"/>
    </row>
    <row r="10" spans="2:11" s="1" customFormat="1" ht="15" customHeight="1" x14ac:dyDescent="0.2">
      <c r="B10" s="264"/>
      <c r="C10" s="263"/>
      <c r="D10" s="390" t="s">
        <v>2121</v>
      </c>
      <c r="E10" s="390"/>
      <c r="F10" s="390"/>
      <c r="G10" s="390"/>
      <c r="H10" s="390"/>
      <c r="I10" s="390"/>
      <c r="J10" s="390"/>
      <c r="K10" s="261"/>
    </row>
    <row r="11" spans="2:11" s="1" customFormat="1" ht="15" customHeight="1" x14ac:dyDescent="0.2">
      <c r="B11" s="264"/>
      <c r="C11" s="265"/>
      <c r="D11" s="390" t="s">
        <v>2122</v>
      </c>
      <c r="E11" s="390"/>
      <c r="F11" s="390"/>
      <c r="G11" s="390"/>
      <c r="H11" s="390"/>
      <c r="I11" s="390"/>
      <c r="J11" s="390"/>
      <c r="K11" s="261"/>
    </row>
    <row r="12" spans="2:11" s="1" customFormat="1" ht="15" customHeight="1" x14ac:dyDescent="0.2">
      <c r="B12" s="264"/>
      <c r="C12" s="265"/>
      <c r="D12" s="263"/>
      <c r="E12" s="263"/>
      <c r="F12" s="263"/>
      <c r="G12" s="263"/>
      <c r="H12" s="263"/>
      <c r="I12" s="263"/>
      <c r="J12" s="263"/>
      <c r="K12" s="261"/>
    </row>
    <row r="13" spans="2:11" s="1" customFormat="1" ht="15" customHeight="1" x14ac:dyDescent="0.2">
      <c r="B13" s="264"/>
      <c r="C13" s="265"/>
      <c r="D13" s="266" t="s">
        <v>2123</v>
      </c>
      <c r="E13" s="263"/>
      <c r="F13" s="263"/>
      <c r="G13" s="263"/>
      <c r="H13" s="263"/>
      <c r="I13" s="263"/>
      <c r="J13" s="263"/>
      <c r="K13" s="261"/>
    </row>
    <row r="14" spans="2:11" s="1" customFormat="1" ht="12.75" customHeight="1" x14ac:dyDescent="0.2">
      <c r="B14" s="264"/>
      <c r="C14" s="265"/>
      <c r="D14" s="265"/>
      <c r="E14" s="265"/>
      <c r="F14" s="265"/>
      <c r="G14" s="265"/>
      <c r="H14" s="265"/>
      <c r="I14" s="265"/>
      <c r="J14" s="265"/>
      <c r="K14" s="261"/>
    </row>
    <row r="15" spans="2:11" s="1" customFormat="1" ht="15" customHeight="1" x14ac:dyDescent="0.2">
      <c r="B15" s="264"/>
      <c r="C15" s="265"/>
      <c r="D15" s="390" t="s">
        <v>2124</v>
      </c>
      <c r="E15" s="390"/>
      <c r="F15" s="390"/>
      <c r="G15" s="390"/>
      <c r="H15" s="390"/>
      <c r="I15" s="390"/>
      <c r="J15" s="390"/>
      <c r="K15" s="261"/>
    </row>
    <row r="16" spans="2:11" s="1" customFormat="1" ht="15" customHeight="1" x14ac:dyDescent="0.2">
      <c r="B16" s="264"/>
      <c r="C16" s="265"/>
      <c r="D16" s="390" t="s">
        <v>2125</v>
      </c>
      <c r="E16" s="390"/>
      <c r="F16" s="390"/>
      <c r="G16" s="390"/>
      <c r="H16" s="390"/>
      <c r="I16" s="390"/>
      <c r="J16" s="390"/>
      <c r="K16" s="261"/>
    </row>
    <row r="17" spans="2:11" s="1" customFormat="1" ht="15" customHeight="1" x14ac:dyDescent="0.2">
      <c r="B17" s="264"/>
      <c r="C17" s="265"/>
      <c r="D17" s="390" t="s">
        <v>2126</v>
      </c>
      <c r="E17" s="390"/>
      <c r="F17" s="390"/>
      <c r="G17" s="390"/>
      <c r="H17" s="390"/>
      <c r="I17" s="390"/>
      <c r="J17" s="390"/>
      <c r="K17" s="261"/>
    </row>
    <row r="18" spans="2:11" s="1" customFormat="1" ht="15" customHeight="1" x14ac:dyDescent="0.2">
      <c r="B18" s="264"/>
      <c r="C18" s="265"/>
      <c r="D18" s="265"/>
      <c r="E18" s="267" t="s">
        <v>88</v>
      </c>
      <c r="F18" s="390" t="s">
        <v>2127</v>
      </c>
      <c r="G18" s="390"/>
      <c r="H18" s="390"/>
      <c r="I18" s="390"/>
      <c r="J18" s="390"/>
      <c r="K18" s="261"/>
    </row>
    <row r="19" spans="2:11" s="1" customFormat="1" ht="15" customHeight="1" x14ac:dyDescent="0.2">
      <c r="B19" s="264"/>
      <c r="C19" s="265"/>
      <c r="D19" s="265"/>
      <c r="E19" s="267" t="s">
        <v>2128</v>
      </c>
      <c r="F19" s="390" t="s">
        <v>2129</v>
      </c>
      <c r="G19" s="390"/>
      <c r="H19" s="390"/>
      <c r="I19" s="390"/>
      <c r="J19" s="390"/>
      <c r="K19" s="261"/>
    </row>
    <row r="20" spans="2:11" s="1" customFormat="1" ht="15" customHeight="1" x14ac:dyDescent="0.2">
      <c r="B20" s="264"/>
      <c r="C20" s="265"/>
      <c r="D20" s="265"/>
      <c r="E20" s="267" t="s">
        <v>2130</v>
      </c>
      <c r="F20" s="390" t="s">
        <v>2131</v>
      </c>
      <c r="G20" s="390"/>
      <c r="H20" s="390"/>
      <c r="I20" s="390"/>
      <c r="J20" s="390"/>
      <c r="K20" s="261"/>
    </row>
    <row r="21" spans="2:11" s="1" customFormat="1" ht="15" customHeight="1" x14ac:dyDescent="0.2">
      <c r="B21" s="264"/>
      <c r="C21" s="265"/>
      <c r="D21" s="265"/>
      <c r="E21" s="267" t="s">
        <v>2132</v>
      </c>
      <c r="F21" s="390" t="s">
        <v>2133</v>
      </c>
      <c r="G21" s="390"/>
      <c r="H21" s="390"/>
      <c r="I21" s="390"/>
      <c r="J21" s="390"/>
      <c r="K21" s="261"/>
    </row>
    <row r="22" spans="2:11" s="1" customFormat="1" ht="15" customHeight="1" x14ac:dyDescent="0.2">
      <c r="B22" s="264"/>
      <c r="C22" s="265"/>
      <c r="D22" s="265"/>
      <c r="E22" s="267" t="s">
        <v>1008</v>
      </c>
      <c r="F22" s="390" t="s">
        <v>2134</v>
      </c>
      <c r="G22" s="390"/>
      <c r="H22" s="390"/>
      <c r="I22" s="390"/>
      <c r="J22" s="390"/>
      <c r="K22" s="261"/>
    </row>
    <row r="23" spans="2:11" s="1" customFormat="1" ht="15" customHeight="1" x14ac:dyDescent="0.2">
      <c r="B23" s="264"/>
      <c r="C23" s="265"/>
      <c r="D23" s="265"/>
      <c r="E23" s="267" t="s">
        <v>2135</v>
      </c>
      <c r="F23" s="390" t="s">
        <v>2136</v>
      </c>
      <c r="G23" s="390"/>
      <c r="H23" s="390"/>
      <c r="I23" s="390"/>
      <c r="J23" s="390"/>
      <c r="K23" s="261"/>
    </row>
    <row r="24" spans="2:11" s="1" customFormat="1" ht="12.75" customHeight="1" x14ac:dyDescent="0.2">
      <c r="B24" s="264"/>
      <c r="C24" s="265"/>
      <c r="D24" s="265"/>
      <c r="E24" s="265"/>
      <c r="F24" s="265"/>
      <c r="G24" s="265"/>
      <c r="H24" s="265"/>
      <c r="I24" s="265"/>
      <c r="J24" s="265"/>
      <c r="K24" s="261"/>
    </row>
    <row r="25" spans="2:11" s="1" customFormat="1" ht="15" customHeight="1" x14ac:dyDescent="0.2">
      <c r="B25" s="264"/>
      <c r="C25" s="390" t="s">
        <v>2137</v>
      </c>
      <c r="D25" s="390"/>
      <c r="E25" s="390"/>
      <c r="F25" s="390"/>
      <c r="G25" s="390"/>
      <c r="H25" s="390"/>
      <c r="I25" s="390"/>
      <c r="J25" s="390"/>
      <c r="K25" s="261"/>
    </row>
    <row r="26" spans="2:11" s="1" customFormat="1" ht="15" customHeight="1" x14ac:dyDescent="0.2">
      <c r="B26" s="264"/>
      <c r="C26" s="390" t="s">
        <v>2138</v>
      </c>
      <c r="D26" s="390"/>
      <c r="E26" s="390"/>
      <c r="F26" s="390"/>
      <c r="G26" s="390"/>
      <c r="H26" s="390"/>
      <c r="I26" s="390"/>
      <c r="J26" s="390"/>
      <c r="K26" s="261"/>
    </row>
    <row r="27" spans="2:11" s="1" customFormat="1" ht="15" customHeight="1" x14ac:dyDescent="0.2">
      <c r="B27" s="264"/>
      <c r="C27" s="263"/>
      <c r="D27" s="390" t="s">
        <v>2139</v>
      </c>
      <c r="E27" s="390"/>
      <c r="F27" s="390"/>
      <c r="G27" s="390"/>
      <c r="H27" s="390"/>
      <c r="I27" s="390"/>
      <c r="J27" s="390"/>
      <c r="K27" s="261"/>
    </row>
    <row r="28" spans="2:11" s="1" customFormat="1" ht="15" customHeight="1" x14ac:dyDescent="0.2">
      <c r="B28" s="264"/>
      <c r="C28" s="265"/>
      <c r="D28" s="390" t="s">
        <v>2140</v>
      </c>
      <c r="E28" s="390"/>
      <c r="F28" s="390"/>
      <c r="G28" s="390"/>
      <c r="H28" s="390"/>
      <c r="I28" s="390"/>
      <c r="J28" s="390"/>
      <c r="K28" s="261"/>
    </row>
    <row r="29" spans="2:11" s="1" customFormat="1" ht="12.75" customHeight="1" x14ac:dyDescent="0.2">
      <c r="B29" s="264"/>
      <c r="C29" s="265"/>
      <c r="D29" s="265"/>
      <c r="E29" s="265"/>
      <c r="F29" s="265"/>
      <c r="G29" s="265"/>
      <c r="H29" s="265"/>
      <c r="I29" s="265"/>
      <c r="J29" s="265"/>
      <c r="K29" s="261"/>
    </row>
    <row r="30" spans="2:11" s="1" customFormat="1" ht="15" customHeight="1" x14ac:dyDescent="0.2">
      <c r="B30" s="264"/>
      <c r="C30" s="265"/>
      <c r="D30" s="390" t="s">
        <v>2141</v>
      </c>
      <c r="E30" s="390"/>
      <c r="F30" s="390"/>
      <c r="G30" s="390"/>
      <c r="H30" s="390"/>
      <c r="I30" s="390"/>
      <c r="J30" s="390"/>
      <c r="K30" s="261"/>
    </row>
    <row r="31" spans="2:11" s="1" customFormat="1" ht="15" customHeight="1" x14ac:dyDescent="0.2">
      <c r="B31" s="264"/>
      <c r="C31" s="265"/>
      <c r="D31" s="390" t="s">
        <v>2142</v>
      </c>
      <c r="E31" s="390"/>
      <c r="F31" s="390"/>
      <c r="G31" s="390"/>
      <c r="H31" s="390"/>
      <c r="I31" s="390"/>
      <c r="J31" s="390"/>
      <c r="K31" s="261"/>
    </row>
    <row r="32" spans="2:11" s="1" customFormat="1" ht="12.75" customHeight="1" x14ac:dyDescent="0.2">
      <c r="B32" s="264"/>
      <c r="C32" s="265"/>
      <c r="D32" s="265"/>
      <c r="E32" s="265"/>
      <c r="F32" s="265"/>
      <c r="G32" s="265"/>
      <c r="H32" s="265"/>
      <c r="I32" s="265"/>
      <c r="J32" s="265"/>
      <c r="K32" s="261"/>
    </row>
    <row r="33" spans="2:11" s="1" customFormat="1" ht="15" customHeight="1" x14ac:dyDescent="0.2">
      <c r="B33" s="264"/>
      <c r="C33" s="265"/>
      <c r="D33" s="390" t="s">
        <v>2143</v>
      </c>
      <c r="E33" s="390"/>
      <c r="F33" s="390"/>
      <c r="G33" s="390"/>
      <c r="H33" s="390"/>
      <c r="I33" s="390"/>
      <c r="J33" s="390"/>
      <c r="K33" s="261"/>
    </row>
    <row r="34" spans="2:11" s="1" customFormat="1" ht="15" customHeight="1" x14ac:dyDescent="0.2">
      <c r="B34" s="264"/>
      <c r="C34" s="265"/>
      <c r="D34" s="390" t="s">
        <v>2144</v>
      </c>
      <c r="E34" s="390"/>
      <c r="F34" s="390"/>
      <c r="G34" s="390"/>
      <c r="H34" s="390"/>
      <c r="I34" s="390"/>
      <c r="J34" s="390"/>
      <c r="K34" s="261"/>
    </row>
    <row r="35" spans="2:11" s="1" customFormat="1" ht="15" customHeight="1" x14ac:dyDescent="0.2">
      <c r="B35" s="264"/>
      <c r="C35" s="265"/>
      <c r="D35" s="390" t="s">
        <v>2145</v>
      </c>
      <c r="E35" s="390"/>
      <c r="F35" s="390"/>
      <c r="G35" s="390"/>
      <c r="H35" s="390"/>
      <c r="I35" s="390"/>
      <c r="J35" s="390"/>
      <c r="K35" s="261"/>
    </row>
    <row r="36" spans="2:11" s="1" customFormat="1" ht="15" customHeight="1" x14ac:dyDescent="0.2">
      <c r="B36" s="264"/>
      <c r="C36" s="265"/>
      <c r="D36" s="263"/>
      <c r="E36" s="266" t="s">
        <v>140</v>
      </c>
      <c r="F36" s="263"/>
      <c r="G36" s="390" t="s">
        <v>2146</v>
      </c>
      <c r="H36" s="390"/>
      <c r="I36" s="390"/>
      <c r="J36" s="390"/>
      <c r="K36" s="261"/>
    </row>
    <row r="37" spans="2:11" s="1" customFormat="1" ht="30.75" customHeight="1" x14ac:dyDescent="0.2">
      <c r="B37" s="264"/>
      <c r="C37" s="265"/>
      <c r="D37" s="263"/>
      <c r="E37" s="266" t="s">
        <v>2147</v>
      </c>
      <c r="F37" s="263"/>
      <c r="G37" s="390" t="s">
        <v>2148</v>
      </c>
      <c r="H37" s="390"/>
      <c r="I37" s="390"/>
      <c r="J37" s="390"/>
      <c r="K37" s="261"/>
    </row>
    <row r="38" spans="2:11" s="1" customFormat="1" ht="15" customHeight="1" x14ac:dyDescent="0.2">
      <c r="B38" s="264"/>
      <c r="C38" s="265"/>
      <c r="D38" s="263"/>
      <c r="E38" s="266" t="s">
        <v>61</v>
      </c>
      <c r="F38" s="263"/>
      <c r="G38" s="390" t="s">
        <v>2149</v>
      </c>
      <c r="H38" s="390"/>
      <c r="I38" s="390"/>
      <c r="J38" s="390"/>
      <c r="K38" s="261"/>
    </row>
    <row r="39" spans="2:11" s="1" customFormat="1" ht="15" customHeight="1" x14ac:dyDescent="0.2">
      <c r="B39" s="264"/>
      <c r="C39" s="265"/>
      <c r="D39" s="263"/>
      <c r="E39" s="266" t="s">
        <v>62</v>
      </c>
      <c r="F39" s="263"/>
      <c r="G39" s="390" t="s">
        <v>2150</v>
      </c>
      <c r="H39" s="390"/>
      <c r="I39" s="390"/>
      <c r="J39" s="390"/>
      <c r="K39" s="261"/>
    </row>
    <row r="40" spans="2:11" s="1" customFormat="1" ht="15" customHeight="1" x14ac:dyDescent="0.2">
      <c r="B40" s="264"/>
      <c r="C40" s="265"/>
      <c r="D40" s="263"/>
      <c r="E40" s="266" t="s">
        <v>141</v>
      </c>
      <c r="F40" s="263"/>
      <c r="G40" s="390" t="s">
        <v>2151</v>
      </c>
      <c r="H40" s="390"/>
      <c r="I40" s="390"/>
      <c r="J40" s="390"/>
      <c r="K40" s="261"/>
    </row>
    <row r="41" spans="2:11" s="1" customFormat="1" ht="15" customHeight="1" x14ac:dyDescent="0.2">
      <c r="B41" s="264"/>
      <c r="C41" s="265"/>
      <c r="D41" s="263"/>
      <c r="E41" s="266" t="s">
        <v>142</v>
      </c>
      <c r="F41" s="263"/>
      <c r="G41" s="390" t="s">
        <v>2152</v>
      </c>
      <c r="H41" s="390"/>
      <c r="I41" s="390"/>
      <c r="J41" s="390"/>
      <c r="K41" s="261"/>
    </row>
    <row r="42" spans="2:11" s="1" customFormat="1" ht="15" customHeight="1" x14ac:dyDescent="0.2">
      <c r="B42" s="264"/>
      <c r="C42" s="265"/>
      <c r="D42" s="263"/>
      <c r="E42" s="266" t="s">
        <v>2153</v>
      </c>
      <c r="F42" s="263"/>
      <c r="G42" s="390" t="s">
        <v>2154</v>
      </c>
      <c r="H42" s="390"/>
      <c r="I42" s="390"/>
      <c r="J42" s="390"/>
      <c r="K42" s="261"/>
    </row>
    <row r="43" spans="2:11" s="1" customFormat="1" ht="15" customHeight="1" x14ac:dyDescent="0.2">
      <c r="B43" s="264"/>
      <c r="C43" s="265"/>
      <c r="D43" s="263"/>
      <c r="E43" s="266"/>
      <c r="F43" s="263"/>
      <c r="G43" s="390" t="s">
        <v>2155</v>
      </c>
      <c r="H43" s="390"/>
      <c r="I43" s="390"/>
      <c r="J43" s="390"/>
      <c r="K43" s="261"/>
    </row>
    <row r="44" spans="2:11" s="1" customFormat="1" ht="15" customHeight="1" x14ac:dyDescent="0.2">
      <c r="B44" s="264"/>
      <c r="C44" s="265"/>
      <c r="D44" s="263"/>
      <c r="E44" s="266" t="s">
        <v>2156</v>
      </c>
      <c r="F44" s="263"/>
      <c r="G44" s="390" t="s">
        <v>2157</v>
      </c>
      <c r="H44" s="390"/>
      <c r="I44" s="390"/>
      <c r="J44" s="390"/>
      <c r="K44" s="261"/>
    </row>
    <row r="45" spans="2:11" s="1" customFormat="1" ht="15" customHeight="1" x14ac:dyDescent="0.2">
      <c r="B45" s="264"/>
      <c r="C45" s="265"/>
      <c r="D45" s="263"/>
      <c r="E45" s="266" t="s">
        <v>144</v>
      </c>
      <c r="F45" s="263"/>
      <c r="G45" s="390" t="s">
        <v>2158</v>
      </c>
      <c r="H45" s="390"/>
      <c r="I45" s="390"/>
      <c r="J45" s="390"/>
      <c r="K45" s="261"/>
    </row>
    <row r="46" spans="2:11" s="1" customFormat="1" ht="12.75" customHeight="1" x14ac:dyDescent="0.2">
      <c r="B46" s="264"/>
      <c r="C46" s="265"/>
      <c r="D46" s="263"/>
      <c r="E46" s="263"/>
      <c r="F46" s="263"/>
      <c r="G46" s="263"/>
      <c r="H46" s="263"/>
      <c r="I46" s="263"/>
      <c r="J46" s="263"/>
      <c r="K46" s="261"/>
    </row>
    <row r="47" spans="2:11" s="1" customFormat="1" ht="15" customHeight="1" x14ac:dyDescent="0.2">
      <c r="B47" s="264"/>
      <c r="C47" s="265"/>
      <c r="D47" s="390" t="s">
        <v>2159</v>
      </c>
      <c r="E47" s="390"/>
      <c r="F47" s="390"/>
      <c r="G47" s="390"/>
      <c r="H47" s="390"/>
      <c r="I47" s="390"/>
      <c r="J47" s="390"/>
      <c r="K47" s="261"/>
    </row>
    <row r="48" spans="2:11" s="1" customFormat="1" ht="15" customHeight="1" x14ac:dyDescent="0.2">
      <c r="B48" s="264"/>
      <c r="C48" s="265"/>
      <c r="D48" s="265"/>
      <c r="E48" s="390" t="s">
        <v>2160</v>
      </c>
      <c r="F48" s="390"/>
      <c r="G48" s="390"/>
      <c r="H48" s="390"/>
      <c r="I48" s="390"/>
      <c r="J48" s="390"/>
      <c r="K48" s="261"/>
    </row>
    <row r="49" spans="2:11" s="1" customFormat="1" ht="15" customHeight="1" x14ac:dyDescent="0.2">
      <c r="B49" s="264"/>
      <c r="C49" s="265"/>
      <c r="D49" s="265"/>
      <c r="E49" s="390" t="s">
        <v>2161</v>
      </c>
      <c r="F49" s="390"/>
      <c r="G49" s="390"/>
      <c r="H49" s="390"/>
      <c r="I49" s="390"/>
      <c r="J49" s="390"/>
      <c r="K49" s="261"/>
    </row>
    <row r="50" spans="2:11" s="1" customFormat="1" ht="15" customHeight="1" x14ac:dyDescent="0.2">
      <c r="B50" s="264"/>
      <c r="C50" s="265"/>
      <c r="D50" s="265"/>
      <c r="E50" s="390" t="s">
        <v>2162</v>
      </c>
      <c r="F50" s="390"/>
      <c r="G50" s="390"/>
      <c r="H50" s="390"/>
      <c r="I50" s="390"/>
      <c r="J50" s="390"/>
      <c r="K50" s="261"/>
    </row>
    <row r="51" spans="2:11" s="1" customFormat="1" ht="15" customHeight="1" x14ac:dyDescent="0.2">
      <c r="B51" s="264"/>
      <c r="C51" s="265"/>
      <c r="D51" s="390" t="s">
        <v>2163</v>
      </c>
      <c r="E51" s="390"/>
      <c r="F51" s="390"/>
      <c r="G51" s="390"/>
      <c r="H51" s="390"/>
      <c r="I51" s="390"/>
      <c r="J51" s="390"/>
      <c r="K51" s="261"/>
    </row>
    <row r="52" spans="2:11" s="1" customFormat="1" ht="25.5" customHeight="1" x14ac:dyDescent="0.3">
      <c r="B52" s="260"/>
      <c r="C52" s="391" t="s">
        <v>2164</v>
      </c>
      <c r="D52" s="391"/>
      <c r="E52" s="391"/>
      <c r="F52" s="391"/>
      <c r="G52" s="391"/>
      <c r="H52" s="391"/>
      <c r="I52" s="391"/>
      <c r="J52" s="391"/>
      <c r="K52" s="261"/>
    </row>
    <row r="53" spans="2:11" s="1" customFormat="1" ht="5.25" customHeight="1" x14ac:dyDescent="0.2">
      <c r="B53" s="260"/>
      <c r="C53" s="262"/>
      <c r="D53" s="262"/>
      <c r="E53" s="262"/>
      <c r="F53" s="262"/>
      <c r="G53" s="262"/>
      <c r="H53" s="262"/>
      <c r="I53" s="262"/>
      <c r="J53" s="262"/>
      <c r="K53" s="261"/>
    </row>
    <row r="54" spans="2:11" s="1" customFormat="1" ht="15" customHeight="1" x14ac:dyDescent="0.2">
      <c r="B54" s="260"/>
      <c r="C54" s="390" t="s">
        <v>2165</v>
      </c>
      <c r="D54" s="390"/>
      <c r="E54" s="390"/>
      <c r="F54" s="390"/>
      <c r="G54" s="390"/>
      <c r="H54" s="390"/>
      <c r="I54" s="390"/>
      <c r="J54" s="390"/>
      <c r="K54" s="261"/>
    </row>
    <row r="55" spans="2:11" s="1" customFormat="1" ht="15" customHeight="1" x14ac:dyDescent="0.2">
      <c r="B55" s="260"/>
      <c r="C55" s="390" t="s">
        <v>2166</v>
      </c>
      <c r="D55" s="390"/>
      <c r="E55" s="390"/>
      <c r="F55" s="390"/>
      <c r="G55" s="390"/>
      <c r="H55" s="390"/>
      <c r="I55" s="390"/>
      <c r="J55" s="390"/>
      <c r="K55" s="261"/>
    </row>
    <row r="56" spans="2:11" s="1" customFormat="1" ht="12.75" customHeight="1" x14ac:dyDescent="0.2">
      <c r="B56" s="260"/>
      <c r="C56" s="263"/>
      <c r="D56" s="263"/>
      <c r="E56" s="263"/>
      <c r="F56" s="263"/>
      <c r="G56" s="263"/>
      <c r="H56" s="263"/>
      <c r="I56" s="263"/>
      <c r="J56" s="263"/>
      <c r="K56" s="261"/>
    </row>
    <row r="57" spans="2:11" s="1" customFormat="1" ht="15" customHeight="1" x14ac:dyDescent="0.2">
      <c r="B57" s="260"/>
      <c r="C57" s="390" t="s">
        <v>2167</v>
      </c>
      <c r="D57" s="390"/>
      <c r="E57" s="390"/>
      <c r="F57" s="390"/>
      <c r="G57" s="390"/>
      <c r="H57" s="390"/>
      <c r="I57" s="390"/>
      <c r="J57" s="390"/>
      <c r="K57" s="261"/>
    </row>
    <row r="58" spans="2:11" s="1" customFormat="1" ht="15" customHeight="1" x14ac:dyDescent="0.2">
      <c r="B58" s="260"/>
      <c r="C58" s="265"/>
      <c r="D58" s="390" t="s">
        <v>2168</v>
      </c>
      <c r="E58" s="390"/>
      <c r="F58" s="390"/>
      <c r="G58" s="390"/>
      <c r="H58" s="390"/>
      <c r="I58" s="390"/>
      <c r="J58" s="390"/>
      <c r="K58" s="261"/>
    </row>
    <row r="59" spans="2:11" s="1" customFormat="1" ht="15" customHeight="1" x14ac:dyDescent="0.2">
      <c r="B59" s="260"/>
      <c r="C59" s="265"/>
      <c r="D59" s="390" t="s">
        <v>2169</v>
      </c>
      <c r="E59" s="390"/>
      <c r="F59" s="390"/>
      <c r="G59" s="390"/>
      <c r="H59" s="390"/>
      <c r="I59" s="390"/>
      <c r="J59" s="390"/>
      <c r="K59" s="261"/>
    </row>
    <row r="60" spans="2:11" s="1" customFormat="1" ht="15" customHeight="1" x14ac:dyDescent="0.2">
      <c r="B60" s="260"/>
      <c r="C60" s="265"/>
      <c r="D60" s="390" t="s">
        <v>2170</v>
      </c>
      <c r="E60" s="390"/>
      <c r="F60" s="390"/>
      <c r="G60" s="390"/>
      <c r="H60" s="390"/>
      <c r="I60" s="390"/>
      <c r="J60" s="390"/>
      <c r="K60" s="261"/>
    </row>
    <row r="61" spans="2:11" s="1" customFormat="1" ht="15" customHeight="1" x14ac:dyDescent="0.2">
      <c r="B61" s="260"/>
      <c r="C61" s="265"/>
      <c r="D61" s="390" t="s">
        <v>2171</v>
      </c>
      <c r="E61" s="390"/>
      <c r="F61" s="390"/>
      <c r="G61" s="390"/>
      <c r="H61" s="390"/>
      <c r="I61" s="390"/>
      <c r="J61" s="390"/>
      <c r="K61" s="261"/>
    </row>
    <row r="62" spans="2:11" s="1" customFormat="1" ht="15" customHeight="1" x14ac:dyDescent="0.2">
      <c r="B62" s="260"/>
      <c r="C62" s="265"/>
      <c r="D62" s="392" t="s">
        <v>2172</v>
      </c>
      <c r="E62" s="392"/>
      <c r="F62" s="392"/>
      <c r="G62" s="392"/>
      <c r="H62" s="392"/>
      <c r="I62" s="392"/>
      <c r="J62" s="392"/>
      <c r="K62" s="261"/>
    </row>
    <row r="63" spans="2:11" s="1" customFormat="1" ht="15" customHeight="1" x14ac:dyDescent="0.2">
      <c r="B63" s="260"/>
      <c r="C63" s="265"/>
      <c r="D63" s="390" t="s">
        <v>2173</v>
      </c>
      <c r="E63" s="390"/>
      <c r="F63" s="390"/>
      <c r="G63" s="390"/>
      <c r="H63" s="390"/>
      <c r="I63" s="390"/>
      <c r="J63" s="390"/>
      <c r="K63" s="261"/>
    </row>
    <row r="64" spans="2:11" s="1" customFormat="1" ht="12.75" customHeight="1" x14ac:dyDescent="0.2">
      <c r="B64" s="260"/>
      <c r="C64" s="265"/>
      <c r="D64" s="265"/>
      <c r="E64" s="268"/>
      <c r="F64" s="265"/>
      <c r="G64" s="265"/>
      <c r="H64" s="265"/>
      <c r="I64" s="265"/>
      <c r="J64" s="265"/>
      <c r="K64" s="261"/>
    </row>
    <row r="65" spans="2:11" s="1" customFormat="1" ht="15" customHeight="1" x14ac:dyDescent="0.2">
      <c r="B65" s="260"/>
      <c r="C65" s="265"/>
      <c r="D65" s="390" t="s">
        <v>2174</v>
      </c>
      <c r="E65" s="390"/>
      <c r="F65" s="390"/>
      <c r="G65" s="390"/>
      <c r="H65" s="390"/>
      <c r="I65" s="390"/>
      <c r="J65" s="390"/>
      <c r="K65" s="261"/>
    </row>
    <row r="66" spans="2:11" s="1" customFormat="1" ht="15" customHeight="1" x14ac:dyDescent="0.2">
      <c r="B66" s="260"/>
      <c r="C66" s="265"/>
      <c r="D66" s="392" t="s">
        <v>2175</v>
      </c>
      <c r="E66" s="392"/>
      <c r="F66" s="392"/>
      <c r="G66" s="392"/>
      <c r="H66" s="392"/>
      <c r="I66" s="392"/>
      <c r="J66" s="392"/>
      <c r="K66" s="261"/>
    </row>
    <row r="67" spans="2:11" s="1" customFormat="1" ht="15" customHeight="1" x14ac:dyDescent="0.2">
      <c r="B67" s="260"/>
      <c r="C67" s="265"/>
      <c r="D67" s="390" t="s">
        <v>2176</v>
      </c>
      <c r="E67" s="390"/>
      <c r="F67" s="390"/>
      <c r="G67" s="390"/>
      <c r="H67" s="390"/>
      <c r="I67" s="390"/>
      <c r="J67" s="390"/>
      <c r="K67" s="261"/>
    </row>
    <row r="68" spans="2:11" s="1" customFormat="1" ht="15" customHeight="1" x14ac:dyDescent="0.2">
      <c r="B68" s="260"/>
      <c r="C68" s="265"/>
      <c r="D68" s="390" t="s">
        <v>2177</v>
      </c>
      <c r="E68" s="390"/>
      <c r="F68" s="390"/>
      <c r="G68" s="390"/>
      <c r="H68" s="390"/>
      <c r="I68" s="390"/>
      <c r="J68" s="390"/>
      <c r="K68" s="261"/>
    </row>
    <row r="69" spans="2:11" s="1" customFormat="1" ht="15" customHeight="1" x14ac:dyDescent="0.2">
      <c r="B69" s="260"/>
      <c r="C69" s="265"/>
      <c r="D69" s="390" t="s">
        <v>2178</v>
      </c>
      <c r="E69" s="390"/>
      <c r="F69" s="390"/>
      <c r="G69" s="390"/>
      <c r="H69" s="390"/>
      <c r="I69" s="390"/>
      <c r="J69" s="390"/>
      <c r="K69" s="261"/>
    </row>
    <row r="70" spans="2:11" s="1" customFormat="1" ht="15" customHeight="1" x14ac:dyDescent="0.2">
      <c r="B70" s="260"/>
      <c r="C70" s="265"/>
      <c r="D70" s="390" t="s">
        <v>2179</v>
      </c>
      <c r="E70" s="390"/>
      <c r="F70" s="390"/>
      <c r="G70" s="390"/>
      <c r="H70" s="390"/>
      <c r="I70" s="390"/>
      <c r="J70" s="390"/>
      <c r="K70" s="261"/>
    </row>
    <row r="71" spans="2:11" s="1" customFormat="1" ht="12.75" customHeight="1" x14ac:dyDescent="0.2">
      <c r="B71" s="269"/>
      <c r="C71" s="270"/>
      <c r="D71" s="270"/>
      <c r="E71" s="270"/>
      <c r="F71" s="270"/>
      <c r="G71" s="270"/>
      <c r="H71" s="270"/>
      <c r="I71" s="270"/>
      <c r="J71" s="270"/>
      <c r="K71" s="271"/>
    </row>
    <row r="72" spans="2:11" s="1" customFormat="1" ht="18.75" customHeight="1" x14ac:dyDescent="0.2">
      <c r="B72" s="272"/>
      <c r="C72" s="272"/>
      <c r="D72" s="272"/>
      <c r="E72" s="272"/>
      <c r="F72" s="272"/>
      <c r="G72" s="272"/>
      <c r="H72" s="272"/>
      <c r="I72" s="272"/>
      <c r="J72" s="272"/>
      <c r="K72" s="273"/>
    </row>
    <row r="73" spans="2:11" s="1" customFormat="1" ht="18.75" customHeight="1" x14ac:dyDescent="0.2">
      <c r="B73" s="273"/>
      <c r="C73" s="273"/>
      <c r="D73" s="273"/>
      <c r="E73" s="273"/>
      <c r="F73" s="273"/>
      <c r="G73" s="273"/>
      <c r="H73" s="273"/>
      <c r="I73" s="273"/>
      <c r="J73" s="273"/>
      <c r="K73" s="273"/>
    </row>
    <row r="74" spans="2:11" s="1" customFormat="1" ht="7.5" customHeight="1" x14ac:dyDescent="0.2">
      <c r="B74" s="274"/>
      <c r="C74" s="275"/>
      <c r="D74" s="275"/>
      <c r="E74" s="275"/>
      <c r="F74" s="275"/>
      <c r="G74" s="275"/>
      <c r="H74" s="275"/>
      <c r="I74" s="275"/>
      <c r="J74" s="275"/>
      <c r="K74" s="276"/>
    </row>
    <row r="75" spans="2:11" s="1" customFormat="1" ht="45" customHeight="1" x14ac:dyDescent="0.2">
      <c r="B75" s="277"/>
      <c r="C75" s="385" t="s">
        <v>2180</v>
      </c>
      <c r="D75" s="385"/>
      <c r="E75" s="385"/>
      <c r="F75" s="385"/>
      <c r="G75" s="385"/>
      <c r="H75" s="385"/>
      <c r="I75" s="385"/>
      <c r="J75" s="385"/>
      <c r="K75" s="278"/>
    </row>
    <row r="76" spans="2:11" s="1" customFormat="1" ht="17.25" customHeight="1" x14ac:dyDescent="0.2">
      <c r="B76" s="277"/>
      <c r="C76" s="279" t="s">
        <v>2181</v>
      </c>
      <c r="D76" s="279"/>
      <c r="E76" s="279"/>
      <c r="F76" s="279" t="s">
        <v>2182</v>
      </c>
      <c r="G76" s="280"/>
      <c r="H76" s="279" t="s">
        <v>62</v>
      </c>
      <c r="I76" s="279" t="s">
        <v>65</v>
      </c>
      <c r="J76" s="279" t="s">
        <v>2183</v>
      </c>
      <c r="K76" s="278"/>
    </row>
    <row r="77" spans="2:11" s="1" customFormat="1" ht="17.25" customHeight="1" x14ac:dyDescent="0.2">
      <c r="B77" s="277"/>
      <c r="C77" s="281" t="s">
        <v>2184</v>
      </c>
      <c r="D77" s="281"/>
      <c r="E77" s="281"/>
      <c r="F77" s="282" t="s">
        <v>2185</v>
      </c>
      <c r="G77" s="283"/>
      <c r="H77" s="281"/>
      <c r="I77" s="281"/>
      <c r="J77" s="281" t="s">
        <v>2186</v>
      </c>
      <c r="K77" s="278"/>
    </row>
    <row r="78" spans="2:11" s="1" customFormat="1" ht="5.25" customHeight="1" x14ac:dyDescent="0.2">
      <c r="B78" s="277"/>
      <c r="C78" s="284"/>
      <c r="D78" s="284"/>
      <c r="E78" s="284"/>
      <c r="F78" s="284"/>
      <c r="G78" s="285"/>
      <c r="H78" s="284"/>
      <c r="I78" s="284"/>
      <c r="J78" s="284"/>
      <c r="K78" s="278"/>
    </row>
    <row r="79" spans="2:11" s="1" customFormat="1" ht="15" customHeight="1" x14ac:dyDescent="0.2">
      <c r="B79" s="277"/>
      <c r="C79" s="266" t="s">
        <v>61</v>
      </c>
      <c r="D79" s="286"/>
      <c r="E79" s="286"/>
      <c r="F79" s="287" t="s">
        <v>2187</v>
      </c>
      <c r="G79" s="288"/>
      <c r="H79" s="266" t="s">
        <v>2188</v>
      </c>
      <c r="I79" s="266" t="s">
        <v>2189</v>
      </c>
      <c r="J79" s="266">
        <v>20</v>
      </c>
      <c r="K79" s="278"/>
    </row>
    <row r="80" spans="2:11" s="1" customFormat="1" ht="15" customHeight="1" x14ac:dyDescent="0.2">
      <c r="B80" s="277"/>
      <c r="C80" s="266" t="s">
        <v>2190</v>
      </c>
      <c r="D80" s="266"/>
      <c r="E80" s="266"/>
      <c r="F80" s="287" t="s">
        <v>2187</v>
      </c>
      <c r="G80" s="288"/>
      <c r="H80" s="266" t="s">
        <v>2191</v>
      </c>
      <c r="I80" s="266" t="s">
        <v>2189</v>
      </c>
      <c r="J80" s="266">
        <v>120</v>
      </c>
      <c r="K80" s="278"/>
    </row>
    <row r="81" spans="2:11" s="1" customFormat="1" ht="15" customHeight="1" x14ac:dyDescent="0.2">
      <c r="B81" s="289"/>
      <c r="C81" s="266" t="s">
        <v>2192</v>
      </c>
      <c r="D81" s="266"/>
      <c r="E81" s="266"/>
      <c r="F81" s="287" t="s">
        <v>2193</v>
      </c>
      <c r="G81" s="288"/>
      <c r="H81" s="266" t="s">
        <v>2194</v>
      </c>
      <c r="I81" s="266" t="s">
        <v>2189</v>
      </c>
      <c r="J81" s="266">
        <v>50</v>
      </c>
      <c r="K81" s="278"/>
    </row>
    <row r="82" spans="2:11" s="1" customFormat="1" ht="15" customHeight="1" x14ac:dyDescent="0.2">
      <c r="B82" s="289"/>
      <c r="C82" s="266" t="s">
        <v>2195</v>
      </c>
      <c r="D82" s="266"/>
      <c r="E82" s="266"/>
      <c r="F82" s="287" t="s">
        <v>2187</v>
      </c>
      <c r="G82" s="288"/>
      <c r="H82" s="266" t="s">
        <v>2196</v>
      </c>
      <c r="I82" s="266" t="s">
        <v>2197</v>
      </c>
      <c r="J82" s="266"/>
      <c r="K82" s="278"/>
    </row>
    <row r="83" spans="2:11" s="1" customFormat="1" ht="15" customHeight="1" x14ac:dyDescent="0.2">
      <c r="B83" s="289"/>
      <c r="C83" s="290" t="s">
        <v>2198</v>
      </c>
      <c r="D83" s="290"/>
      <c r="E83" s="290"/>
      <c r="F83" s="291" t="s">
        <v>2193</v>
      </c>
      <c r="G83" s="290"/>
      <c r="H83" s="290" t="s">
        <v>2199</v>
      </c>
      <c r="I83" s="290" t="s">
        <v>2189</v>
      </c>
      <c r="J83" s="290">
        <v>15</v>
      </c>
      <c r="K83" s="278"/>
    </row>
    <row r="84" spans="2:11" s="1" customFormat="1" ht="15" customHeight="1" x14ac:dyDescent="0.2">
      <c r="B84" s="289"/>
      <c r="C84" s="290" t="s">
        <v>2200</v>
      </c>
      <c r="D84" s="290"/>
      <c r="E84" s="290"/>
      <c r="F84" s="291" t="s">
        <v>2193</v>
      </c>
      <c r="G84" s="290"/>
      <c r="H84" s="290" t="s">
        <v>2201</v>
      </c>
      <c r="I84" s="290" t="s">
        <v>2189</v>
      </c>
      <c r="J84" s="290">
        <v>15</v>
      </c>
      <c r="K84" s="278"/>
    </row>
    <row r="85" spans="2:11" s="1" customFormat="1" ht="15" customHeight="1" x14ac:dyDescent="0.2">
      <c r="B85" s="289"/>
      <c r="C85" s="290" t="s">
        <v>2202</v>
      </c>
      <c r="D85" s="290"/>
      <c r="E85" s="290"/>
      <c r="F85" s="291" t="s">
        <v>2193</v>
      </c>
      <c r="G85" s="290"/>
      <c r="H85" s="290" t="s">
        <v>2203</v>
      </c>
      <c r="I85" s="290" t="s">
        <v>2189</v>
      </c>
      <c r="J85" s="290">
        <v>20</v>
      </c>
      <c r="K85" s="278"/>
    </row>
    <row r="86" spans="2:11" s="1" customFormat="1" ht="15" customHeight="1" x14ac:dyDescent="0.2">
      <c r="B86" s="289"/>
      <c r="C86" s="290" t="s">
        <v>2204</v>
      </c>
      <c r="D86" s="290"/>
      <c r="E86" s="290"/>
      <c r="F86" s="291" t="s">
        <v>2193</v>
      </c>
      <c r="G86" s="290"/>
      <c r="H86" s="290" t="s">
        <v>2205</v>
      </c>
      <c r="I86" s="290" t="s">
        <v>2189</v>
      </c>
      <c r="J86" s="290">
        <v>20</v>
      </c>
      <c r="K86" s="278"/>
    </row>
    <row r="87" spans="2:11" s="1" customFormat="1" ht="15" customHeight="1" x14ac:dyDescent="0.2">
      <c r="B87" s="289"/>
      <c r="C87" s="266" t="s">
        <v>2206</v>
      </c>
      <c r="D87" s="266"/>
      <c r="E87" s="266"/>
      <c r="F87" s="287" t="s">
        <v>2193</v>
      </c>
      <c r="G87" s="288"/>
      <c r="H87" s="266" t="s">
        <v>2207</v>
      </c>
      <c r="I87" s="266" t="s">
        <v>2189</v>
      </c>
      <c r="J87" s="266">
        <v>50</v>
      </c>
      <c r="K87" s="278"/>
    </row>
    <row r="88" spans="2:11" s="1" customFormat="1" ht="15" customHeight="1" x14ac:dyDescent="0.2">
      <c r="B88" s="289"/>
      <c r="C88" s="266" t="s">
        <v>2208</v>
      </c>
      <c r="D88" s="266"/>
      <c r="E88" s="266"/>
      <c r="F88" s="287" t="s">
        <v>2193</v>
      </c>
      <c r="G88" s="288"/>
      <c r="H88" s="266" t="s">
        <v>2209</v>
      </c>
      <c r="I88" s="266" t="s">
        <v>2189</v>
      </c>
      <c r="J88" s="266">
        <v>20</v>
      </c>
      <c r="K88" s="278"/>
    </row>
    <row r="89" spans="2:11" s="1" customFormat="1" ht="15" customHeight="1" x14ac:dyDescent="0.2">
      <c r="B89" s="289"/>
      <c r="C89" s="266" t="s">
        <v>2210</v>
      </c>
      <c r="D89" s="266"/>
      <c r="E89" s="266"/>
      <c r="F89" s="287" t="s">
        <v>2193</v>
      </c>
      <c r="G89" s="288"/>
      <c r="H89" s="266" t="s">
        <v>2211</v>
      </c>
      <c r="I89" s="266" t="s">
        <v>2189</v>
      </c>
      <c r="J89" s="266">
        <v>20</v>
      </c>
      <c r="K89" s="278"/>
    </row>
    <row r="90" spans="2:11" s="1" customFormat="1" ht="15" customHeight="1" x14ac:dyDescent="0.2">
      <c r="B90" s="289"/>
      <c r="C90" s="266" t="s">
        <v>2212</v>
      </c>
      <c r="D90" s="266"/>
      <c r="E90" s="266"/>
      <c r="F90" s="287" t="s">
        <v>2193</v>
      </c>
      <c r="G90" s="288"/>
      <c r="H90" s="266" t="s">
        <v>2213</v>
      </c>
      <c r="I90" s="266" t="s">
        <v>2189</v>
      </c>
      <c r="J90" s="266">
        <v>50</v>
      </c>
      <c r="K90" s="278"/>
    </row>
    <row r="91" spans="2:11" s="1" customFormat="1" ht="15" customHeight="1" x14ac:dyDescent="0.2">
      <c r="B91" s="289"/>
      <c r="C91" s="266" t="s">
        <v>2214</v>
      </c>
      <c r="D91" s="266"/>
      <c r="E91" s="266"/>
      <c r="F91" s="287" t="s">
        <v>2193</v>
      </c>
      <c r="G91" s="288"/>
      <c r="H91" s="266" t="s">
        <v>2214</v>
      </c>
      <c r="I91" s="266" t="s">
        <v>2189</v>
      </c>
      <c r="J91" s="266">
        <v>50</v>
      </c>
      <c r="K91" s="278"/>
    </row>
    <row r="92" spans="2:11" s="1" customFormat="1" ht="15" customHeight="1" x14ac:dyDescent="0.2">
      <c r="B92" s="289"/>
      <c r="C92" s="266" t="s">
        <v>2215</v>
      </c>
      <c r="D92" s="266"/>
      <c r="E92" s="266"/>
      <c r="F92" s="287" t="s">
        <v>2193</v>
      </c>
      <c r="G92" s="288"/>
      <c r="H92" s="266" t="s">
        <v>2216</v>
      </c>
      <c r="I92" s="266" t="s">
        <v>2189</v>
      </c>
      <c r="J92" s="266">
        <v>255</v>
      </c>
      <c r="K92" s="278"/>
    </row>
    <row r="93" spans="2:11" s="1" customFormat="1" ht="15" customHeight="1" x14ac:dyDescent="0.2">
      <c r="B93" s="289"/>
      <c r="C93" s="266" t="s">
        <v>2217</v>
      </c>
      <c r="D93" s="266"/>
      <c r="E93" s="266"/>
      <c r="F93" s="287" t="s">
        <v>2187</v>
      </c>
      <c r="G93" s="288"/>
      <c r="H93" s="266" t="s">
        <v>2218</v>
      </c>
      <c r="I93" s="266" t="s">
        <v>2219</v>
      </c>
      <c r="J93" s="266"/>
      <c r="K93" s="278"/>
    </row>
    <row r="94" spans="2:11" s="1" customFormat="1" ht="15" customHeight="1" x14ac:dyDescent="0.2">
      <c r="B94" s="289"/>
      <c r="C94" s="266" t="s">
        <v>2220</v>
      </c>
      <c r="D94" s="266"/>
      <c r="E94" s="266"/>
      <c r="F94" s="287" t="s">
        <v>2187</v>
      </c>
      <c r="G94" s="288"/>
      <c r="H94" s="266" t="s">
        <v>2221</v>
      </c>
      <c r="I94" s="266" t="s">
        <v>2222</v>
      </c>
      <c r="J94" s="266"/>
      <c r="K94" s="278"/>
    </row>
    <row r="95" spans="2:11" s="1" customFormat="1" ht="15" customHeight="1" x14ac:dyDescent="0.2">
      <c r="B95" s="289"/>
      <c r="C95" s="266" t="s">
        <v>2223</v>
      </c>
      <c r="D95" s="266"/>
      <c r="E95" s="266"/>
      <c r="F95" s="287" t="s">
        <v>2187</v>
      </c>
      <c r="G95" s="288"/>
      <c r="H95" s="266" t="s">
        <v>2223</v>
      </c>
      <c r="I95" s="266" t="s">
        <v>2222</v>
      </c>
      <c r="J95" s="266"/>
      <c r="K95" s="278"/>
    </row>
    <row r="96" spans="2:11" s="1" customFormat="1" ht="15" customHeight="1" x14ac:dyDescent="0.2">
      <c r="B96" s="289"/>
      <c r="C96" s="266" t="s">
        <v>46</v>
      </c>
      <c r="D96" s="266"/>
      <c r="E96" s="266"/>
      <c r="F96" s="287" t="s">
        <v>2187</v>
      </c>
      <c r="G96" s="288"/>
      <c r="H96" s="266" t="s">
        <v>2224</v>
      </c>
      <c r="I96" s="266" t="s">
        <v>2222</v>
      </c>
      <c r="J96" s="266"/>
      <c r="K96" s="278"/>
    </row>
    <row r="97" spans="2:11" s="1" customFormat="1" ht="15" customHeight="1" x14ac:dyDescent="0.2">
      <c r="B97" s="289"/>
      <c r="C97" s="266" t="s">
        <v>56</v>
      </c>
      <c r="D97" s="266"/>
      <c r="E97" s="266"/>
      <c r="F97" s="287" t="s">
        <v>2187</v>
      </c>
      <c r="G97" s="288"/>
      <c r="H97" s="266" t="s">
        <v>2225</v>
      </c>
      <c r="I97" s="266" t="s">
        <v>2222</v>
      </c>
      <c r="J97" s="266"/>
      <c r="K97" s="278"/>
    </row>
    <row r="98" spans="2:11" s="1" customFormat="1" ht="15" customHeight="1" x14ac:dyDescent="0.2">
      <c r="B98" s="292"/>
      <c r="C98" s="293"/>
      <c r="D98" s="293"/>
      <c r="E98" s="293"/>
      <c r="F98" s="293"/>
      <c r="G98" s="293"/>
      <c r="H98" s="293"/>
      <c r="I98" s="293"/>
      <c r="J98" s="293"/>
      <c r="K98" s="294"/>
    </row>
    <row r="99" spans="2:11" s="1" customFormat="1" ht="18.75" customHeight="1" x14ac:dyDescent="0.2">
      <c r="B99" s="295"/>
      <c r="C99" s="296"/>
      <c r="D99" s="296"/>
      <c r="E99" s="296"/>
      <c r="F99" s="296"/>
      <c r="G99" s="296"/>
      <c r="H99" s="296"/>
      <c r="I99" s="296"/>
      <c r="J99" s="296"/>
      <c r="K99" s="295"/>
    </row>
    <row r="100" spans="2:11" s="1" customFormat="1" ht="18.75" customHeight="1" x14ac:dyDescent="0.2">
      <c r="B100" s="273"/>
      <c r="C100" s="273"/>
      <c r="D100" s="273"/>
      <c r="E100" s="273"/>
      <c r="F100" s="273"/>
      <c r="G100" s="273"/>
      <c r="H100" s="273"/>
      <c r="I100" s="273"/>
      <c r="J100" s="273"/>
      <c r="K100" s="273"/>
    </row>
    <row r="101" spans="2:11" s="1" customFormat="1" ht="7.5" customHeight="1" x14ac:dyDescent="0.2">
      <c r="B101" s="274"/>
      <c r="C101" s="275"/>
      <c r="D101" s="275"/>
      <c r="E101" s="275"/>
      <c r="F101" s="275"/>
      <c r="G101" s="275"/>
      <c r="H101" s="275"/>
      <c r="I101" s="275"/>
      <c r="J101" s="275"/>
      <c r="K101" s="276"/>
    </row>
    <row r="102" spans="2:11" s="1" customFormat="1" ht="45" customHeight="1" x14ac:dyDescent="0.2">
      <c r="B102" s="277"/>
      <c r="C102" s="385" t="s">
        <v>2226</v>
      </c>
      <c r="D102" s="385"/>
      <c r="E102" s="385"/>
      <c r="F102" s="385"/>
      <c r="G102" s="385"/>
      <c r="H102" s="385"/>
      <c r="I102" s="385"/>
      <c r="J102" s="385"/>
      <c r="K102" s="278"/>
    </row>
    <row r="103" spans="2:11" s="1" customFormat="1" ht="17.25" customHeight="1" x14ac:dyDescent="0.2">
      <c r="B103" s="277"/>
      <c r="C103" s="279" t="s">
        <v>2181</v>
      </c>
      <c r="D103" s="279"/>
      <c r="E103" s="279"/>
      <c r="F103" s="279" t="s">
        <v>2182</v>
      </c>
      <c r="G103" s="280"/>
      <c r="H103" s="279" t="s">
        <v>62</v>
      </c>
      <c r="I103" s="279" t="s">
        <v>65</v>
      </c>
      <c r="J103" s="279" t="s">
        <v>2183</v>
      </c>
      <c r="K103" s="278"/>
    </row>
    <row r="104" spans="2:11" s="1" customFormat="1" ht="17.25" customHeight="1" x14ac:dyDescent="0.2">
      <c r="B104" s="277"/>
      <c r="C104" s="281" t="s">
        <v>2184</v>
      </c>
      <c r="D104" s="281"/>
      <c r="E104" s="281"/>
      <c r="F104" s="282" t="s">
        <v>2185</v>
      </c>
      <c r="G104" s="283"/>
      <c r="H104" s="281"/>
      <c r="I104" s="281"/>
      <c r="J104" s="281" t="s">
        <v>2186</v>
      </c>
      <c r="K104" s="278"/>
    </row>
    <row r="105" spans="2:11" s="1" customFormat="1" ht="5.25" customHeight="1" x14ac:dyDescent="0.2">
      <c r="B105" s="277"/>
      <c r="C105" s="279"/>
      <c r="D105" s="279"/>
      <c r="E105" s="279"/>
      <c r="F105" s="279"/>
      <c r="G105" s="297"/>
      <c r="H105" s="279"/>
      <c r="I105" s="279"/>
      <c r="J105" s="279"/>
      <c r="K105" s="278"/>
    </row>
    <row r="106" spans="2:11" s="1" customFormat="1" ht="15" customHeight="1" x14ac:dyDescent="0.2">
      <c r="B106" s="277"/>
      <c r="C106" s="266" t="s">
        <v>61</v>
      </c>
      <c r="D106" s="286"/>
      <c r="E106" s="286"/>
      <c r="F106" s="287" t="s">
        <v>2187</v>
      </c>
      <c r="G106" s="266"/>
      <c r="H106" s="266" t="s">
        <v>2227</v>
      </c>
      <c r="I106" s="266" t="s">
        <v>2189</v>
      </c>
      <c r="J106" s="266">
        <v>20</v>
      </c>
      <c r="K106" s="278"/>
    </row>
    <row r="107" spans="2:11" s="1" customFormat="1" ht="15" customHeight="1" x14ac:dyDescent="0.2">
      <c r="B107" s="277"/>
      <c r="C107" s="266" t="s">
        <v>2190</v>
      </c>
      <c r="D107" s="266"/>
      <c r="E107" s="266"/>
      <c r="F107" s="287" t="s">
        <v>2187</v>
      </c>
      <c r="G107" s="266"/>
      <c r="H107" s="266" t="s">
        <v>2227</v>
      </c>
      <c r="I107" s="266" t="s">
        <v>2189</v>
      </c>
      <c r="J107" s="266">
        <v>120</v>
      </c>
      <c r="K107" s="278"/>
    </row>
    <row r="108" spans="2:11" s="1" customFormat="1" ht="15" customHeight="1" x14ac:dyDescent="0.2">
      <c r="B108" s="289"/>
      <c r="C108" s="266" t="s">
        <v>2192</v>
      </c>
      <c r="D108" s="266"/>
      <c r="E108" s="266"/>
      <c r="F108" s="287" t="s">
        <v>2193</v>
      </c>
      <c r="G108" s="266"/>
      <c r="H108" s="266" t="s">
        <v>2227</v>
      </c>
      <c r="I108" s="266" t="s">
        <v>2189</v>
      </c>
      <c r="J108" s="266">
        <v>50</v>
      </c>
      <c r="K108" s="278"/>
    </row>
    <row r="109" spans="2:11" s="1" customFormat="1" ht="15" customHeight="1" x14ac:dyDescent="0.2">
      <c r="B109" s="289"/>
      <c r="C109" s="266" t="s">
        <v>2195</v>
      </c>
      <c r="D109" s="266"/>
      <c r="E109" s="266"/>
      <c r="F109" s="287" t="s">
        <v>2187</v>
      </c>
      <c r="G109" s="266"/>
      <c r="H109" s="266" t="s">
        <v>2227</v>
      </c>
      <c r="I109" s="266" t="s">
        <v>2197</v>
      </c>
      <c r="J109" s="266"/>
      <c r="K109" s="278"/>
    </row>
    <row r="110" spans="2:11" s="1" customFormat="1" ht="15" customHeight="1" x14ac:dyDescent="0.2">
      <c r="B110" s="289"/>
      <c r="C110" s="266" t="s">
        <v>2206</v>
      </c>
      <c r="D110" s="266"/>
      <c r="E110" s="266"/>
      <c r="F110" s="287" t="s">
        <v>2193</v>
      </c>
      <c r="G110" s="266"/>
      <c r="H110" s="266" t="s">
        <v>2227</v>
      </c>
      <c r="I110" s="266" t="s">
        <v>2189</v>
      </c>
      <c r="J110" s="266">
        <v>50</v>
      </c>
      <c r="K110" s="278"/>
    </row>
    <row r="111" spans="2:11" s="1" customFormat="1" ht="15" customHeight="1" x14ac:dyDescent="0.2">
      <c r="B111" s="289"/>
      <c r="C111" s="266" t="s">
        <v>2214</v>
      </c>
      <c r="D111" s="266"/>
      <c r="E111" s="266"/>
      <c r="F111" s="287" t="s">
        <v>2193</v>
      </c>
      <c r="G111" s="266"/>
      <c r="H111" s="266" t="s">
        <v>2227</v>
      </c>
      <c r="I111" s="266" t="s">
        <v>2189</v>
      </c>
      <c r="J111" s="266">
        <v>50</v>
      </c>
      <c r="K111" s="278"/>
    </row>
    <row r="112" spans="2:11" s="1" customFormat="1" ht="15" customHeight="1" x14ac:dyDescent="0.2">
      <c r="B112" s="289"/>
      <c r="C112" s="266" t="s">
        <v>2212</v>
      </c>
      <c r="D112" s="266"/>
      <c r="E112" s="266"/>
      <c r="F112" s="287" t="s">
        <v>2193</v>
      </c>
      <c r="G112" s="266"/>
      <c r="H112" s="266" t="s">
        <v>2227</v>
      </c>
      <c r="I112" s="266" t="s">
        <v>2189</v>
      </c>
      <c r="J112" s="266">
        <v>50</v>
      </c>
      <c r="K112" s="278"/>
    </row>
    <row r="113" spans="2:11" s="1" customFormat="1" ht="15" customHeight="1" x14ac:dyDescent="0.2">
      <c r="B113" s="289"/>
      <c r="C113" s="266" t="s">
        <v>61</v>
      </c>
      <c r="D113" s="266"/>
      <c r="E113" s="266"/>
      <c r="F113" s="287" t="s">
        <v>2187</v>
      </c>
      <c r="G113" s="266"/>
      <c r="H113" s="266" t="s">
        <v>2228</v>
      </c>
      <c r="I113" s="266" t="s">
        <v>2189</v>
      </c>
      <c r="J113" s="266">
        <v>20</v>
      </c>
      <c r="K113" s="278"/>
    </row>
    <row r="114" spans="2:11" s="1" customFormat="1" ht="15" customHeight="1" x14ac:dyDescent="0.2">
      <c r="B114" s="289"/>
      <c r="C114" s="266" t="s">
        <v>2229</v>
      </c>
      <c r="D114" s="266"/>
      <c r="E114" s="266"/>
      <c r="F114" s="287" t="s">
        <v>2187</v>
      </c>
      <c r="G114" s="266"/>
      <c r="H114" s="266" t="s">
        <v>2230</v>
      </c>
      <c r="I114" s="266" t="s">
        <v>2189</v>
      </c>
      <c r="J114" s="266">
        <v>120</v>
      </c>
      <c r="K114" s="278"/>
    </row>
    <row r="115" spans="2:11" s="1" customFormat="1" ht="15" customHeight="1" x14ac:dyDescent="0.2">
      <c r="B115" s="289"/>
      <c r="C115" s="266" t="s">
        <v>46</v>
      </c>
      <c r="D115" s="266"/>
      <c r="E115" s="266"/>
      <c r="F115" s="287" t="s">
        <v>2187</v>
      </c>
      <c r="G115" s="266"/>
      <c r="H115" s="266" t="s">
        <v>2231</v>
      </c>
      <c r="I115" s="266" t="s">
        <v>2222</v>
      </c>
      <c r="J115" s="266"/>
      <c r="K115" s="278"/>
    </row>
    <row r="116" spans="2:11" s="1" customFormat="1" ht="15" customHeight="1" x14ac:dyDescent="0.2">
      <c r="B116" s="289"/>
      <c r="C116" s="266" t="s">
        <v>56</v>
      </c>
      <c r="D116" s="266"/>
      <c r="E116" s="266"/>
      <c r="F116" s="287" t="s">
        <v>2187</v>
      </c>
      <c r="G116" s="266"/>
      <c r="H116" s="266" t="s">
        <v>2232</v>
      </c>
      <c r="I116" s="266" t="s">
        <v>2222</v>
      </c>
      <c r="J116" s="266"/>
      <c r="K116" s="278"/>
    </row>
    <row r="117" spans="2:11" s="1" customFormat="1" ht="15" customHeight="1" x14ac:dyDescent="0.2">
      <c r="B117" s="289"/>
      <c r="C117" s="266" t="s">
        <v>65</v>
      </c>
      <c r="D117" s="266"/>
      <c r="E117" s="266"/>
      <c r="F117" s="287" t="s">
        <v>2187</v>
      </c>
      <c r="G117" s="266"/>
      <c r="H117" s="266" t="s">
        <v>2233</v>
      </c>
      <c r="I117" s="266" t="s">
        <v>2234</v>
      </c>
      <c r="J117" s="266"/>
      <c r="K117" s="278"/>
    </row>
    <row r="118" spans="2:11" s="1" customFormat="1" ht="15" customHeight="1" x14ac:dyDescent="0.2">
      <c r="B118" s="292"/>
      <c r="C118" s="298"/>
      <c r="D118" s="298"/>
      <c r="E118" s="298"/>
      <c r="F118" s="298"/>
      <c r="G118" s="298"/>
      <c r="H118" s="298"/>
      <c r="I118" s="298"/>
      <c r="J118" s="298"/>
      <c r="K118" s="294"/>
    </row>
    <row r="119" spans="2:11" s="1" customFormat="1" ht="18.75" customHeight="1" x14ac:dyDescent="0.2">
      <c r="B119" s="299"/>
      <c r="C119" s="300"/>
      <c r="D119" s="300"/>
      <c r="E119" s="300"/>
      <c r="F119" s="301"/>
      <c r="G119" s="300"/>
      <c r="H119" s="300"/>
      <c r="I119" s="300"/>
      <c r="J119" s="300"/>
      <c r="K119" s="299"/>
    </row>
    <row r="120" spans="2:11" s="1" customFormat="1" ht="18.75" customHeight="1" x14ac:dyDescent="0.2">
      <c r="B120" s="273"/>
      <c r="C120" s="273"/>
      <c r="D120" s="273"/>
      <c r="E120" s="273"/>
      <c r="F120" s="273"/>
      <c r="G120" s="273"/>
      <c r="H120" s="273"/>
      <c r="I120" s="273"/>
      <c r="J120" s="273"/>
      <c r="K120" s="273"/>
    </row>
    <row r="121" spans="2:11" s="1" customFormat="1" ht="7.5" customHeight="1" x14ac:dyDescent="0.2">
      <c r="B121" s="302"/>
      <c r="C121" s="303"/>
      <c r="D121" s="303"/>
      <c r="E121" s="303"/>
      <c r="F121" s="303"/>
      <c r="G121" s="303"/>
      <c r="H121" s="303"/>
      <c r="I121" s="303"/>
      <c r="J121" s="303"/>
      <c r="K121" s="304"/>
    </row>
    <row r="122" spans="2:11" s="1" customFormat="1" ht="45" customHeight="1" x14ac:dyDescent="0.2">
      <c r="B122" s="305"/>
      <c r="C122" s="386" t="s">
        <v>2235</v>
      </c>
      <c r="D122" s="386"/>
      <c r="E122" s="386"/>
      <c r="F122" s="386"/>
      <c r="G122" s="386"/>
      <c r="H122" s="386"/>
      <c r="I122" s="386"/>
      <c r="J122" s="386"/>
      <c r="K122" s="306"/>
    </row>
    <row r="123" spans="2:11" s="1" customFormat="1" ht="17.25" customHeight="1" x14ac:dyDescent="0.2">
      <c r="B123" s="307"/>
      <c r="C123" s="279" t="s">
        <v>2181</v>
      </c>
      <c r="D123" s="279"/>
      <c r="E123" s="279"/>
      <c r="F123" s="279" t="s">
        <v>2182</v>
      </c>
      <c r="G123" s="280"/>
      <c r="H123" s="279" t="s">
        <v>62</v>
      </c>
      <c r="I123" s="279" t="s">
        <v>65</v>
      </c>
      <c r="J123" s="279" t="s">
        <v>2183</v>
      </c>
      <c r="K123" s="308"/>
    </row>
    <row r="124" spans="2:11" s="1" customFormat="1" ht="17.25" customHeight="1" x14ac:dyDescent="0.2">
      <c r="B124" s="307"/>
      <c r="C124" s="281" t="s">
        <v>2184</v>
      </c>
      <c r="D124" s="281"/>
      <c r="E124" s="281"/>
      <c r="F124" s="282" t="s">
        <v>2185</v>
      </c>
      <c r="G124" s="283"/>
      <c r="H124" s="281"/>
      <c r="I124" s="281"/>
      <c r="J124" s="281" t="s">
        <v>2186</v>
      </c>
      <c r="K124" s="308"/>
    </row>
    <row r="125" spans="2:11" s="1" customFormat="1" ht="5.25" customHeight="1" x14ac:dyDescent="0.2">
      <c r="B125" s="309"/>
      <c r="C125" s="284"/>
      <c r="D125" s="284"/>
      <c r="E125" s="284"/>
      <c r="F125" s="284"/>
      <c r="G125" s="310"/>
      <c r="H125" s="284"/>
      <c r="I125" s="284"/>
      <c r="J125" s="284"/>
      <c r="K125" s="311"/>
    </row>
    <row r="126" spans="2:11" s="1" customFormat="1" ht="15" customHeight="1" x14ac:dyDescent="0.2">
      <c r="B126" s="309"/>
      <c r="C126" s="266" t="s">
        <v>2190</v>
      </c>
      <c r="D126" s="286"/>
      <c r="E126" s="286"/>
      <c r="F126" s="287" t="s">
        <v>2187</v>
      </c>
      <c r="G126" s="266"/>
      <c r="H126" s="266" t="s">
        <v>2227</v>
      </c>
      <c r="I126" s="266" t="s">
        <v>2189</v>
      </c>
      <c r="J126" s="266">
        <v>120</v>
      </c>
      <c r="K126" s="312"/>
    </row>
    <row r="127" spans="2:11" s="1" customFormat="1" ht="15" customHeight="1" x14ac:dyDescent="0.2">
      <c r="B127" s="309"/>
      <c r="C127" s="266" t="s">
        <v>2236</v>
      </c>
      <c r="D127" s="266"/>
      <c r="E127" s="266"/>
      <c r="F127" s="287" t="s">
        <v>2187</v>
      </c>
      <c r="G127" s="266"/>
      <c r="H127" s="266" t="s">
        <v>2237</v>
      </c>
      <c r="I127" s="266" t="s">
        <v>2189</v>
      </c>
      <c r="J127" s="266" t="s">
        <v>2238</v>
      </c>
      <c r="K127" s="312"/>
    </row>
    <row r="128" spans="2:11" s="1" customFormat="1" ht="15" customHeight="1" x14ac:dyDescent="0.2">
      <c r="B128" s="309"/>
      <c r="C128" s="266" t="s">
        <v>2135</v>
      </c>
      <c r="D128" s="266"/>
      <c r="E128" s="266"/>
      <c r="F128" s="287" t="s">
        <v>2187</v>
      </c>
      <c r="G128" s="266"/>
      <c r="H128" s="266" t="s">
        <v>2239</v>
      </c>
      <c r="I128" s="266" t="s">
        <v>2189</v>
      </c>
      <c r="J128" s="266" t="s">
        <v>2238</v>
      </c>
      <c r="K128" s="312"/>
    </row>
    <row r="129" spans="2:11" s="1" customFormat="1" ht="15" customHeight="1" x14ac:dyDescent="0.2">
      <c r="B129" s="309"/>
      <c r="C129" s="266" t="s">
        <v>2198</v>
      </c>
      <c r="D129" s="266"/>
      <c r="E129" s="266"/>
      <c r="F129" s="287" t="s">
        <v>2193</v>
      </c>
      <c r="G129" s="266"/>
      <c r="H129" s="266" t="s">
        <v>2199</v>
      </c>
      <c r="I129" s="266" t="s">
        <v>2189</v>
      </c>
      <c r="J129" s="266">
        <v>15</v>
      </c>
      <c r="K129" s="312"/>
    </row>
    <row r="130" spans="2:11" s="1" customFormat="1" ht="15" customHeight="1" x14ac:dyDescent="0.2">
      <c r="B130" s="309"/>
      <c r="C130" s="290" t="s">
        <v>2200</v>
      </c>
      <c r="D130" s="290"/>
      <c r="E130" s="290"/>
      <c r="F130" s="291" t="s">
        <v>2193</v>
      </c>
      <c r="G130" s="290"/>
      <c r="H130" s="290" t="s">
        <v>2201</v>
      </c>
      <c r="I130" s="290" t="s">
        <v>2189</v>
      </c>
      <c r="J130" s="290">
        <v>15</v>
      </c>
      <c r="K130" s="312"/>
    </row>
    <row r="131" spans="2:11" s="1" customFormat="1" ht="15" customHeight="1" x14ac:dyDescent="0.2">
      <c r="B131" s="309"/>
      <c r="C131" s="290" t="s">
        <v>2202</v>
      </c>
      <c r="D131" s="290"/>
      <c r="E131" s="290"/>
      <c r="F131" s="291" t="s">
        <v>2193</v>
      </c>
      <c r="G131" s="290"/>
      <c r="H131" s="290" t="s">
        <v>2203</v>
      </c>
      <c r="I131" s="290" t="s">
        <v>2189</v>
      </c>
      <c r="J131" s="290">
        <v>20</v>
      </c>
      <c r="K131" s="312"/>
    </row>
    <row r="132" spans="2:11" s="1" customFormat="1" ht="15" customHeight="1" x14ac:dyDescent="0.2">
      <c r="B132" s="309"/>
      <c r="C132" s="290" t="s">
        <v>2204</v>
      </c>
      <c r="D132" s="290"/>
      <c r="E132" s="290"/>
      <c r="F132" s="291" t="s">
        <v>2193</v>
      </c>
      <c r="G132" s="290"/>
      <c r="H132" s="290" t="s">
        <v>2205</v>
      </c>
      <c r="I132" s="290" t="s">
        <v>2189</v>
      </c>
      <c r="J132" s="290">
        <v>20</v>
      </c>
      <c r="K132" s="312"/>
    </row>
    <row r="133" spans="2:11" s="1" customFormat="1" ht="15" customHeight="1" x14ac:dyDescent="0.2">
      <c r="B133" s="309"/>
      <c r="C133" s="266" t="s">
        <v>2192</v>
      </c>
      <c r="D133" s="266"/>
      <c r="E133" s="266"/>
      <c r="F133" s="287" t="s">
        <v>2193</v>
      </c>
      <c r="G133" s="266"/>
      <c r="H133" s="266" t="s">
        <v>2227</v>
      </c>
      <c r="I133" s="266" t="s">
        <v>2189</v>
      </c>
      <c r="J133" s="266">
        <v>50</v>
      </c>
      <c r="K133" s="312"/>
    </row>
    <row r="134" spans="2:11" s="1" customFormat="1" ht="15" customHeight="1" x14ac:dyDescent="0.2">
      <c r="B134" s="309"/>
      <c r="C134" s="266" t="s">
        <v>2206</v>
      </c>
      <c r="D134" s="266"/>
      <c r="E134" s="266"/>
      <c r="F134" s="287" t="s">
        <v>2193</v>
      </c>
      <c r="G134" s="266"/>
      <c r="H134" s="266" t="s">
        <v>2227</v>
      </c>
      <c r="I134" s="266" t="s">
        <v>2189</v>
      </c>
      <c r="J134" s="266">
        <v>50</v>
      </c>
      <c r="K134" s="312"/>
    </row>
    <row r="135" spans="2:11" s="1" customFormat="1" ht="15" customHeight="1" x14ac:dyDescent="0.2">
      <c r="B135" s="309"/>
      <c r="C135" s="266" t="s">
        <v>2212</v>
      </c>
      <c r="D135" s="266"/>
      <c r="E135" s="266"/>
      <c r="F135" s="287" t="s">
        <v>2193</v>
      </c>
      <c r="G135" s="266"/>
      <c r="H135" s="266" t="s">
        <v>2227</v>
      </c>
      <c r="I135" s="266" t="s">
        <v>2189</v>
      </c>
      <c r="J135" s="266">
        <v>50</v>
      </c>
      <c r="K135" s="312"/>
    </row>
    <row r="136" spans="2:11" s="1" customFormat="1" ht="15" customHeight="1" x14ac:dyDescent="0.2">
      <c r="B136" s="309"/>
      <c r="C136" s="266" t="s">
        <v>2214</v>
      </c>
      <c r="D136" s="266"/>
      <c r="E136" s="266"/>
      <c r="F136" s="287" t="s">
        <v>2193</v>
      </c>
      <c r="G136" s="266"/>
      <c r="H136" s="266" t="s">
        <v>2227</v>
      </c>
      <c r="I136" s="266" t="s">
        <v>2189</v>
      </c>
      <c r="J136" s="266">
        <v>50</v>
      </c>
      <c r="K136" s="312"/>
    </row>
    <row r="137" spans="2:11" s="1" customFormat="1" ht="15" customHeight="1" x14ac:dyDescent="0.2">
      <c r="B137" s="309"/>
      <c r="C137" s="266" t="s">
        <v>2215</v>
      </c>
      <c r="D137" s="266"/>
      <c r="E137" s="266"/>
      <c r="F137" s="287" t="s">
        <v>2193</v>
      </c>
      <c r="G137" s="266"/>
      <c r="H137" s="266" t="s">
        <v>2240</v>
      </c>
      <c r="I137" s="266" t="s">
        <v>2189</v>
      </c>
      <c r="J137" s="266">
        <v>255</v>
      </c>
      <c r="K137" s="312"/>
    </row>
    <row r="138" spans="2:11" s="1" customFormat="1" ht="15" customHeight="1" x14ac:dyDescent="0.2">
      <c r="B138" s="309"/>
      <c r="C138" s="266" t="s">
        <v>2217</v>
      </c>
      <c r="D138" s="266"/>
      <c r="E138" s="266"/>
      <c r="F138" s="287" t="s">
        <v>2187</v>
      </c>
      <c r="G138" s="266"/>
      <c r="H138" s="266" t="s">
        <v>2241</v>
      </c>
      <c r="I138" s="266" t="s">
        <v>2219</v>
      </c>
      <c r="J138" s="266"/>
      <c r="K138" s="312"/>
    </row>
    <row r="139" spans="2:11" s="1" customFormat="1" ht="15" customHeight="1" x14ac:dyDescent="0.2">
      <c r="B139" s="309"/>
      <c r="C139" s="266" t="s">
        <v>2220</v>
      </c>
      <c r="D139" s="266"/>
      <c r="E139" s="266"/>
      <c r="F139" s="287" t="s">
        <v>2187</v>
      </c>
      <c r="G139" s="266"/>
      <c r="H139" s="266" t="s">
        <v>2242</v>
      </c>
      <c r="I139" s="266" t="s">
        <v>2222</v>
      </c>
      <c r="J139" s="266"/>
      <c r="K139" s="312"/>
    </row>
    <row r="140" spans="2:11" s="1" customFormat="1" ht="15" customHeight="1" x14ac:dyDescent="0.2">
      <c r="B140" s="309"/>
      <c r="C140" s="266" t="s">
        <v>2223</v>
      </c>
      <c r="D140" s="266"/>
      <c r="E140" s="266"/>
      <c r="F140" s="287" t="s">
        <v>2187</v>
      </c>
      <c r="G140" s="266"/>
      <c r="H140" s="266" t="s">
        <v>2223</v>
      </c>
      <c r="I140" s="266" t="s">
        <v>2222</v>
      </c>
      <c r="J140" s="266"/>
      <c r="K140" s="312"/>
    </row>
    <row r="141" spans="2:11" s="1" customFormat="1" ht="15" customHeight="1" x14ac:dyDescent="0.2">
      <c r="B141" s="309"/>
      <c r="C141" s="266" t="s">
        <v>46</v>
      </c>
      <c r="D141" s="266"/>
      <c r="E141" s="266"/>
      <c r="F141" s="287" t="s">
        <v>2187</v>
      </c>
      <c r="G141" s="266"/>
      <c r="H141" s="266" t="s">
        <v>2243</v>
      </c>
      <c r="I141" s="266" t="s">
        <v>2222</v>
      </c>
      <c r="J141" s="266"/>
      <c r="K141" s="312"/>
    </row>
    <row r="142" spans="2:11" s="1" customFormat="1" ht="15" customHeight="1" x14ac:dyDescent="0.2">
      <c r="B142" s="309"/>
      <c r="C142" s="266" t="s">
        <v>2244</v>
      </c>
      <c r="D142" s="266"/>
      <c r="E142" s="266"/>
      <c r="F142" s="287" t="s">
        <v>2187</v>
      </c>
      <c r="G142" s="266"/>
      <c r="H142" s="266" t="s">
        <v>2245</v>
      </c>
      <c r="I142" s="266" t="s">
        <v>2222</v>
      </c>
      <c r="J142" s="266"/>
      <c r="K142" s="312"/>
    </row>
    <row r="143" spans="2:11" s="1" customFormat="1" ht="15" customHeight="1" x14ac:dyDescent="0.2">
      <c r="B143" s="313"/>
      <c r="C143" s="314"/>
      <c r="D143" s="314"/>
      <c r="E143" s="314"/>
      <c r="F143" s="314"/>
      <c r="G143" s="314"/>
      <c r="H143" s="314"/>
      <c r="I143" s="314"/>
      <c r="J143" s="314"/>
      <c r="K143" s="315"/>
    </row>
    <row r="144" spans="2:11" s="1" customFormat="1" ht="18.75" customHeight="1" x14ac:dyDescent="0.2">
      <c r="B144" s="300"/>
      <c r="C144" s="300"/>
      <c r="D144" s="300"/>
      <c r="E144" s="300"/>
      <c r="F144" s="301"/>
      <c r="G144" s="300"/>
      <c r="H144" s="300"/>
      <c r="I144" s="300"/>
      <c r="J144" s="300"/>
      <c r="K144" s="300"/>
    </row>
    <row r="145" spans="2:11" s="1" customFormat="1" ht="18.75" customHeight="1" x14ac:dyDescent="0.2">
      <c r="B145" s="273"/>
      <c r="C145" s="273"/>
      <c r="D145" s="273"/>
      <c r="E145" s="273"/>
      <c r="F145" s="273"/>
      <c r="G145" s="273"/>
      <c r="H145" s="273"/>
      <c r="I145" s="273"/>
      <c r="J145" s="273"/>
      <c r="K145" s="273"/>
    </row>
    <row r="146" spans="2:11" s="1" customFormat="1" ht="7.5" customHeight="1" x14ac:dyDescent="0.2">
      <c r="B146" s="274"/>
      <c r="C146" s="275"/>
      <c r="D146" s="275"/>
      <c r="E146" s="275"/>
      <c r="F146" s="275"/>
      <c r="G146" s="275"/>
      <c r="H146" s="275"/>
      <c r="I146" s="275"/>
      <c r="J146" s="275"/>
      <c r="K146" s="276"/>
    </row>
    <row r="147" spans="2:11" s="1" customFormat="1" ht="45" customHeight="1" x14ac:dyDescent="0.2">
      <c r="B147" s="277"/>
      <c r="C147" s="385" t="s">
        <v>2246</v>
      </c>
      <c r="D147" s="385"/>
      <c r="E147" s="385"/>
      <c r="F147" s="385"/>
      <c r="G147" s="385"/>
      <c r="H147" s="385"/>
      <c r="I147" s="385"/>
      <c r="J147" s="385"/>
      <c r="K147" s="278"/>
    </row>
    <row r="148" spans="2:11" s="1" customFormat="1" ht="17.25" customHeight="1" x14ac:dyDescent="0.2">
      <c r="B148" s="277"/>
      <c r="C148" s="279" t="s">
        <v>2181</v>
      </c>
      <c r="D148" s="279"/>
      <c r="E148" s="279"/>
      <c r="F148" s="279" t="s">
        <v>2182</v>
      </c>
      <c r="G148" s="280"/>
      <c r="H148" s="279" t="s">
        <v>62</v>
      </c>
      <c r="I148" s="279" t="s">
        <v>65</v>
      </c>
      <c r="J148" s="279" t="s">
        <v>2183</v>
      </c>
      <c r="K148" s="278"/>
    </row>
    <row r="149" spans="2:11" s="1" customFormat="1" ht="17.25" customHeight="1" x14ac:dyDescent="0.2">
      <c r="B149" s="277"/>
      <c r="C149" s="281" t="s">
        <v>2184</v>
      </c>
      <c r="D149" s="281"/>
      <c r="E149" s="281"/>
      <c r="F149" s="282" t="s">
        <v>2185</v>
      </c>
      <c r="G149" s="283"/>
      <c r="H149" s="281"/>
      <c r="I149" s="281"/>
      <c r="J149" s="281" t="s">
        <v>2186</v>
      </c>
      <c r="K149" s="278"/>
    </row>
    <row r="150" spans="2:11" s="1" customFormat="1" ht="5.25" customHeight="1" x14ac:dyDescent="0.2">
      <c r="B150" s="289"/>
      <c r="C150" s="284"/>
      <c r="D150" s="284"/>
      <c r="E150" s="284"/>
      <c r="F150" s="284"/>
      <c r="G150" s="285"/>
      <c r="H150" s="284"/>
      <c r="I150" s="284"/>
      <c r="J150" s="284"/>
      <c r="K150" s="312"/>
    </row>
    <row r="151" spans="2:11" s="1" customFormat="1" ht="15" customHeight="1" x14ac:dyDescent="0.2">
      <c r="B151" s="289"/>
      <c r="C151" s="316" t="s">
        <v>2190</v>
      </c>
      <c r="D151" s="266"/>
      <c r="E151" s="266"/>
      <c r="F151" s="317" t="s">
        <v>2187</v>
      </c>
      <c r="G151" s="266"/>
      <c r="H151" s="316" t="s">
        <v>2227</v>
      </c>
      <c r="I151" s="316" t="s">
        <v>2189</v>
      </c>
      <c r="J151" s="316">
        <v>120</v>
      </c>
      <c r="K151" s="312"/>
    </row>
    <row r="152" spans="2:11" s="1" customFormat="1" ht="15" customHeight="1" x14ac:dyDescent="0.2">
      <c r="B152" s="289"/>
      <c r="C152" s="316" t="s">
        <v>2236</v>
      </c>
      <c r="D152" s="266"/>
      <c r="E152" s="266"/>
      <c r="F152" s="317" t="s">
        <v>2187</v>
      </c>
      <c r="G152" s="266"/>
      <c r="H152" s="316" t="s">
        <v>2247</v>
      </c>
      <c r="I152" s="316" t="s">
        <v>2189</v>
      </c>
      <c r="J152" s="316" t="s">
        <v>2238</v>
      </c>
      <c r="K152" s="312"/>
    </row>
    <row r="153" spans="2:11" s="1" customFormat="1" ht="15" customHeight="1" x14ac:dyDescent="0.2">
      <c r="B153" s="289"/>
      <c r="C153" s="316" t="s">
        <v>2135</v>
      </c>
      <c r="D153" s="266"/>
      <c r="E153" s="266"/>
      <c r="F153" s="317" t="s">
        <v>2187</v>
      </c>
      <c r="G153" s="266"/>
      <c r="H153" s="316" t="s">
        <v>2248</v>
      </c>
      <c r="I153" s="316" t="s">
        <v>2189</v>
      </c>
      <c r="J153" s="316" t="s">
        <v>2238</v>
      </c>
      <c r="K153" s="312"/>
    </row>
    <row r="154" spans="2:11" s="1" customFormat="1" ht="15" customHeight="1" x14ac:dyDescent="0.2">
      <c r="B154" s="289"/>
      <c r="C154" s="316" t="s">
        <v>2192</v>
      </c>
      <c r="D154" s="266"/>
      <c r="E154" s="266"/>
      <c r="F154" s="317" t="s">
        <v>2193</v>
      </c>
      <c r="G154" s="266"/>
      <c r="H154" s="316" t="s">
        <v>2227</v>
      </c>
      <c r="I154" s="316" t="s">
        <v>2189</v>
      </c>
      <c r="J154" s="316">
        <v>50</v>
      </c>
      <c r="K154" s="312"/>
    </row>
    <row r="155" spans="2:11" s="1" customFormat="1" ht="15" customHeight="1" x14ac:dyDescent="0.2">
      <c r="B155" s="289"/>
      <c r="C155" s="316" t="s">
        <v>2195</v>
      </c>
      <c r="D155" s="266"/>
      <c r="E155" s="266"/>
      <c r="F155" s="317" t="s">
        <v>2187</v>
      </c>
      <c r="G155" s="266"/>
      <c r="H155" s="316" t="s">
        <v>2227</v>
      </c>
      <c r="I155" s="316" t="s">
        <v>2197</v>
      </c>
      <c r="J155" s="316"/>
      <c r="K155" s="312"/>
    </row>
    <row r="156" spans="2:11" s="1" customFormat="1" ht="15" customHeight="1" x14ac:dyDescent="0.2">
      <c r="B156" s="289"/>
      <c r="C156" s="316" t="s">
        <v>2206</v>
      </c>
      <c r="D156" s="266"/>
      <c r="E156" s="266"/>
      <c r="F156" s="317" t="s">
        <v>2193</v>
      </c>
      <c r="G156" s="266"/>
      <c r="H156" s="316" t="s">
        <v>2227</v>
      </c>
      <c r="I156" s="316" t="s">
        <v>2189</v>
      </c>
      <c r="J156" s="316">
        <v>50</v>
      </c>
      <c r="K156" s="312"/>
    </row>
    <row r="157" spans="2:11" s="1" customFormat="1" ht="15" customHeight="1" x14ac:dyDescent="0.2">
      <c r="B157" s="289"/>
      <c r="C157" s="316" t="s">
        <v>2214</v>
      </c>
      <c r="D157" s="266"/>
      <c r="E157" s="266"/>
      <c r="F157" s="317" t="s">
        <v>2193</v>
      </c>
      <c r="G157" s="266"/>
      <c r="H157" s="316" t="s">
        <v>2227</v>
      </c>
      <c r="I157" s="316" t="s">
        <v>2189</v>
      </c>
      <c r="J157" s="316">
        <v>50</v>
      </c>
      <c r="K157" s="312"/>
    </row>
    <row r="158" spans="2:11" s="1" customFormat="1" ht="15" customHeight="1" x14ac:dyDescent="0.2">
      <c r="B158" s="289"/>
      <c r="C158" s="316" t="s">
        <v>2212</v>
      </c>
      <c r="D158" s="266"/>
      <c r="E158" s="266"/>
      <c r="F158" s="317" t="s">
        <v>2193</v>
      </c>
      <c r="G158" s="266"/>
      <c r="H158" s="316" t="s">
        <v>2227</v>
      </c>
      <c r="I158" s="316" t="s">
        <v>2189</v>
      </c>
      <c r="J158" s="316">
        <v>50</v>
      </c>
      <c r="K158" s="312"/>
    </row>
    <row r="159" spans="2:11" s="1" customFormat="1" ht="15" customHeight="1" x14ac:dyDescent="0.2">
      <c r="B159" s="289"/>
      <c r="C159" s="316" t="s">
        <v>114</v>
      </c>
      <c r="D159" s="266"/>
      <c r="E159" s="266"/>
      <c r="F159" s="317" t="s">
        <v>2187</v>
      </c>
      <c r="G159" s="266"/>
      <c r="H159" s="316" t="s">
        <v>2249</v>
      </c>
      <c r="I159" s="316" t="s">
        <v>2189</v>
      </c>
      <c r="J159" s="316" t="s">
        <v>2250</v>
      </c>
      <c r="K159" s="312"/>
    </row>
    <row r="160" spans="2:11" s="1" customFormat="1" ht="15" customHeight="1" x14ac:dyDescent="0.2">
      <c r="B160" s="289"/>
      <c r="C160" s="316" t="s">
        <v>2251</v>
      </c>
      <c r="D160" s="266"/>
      <c r="E160" s="266"/>
      <c r="F160" s="317" t="s">
        <v>2187</v>
      </c>
      <c r="G160" s="266"/>
      <c r="H160" s="316" t="s">
        <v>2252</v>
      </c>
      <c r="I160" s="316" t="s">
        <v>2222</v>
      </c>
      <c r="J160" s="316"/>
      <c r="K160" s="312"/>
    </row>
    <row r="161" spans="2:11" s="1" customFormat="1" ht="15" customHeight="1" x14ac:dyDescent="0.2">
      <c r="B161" s="318"/>
      <c r="C161" s="298"/>
      <c r="D161" s="298"/>
      <c r="E161" s="298"/>
      <c r="F161" s="298"/>
      <c r="G161" s="298"/>
      <c r="H161" s="298"/>
      <c r="I161" s="298"/>
      <c r="J161" s="298"/>
      <c r="K161" s="319"/>
    </row>
    <row r="162" spans="2:11" s="1" customFormat="1" ht="18.75" customHeight="1" x14ac:dyDescent="0.2">
      <c r="B162" s="300"/>
      <c r="C162" s="310"/>
      <c r="D162" s="310"/>
      <c r="E162" s="310"/>
      <c r="F162" s="320"/>
      <c r="G162" s="310"/>
      <c r="H162" s="310"/>
      <c r="I162" s="310"/>
      <c r="J162" s="310"/>
      <c r="K162" s="300"/>
    </row>
    <row r="163" spans="2:11" s="1" customFormat="1" ht="18.75" customHeight="1" x14ac:dyDescent="0.2">
      <c r="B163" s="273"/>
      <c r="C163" s="273"/>
      <c r="D163" s="273"/>
      <c r="E163" s="273"/>
      <c r="F163" s="273"/>
      <c r="G163" s="273"/>
      <c r="H163" s="273"/>
      <c r="I163" s="273"/>
      <c r="J163" s="273"/>
      <c r="K163" s="273"/>
    </row>
    <row r="164" spans="2:11" s="1" customFormat="1" ht="7.5" customHeight="1" x14ac:dyDescent="0.2">
      <c r="B164" s="255"/>
      <c r="C164" s="256"/>
      <c r="D164" s="256"/>
      <c r="E164" s="256"/>
      <c r="F164" s="256"/>
      <c r="G164" s="256"/>
      <c r="H164" s="256"/>
      <c r="I164" s="256"/>
      <c r="J164" s="256"/>
      <c r="K164" s="257"/>
    </row>
    <row r="165" spans="2:11" s="1" customFormat="1" ht="45" customHeight="1" x14ac:dyDescent="0.2">
      <c r="B165" s="258"/>
      <c r="C165" s="386" t="s">
        <v>2253</v>
      </c>
      <c r="D165" s="386"/>
      <c r="E165" s="386"/>
      <c r="F165" s="386"/>
      <c r="G165" s="386"/>
      <c r="H165" s="386"/>
      <c r="I165" s="386"/>
      <c r="J165" s="386"/>
      <c r="K165" s="259"/>
    </row>
    <row r="166" spans="2:11" s="1" customFormat="1" ht="17.25" customHeight="1" x14ac:dyDescent="0.2">
      <c r="B166" s="258"/>
      <c r="C166" s="279" t="s">
        <v>2181</v>
      </c>
      <c r="D166" s="279"/>
      <c r="E166" s="279"/>
      <c r="F166" s="279" t="s">
        <v>2182</v>
      </c>
      <c r="G166" s="321"/>
      <c r="H166" s="322" t="s">
        <v>62</v>
      </c>
      <c r="I166" s="322" t="s">
        <v>65</v>
      </c>
      <c r="J166" s="279" t="s">
        <v>2183</v>
      </c>
      <c r="K166" s="259"/>
    </row>
    <row r="167" spans="2:11" s="1" customFormat="1" ht="17.25" customHeight="1" x14ac:dyDescent="0.2">
      <c r="B167" s="260"/>
      <c r="C167" s="281" t="s">
        <v>2184</v>
      </c>
      <c r="D167" s="281"/>
      <c r="E167" s="281"/>
      <c r="F167" s="282" t="s">
        <v>2185</v>
      </c>
      <c r="G167" s="323"/>
      <c r="H167" s="324"/>
      <c r="I167" s="324"/>
      <c r="J167" s="281" t="s">
        <v>2186</v>
      </c>
      <c r="K167" s="261"/>
    </row>
    <row r="168" spans="2:11" s="1" customFormat="1" ht="5.25" customHeight="1" x14ac:dyDescent="0.2">
      <c r="B168" s="289"/>
      <c r="C168" s="284"/>
      <c r="D168" s="284"/>
      <c r="E168" s="284"/>
      <c r="F168" s="284"/>
      <c r="G168" s="285"/>
      <c r="H168" s="284"/>
      <c r="I168" s="284"/>
      <c r="J168" s="284"/>
      <c r="K168" s="312"/>
    </row>
    <row r="169" spans="2:11" s="1" customFormat="1" ht="15" customHeight="1" x14ac:dyDescent="0.2">
      <c r="B169" s="289"/>
      <c r="C169" s="266" t="s">
        <v>2190</v>
      </c>
      <c r="D169" s="266"/>
      <c r="E169" s="266"/>
      <c r="F169" s="287" t="s">
        <v>2187</v>
      </c>
      <c r="G169" s="266"/>
      <c r="H169" s="266" t="s">
        <v>2227</v>
      </c>
      <c r="I169" s="266" t="s">
        <v>2189</v>
      </c>
      <c r="J169" s="266">
        <v>120</v>
      </c>
      <c r="K169" s="312"/>
    </row>
    <row r="170" spans="2:11" s="1" customFormat="1" ht="15" customHeight="1" x14ac:dyDescent="0.2">
      <c r="B170" s="289"/>
      <c r="C170" s="266" t="s">
        <v>2236</v>
      </c>
      <c r="D170" s="266"/>
      <c r="E170" s="266"/>
      <c r="F170" s="287" t="s">
        <v>2187</v>
      </c>
      <c r="G170" s="266"/>
      <c r="H170" s="266" t="s">
        <v>2237</v>
      </c>
      <c r="I170" s="266" t="s">
        <v>2189</v>
      </c>
      <c r="J170" s="266" t="s">
        <v>2238</v>
      </c>
      <c r="K170" s="312"/>
    </row>
    <row r="171" spans="2:11" s="1" customFormat="1" ht="15" customHeight="1" x14ac:dyDescent="0.2">
      <c r="B171" s="289"/>
      <c r="C171" s="266" t="s">
        <v>2135</v>
      </c>
      <c r="D171" s="266"/>
      <c r="E171" s="266"/>
      <c r="F171" s="287" t="s">
        <v>2187</v>
      </c>
      <c r="G171" s="266"/>
      <c r="H171" s="266" t="s">
        <v>2254</v>
      </c>
      <c r="I171" s="266" t="s">
        <v>2189</v>
      </c>
      <c r="J171" s="266" t="s">
        <v>2238</v>
      </c>
      <c r="K171" s="312"/>
    </row>
    <row r="172" spans="2:11" s="1" customFormat="1" ht="15" customHeight="1" x14ac:dyDescent="0.2">
      <c r="B172" s="289"/>
      <c r="C172" s="266" t="s">
        <v>2192</v>
      </c>
      <c r="D172" s="266"/>
      <c r="E172" s="266"/>
      <c r="F172" s="287" t="s">
        <v>2193</v>
      </c>
      <c r="G172" s="266"/>
      <c r="H172" s="266" t="s">
        <v>2254</v>
      </c>
      <c r="I172" s="266" t="s">
        <v>2189</v>
      </c>
      <c r="J172" s="266">
        <v>50</v>
      </c>
      <c r="K172" s="312"/>
    </row>
    <row r="173" spans="2:11" s="1" customFormat="1" ht="15" customHeight="1" x14ac:dyDescent="0.2">
      <c r="B173" s="289"/>
      <c r="C173" s="266" t="s">
        <v>2195</v>
      </c>
      <c r="D173" s="266"/>
      <c r="E173" s="266"/>
      <c r="F173" s="287" t="s">
        <v>2187</v>
      </c>
      <c r="G173" s="266"/>
      <c r="H173" s="266" t="s">
        <v>2254</v>
      </c>
      <c r="I173" s="266" t="s">
        <v>2197</v>
      </c>
      <c r="J173" s="266"/>
      <c r="K173" s="312"/>
    </row>
    <row r="174" spans="2:11" s="1" customFormat="1" ht="15" customHeight="1" x14ac:dyDescent="0.2">
      <c r="B174" s="289"/>
      <c r="C174" s="266" t="s">
        <v>2206</v>
      </c>
      <c r="D174" s="266"/>
      <c r="E174" s="266"/>
      <c r="F174" s="287" t="s">
        <v>2193</v>
      </c>
      <c r="G174" s="266"/>
      <c r="H174" s="266" t="s">
        <v>2254</v>
      </c>
      <c r="I174" s="266" t="s">
        <v>2189</v>
      </c>
      <c r="J174" s="266">
        <v>50</v>
      </c>
      <c r="K174" s="312"/>
    </row>
    <row r="175" spans="2:11" s="1" customFormat="1" ht="15" customHeight="1" x14ac:dyDescent="0.2">
      <c r="B175" s="289"/>
      <c r="C175" s="266" t="s">
        <v>2214</v>
      </c>
      <c r="D175" s="266"/>
      <c r="E175" s="266"/>
      <c r="F175" s="287" t="s">
        <v>2193</v>
      </c>
      <c r="G175" s="266"/>
      <c r="H175" s="266" t="s">
        <v>2254</v>
      </c>
      <c r="I175" s="266" t="s">
        <v>2189</v>
      </c>
      <c r="J175" s="266">
        <v>50</v>
      </c>
      <c r="K175" s="312"/>
    </row>
    <row r="176" spans="2:11" s="1" customFormat="1" ht="15" customHeight="1" x14ac:dyDescent="0.2">
      <c r="B176" s="289"/>
      <c r="C176" s="266" t="s">
        <v>2212</v>
      </c>
      <c r="D176" s="266"/>
      <c r="E176" s="266"/>
      <c r="F176" s="287" t="s">
        <v>2193</v>
      </c>
      <c r="G176" s="266"/>
      <c r="H176" s="266" t="s">
        <v>2254</v>
      </c>
      <c r="I176" s="266" t="s">
        <v>2189</v>
      </c>
      <c r="J176" s="266">
        <v>50</v>
      </c>
      <c r="K176" s="312"/>
    </row>
    <row r="177" spans="2:11" s="1" customFormat="1" ht="15" customHeight="1" x14ac:dyDescent="0.2">
      <c r="B177" s="289"/>
      <c r="C177" s="266" t="s">
        <v>140</v>
      </c>
      <c r="D177" s="266"/>
      <c r="E177" s="266"/>
      <c r="F177" s="287" t="s">
        <v>2187</v>
      </c>
      <c r="G177" s="266"/>
      <c r="H177" s="266" t="s">
        <v>2255</v>
      </c>
      <c r="I177" s="266" t="s">
        <v>2256</v>
      </c>
      <c r="J177" s="266"/>
      <c r="K177" s="312"/>
    </row>
    <row r="178" spans="2:11" s="1" customFormat="1" ht="15" customHeight="1" x14ac:dyDescent="0.2">
      <c r="B178" s="289"/>
      <c r="C178" s="266" t="s">
        <v>65</v>
      </c>
      <c r="D178" s="266"/>
      <c r="E178" s="266"/>
      <c r="F178" s="287" t="s">
        <v>2187</v>
      </c>
      <c r="G178" s="266"/>
      <c r="H178" s="266" t="s">
        <v>2257</v>
      </c>
      <c r="I178" s="266" t="s">
        <v>2258</v>
      </c>
      <c r="J178" s="266">
        <v>1</v>
      </c>
      <c r="K178" s="312"/>
    </row>
    <row r="179" spans="2:11" s="1" customFormat="1" ht="15" customHeight="1" x14ac:dyDescent="0.2">
      <c r="B179" s="289"/>
      <c r="C179" s="266" t="s">
        <v>61</v>
      </c>
      <c r="D179" s="266"/>
      <c r="E179" s="266"/>
      <c r="F179" s="287" t="s">
        <v>2187</v>
      </c>
      <c r="G179" s="266"/>
      <c r="H179" s="266" t="s">
        <v>2259</v>
      </c>
      <c r="I179" s="266" t="s">
        <v>2189</v>
      </c>
      <c r="J179" s="266">
        <v>20</v>
      </c>
      <c r="K179" s="312"/>
    </row>
    <row r="180" spans="2:11" s="1" customFormat="1" ht="15" customHeight="1" x14ac:dyDescent="0.2">
      <c r="B180" s="289"/>
      <c r="C180" s="266" t="s">
        <v>62</v>
      </c>
      <c r="D180" s="266"/>
      <c r="E180" s="266"/>
      <c r="F180" s="287" t="s">
        <v>2187</v>
      </c>
      <c r="G180" s="266"/>
      <c r="H180" s="266" t="s">
        <v>2260</v>
      </c>
      <c r="I180" s="266" t="s">
        <v>2189</v>
      </c>
      <c r="J180" s="266">
        <v>255</v>
      </c>
      <c r="K180" s="312"/>
    </row>
    <row r="181" spans="2:11" s="1" customFormat="1" ht="15" customHeight="1" x14ac:dyDescent="0.2">
      <c r="B181" s="289"/>
      <c r="C181" s="266" t="s">
        <v>141</v>
      </c>
      <c r="D181" s="266"/>
      <c r="E181" s="266"/>
      <c r="F181" s="287" t="s">
        <v>2187</v>
      </c>
      <c r="G181" s="266"/>
      <c r="H181" s="266" t="s">
        <v>2151</v>
      </c>
      <c r="I181" s="266" t="s">
        <v>2189</v>
      </c>
      <c r="J181" s="266">
        <v>10</v>
      </c>
      <c r="K181" s="312"/>
    </row>
    <row r="182" spans="2:11" s="1" customFormat="1" ht="15" customHeight="1" x14ac:dyDescent="0.2">
      <c r="B182" s="289"/>
      <c r="C182" s="266" t="s">
        <v>142</v>
      </c>
      <c r="D182" s="266"/>
      <c r="E182" s="266"/>
      <c r="F182" s="287" t="s">
        <v>2187</v>
      </c>
      <c r="G182" s="266"/>
      <c r="H182" s="266" t="s">
        <v>2261</v>
      </c>
      <c r="I182" s="266" t="s">
        <v>2222</v>
      </c>
      <c r="J182" s="266"/>
      <c r="K182" s="312"/>
    </row>
    <row r="183" spans="2:11" s="1" customFormat="1" ht="15" customHeight="1" x14ac:dyDescent="0.2">
      <c r="B183" s="289"/>
      <c r="C183" s="266" t="s">
        <v>2262</v>
      </c>
      <c r="D183" s="266"/>
      <c r="E183" s="266"/>
      <c r="F183" s="287" t="s">
        <v>2187</v>
      </c>
      <c r="G183" s="266"/>
      <c r="H183" s="266" t="s">
        <v>2263</v>
      </c>
      <c r="I183" s="266" t="s">
        <v>2222</v>
      </c>
      <c r="J183" s="266"/>
      <c r="K183" s="312"/>
    </row>
    <row r="184" spans="2:11" s="1" customFormat="1" ht="15" customHeight="1" x14ac:dyDescent="0.2">
      <c r="B184" s="289"/>
      <c r="C184" s="266" t="s">
        <v>2251</v>
      </c>
      <c r="D184" s="266"/>
      <c r="E184" s="266"/>
      <c r="F184" s="287" t="s">
        <v>2187</v>
      </c>
      <c r="G184" s="266"/>
      <c r="H184" s="266" t="s">
        <v>2264</v>
      </c>
      <c r="I184" s="266" t="s">
        <v>2222</v>
      </c>
      <c r="J184" s="266"/>
      <c r="K184" s="312"/>
    </row>
    <row r="185" spans="2:11" s="1" customFormat="1" ht="15" customHeight="1" x14ac:dyDescent="0.2">
      <c r="B185" s="289"/>
      <c r="C185" s="266" t="s">
        <v>144</v>
      </c>
      <c r="D185" s="266"/>
      <c r="E185" s="266"/>
      <c r="F185" s="287" t="s">
        <v>2193</v>
      </c>
      <c r="G185" s="266"/>
      <c r="H185" s="266" t="s">
        <v>2265</v>
      </c>
      <c r="I185" s="266" t="s">
        <v>2189</v>
      </c>
      <c r="J185" s="266">
        <v>50</v>
      </c>
      <c r="K185" s="312"/>
    </row>
    <row r="186" spans="2:11" s="1" customFormat="1" ht="15" customHeight="1" x14ac:dyDescent="0.2">
      <c r="B186" s="289"/>
      <c r="C186" s="266" t="s">
        <v>2266</v>
      </c>
      <c r="D186" s="266"/>
      <c r="E186" s="266"/>
      <c r="F186" s="287" t="s">
        <v>2193</v>
      </c>
      <c r="G186" s="266"/>
      <c r="H186" s="266" t="s">
        <v>2267</v>
      </c>
      <c r="I186" s="266" t="s">
        <v>2268</v>
      </c>
      <c r="J186" s="266"/>
      <c r="K186" s="312"/>
    </row>
    <row r="187" spans="2:11" s="1" customFormat="1" ht="15" customHeight="1" x14ac:dyDescent="0.2">
      <c r="B187" s="289"/>
      <c r="C187" s="266" t="s">
        <v>2269</v>
      </c>
      <c r="D187" s="266"/>
      <c r="E187" s="266"/>
      <c r="F187" s="287" t="s">
        <v>2193</v>
      </c>
      <c r="G187" s="266"/>
      <c r="H187" s="266" t="s">
        <v>2270</v>
      </c>
      <c r="I187" s="266" t="s">
        <v>2268</v>
      </c>
      <c r="J187" s="266"/>
      <c r="K187" s="312"/>
    </row>
    <row r="188" spans="2:11" s="1" customFormat="1" ht="15" customHeight="1" x14ac:dyDescent="0.2">
      <c r="B188" s="289"/>
      <c r="C188" s="266" t="s">
        <v>2271</v>
      </c>
      <c r="D188" s="266"/>
      <c r="E188" s="266"/>
      <c r="F188" s="287" t="s">
        <v>2193</v>
      </c>
      <c r="G188" s="266"/>
      <c r="H188" s="266" t="s">
        <v>2272</v>
      </c>
      <c r="I188" s="266" t="s">
        <v>2268</v>
      </c>
      <c r="J188" s="266"/>
      <c r="K188" s="312"/>
    </row>
    <row r="189" spans="2:11" s="1" customFormat="1" ht="15" customHeight="1" x14ac:dyDescent="0.2">
      <c r="B189" s="289"/>
      <c r="C189" s="325" t="s">
        <v>2273</v>
      </c>
      <c r="D189" s="266"/>
      <c r="E189" s="266"/>
      <c r="F189" s="287" t="s">
        <v>2193</v>
      </c>
      <c r="G189" s="266"/>
      <c r="H189" s="266" t="s">
        <v>2274</v>
      </c>
      <c r="I189" s="266" t="s">
        <v>2275</v>
      </c>
      <c r="J189" s="326" t="s">
        <v>2276</v>
      </c>
      <c r="K189" s="312"/>
    </row>
    <row r="190" spans="2:11" s="1" customFormat="1" ht="15" customHeight="1" x14ac:dyDescent="0.2">
      <c r="B190" s="289"/>
      <c r="C190" s="325" t="s">
        <v>50</v>
      </c>
      <c r="D190" s="266"/>
      <c r="E190" s="266"/>
      <c r="F190" s="287" t="s">
        <v>2187</v>
      </c>
      <c r="G190" s="266"/>
      <c r="H190" s="263" t="s">
        <v>2277</v>
      </c>
      <c r="I190" s="266" t="s">
        <v>2278</v>
      </c>
      <c r="J190" s="266"/>
      <c r="K190" s="312"/>
    </row>
    <row r="191" spans="2:11" s="1" customFormat="1" ht="15" customHeight="1" x14ac:dyDescent="0.2">
      <c r="B191" s="289"/>
      <c r="C191" s="325" t="s">
        <v>2279</v>
      </c>
      <c r="D191" s="266"/>
      <c r="E191" s="266"/>
      <c r="F191" s="287" t="s">
        <v>2187</v>
      </c>
      <c r="G191" s="266"/>
      <c r="H191" s="266" t="s">
        <v>2280</v>
      </c>
      <c r="I191" s="266" t="s">
        <v>2222</v>
      </c>
      <c r="J191" s="266"/>
      <c r="K191" s="312"/>
    </row>
    <row r="192" spans="2:11" s="1" customFormat="1" ht="15" customHeight="1" x14ac:dyDescent="0.2">
      <c r="B192" s="289"/>
      <c r="C192" s="325" t="s">
        <v>2281</v>
      </c>
      <c r="D192" s="266"/>
      <c r="E192" s="266"/>
      <c r="F192" s="287" t="s">
        <v>2187</v>
      </c>
      <c r="G192" s="266"/>
      <c r="H192" s="266" t="s">
        <v>2282</v>
      </c>
      <c r="I192" s="266" t="s">
        <v>2222</v>
      </c>
      <c r="J192" s="266"/>
      <c r="K192" s="312"/>
    </row>
    <row r="193" spans="2:11" s="1" customFormat="1" ht="15" customHeight="1" x14ac:dyDescent="0.2">
      <c r="B193" s="289"/>
      <c r="C193" s="325" t="s">
        <v>2283</v>
      </c>
      <c r="D193" s="266"/>
      <c r="E193" s="266"/>
      <c r="F193" s="287" t="s">
        <v>2193</v>
      </c>
      <c r="G193" s="266"/>
      <c r="H193" s="266" t="s">
        <v>2284</v>
      </c>
      <c r="I193" s="266" t="s">
        <v>2222</v>
      </c>
      <c r="J193" s="266"/>
      <c r="K193" s="312"/>
    </row>
    <row r="194" spans="2:11" s="1" customFormat="1" ht="15" customHeight="1" x14ac:dyDescent="0.2">
      <c r="B194" s="318"/>
      <c r="C194" s="327"/>
      <c r="D194" s="298"/>
      <c r="E194" s="298"/>
      <c r="F194" s="298"/>
      <c r="G194" s="298"/>
      <c r="H194" s="298"/>
      <c r="I194" s="298"/>
      <c r="J194" s="298"/>
      <c r="K194" s="319"/>
    </row>
    <row r="195" spans="2:11" s="1" customFormat="1" ht="18.75" customHeight="1" x14ac:dyDescent="0.2">
      <c r="B195" s="300"/>
      <c r="C195" s="310"/>
      <c r="D195" s="310"/>
      <c r="E195" s="310"/>
      <c r="F195" s="320"/>
      <c r="G195" s="310"/>
      <c r="H195" s="310"/>
      <c r="I195" s="310"/>
      <c r="J195" s="310"/>
      <c r="K195" s="300"/>
    </row>
    <row r="196" spans="2:11" s="1" customFormat="1" ht="18.75" customHeight="1" x14ac:dyDescent="0.2">
      <c r="B196" s="300"/>
      <c r="C196" s="310"/>
      <c r="D196" s="310"/>
      <c r="E196" s="310"/>
      <c r="F196" s="320"/>
      <c r="G196" s="310"/>
      <c r="H196" s="310"/>
      <c r="I196" s="310"/>
      <c r="J196" s="310"/>
      <c r="K196" s="300"/>
    </row>
    <row r="197" spans="2:11" s="1" customFormat="1" ht="18.75" customHeight="1" x14ac:dyDescent="0.2">
      <c r="B197" s="273"/>
      <c r="C197" s="273"/>
      <c r="D197" s="273"/>
      <c r="E197" s="273"/>
      <c r="F197" s="273"/>
      <c r="G197" s="273"/>
      <c r="H197" s="273"/>
      <c r="I197" s="273"/>
      <c r="J197" s="273"/>
      <c r="K197" s="273"/>
    </row>
    <row r="198" spans="2:11" s="1" customFormat="1" ht="13.5" x14ac:dyDescent="0.2">
      <c r="B198" s="255"/>
      <c r="C198" s="256"/>
      <c r="D198" s="256"/>
      <c r="E198" s="256"/>
      <c r="F198" s="256"/>
      <c r="G198" s="256"/>
      <c r="H198" s="256"/>
      <c r="I198" s="256"/>
      <c r="J198" s="256"/>
      <c r="K198" s="257"/>
    </row>
    <row r="199" spans="2:11" s="1" customFormat="1" ht="21" x14ac:dyDescent="0.2">
      <c r="B199" s="258"/>
      <c r="C199" s="386" t="s">
        <v>2285</v>
      </c>
      <c r="D199" s="386"/>
      <c r="E199" s="386"/>
      <c r="F199" s="386"/>
      <c r="G199" s="386"/>
      <c r="H199" s="386"/>
      <c r="I199" s="386"/>
      <c r="J199" s="386"/>
      <c r="K199" s="259"/>
    </row>
    <row r="200" spans="2:11" s="1" customFormat="1" ht="25.5" customHeight="1" x14ac:dyDescent="0.3">
      <c r="B200" s="258"/>
      <c r="C200" s="328" t="s">
        <v>2286</v>
      </c>
      <c r="D200" s="328"/>
      <c r="E200" s="328"/>
      <c r="F200" s="328" t="s">
        <v>2287</v>
      </c>
      <c r="G200" s="329"/>
      <c r="H200" s="387" t="s">
        <v>2288</v>
      </c>
      <c r="I200" s="387"/>
      <c r="J200" s="387"/>
      <c r="K200" s="259"/>
    </row>
    <row r="201" spans="2:11" s="1" customFormat="1" ht="5.25" customHeight="1" x14ac:dyDescent="0.2">
      <c r="B201" s="289"/>
      <c r="C201" s="284"/>
      <c r="D201" s="284"/>
      <c r="E201" s="284"/>
      <c r="F201" s="284"/>
      <c r="G201" s="310"/>
      <c r="H201" s="284"/>
      <c r="I201" s="284"/>
      <c r="J201" s="284"/>
      <c r="K201" s="312"/>
    </row>
    <row r="202" spans="2:11" s="1" customFormat="1" ht="15" customHeight="1" x14ac:dyDescent="0.2">
      <c r="B202" s="289"/>
      <c r="C202" s="266" t="s">
        <v>2278</v>
      </c>
      <c r="D202" s="266"/>
      <c r="E202" s="266"/>
      <c r="F202" s="287" t="s">
        <v>51</v>
      </c>
      <c r="G202" s="266"/>
      <c r="H202" s="388" t="s">
        <v>2289</v>
      </c>
      <c r="I202" s="388"/>
      <c r="J202" s="388"/>
      <c r="K202" s="312"/>
    </row>
    <row r="203" spans="2:11" s="1" customFormat="1" ht="15" customHeight="1" x14ac:dyDescent="0.2">
      <c r="B203" s="289"/>
      <c r="C203" s="266"/>
      <c r="D203" s="266"/>
      <c r="E203" s="266"/>
      <c r="F203" s="287" t="s">
        <v>52</v>
      </c>
      <c r="G203" s="266"/>
      <c r="H203" s="388" t="s">
        <v>2290</v>
      </c>
      <c r="I203" s="388"/>
      <c r="J203" s="388"/>
      <c r="K203" s="312"/>
    </row>
    <row r="204" spans="2:11" s="1" customFormat="1" ht="15" customHeight="1" x14ac:dyDescent="0.2">
      <c r="B204" s="289"/>
      <c r="C204" s="266"/>
      <c r="D204" s="266"/>
      <c r="E204" s="266"/>
      <c r="F204" s="287" t="s">
        <v>55</v>
      </c>
      <c r="G204" s="266"/>
      <c r="H204" s="388" t="s">
        <v>2291</v>
      </c>
      <c r="I204" s="388"/>
      <c r="J204" s="388"/>
      <c r="K204" s="312"/>
    </row>
    <row r="205" spans="2:11" s="1" customFormat="1" ht="15" customHeight="1" x14ac:dyDescent="0.2">
      <c r="B205" s="289"/>
      <c r="C205" s="266"/>
      <c r="D205" s="266"/>
      <c r="E205" s="266"/>
      <c r="F205" s="287" t="s">
        <v>53</v>
      </c>
      <c r="G205" s="266"/>
      <c r="H205" s="388" t="s">
        <v>2292</v>
      </c>
      <c r="I205" s="388"/>
      <c r="J205" s="388"/>
      <c r="K205" s="312"/>
    </row>
    <row r="206" spans="2:11" s="1" customFormat="1" ht="15" customHeight="1" x14ac:dyDescent="0.2">
      <c r="B206" s="289"/>
      <c r="C206" s="266"/>
      <c r="D206" s="266"/>
      <c r="E206" s="266"/>
      <c r="F206" s="287" t="s">
        <v>54</v>
      </c>
      <c r="G206" s="266"/>
      <c r="H206" s="388" t="s">
        <v>2293</v>
      </c>
      <c r="I206" s="388"/>
      <c r="J206" s="388"/>
      <c r="K206" s="312"/>
    </row>
    <row r="207" spans="2:11" s="1" customFormat="1" ht="15" customHeight="1" x14ac:dyDescent="0.2">
      <c r="B207" s="289"/>
      <c r="C207" s="266"/>
      <c r="D207" s="266"/>
      <c r="E207" s="266"/>
      <c r="F207" s="287"/>
      <c r="G207" s="266"/>
      <c r="H207" s="266"/>
      <c r="I207" s="266"/>
      <c r="J207" s="266"/>
      <c r="K207" s="312"/>
    </row>
    <row r="208" spans="2:11" s="1" customFormat="1" ht="15" customHeight="1" x14ac:dyDescent="0.2">
      <c r="B208" s="289"/>
      <c r="C208" s="266" t="s">
        <v>2234</v>
      </c>
      <c r="D208" s="266"/>
      <c r="E208" s="266"/>
      <c r="F208" s="287" t="s">
        <v>88</v>
      </c>
      <c r="G208" s="266"/>
      <c r="H208" s="388" t="s">
        <v>2294</v>
      </c>
      <c r="I208" s="388"/>
      <c r="J208" s="388"/>
      <c r="K208" s="312"/>
    </row>
    <row r="209" spans="2:11" s="1" customFormat="1" ht="15" customHeight="1" x14ac:dyDescent="0.2">
      <c r="B209" s="289"/>
      <c r="C209" s="266"/>
      <c r="D209" s="266"/>
      <c r="E209" s="266"/>
      <c r="F209" s="287" t="s">
        <v>2130</v>
      </c>
      <c r="G209" s="266"/>
      <c r="H209" s="388" t="s">
        <v>2131</v>
      </c>
      <c r="I209" s="388"/>
      <c r="J209" s="388"/>
      <c r="K209" s="312"/>
    </row>
    <row r="210" spans="2:11" s="1" customFormat="1" ht="15" customHeight="1" x14ac:dyDescent="0.2">
      <c r="B210" s="289"/>
      <c r="C210" s="266"/>
      <c r="D210" s="266"/>
      <c r="E210" s="266"/>
      <c r="F210" s="287" t="s">
        <v>2128</v>
      </c>
      <c r="G210" s="266"/>
      <c r="H210" s="388" t="s">
        <v>2295</v>
      </c>
      <c r="I210" s="388"/>
      <c r="J210" s="388"/>
      <c r="K210" s="312"/>
    </row>
    <row r="211" spans="2:11" s="1" customFormat="1" ht="15" customHeight="1" x14ac:dyDescent="0.2">
      <c r="B211" s="330"/>
      <c r="C211" s="266"/>
      <c r="D211" s="266"/>
      <c r="E211" s="266"/>
      <c r="F211" s="287" t="s">
        <v>2132</v>
      </c>
      <c r="G211" s="325"/>
      <c r="H211" s="389" t="s">
        <v>2133</v>
      </c>
      <c r="I211" s="389"/>
      <c r="J211" s="389"/>
      <c r="K211" s="331"/>
    </row>
    <row r="212" spans="2:11" s="1" customFormat="1" ht="15" customHeight="1" x14ac:dyDescent="0.2">
      <c r="B212" s="330"/>
      <c r="C212" s="266"/>
      <c r="D212" s="266"/>
      <c r="E212" s="266"/>
      <c r="F212" s="287" t="s">
        <v>1008</v>
      </c>
      <c r="G212" s="325"/>
      <c r="H212" s="389" t="s">
        <v>2296</v>
      </c>
      <c r="I212" s="389"/>
      <c r="J212" s="389"/>
      <c r="K212" s="331"/>
    </row>
    <row r="213" spans="2:11" s="1" customFormat="1" ht="15" customHeight="1" x14ac:dyDescent="0.2">
      <c r="B213" s="330"/>
      <c r="C213" s="266"/>
      <c r="D213" s="266"/>
      <c r="E213" s="266"/>
      <c r="F213" s="287"/>
      <c r="G213" s="325"/>
      <c r="H213" s="316"/>
      <c r="I213" s="316"/>
      <c r="J213" s="316"/>
      <c r="K213" s="331"/>
    </row>
    <row r="214" spans="2:11" s="1" customFormat="1" ht="15" customHeight="1" x14ac:dyDescent="0.2">
      <c r="B214" s="330"/>
      <c r="C214" s="266" t="s">
        <v>2258</v>
      </c>
      <c r="D214" s="266"/>
      <c r="E214" s="266"/>
      <c r="F214" s="287">
        <v>1</v>
      </c>
      <c r="G214" s="325"/>
      <c r="H214" s="389" t="s">
        <v>2297</v>
      </c>
      <c r="I214" s="389"/>
      <c r="J214" s="389"/>
      <c r="K214" s="331"/>
    </row>
    <row r="215" spans="2:11" s="1" customFormat="1" ht="15" customHeight="1" x14ac:dyDescent="0.2">
      <c r="B215" s="330"/>
      <c r="C215" s="266"/>
      <c r="D215" s="266"/>
      <c r="E215" s="266"/>
      <c r="F215" s="287">
        <v>2</v>
      </c>
      <c r="G215" s="325"/>
      <c r="H215" s="389" t="s">
        <v>2298</v>
      </c>
      <c r="I215" s="389"/>
      <c r="J215" s="389"/>
      <c r="K215" s="331"/>
    </row>
    <row r="216" spans="2:11" s="1" customFormat="1" ht="15" customHeight="1" x14ac:dyDescent="0.2">
      <c r="B216" s="330"/>
      <c r="C216" s="266"/>
      <c r="D216" s="266"/>
      <c r="E216" s="266"/>
      <c r="F216" s="287">
        <v>3</v>
      </c>
      <c r="G216" s="325"/>
      <c r="H216" s="389" t="s">
        <v>2299</v>
      </c>
      <c r="I216" s="389"/>
      <c r="J216" s="389"/>
      <c r="K216" s="331"/>
    </row>
    <row r="217" spans="2:11" s="1" customFormat="1" ht="15" customHeight="1" x14ac:dyDescent="0.2">
      <c r="B217" s="330"/>
      <c r="C217" s="266"/>
      <c r="D217" s="266"/>
      <c r="E217" s="266"/>
      <c r="F217" s="287">
        <v>4</v>
      </c>
      <c r="G217" s="325"/>
      <c r="H217" s="389" t="s">
        <v>2300</v>
      </c>
      <c r="I217" s="389"/>
      <c r="J217" s="389"/>
      <c r="K217" s="331"/>
    </row>
    <row r="218" spans="2:11" s="1" customFormat="1" ht="12.75" customHeight="1" x14ac:dyDescent="0.2">
      <c r="B218" s="332"/>
      <c r="C218" s="333"/>
      <c r="D218" s="333"/>
      <c r="E218" s="333"/>
      <c r="F218" s="333"/>
      <c r="G218" s="333"/>
      <c r="H218" s="333"/>
      <c r="I218" s="333"/>
      <c r="J218" s="333"/>
      <c r="K218" s="334"/>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17</vt:i4>
      </vt:variant>
    </vt:vector>
  </HeadingPairs>
  <TitlesOfParts>
    <vt:vector size="26" baseType="lpstr">
      <vt:lpstr>Rekapitulace stavby</vt:lpstr>
      <vt:lpstr>D1.01.100_ARS - Architekt...</vt:lpstr>
      <vt:lpstr>D1.04.100_ZTI - Zdravotně...</vt:lpstr>
      <vt:lpstr>D1.04.200_VZT - Vzduchote...</vt:lpstr>
      <vt:lpstr>D1.04.300400_VYT-CHL - Vy...</vt:lpstr>
      <vt:lpstr>D1.04.500_MaR - Měření a ...</vt:lpstr>
      <vt:lpstr>D1.04.700_ESIL - Silnopro...</vt:lpstr>
      <vt:lpstr>VORN - Vedlejší a ostatní...</vt:lpstr>
      <vt:lpstr>Pokyny pro vyplnění</vt:lpstr>
      <vt:lpstr>'D1.01.100_ARS - Architekt...'!Názvy_tisku</vt:lpstr>
      <vt:lpstr>'D1.04.100_ZTI - Zdravotně...'!Názvy_tisku</vt:lpstr>
      <vt:lpstr>'D1.04.200_VZT - Vzduchote...'!Názvy_tisku</vt:lpstr>
      <vt:lpstr>'D1.04.300400_VYT-CHL - Vy...'!Názvy_tisku</vt:lpstr>
      <vt:lpstr>'D1.04.500_MaR - Měření a ...'!Názvy_tisku</vt:lpstr>
      <vt:lpstr>'D1.04.700_ESIL - Silnopro...'!Názvy_tisku</vt:lpstr>
      <vt:lpstr>'Rekapitulace stavby'!Názvy_tisku</vt:lpstr>
      <vt:lpstr>'VORN - Vedlejší a ostatní...'!Názvy_tisku</vt:lpstr>
      <vt:lpstr>'D1.01.100_ARS - Architekt...'!Oblast_tisku</vt:lpstr>
      <vt:lpstr>'D1.04.100_ZTI - Zdravotně...'!Oblast_tisku</vt:lpstr>
      <vt:lpstr>'D1.04.200_VZT - Vzduchote...'!Oblast_tisku</vt:lpstr>
      <vt:lpstr>'D1.04.300400_VYT-CHL - Vy...'!Oblast_tisku</vt:lpstr>
      <vt:lpstr>'D1.04.500_MaR - Měření a ...'!Oblast_tisku</vt:lpstr>
      <vt:lpstr>'D1.04.700_ESIL - Silnopro...'!Oblast_tisku</vt:lpstr>
      <vt:lpstr>'Pokyny pro vyplnění'!Oblast_tisku</vt:lpstr>
      <vt:lpstr>'Rekapitulace stavby'!Oblast_tisku</vt:lpstr>
      <vt:lpstr>'VORN - Vedlejší a ostatní...'!Oblast_tisku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2023-04-26T20:46:29Z</cp:lastPrinted>
  <dcterms:created xsi:type="dcterms:W3CDTF">2023-04-26T20:42:40Z</dcterms:created>
  <dcterms:modified xsi:type="dcterms:W3CDTF">2023-04-26T20:46:46Z</dcterms:modified>
</cp:coreProperties>
</file>