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ČOV\Oprava sociálek\Výběrovka\Zadávací VV\"/>
    </mc:Choice>
  </mc:AlternateContent>
  <bookViews>
    <workbookView xWindow="480" yWindow="120" windowWidth="27795" windowHeight="16425"/>
  </bookViews>
  <sheets>
    <sheet name="Rekapitulace" sheetId="3" r:id="rId1"/>
    <sheet name="Rozpočet" sheetId="2" r:id="rId2"/>
    <sheet name="Parametry" sheetId="1" r:id="rId3"/>
  </sheets>
  <definedNames>
    <definedName name="_xlnm.Print_Area" localSheetId="0">Rekapitulace!$A$1:$C$27</definedName>
  </definedNames>
  <calcPr calcId="152511"/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B4" i="3" s="1"/>
  <c r="J75" i="2"/>
  <c r="I75" i="2"/>
  <c r="I73" i="2"/>
  <c r="J72" i="2"/>
  <c r="I72" i="2"/>
  <c r="I71" i="2"/>
  <c r="H71" i="2"/>
  <c r="E71" i="2"/>
  <c r="I68" i="2"/>
  <c r="H68" i="2"/>
  <c r="E68" i="2"/>
  <c r="J68" i="2" s="1"/>
  <c r="I66" i="2"/>
  <c r="H66" i="2"/>
  <c r="J66" i="2" s="1"/>
  <c r="E66" i="2"/>
  <c r="I65" i="2"/>
  <c r="H65" i="2"/>
  <c r="E65" i="2"/>
  <c r="J65" i="2" s="1"/>
  <c r="I64" i="2"/>
  <c r="H64" i="2"/>
  <c r="E64" i="2"/>
  <c r="I63" i="2"/>
  <c r="H63" i="2"/>
  <c r="E63" i="2"/>
  <c r="J63" i="2" s="1"/>
  <c r="I62" i="2"/>
  <c r="H62" i="2"/>
  <c r="E62" i="2"/>
  <c r="J62" i="2" s="1"/>
  <c r="J60" i="2"/>
  <c r="I60" i="2"/>
  <c r="I59" i="2"/>
  <c r="H59" i="2"/>
  <c r="E59" i="2"/>
  <c r="J59" i="2" s="1"/>
  <c r="I57" i="2"/>
  <c r="H57" i="2"/>
  <c r="E57" i="2"/>
  <c r="J57" i="2" s="1"/>
  <c r="I55" i="2"/>
  <c r="H55" i="2"/>
  <c r="E55" i="2"/>
  <c r="J55" i="2" s="1"/>
  <c r="I52" i="2"/>
  <c r="H52" i="2"/>
  <c r="E52" i="2"/>
  <c r="J52" i="2" s="1"/>
  <c r="I49" i="2"/>
  <c r="H49" i="2"/>
  <c r="E49" i="2"/>
  <c r="J49" i="2" s="1"/>
  <c r="J46" i="2"/>
  <c r="I46" i="2"/>
  <c r="I45" i="2"/>
  <c r="H45" i="2"/>
  <c r="E45" i="2"/>
  <c r="J45" i="2" s="1"/>
  <c r="I44" i="2"/>
  <c r="H44" i="2"/>
  <c r="E44" i="2"/>
  <c r="J42" i="2"/>
  <c r="I42" i="2"/>
  <c r="I41" i="2"/>
  <c r="H41" i="2"/>
  <c r="E41" i="2"/>
  <c r="J41" i="2" s="1"/>
  <c r="I39" i="2"/>
  <c r="H39" i="2"/>
  <c r="E39" i="2"/>
  <c r="J39" i="2" s="1"/>
  <c r="I38" i="2"/>
  <c r="H38" i="2"/>
  <c r="E38" i="2"/>
  <c r="J38" i="2" s="1"/>
  <c r="I36" i="2"/>
  <c r="H36" i="2"/>
  <c r="E36" i="2"/>
  <c r="I34" i="2"/>
  <c r="H34" i="2"/>
  <c r="E34" i="2"/>
  <c r="J34" i="2" s="1"/>
  <c r="I33" i="2"/>
  <c r="H33" i="2"/>
  <c r="E33" i="2"/>
  <c r="J33" i="2" s="1"/>
  <c r="I32" i="2"/>
  <c r="H32" i="2"/>
  <c r="E32" i="2"/>
  <c r="J30" i="2"/>
  <c r="I30" i="2"/>
  <c r="I29" i="2"/>
  <c r="H29" i="2"/>
  <c r="E29" i="2"/>
  <c r="I28" i="2"/>
  <c r="H28" i="2"/>
  <c r="E28" i="2"/>
  <c r="J28" i="2" s="1"/>
  <c r="I26" i="2"/>
  <c r="H26" i="2"/>
  <c r="E26" i="2"/>
  <c r="J26" i="2" s="1"/>
  <c r="J24" i="2"/>
  <c r="I24" i="2"/>
  <c r="I23" i="2"/>
  <c r="H23" i="2"/>
  <c r="E23" i="2"/>
  <c r="J23" i="2" s="1"/>
  <c r="I21" i="2"/>
  <c r="H21" i="2"/>
  <c r="E21" i="2"/>
  <c r="J21" i="2" s="1"/>
  <c r="I19" i="2"/>
  <c r="H19" i="2"/>
  <c r="E19" i="2"/>
  <c r="J19" i="2" s="1"/>
  <c r="I17" i="2"/>
  <c r="H17" i="2"/>
  <c r="E17" i="2"/>
  <c r="J17" i="2" s="1"/>
  <c r="I15" i="2"/>
  <c r="H15" i="2"/>
  <c r="E15" i="2"/>
  <c r="I14" i="2"/>
  <c r="H14" i="2"/>
  <c r="E14" i="2"/>
  <c r="I13" i="2"/>
  <c r="H13" i="2"/>
  <c r="E13" i="2"/>
  <c r="J13" i="2" s="1"/>
  <c r="J11" i="2"/>
  <c r="I11" i="2"/>
  <c r="I10" i="2"/>
  <c r="H10" i="2"/>
  <c r="E10" i="2"/>
  <c r="I8" i="2"/>
  <c r="H8" i="2"/>
  <c r="E8" i="2"/>
  <c r="J8" i="2" s="1"/>
  <c r="I6" i="2"/>
  <c r="H6" i="2"/>
  <c r="E6" i="2"/>
  <c r="J6" i="2" s="1"/>
  <c r="I4" i="2"/>
  <c r="H4" i="2"/>
  <c r="E4" i="2"/>
  <c r="J4" i="2" s="1"/>
  <c r="J71" i="2" l="1"/>
  <c r="J64" i="2"/>
  <c r="J44" i="2"/>
  <c r="J36" i="2"/>
  <c r="J32" i="2"/>
  <c r="J29" i="2"/>
  <c r="J14" i="2"/>
  <c r="H74" i="2"/>
  <c r="C6" i="3" s="1"/>
  <c r="J15" i="2"/>
  <c r="J10" i="2"/>
  <c r="M1" i="2"/>
  <c r="E73" i="2" s="1"/>
  <c r="J73" i="2" s="1"/>
  <c r="C4" i="3"/>
  <c r="B7" i="3"/>
  <c r="J74" i="2" l="1"/>
  <c r="E74" i="2"/>
  <c r="C5" i="3" s="1"/>
  <c r="C8" i="3" s="1"/>
  <c r="B12" i="3"/>
  <c r="C7" i="3" l="1"/>
  <c r="C12" i="3" l="1"/>
  <c r="C15" i="3"/>
  <c r="C20" i="3" l="1"/>
  <c r="C19" i="3"/>
  <c r="C13" i="3"/>
  <c r="C14" i="3"/>
  <c r="C21" i="3" l="1"/>
  <c r="C16" i="3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<sst xmlns="http://schemas.openxmlformats.org/spreadsheetml/2006/main" count="326" uniqueCount="154">
  <si>
    <t>Název</t>
  </si>
  <si>
    <t>Hodnota</t>
  </si>
  <si>
    <t>Nadpis rekapitulace</t>
  </si>
  <si>
    <t>Seznam prací a dodávek elektrotechnických zařízení</t>
  </si>
  <si>
    <t>Akce</t>
  </si>
  <si>
    <t>Rekonstrukce ČOV - sociální zázemí</t>
  </si>
  <si>
    <t>Projekt</t>
  </si>
  <si>
    <t>D.1.1.4.4    Silnoproudá elektrotechnika</t>
  </si>
  <si>
    <t>Investor</t>
  </si>
  <si>
    <t>Město Uherský Brod</t>
  </si>
  <si>
    <t>Z. č.</t>
  </si>
  <si>
    <t>04-1/2023</t>
  </si>
  <si>
    <t>A. č.</t>
  </si>
  <si>
    <t/>
  </si>
  <si>
    <t>Smlouva</t>
  </si>
  <si>
    <t>Vypracoval</t>
  </si>
  <si>
    <t>Ing. St. Bršlica</t>
  </si>
  <si>
    <t>Kontroloval</t>
  </si>
  <si>
    <t>Datum</t>
  </si>
  <si>
    <t>30.04.2023</t>
  </si>
  <si>
    <t>Zpracovatel</t>
  </si>
  <si>
    <t>CÚ</t>
  </si>
  <si>
    <t>10/2022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</si>
  <si>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</si>
  <si>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</si>
  <si>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</si>
  <si>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</si>
  <si>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</si>
  <si>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</si>
  <si>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</si>
  <si>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</si>
  <si>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</si>
  <si>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</si>
  <si>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</si>
  <si>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</si>
  <si>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</si>
  <si>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</si>
  <si>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</si>
  <si>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</si>
  <si>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</si>
  <si>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</si>
  <si>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</si>
  <si>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</si>
  <si>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</si>
  <si>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</si>
  <si>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</si>
  <si>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</si>
  <si>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</si>
  <si>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</si>
  <si>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</si>
  <si>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</si>
  <si>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</si>
  <si>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</si>
  <si>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</si>
  <si>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</si>
  <si>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</si>
  <si>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</si>
  <si>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</si>
  <si>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</si>
  <si>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</si>
  <si>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KRABICE PŘÍSTROJOVÁ POD OMÍTKU</t>
  </si>
  <si>
    <t>KP67/3 70x45</t>
  </si>
  <si>
    <t>ks</t>
  </si>
  <si>
    <t>KRABICE ODBOČNÁ POD OMÍTKU BEZ SVORKOVNICE</t>
  </si>
  <si>
    <t>KU68-1902 73x42</t>
  </si>
  <si>
    <t>SVORKOVNICE KABICOVÁ WAGO</t>
  </si>
  <si>
    <t>273-105 5x1-2,5 mm2</t>
  </si>
  <si>
    <t>LIŠTA ELEKTROINSTALAČNÍ VČ. DÍLŮ A PŘÍSLUŠENSTVÍ</t>
  </si>
  <si>
    <t>LHD40x40 hranatá</t>
  </si>
  <si>
    <t>m</t>
  </si>
  <si>
    <t>STROJEK SPÍNAČE "TANGO"</t>
  </si>
  <si>
    <t>3558-A01340 1-pól.vyp.(1)</t>
  </si>
  <si>
    <t>3558-A06340 střídav.přep.(6)</t>
  </si>
  <si>
    <t>3558-A07340 kříž.přep.(7)</t>
  </si>
  <si>
    <t>KRYT SPÍNAČE "TANGO" BARVA BÍLÁ</t>
  </si>
  <si>
    <t>3558A-A651 B 1 páčka</t>
  </si>
  <si>
    <t>RÁMEČEK PRO PŘÍSTROJE "TANGO" BARVA BÍLÁ</t>
  </si>
  <si>
    <t>3901A-B10 B jednoduchý</t>
  </si>
  <si>
    <t>SPÍNAČ DO VLHKA POD OMÍT. IP44</t>
  </si>
  <si>
    <t>3558A-06940 B střídavý přepínač</t>
  </si>
  <si>
    <t>ZAPOJENÍ EL, SPOTŘEBIČE</t>
  </si>
  <si>
    <t>do 5x4 mm2</t>
  </si>
  <si>
    <t>KABEL SILOVÝ,IZOLACE PVC BEZ VODIČE PE</t>
  </si>
  <si>
    <t>CYKY-O 3x1.5 mm2 , pevně</t>
  </si>
  <si>
    <t>KABEL SILOVÝ,IZOLACE PVC S VODIČEM PE</t>
  </si>
  <si>
    <t>CYKY-J 3x1.5 mm2 , pevně</t>
  </si>
  <si>
    <t>CYKY-J 3x2.5 mm2 , pevně</t>
  </si>
  <si>
    <t>UKONČENÍ Cu KABELŮ  DO</t>
  </si>
  <si>
    <t xml:space="preserve"> 5x4 mm2</t>
  </si>
  <si>
    <t>OLI-10B-1N-030A Proudový chránič s nadproudovou ochranou</t>
  </si>
  <si>
    <t>Ks</t>
  </si>
  <si>
    <t>OLI-16B-1N-030A Proudový chránič s nadproudovou ochranou</t>
  </si>
  <si>
    <t>VODIČ PRO POSPOJOVÁNÍ</t>
  </si>
  <si>
    <t>CY6 Žlutozelený, pevně</t>
  </si>
  <si>
    <t>ZEMNÍCÍ SVORKA</t>
  </si>
  <si>
    <t>ZSA16 zemnicí svorka na potrubí</t>
  </si>
  <si>
    <t>Cu pás.ZSA16 Pásek uzemňovací Cu, 0.5m</t>
  </si>
  <si>
    <t>OSOUŠEČ RUKOU STIEBEL</t>
  </si>
  <si>
    <t>1800W bílý</t>
  </si>
  <si>
    <t>SVÍTIDLA</t>
  </si>
  <si>
    <t>F - Svítidlo přisazené LED d=300 mm, stínidlo PC, TITAN 1 1L14B07KN62/PC06, 19 W, 2590 lm, 3000 K, CRI&gt;80, IP54</t>
  </si>
  <si>
    <t>G - Svítidlo přisazené LED d=400 mm, stínidlo PC, TITAN 2 1L16B07KN83_PC08, 33 W, 4850 lm, 3000 K, CRI&gt;80, IP54</t>
  </si>
  <si>
    <t>VYSEKANI KAPES VE ZDIVU</t>
  </si>
  <si>
    <t>CIHELNEM PRO KRABICE</t>
  </si>
  <si>
    <t xml:space="preserve"> 50x50x50 mm</t>
  </si>
  <si>
    <t>VYSEKANI RYH VE ZDIVU</t>
  </si>
  <si>
    <t>CIHELNEM - HLOUBKA 30mm</t>
  </si>
  <si>
    <t xml:space="preserve"> Sire 30 mm</t>
  </si>
  <si>
    <t>VYSEKANI RYH PRO VODICE</t>
  </si>
  <si>
    <t>V OMITCE STROPU</t>
  </si>
  <si>
    <t>OMITKA RYH VE STROPECH MALTOU</t>
  </si>
  <si>
    <t xml:space="preserve"> Sire do 150 mm</t>
  </si>
  <si>
    <t>m2</t>
  </si>
  <si>
    <t>OMITKA RYH VE STENACH MALTOU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</si>
  <si>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</si>
  <si>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</si>
  <si>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</si>
  <si>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</si>
  <si>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Uprava stavajiciho rozvadece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</si>
  <si>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</si>
  <si>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</si>
  <si>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</si>
  <si>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</si>
  <si>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</si>
  <si>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</si>
  <si>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</si>
  <si>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</si>
  <si>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</si>
  <si>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</si>
  <si>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</si>
  <si>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</si>
  <si>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</si>
  <si>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</si>
  <si>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</si>
  <si>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</si>
  <si>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</si>
  <si>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</si>
  <si>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</si>
  <si>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</si>
  <si>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</si>
  <si>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</si>
  <si>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</si>
  <si>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</si>
  <si>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</si>
  <si>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</si>
  <si>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</si>
  <si>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</si>
  <si>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</si>
  <si>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</si>
  <si>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</si>
  <si>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</si>
  <si>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</si>
  <si>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</si>
  <si>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Elektromontáže -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</si>
</sst>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0" fillId="0" borderId="0" xfId="0" applyNumberFormat="1" applyFill="1"/>
    <xf numFmtId="4" fontId="5" fillId="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 applyProtection="1">
      <alignment horizontal="right"/>
      <protection locked="0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0" fontId="0" fillId="0" borderId="2" xfId="0" applyBorder="1"/>
    <xf numFmtId="49" fontId="1" fillId="0" borderId="3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9" fontId="4" fillId="0" borderId="6" xfId="0" applyNumberFormat="1" applyFont="1" applyFill="1" applyBorder="1" applyAlignment="1">
      <alignment horizontal="left"/>
    </xf>
    <xf numFmtId="4" fontId="4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left"/>
    </xf>
    <xf numFmtId="4" fontId="1" fillId="0" borderId="12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49" fontId="1" fillId="0" borderId="14" xfId="0" applyNumberFormat="1" applyFont="1" applyFill="1" applyBorder="1" applyAlignment="1">
      <alignment horizontal="left"/>
    </xf>
    <xf numFmtId="4" fontId="1" fillId="0" borderId="15" xfId="0" applyNumberFormat="1" applyFont="1" applyFill="1" applyBorder="1" applyAlignment="1">
      <alignment horizontal="right"/>
    </xf>
    <xf numFmtId="4" fontId="1" fillId="0" borderId="16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 wrapText="1"/>
    </xf>
    <xf numFmtId="49" fontId="5" fillId="5" borderId="6" xfId="0" applyNumberFormat="1" applyFont="1" applyFill="1" applyBorder="1" applyAlignment="1">
      <alignment horizontal="left" wrapText="1"/>
    </xf>
    <xf numFmtId="4" fontId="5" fillId="5" borderId="7" xfId="0" applyNumberFormat="1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left" wrapText="1"/>
    </xf>
    <xf numFmtId="4" fontId="5" fillId="0" borderId="7" xfId="0" applyNumberFormat="1" applyFont="1" applyFill="1" applyBorder="1" applyAlignment="1">
      <alignment horizontal="right"/>
    </xf>
    <xf numFmtId="49" fontId="2" fillId="6" borderId="8" xfId="0" applyNumberFormat="1" applyFont="1" applyFill="1" applyBorder="1" applyAlignment="1">
      <alignment horizontal="left" wrapText="1"/>
    </xf>
    <xf numFmtId="49" fontId="2" fillId="6" borderId="9" xfId="0" applyNumberFormat="1" applyFont="1" applyFill="1" applyBorder="1" applyAlignment="1">
      <alignment horizontal="left"/>
    </xf>
    <xf numFmtId="4" fontId="2" fillId="6" borderId="9" xfId="0" applyNumberFormat="1" applyFont="1" applyFill="1" applyBorder="1" applyAlignment="1">
      <alignment horizontal="right"/>
    </xf>
    <xf numFmtId="4" fontId="2" fillId="6" borderId="10" xfId="0" applyNumberFormat="1" applyFont="1" applyFill="1" applyBorder="1" applyAlignment="1">
      <alignment horizontal="right"/>
    </xf>
    <xf numFmtId="49" fontId="1" fillId="0" borderId="20" xfId="0" applyNumberFormat="1" applyFont="1" applyFill="1" applyBorder="1" applyAlignment="1">
      <alignment horizontal="left" wrapText="1"/>
    </xf>
    <xf numFmtId="49" fontId="1" fillId="0" borderId="20" xfId="0" applyNumberFormat="1" applyFont="1" applyFill="1" applyBorder="1" applyAlignment="1">
      <alignment horizontal="left"/>
    </xf>
    <xf numFmtId="4" fontId="1" fillId="0" borderId="20" xfId="0" applyNumberFormat="1" applyFont="1" applyFill="1" applyBorder="1" applyAlignment="1">
      <alignment horizontal="right"/>
    </xf>
    <xf numFmtId="49" fontId="2" fillId="6" borderId="17" xfId="0" applyNumberFormat="1" applyFont="1" applyFill="1" applyBorder="1" applyAlignment="1">
      <alignment horizontal="left"/>
    </xf>
    <xf numFmtId="4" fontId="2" fillId="6" borderId="18" xfId="0" applyNumberFormat="1" applyFont="1" applyFill="1" applyBorder="1" applyAlignment="1">
      <alignment horizontal="right"/>
    </xf>
    <xf numFmtId="4" fontId="2" fillId="6" borderId="19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4F7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130" zoomScaleNormal="130" workbookViewId="0">
      <selection activeCell="C14" sqref="C14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4" max="4" width="0" hidden="1" customWidth="1"/>
    <col min="6" max="6" width="0" style="3" hidden="1" customWidth="1"/>
  </cols>
  <sheetData>
    <row r="1" spans="1:4" x14ac:dyDescent="0.25">
      <c r="A1" s="25" t="s">
        <v>0</v>
      </c>
      <c r="B1" s="26" t="s">
        <v>127</v>
      </c>
      <c r="C1" s="27" t="s">
        <v>128</v>
      </c>
      <c r="D1" s="24"/>
    </row>
    <row r="2" spans="1:4" x14ac:dyDescent="0.25">
      <c r="A2" s="28" t="s">
        <v>129</v>
      </c>
      <c r="B2" s="8"/>
      <c r="C2" s="29"/>
      <c r="D2" s="24"/>
    </row>
    <row r="3" spans="1:4" x14ac:dyDescent="0.25">
      <c r="A3" s="30" t="s">
        <v>130</v>
      </c>
      <c r="B3" s="9">
        <f>0</f>
        <v>0</v>
      </c>
      <c r="C3" s="31"/>
      <c r="D3" s="24"/>
    </row>
    <row r="4" spans="1:4" x14ac:dyDescent="0.25">
      <c r="A4" s="30" t="s">
        <v>131</v>
      </c>
      <c r="B4" s="9">
        <f>B3 * Parametry!B16 / 100</f>
        <v>0</v>
      </c>
      <c r="C4" s="31">
        <f>B3 * Parametry!B17 / 100</f>
        <v>0</v>
      </c>
      <c r="D4" s="24"/>
    </row>
    <row r="5" spans="1:4" x14ac:dyDescent="0.25">
      <c r="A5" s="30" t="s">
        <v>132</v>
      </c>
      <c r="B5" s="9"/>
      <c r="C5" s="31">
        <f>(Rozpočet!E74) + 0</f>
        <v>0</v>
      </c>
      <c r="D5" s="24"/>
    </row>
    <row r="6" spans="1:4" x14ac:dyDescent="0.25">
      <c r="A6" s="30" t="s">
        <v>133</v>
      </c>
      <c r="B6" s="9"/>
      <c r="C6" s="31">
        <f>0 + (Rozpočet!H74) + 0</f>
        <v>0</v>
      </c>
      <c r="D6" s="24"/>
    </row>
    <row r="7" spans="1:4" x14ac:dyDescent="0.25">
      <c r="A7" s="32" t="s">
        <v>134</v>
      </c>
      <c r="B7" s="11">
        <f>B3 + B4</f>
        <v>0</v>
      </c>
      <c r="C7" s="33">
        <f>C3 + C4 + C5 + C6</f>
        <v>0</v>
      </c>
      <c r="D7" s="24"/>
    </row>
    <row r="8" spans="1:4" x14ac:dyDescent="0.25">
      <c r="A8" s="30" t="s">
        <v>135</v>
      </c>
      <c r="B8" s="9"/>
      <c r="C8" s="31">
        <f>(C5 + C6) * Parametry!B18 / 100</f>
        <v>0</v>
      </c>
      <c r="D8" s="24"/>
    </row>
    <row r="9" spans="1:4" x14ac:dyDescent="0.25">
      <c r="A9" s="30" t="s">
        <v>136</v>
      </c>
      <c r="B9" s="9"/>
      <c r="C9" s="31">
        <f>0 + 0</f>
        <v>0</v>
      </c>
      <c r="D9" s="24"/>
    </row>
    <row r="10" spans="1:4" x14ac:dyDescent="0.25">
      <c r="A10" s="30" t="s">
        <v>137</v>
      </c>
      <c r="B10" s="9"/>
      <c r="C10" s="31">
        <f>0 + 0</f>
        <v>0</v>
      </c>
      <c r="D10" s="24"/>
    </row>
    <row r="11" spans="1:4" x14ac:dyDescent="0.25">
      <c r="A11" s="30" t="s">
        <v>138</v>
      </c>
      <c r="B11" s="9"/>
      <c r="C11" s="31">
        <f>(C9 + C10) * Parametry!B19 / 100</f>
        <v>0</v>
      </c>
      <c r="D11" s="24"/>
    </row>
    <row r="12" spans="1:4" x14ac:dyDescent="0.25">
      <c r="A12" s="32" t="s">
        <v>139</v>
      </c>
      <c r="B12" s="11">
        <f>B7</f>
        <v>0</v>
      </c>
      <c r="C12" s="33">
        <f>C7 + C8 + C9 + C10 + C11</f>
        <v>0</v>
      </c>
      <c r="D12" s="24"/>
    </row>
    <row r="13" spans="1:4" x14ac:dyDescent="0.25">
      <c r="A13" s="30" t="s">
        <v>140</v>
      </c>
      <c r="B13" s="9"/>
      <c r="C13" s="31">
        <f>(B12 + C12) * Parametry!B20 / 100</f>
        <v>0</v>
      </c>
      <c r="D13" s="24"/>
    </row>
    <row r="14" spans="1:4" x14ac:dyDescent="0.25">
      <c r="A14" s="30" t="s">
        <v>141</v>
      </c>
      <c r="B14" s="9"/>
      <c r="C14" s="31">
        <f>(B12 + C12) * Parametry!B21 / 100</f>
        <v>0</v>
      </c>
      <c r="D14" s="24"/>
    </row>
    <row r="15" spans="1:4" x14ac:dyDescent="0.25">
      <c r="A15" s="30" t="s">
        <v>142</v>
      </c>
      <c r="B15" s="9"/>
      <c r="C15" s="31">
        <f>(B7 + C7) * Parametry!B22 / 100</f>
        <v>0</v>
      </c>
      <c r="D15" s="24"/>
    </row>
    <row r="16" spans="1:4" x14ac:dyDescent="0.25">
      <c r="A16" s="28" t="s">
        <v>143</v>
      </c>
      <c r="B16" s="8"/>
      <c r="C16" s="29">
        <f>B12 + C12 + C13 + C14 + C15</f>
        <v>0</v>
      </c>
      <c r="D16" s="24"/>
    </row>
    <row r="17" spans="1:4" x14ac:dyDescent="0.25">
      <c r="A17" s="30" t="s">
        <v>13</v>
      </c>
      <c r="B17" s="9"/>
      <c r="C17" s="31"/>
      <c r="D17" s="24"/>
    </row>
    <row r="18" spans="1:4" x14ac:dyDescent="0.25">
      <c r="A18" s="28" t="s">
        <v>144</v>
      </c>
      <c r="B18" s="8"/>
      <c r="C18" s="29"/>
      <c r="D18" s="24"/>
    </row>
    <row r="19" spans="1:4" x14ac:dyDescent="0.25">
      <c r="A19" s="30" t="s">
        <v>145</v>
      </c>
      <c r="B19" s="9"/>
      <c r="C19" s="31">
        <f>C12 * Parametry!B23 / 100</f>
        <v>0</v>
      </c>
      <c r="D19" s="24"/>
    </row>
    <row r="20" spans="1:4" x14ac:dyDescent="0.25">
      <c r="A20" s="30" t="s">
        <v>146</v>
      </c>
      <c r="B20" s="9"/>
      <c r="C20" s="31">
        <f>C12 * Parametry!B24 / 100</f>
        <v>0</v>
      </c>
      <c r="D20" s="24"/>
    </row>
    <row r="21" spans="1:4" x14ac:dyDescent="0.25">
      <c r="A21" s="28" t="s">
        <v>147</v>
      </c>
      <c r="B21" s="8"/>
      <c r="C21" s="29">
        <f>C19 + C20</f>
        <v>0</v>
      </c>
      <c r="D21" s="24"/>
    </row>
    <row r="22" spans="1:4" x14ac:dyDescent="0.25">
      <c r="A22" s="30" t="s">
        <v>148</v>
      </c>
      <c r="B22" s="9"/>
      <c r="C22" s="31">
        <f>Parametry!B25 * Parametry!B28 * (C16 * Parametry!B27)^Parametry!B26</f>
        <v>0</v>
      </c>
      <c r="D22" s="24"/>
    </row>
    <row r="23" spans="1:4" ht="15.75" thickBot="1" x14ac:dyDescent="0.3">
      <c r="A23" s="35" t="s">
        <v>13</v>
      </c>
      <c r="B23" s="36"/>
      <c r="C23" s="37"/>
      <c r="D23" s="24"/>
    </row>
    <row r="24" spans="1:4" ht="15.75" thickBot="1" x14ac:dyDescent="0.3">
      <c r="A24" s="60" t="s">
        <v>149</v>
      </c>
      <c r="B24" s="61"/>
      <c r="C24" s="62">
        <f>C16 + C21 + C22</f>
        <v>0</v>
      </c>
      <c r="D24" s="24"/>
    </row>
    <row r="25" spans="1:4" x14ac:dyDescent="0.25">
      <c r="A25" s="38" t="s">
        <v>150</v>
      </c>
      <c r="B25" s="39">
        <f>(SUM(Rozpočet!E3:E10,Rozpočet!E12:E23,Rozpočet!E25:E29,Rozpočet!E31:E41,Rozpočet!E43:E45,Rozpočet!E47:E59,Rozpočet!E61:E71,Rozpočet!E73)) + (SUM(Rozpočet!H3:H10,Rozpočet!H12:H23,Rozpočet!H25:H29,Rozpočet!H31:H41,Rozpočet!H43:H45,Rozpočet!H47:H59,Rozpočet!H61:H71)) + B4 + C4 + C8 + C11 + C13 + C14 + C15 + C21 + C22</f>
        <v>0</v>
      </c>
      <c r="C25" s="40">
        <f>B25 * Parametry!B31 / 100</f>
        <v>0</v>
      </c>
      <c r="D25" s="24"/>
    </row>
    <row r="26" spans="1:4" ht="15.75" thickBot="1" x14ac:dyDescent="0.3">
      <c r="A26" s="35" t="s">
        <v>151</v>
      </c>
      <c r="B26" s="36">
        <f>(SUM(Rozpočet!E3,Rozpočet!E5,Rozpočet!E7,Rozpočet!E9,Rozpočet!E12,Rozpočet!E16,Rozpočet!E18,Rozpočet!E20,Rozpočet!E22,Rozpočet!E25,Rozpočet!E27,Rozpočet!E31,Rozpočet!E35,Rozpočet!E37,Rozpočet!E40,Rozpočet!E43,Rozpočet!E47:E48,Rozpočet!E50:E51,Rozpočet!E53:E54,Rozpočet!E56,Rozpočet!E58,Rozpočet!E61,Rozpočet!E67,Rozpočet!E69:E70)) + (SUM(Rozpočet!H3,Rozpočet!H5,Rozpočet!H7,Rozpočet!H9,Rozpočet!H12,Rozpočet!H16,Rozpočet!H18,Rozpočet!H20,Rozpočet!H22,Rozpočet!H25,Rozpočet!H27,Rozpočet!H31,Rozpočet!H35,Rozpočet!H37,Rozpočet!H40,Rozpočet!H43,Rozpočet!H47:H48,Rozpočet!H50:H51,Rozpočet!H53:H54,Rozpočet!H56,Rozpočet!H58,Rozpočet!H61,Rozpočet!H67,Rozpočet!H69:H70))</f>
        <v>0</v>
      </c>
      <c r="C26" s="37">
        <f>B26 * Parametry!B32 / 100</f>
        <v>0</v>
      </c>
      <c r="D26" s="24"/>
    </row>
    <row r="27" spans="1:4" ht="15.75" thickBot="1" x14ac:dyDescent="0.3">
      <c r="A27" s="60" t="s">
        <v>152</v>
      </c>
      <c r="B27" s="61"/>
      <c r="C27" s="62">
        <f>C24 + C25 + C26</f>
        <v>0</v>
      </c>
      <c r="D27" s="24"/>
    </row>
  </sheetData>
  <sheetProtection algorithmName="SHA-512" hashValue="OhRClBNF2yyRV6/5yTcx6ICW9/BfE2oYdnL1OxwboluqjqvJXgLQh95FKgj2KgC0Ab8GkjgR5ddatWCdcI6ong==" saltValue="rafMMG9MaZboE1Ph0XTang==" spinCount="100000" sheet="1" objects="1" scenarios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Header>&amp;CRekonstrukce sociálního zázemí v Provozní budově ČOV
D.1.1.4.4    Silnoproudá elektrotechnika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opLeftCell="A7" zoomScale="130" zoomScaleNormal="130" workbookViewId="0">
      <selection activeCell="A22" sqref="A22"/>
    </sheetView>
  </sheetViews>
  <sheetFormatPr defaultRowHeight="15" x14ac:dyDescent="0.25"/>
  <cols>
    <col min="1" max="1" width="55.7109375" style="17" customWidth="1"/>
    <col min="2" max="2" width="4" style="1" bestFit="1" customWidth="1"/>
    <col min="3" max="3" width="5.42578125" style="4" bestFit="1" customWidth="1"/>
    <col min="4" max="4" width="7.85546875" style="4" bestFit="1" customWidth="1"/>
    <col min="5" max="5" width="13.42578125" style="4" bestFit="1" customWidth="1"/>
    <col min="6" max="6" width="14.42578125" style="1" hidden="1" customWidth="1"/>
    <col min="7" max="7" width="7.85546875" style="4" bestFit="1" customWidth="1"/>
    <col min="8" max="8" width="12.5703125" style="4" bestFit="1" customWidth="1"/>
    <col min="9" max="9" width="7.85546875" style="4" hidden="1" customWidth="1"/>
    <col min="10" max="10" width="11.42578125" style="4" hidden="1" customWidth="1"/>
    <col min="11" max="12" width="0" hidden="1" customWidth="1"/>
    <col min="13" max="13" width="9" style="3" hidden="1" customWidth="1"/>
  </cols>
  <sheetData>
    <row r="1" spans="1:13" x14ac:dyDescent="0.25">
      <c r="A1" s="45" t="s">
        <v>0</v>
      </c>
      <c r="B1" s="46" t="s">
        <v>50</v>
      </c>
      <c r="C1" s="26" t="s">
        <v>51</v>
      </c>
      <c r="D1" s="26" t="s">
        <v>52</v>
      </c>
      <c r="E1" s="26" t="s">
        <v>53</v>
      </c>
      <c r="F1" s="46" t="s">
        <v>54</v>
      </c>
      <c r="G1" s="26" t="s">
        <v>55</v>
      </c>
      <c r="H1" s="27" t="s">
        <v>56</v>
      </c>
      <c r="I1" s="41" t="s">
        <v>57</v>
      </c>
      <c r="J1" s="6" t="s">
        <v>58</v>
      </c>
      <c r="K1" s="2"/>
      <c r="L1" s="2"/>
      <c r="M1" s="3">
        <f>Parametry!B33/100*E4+Parametry!B33/100*E6+Parametry!B33/100*E8+Parametry!B33/100*E10+Parametry!B33/100*E13+Parametry!B33/100*E14+Parametry!B33/100*E15+Parametry!B33/100*E17+Parametry!B33/100*E19+Parametry!B33/100*E21+Parametry!B33/100*E23+Parametry!B33/100*E26+Parametry!B33/100*E28+Parametry!B33/100*E29+Parametry!B33/100*E32+Parametry!B33/100*E33+Parametry!B33/100*E34+Parametry!B33/100*E36+Parametry!B33/100*E38+Parametry!B33/100*E39+Parametry!B33/100*E41+Parametry!B33/100*E44+Parametry!B33/100*E45</f>
        <v>0</v>
      </c>
    </row>
    <row r="2" spans="1:13" x14ac:dyDescent="0.25">
      <c r="A2" s="47" t="s">
        <v>59</v>
      </c>
      <c r="B2" s="12" t="s">
        <v>13</v>
      </c>
      <c r="C2" s="13"/>
      <c r="D2" s="13"/>
      <c r="E2" s="13"/>
      <c r="F2" s="12" t="s">
        <v>13</v>
      </c>
      <c r="G2" s="13"/>
      <c r="H2" s="34"/>
      <c r="I2" s="42"/>
      <c r="J2" s="13"/>
      <c r="K2" s="2"/>
      <c r="L2" s="2"/>
    </row>
    <row r="3" spans="1:13" x14ac:dyDescent="0.25">
      <c r="A3" s="48" t="s">
        <v>60</v>
      </c>
      <c r="B3" s="22" t="s">
        <v>13</v>
      </c>
      <c r="C3" s="23"/>
      <c r="D3" s="23"/>
      <c r="E3" s="23"/>
      <c r="F3" s="22" t="s">
        <v>13</v>
      </c>
      <c r="G3" s="23"/>
      <c r="H3" s="49"/>
      <c r="I3" s="43"/>
      <c r="J3" s="15"/>
      <c r="K3" s="2"/>
      <c r="L3" s="2"/>
    </row>
    <row r="4" spans="1:13" x14ac:dyDescent="0.25">
      <c r="A4" s="50" t="s">
        <v>61</v>
      </c>
      <c r="B4" s="5" t="s">
        <v>62</v>
      </c>
      <c r="C4" s="9">
        <v>7</v>
      </c>
      <c r="D4" s="20"/>
      <c r="E4" s="9">
        <f>C4*D4</f>
        <v>0</v>
      </c>
      <c r="F4" s="5" t="s">
        <v>13</v>
      </c>
      <c r="G4" s="20"/>
      <c r="H4" s="31">
        <f>C4*G4</f>
        <v>0</v>
      </c>
      <c r="I4" s="44">
        <f>D4+G4</f>
        <v>0</v>
      </c>
      <c r="J4" s="9">
        <f>E4+H4</f>
        <v>0</v>
      </c>
      <c r="K4" s="2"/>
      <c r="L4" s="2"/>
    </row>
    <row r="5" spans="1:13" x14ac:dyDescent="0.25">
      <c r="A5" s="51" t="s">
        <v>63</v>
      </c>
      <c r="B5" s="14" t="s">
        <v>13</v>
      </c>
      <c r="C5" s="15"/>
      <c r="D5" s="15"/>
      <c r="E5" s="15"/>
      <c r="F5" s="14" t="s">
        <v>13</v>
      </c>
      <c r="G5" s="15"/>
      <c r="H5" s="52"/>
      <c r="I5" s="43"/>
      <c r="J5" s="15"/>
      <c r="K5" s="2"/>
      <c r="L5" s="2"/>
    </row>
    <row r="6" spans="1:13" x14ac:dyDescent="0.25">
      <c r="A6" s="50" t="s">
        <v>64</v>
      </c>
      <c r="B6" s="5" t="s">
        <v>62</v>
      </c>
      <c r="C6" s="9">
        <v>4</v>
      </c>
      <c r="D6" s="20"/>
      <c r="E6" s="9">
        <f>C6*D6</f>
        <v>0</v>
      </c>
      <c r="F6" s="5" t="s">
        <v>13</v>
      </c>
      <c r="G6" s="20"/>
      <c r="H6" s="31">
        <f>C6*G6</f>
        <v>0</v>
      </c>
      <c r="I6" s="44">
        <f>D6+G6</f>
        <v>0</v>
      </c>
      <c r="J6" s="9">
        <f>E6+H6</f>
        <v>0</v>
      </c>
      <c r="K6" s="2"/>
      <c r="L6" s="2"/>
    </row>
    <row r="7" spans="1:13" x14ac:dyDescent="0.25">
      <c r="A7" s="51" t="s">
        <v>65</v>
      </c>
      <c r="B7" s="14" t="s">
        <v>13</v>
      </c>
      <c r="C7" s="15"/>
      <c r="D7" s="15"/>
      <c r="E7" s="15"/>
      <c r="F7" s="14" t="s">
        <v>13</v>
      </c>
      <c r="G7" s="15"/>
      <c r="H7" s="52"/>
      <c r="I7" s="43"/>
      <c r="J7" s="15"/>
      <c r="K7" s="2"/>
      <c r="L7" s="2"/>
    </row>
    <row r="8" spans="1:13" x14ac:dyDescent="0.25">
      <c r="A8" s="50" t="s">
        <v>66</v>
      </c>
      <c r="B8" s="5" t="s">
        <v>62</v>
      </c>
      <c r="C8" s="9">
        <v>30</v>
      </c>
      <c r="D8" s="20"/>
      <c r="E8" s="9">
        <f>C8*D8</f>
        <v>0</v>
      </c>
      <c r="F8" s="5" t="s">
        <v>13</v>
      </c>
      <c r="G8" s="20"/>
      <c r="H8" s="31">
        <f>C8*G8</f>
        <v>0</v>
      </c>
      <c r="I8" s="44">
        <f>D8+G8</f>
        <v>0</v>
      </c>
      <c r="J8" s="9">
        <f>E8+H8</f>
        <v>0</v>
      </c>
      <c r="K8" s="2"/>
      <c r="L8" s="2"/>
    </row>
    <row r="9" spans="1:13" x14ac:dyDescent="0.25">
      <c r="A9" s="51" t="s">
        <v>67</v>
      </c>
      <c r="B9" s="14" t="s">
        <v>13</v>
      </c>
      <c r="C9" s="15"/>
      <c r="D9" s="15"/>
      <c r="E9" s="15"/>
      <c r="F9" s="14" t="s">
        <v>13</v>
      </c>
      <c r="G9" s="15"/>
      <c r="H9" s="52"/>
      <c r="I9" s="43"/>
      <c r="J9" s="15"/>
      <c r="K9" s="2"/>
      <c r="L9" s="2"/>
    </row>
    <row r="10" spans="1:13" x14ac:dyDescent="0.25">
      <c r="A10" s="50" t="s">
        <v>68</v>
      </c>
      <c r="B10" s="5" t="s">
        <v>69</v>
      </c>
      <c r="C10" s="9">
        <v>6</v>
      </c>
      <c r="D10" s="20"/>
      <c r="E10" s="9">
        <f>C10*D10</f>
        <v>0</v>
      </c>
      <c r="F10" s="5" t="s">
        <v>13</v>
      </c>
      <c r="G10" s="20"/>
      <c r="H10" s="31">
        <f>C10*G10</f>
        <v>0</v>
      </c>
      <c r="I10" s="44">
        <f>D10+G10</f>
        <v>0</v>
      </c>
      <c r="J10" s="9">
        <f>E10+H10</f>
        <v>0</v>
      </c>
      <c r="K10" s="2"/>
      <c r="L10" s="2"/>
    </row>
    <row r="11" spans="1:13" x14ac:dyDescent="0.25">
      <c r="A11" s="50" t="s">
        <v>13</v>
      </c>
      <c r="B11" s="5" t="s">
        <v>13</v>
      </c>
      <c r="C11" s="9"/>
      <c r="D11" s="9"/>
      <c r="E11" s="9"/>
      <c r="F11" s="5" t="s">
        <v>13</v>
      </c>
      <c r="G11" s="9"/>
      <c r="H11" s="31"/>
      <c r="I11" s="44">
        <f>D11+G11</f>
        <v>0</v>
      </c>
      <c r="J11" s="9">
        <f>E11+H11</f>
        <v>0</v>
      </c>
      <c r="K11" s="2"/>
      <c r="L11" s="2"/>
    </row>
    <row r="12" spans="1:13" x14ac:dyDescent="0.25">
      <c r="A12" s="51" t="s">
        <v>70</v>
      </c>
      <c r="B12" s="14" t="s">
        <v>13</v>
      </c>
      <c r="C12" s="15"/>
      <c r="D12" s="15"/>
      <c r="E12" s="15"/>
      <c r="F12" s="14" t="s">
        <v>13</v>
      </c>
      <c r="G12" s="15"/>
      <c r="H12" s="52"/>
      <c r="I12" s="43"/>
      <c r="J12" s="15"/>
      <c r="K12" s="2"/>
      <c r="L12" s="2"/>
    </row>
    <row r="13" spans="1:13" x14ac:dyDescent="0.25">
      <c r="A13" s="50" t="s">
        <v>71</v>
      </c>
      <c r="B13" s="5" t="s">
        <v>62</v>
      </c>
      <c r="C13" s="9">
        <v>1</v>
      </c>
      <c r="D13" s="20"/>
      <c r="E13" s="9">
        <f>C13*D13</f>
        <v>0</v>
      </c>
      <c r="F13" s="5" t="s">
        <v>13</v>
      </c>
      <c r="G13" s="20"/>
      <c r="H13" s="31">
        <f>C13*G13</f>
        <v>0</v>
      </c>
      <c r="I13" s="44">
        <f t="shared" ref="I13:J15" si="0">D13+G13</f>
        <v>0</v>
      </c>
      <c r="J13" s="9">
        <f t="shared" si="0"/>
        <v>0</v>
      </c>
      <c r="K13" s="2"/>
      <c r="L13" s="2"/>
    </row>
    <row r="14" spans="1:13" x14ac:dyDescent="0.25">
      <c r="A14" s="50" t="s">
        <v>72</v>
      </c>
      <c r="B14" s="5" t="s">
        <v>62</v>
      </c>
      <c r="C14" s="9">
        <v>2</v>
      </c>
      <c r="D14" s="20"/>
      <c r="E14" s="9">
        <f>C14*D14</f>
        <v>0</v>
      </c>
      <c r="F14" s="5" t="s">
        <v>13</v>
      </c>
      <c r="G14" s="20"/>
      <c r="H14" s="31">
        <f>C14*G14</f>
        <v>0</v>
      </c>
      <c r="I14" s="44">
        <f t="shared" si="0"/>
        <v>0</v>
      </c>
      <c r="J14" s="9">
        <f t="shared" si="0"/>
        <v>0</v>
      </c>
      <c r="K14" s="2"/>
      <c r="L14" s="2"/>
    </row>
    <row r="15" spans="1:13" x14ac:dyDescent="0.25">
      <c r="A15" s="50" t="s">
        <v>73</v>
      </c>
      <c r="B15" s="5" t="s">
        <v>62</v>
      </c>
      <c r="C15" s="9">
        <v>1</v>
      </c>
      <c r="D15" s="20"/>
      <c r="E15" s="9">
        <f>C15*D15</f>
        <v>0</v>
      </c>
      <c r="F15" s="5" t="s">
        <v>13</v>
      </c>
      <c r="G15" s="20"/>
      <c r="H15" s="31">
        <f>C15*G15</f>
        <v>0</v>
      </c>
      <c r="I15" s="44">
        <f t="shared" si="0"/>
        <v>0</v>
      </c>
      <c r="J15" s="9">
        <f t="shared" si="0"/>
        <v>0</v>
      </c>
      <c r="K15" s="2"/>
      <c r="L15" s="2"/>
    </row>
    <row r="16" spans="1:13" x14ac:dyDescent="0.25">
      <c r="A16" s="51" t="s">
        <v>74</v>
      </c>
      <c r="B16" s="14" t="s">
        <v>13</v>
      </c>
      <c r="C16" s="15"/>
      <c r="D16" s="15"/>
      <c r="E16" s="15"/>
      <c r="F16" s="14" t="s">
        <v>13</v>
      </c>
      <c r="G16" s="15"/>
      <c r="H16" s="52"/>
      <c r="I16" s="43"/>
      <c r="J16" s="15"/>
      <c r="K16" s="2"/>
      <c r="L16" s="2"/>
    </row>
    <row r="17" spans="1:12" x14ac:dyDescent="0.25">
      <c r="A17" s="50" t="s">
        <v>75</v>
      </c>
      <c r="B17" s="5" t="s">
        <v>62</v>
      </c>
      <c r="C17" s="9">
        <v>4</v>
      </c>
      <c r="D17" s="20"/>
      <c r="E17" s="9">
        <f>C17*D17</f>
        <v>0</v>
      </c>
      <c r="F17" s="5" t="s">
        <v>13</v>
      </c>
      <c r="G17" s="9">
        <v>0</v>
      </c>
      <c r="H17" s="31">
        <f>C17*G17</f>
        <v>0</v>
      </c>
      <c r="I17" s="44">
        <f>D17+G17</f>
        <v>0</v>
      </c>
      <c r="J17" s="9">
        <f>E17+H17</f>
        <v>0</v>
      </c>
      <c r="K17" s="2"/>
      <c r="L17" s="2"/>
    </row>
    <row r="18" spans="1:12" x14ac:dyDescent="0.25">
      <c r="A18" s="51" t="s">
        <v>76</v>
      </c>
      <c r="B18" s="14" t="s">
        <v>13</v>
      </c>
      <c r="C18" s="15"/>
      <c r="D18" s="15"/>
      <c r="E18" s="15"/>
      <c r="F18" s="14" t="s">
        <v>13</v>
      </c>
      <c r="G18" s="15"/>
      <c r="H18" s="52"/>
      <c r="I18" s="43"/>
      <c r="J18" s="15"/>
      <c r="K18" s="2"/>
      <c r="L18" s="2"/>
    </row>
    <row r="19" spans="1:12" x14ac:dyDescent="0.25">
      <c r="A19" s="50" t="s">
        <v>77</v>
      </c>
      <c r="B19" s="5" t="s">
        <v>62</v>
      </c>
      <c r="C19" s="9">
        <v>4</v>
      </c>
      <c r="D19" s="20"/>
      <c r="E19" s="9">
        <f>C19*D19</f>
        <v>0</v>
      </c>
      <c r="F19" s="5" t="s">
        <v>13</v>
      </c>
      <c r="G19" s="9">
        <v>0</v>
      </c>
      <c r="H19" s="31">
        <f>C19*G19</f>
        <v>0</v>
      </c>
      <c r="I19" s="44">
        <f>D19+G19</f>
        <v>0</v>
      </c>
      <c r="J19" s="9">
        <f>E19+H19</f>
        <v>0</v>
      </c>
      <c r="K19" s="2"/>
      <c r="L19" s="2"/>
    </row>
    <row r="20" spans="1:12" x14ac:dyDescent="0.25">
      <c r="A20" s="51" t="s">
        <v>78</v>
      </c>
      <c r="B20" s="14" t="s">
        <v>13</v>
      </c>
      <c r="C20" s="15"/>
      <c r="D20" s="15"/>
      <c r="E20" s="15"/>
      <c r="F20" s="14" t="s">
        <v>13</v>
      </c>
      <c r="G20" s="15"/>
      <c r="H20" s="52"/>
      <c r="I20" s="43"/>
      <c r="J20" s="15"/>
      <c r="K20" s="2"/>
      <c r="L20" s="2"/>
    </row>
    <row r="21" spans="1:12" x14ac:dyDescent="0.25">
      <c r="A21" s="50" t="s">
        <v>79</v>
      </c>
      <c r="B21" s="5" t="s">
        <v>62</v>
      </c>
      <c r="C21" s="9">
        <v>3</v>
      </c>
      <c r="D21" s="20"/>
      <c r="E21" s="9">
        <f>C21*D21</f>
        <v>0</v>
      </c>
      <c r="F21" s="5" t="s">
        <v>13</v>
      </c>
      <c r="G21" s="20"/>
      <c r="H21" s="31">
        <f>C21*G21</f>
        <v>0</v>
      </c>
      <c r="I21" s="44">
        <f>D21+G21</f>
        <v>0</v>
      </c>
      <c r="J21" s="9">
        <f>E21+H21</f>
        <v>0</v>
      </c>
      <c r="K21" s="2"/>
      <c r="L21" s="2"/>
    </row>
    <row r="22" spans="1:12" x14ac:dyDescent="0.25">
      <c r="A22" s="51" t="s">
        <v>80</v>
      </c>
      <c r="B22" s="14" t="s">
        <v>13</v>
      </c>
      <c r="C22" s="15"/>
      <c r="D22" s="15"/>
      <c r="E22" s="15"/>
      <c r="F22" s="14" t="s">
        <v>13</v>
      </c>
      <c r="G22" s="15"/>
      <c r="H22" s="52"/>
      <c r="I22" s="43"/>
      <c r="J22" s="15"/>
      <c r="K22" s="2"/>
      <c r="L22" s="2"/>
    </row>
    <row r="23" spans="1:12" x14ac:dyDescent="0.25">
      <c r="A23" s="50" t="s">
        <v>81</v>
      </c>
      <c r="B23" s="5" t="s">
        <v>62</v>
      </c>
      <c r="C23" s="9">
        <v>4</v>
      </c>
      <c r="D23" s="9">
        <v>0</v>
      </c>
      <c r="E23" s="9">
        <f>C23*D23</f>
        <v>0</v>
      </c>
      <c r="F23" s="5" t="s">
        <v>13</v>
      </c>
      <c r="G23" s="20"/>
      <c r="H23" s="31">
        <f>C23*G23</f>
        <v>0</v>
      </c>
      <c r="I23" s="44">
        <f>D23+G23</f>
        <v>0</v>
      </c>
      <c r="J23" s="9">
        <f>E23+H23</f>
        <v>0</v>
      </c>
      <c r="K23" s="2"/>
      <c r="L23" s="2"/>
    </row>
    <row r="24" spans="1:12" x14ac:dyDescent="0.25">
      <c r="A24" s="50" t="s">
        <v>13</v>
      </c>
      <c r="B24" s="5" t="s">
        <v>13</v>
      </c>
      <c r="C24" s="9"/>
      <c r="D24" s="9"/>
      <c r="E24" s="9"/>
      <c r="F24" s="5" t="s">
        <v>13</v>
      </c>
      <c r="G24" s="9"/>
      <c r="H24" s="31"/>
      <c r="I24" s="44">
        <f>D24+G24</f>
        <v>0</v>
      </c>
      <c r="J24" s="9">
        <f>E24+H24</f>
        <v>0</v>
      </c>
      <c r="K24" s="2"/>
      <c r="L24" s="2"/>
    </row>
    <row r="25" spans="1:12" x14ac:dyDescent="0.25">
      <c r="A25" s="48" t="s">
        <v>82</v>
      </c>
      <c r="B25" s="22" t="s">
        <v>13</v>
      </c>
      <c r="C25" s="23"/>
      <c r="D25" s="23"/>
      <c r="E25" s="23"/>
      <c r="F25" s="22" t="s">
        <v>13</v>
      </c>
      <c r="G25" s="23"/>
      <c r="H25" s="49"/>
      <c r="I25" s="43"/>
      <c r="J25" s="15"/>
      <c r="K25" s="2"/>
      <c r="L25" s="2"/>
    </row>
    <row r="26" spans="1:12" x14ac:dyDescent="0.25">
      <c r="A26" s="50" t="s">
        <v>83</v>
      </c>
      <c r="B26" s="5" t="s">
        <v>69</v>
      </c>
      <c r="C26" s="9">
        <v>50</v>
      </c>
      <c r="D26" s="20"/>
      <c r="E26" s="9">
        <f>C26*D26</f>
        <v>0</v>
      </c>
      <c r="F26" s="5" t="s">
        <v>13</v>
      </c>
      <c r="G26" s="20"/>
      <c r="H26" s="31">
        <f>C26*G26</f>
        <v>0</v>
      </c>
      <c r="I26" s="44">
        <f>D26+G26</f>
        <v>0</v>
      </c>
      <c r="J26" s="9">
        <f>E26+H26</f>
        <v>0</v>
      </c>
      <c r="K26" s="2"/>
      <c r="L26" s="2"/>
    </row>
    <row r="27" spans="1:12" x14ac:dyDescent="0.25">
      <c r="A27" s="51" t="s">
        <v>84</v>
      </c>
      <c r="B27" s="14" t="s">
        <v>13</v>
      </c>
      <c r="C27" s="15"/>
      <c r="D27" s="15"/>
      <c r="E27" s="15"/>
      <c r="F27" s="14" t="s">
        <v>13</v>
      </c>
      <c r="G27" s="15"/>
      <c r="H27" s="52"/>
      <c r="I27" s="43"/>
      <c r="J27" s="15"/>
      <c r="K27" s="2"/>
      <c r="L27" s="2"/>
    </row>
    <row r="28" spans="1:12" x14ac:dyDescent="0.25">
      <c r="A28" s="50" t="s">
        <v>85</v>
      </c>
      <c r="B28" s="5" t="s">
        <v>69</v>
      </c>
      <c r="C28" s="9">
        <v>80</v>
      </c>
      <c r="D28" s="20"/>
      <c r="E28" s="9">
        <f>C28*D28</f>
        <v>0</v>
      </c>
      <c r="F28" s="5" t="s">
        <v>13</v>
      </c>
      <c r="G28" s="20"/>
      <c r="H28" s="31">
        <f>C28*G28</f>
        <v>0</v>
      </c>
      <c r="I28" s="44">
        <f t="shared" ref="I28:J30" si="1">D28+G28</f>
        <v>0</v>
      </c>
      <c r="J28" s="9">
        <f t="shared" si="1"/>
        <v>0</v>
      </c>
      <c r="K28" s="2"/>
      <c r="L28" s="2"/>
    </row>
    <row r="29" spans="1:12" x14ac:dyDescent="0.25">
      <c r="A29" s="50" t="s">
        <v>86</v>
      </c>
      <c r="B29" s="5" t="s">
        <v>69</v>
      </c>
      <c r="C29" s="9">
        <v>15</v>
      </c>
      <c r="D29" s="20"/>
      <c r="E29" s="9">
        <f>C29*D29</f>
        <v>0</v>
      </c>
      <c r="F29" s="5" t="s">
        <v>13</v>
      </c>
      <c r="G29" s="20"/>
      <c r="H29" s="31">
        <f>C29*G29</f>
        <v>0</v>
      </c>
      <c r="I29" s="44">
        <f t="shared" si="1"/>
        <v>0</v>
      </c>
      <c r="J29" s="9">
        <f t="shared" si="1"/>
        <v>0</v>
      </c>
      <c r="K29" s="2"/>
      <c r="L29" s="2"/>
    </row>
    <row r="30" spans="1:12" x14ac:dyDescent="0.25">
      <c r="A30" s="50" t="s">
        <v>13</v>
      </c>
      <c r="B30" s="5" t="s">
        <v>13</v>
      </c>
      <c r="C30" s="9"/>
      <c r="D30" s="9"/>
      <c r="E30" s="9"/>
      <c r="F30" s="5" t="s">
        <v>13</v>
      </c>
      <c r="G30" s="9"/>
      <c r="H30" s="31"/>
      <c r="I30" s="44">
        <f t="shared" si="1"/>
        <v>0</v>
      </c>
      <c r="J30" s="9">
        <f t="shared" si="1"/>
        <v>0</v>
      </c>
      <c r="K30" s="2"/>
      <c r="L30" s="2"/>
    </row>
    <row r="31" spans="1:12" x14ac:dyDescent="0.25">
      <c r="A31" s="51" t="s">
        <v>87</v>
      </c>
      <c r="B31" s="14" t="s">
        <v>13</v>
      </c>
      <c r="C31" s="15"/>
      <c r="D31" s="15"/>
      <c r="E31" s="15"/>
      <c r="F31" s="14" t="s">
        <v>13</v>
      </c>
      <c r="G31" s="15"/>
      <c r="H31" s="52"/>
      <c r="I31" s="43"/>
      <c r="J31" s="15"/>
      <c r="K31" s="2"/>
      <c r="L31" s="2"/>
    </row>
    <row r="32" spans="1:12" x14ac:dyDescent="0.25">
      <c r="A32" s="50" t="s">
        <v>88</v>
      </c>
      <c r="B32" s="5" t="s">
        <v>62</v>
      </c>
      <c r="C32" s="9">
        <v>4</v>
      </c>
      <c r="D32" s="9">
        <v>0</v>
      </c>
      <c r="E32" s="9">
        <f>C32*D32</f>
        <v>0</v>
      </c>
      <c r="F32" s="5" t="s">
        <v>13</v>
      </c>
      <c r="G32" s="20"/>
      <c r="H32" s="31">
        <f>C32*G32</f>
        <v>0</v>
      </c>
      <c r="I32" s="44">
        <f t="shared" ref="I32:J34" si="2">D32+G32</f>
        <v>0</v>
      </c>
      <c r="J32" s="9">
        <f t="shared" si="2"/>
        <v>0</v>
      </c>
      <c r="K32" s="2"/>
      <c r="L32" s="2"/>
    </row>
    <row r="33" spans="1:12" x14ac:dyDescent="0.25">
      <c r="A33" s="50" t="s">
        <v>89</v>
      </c>
      <c r="B33" s="5" t="s">
        <v>90</v>
      </c>
      <c r="C33" s="9">
        <v>1</v>
      </c>
      <c r="D33" s="20"/>
      <c r="E33" s="9">
        <f>C33*D33</f>
        <v>0</v>
      </c>
      <c r="F33" s="5" t="s">
        <v>13</v>
      </c>
      <c r="G33" s="9">
        <v>0</v>
      </c>
      <c r="H33" s="31">
        <f>C33*G33</f>
        <v>0</v>
      </c>
      <c r="I33" s="44">
        <f t="shared" si="2"/>
        <v>0</v>
      </c>
      <c r="J33" s="9">
        <f t="shared" si="2"/>
        <v>0</v>
      </c>
      <c r="K33" s="2"/>
      <c r="L33" s="2"/>
    </row>
    <row r="34" spans="1:12" x14ac:dyDescent="0.25">
      <c r="A34" s="50" t="s">
        <v>91</v>
      </c>
      <c r="B34" s="5" t="s">
        <v>90</v>
      </c>
      <c r="C34" s="9">
        <v>1</v>
      </c>
      <c r="D34" s="20"/>
      <c r="E34" s="9">
        <f>C34*D34</f>
        <v>0</v>
      </c>
      <c r="F34" s="5" t="s">
        <v>13</v>
      </c>
      <c r="G34" s="9">
        <v>0</v>
      </c>
      <c r="H34" s="31">
        <f>C34*G34</f>
        <v>0</v>
      </c>
      <c r="I34" s="44">
        <f t="shared" si="2"/>
        <v>0</v>
      </c>
      <c r="J34" s="9">
        <f t="shared" si="2"/>
        <v>0</v>
      </c>
      <c r="K34" s="2"/>
      <c r="L34" s="2"/>
    </row>
    <row r="35" spans="1:12" x14ac:dyDescent="0.25">
      <c r="A35" s="51" t="s">
        <v>92</v>
      </c>
      <c r="B35" s="14" t="s">
        <v>13</v>
      </c>
      <c r="C35" s="15"/>
      <c r="D35" s="15"/>
      <c r="E35" s="15"/>
      <c r="F35" s="14" t="s">
        <v>13</v>
      </c>
      <c r="G35" s="19"/>
      <c r="H35" s="52"/>
      <c r="I35" s="43"/>
      <c r="J35" s="15"/>
      <c r="K35" s="2"/>
      <c r="L35" s="2"/>
    </row>
    <row r="36" spans="1:12" x14ac:dyDescent="0.25">
      <c r="A36" s="50" t="s">
        <v>93</v>
      </c>
      <c r="B36" s="5" t="s">
        <v>69</v>
      </c>
      <c r="C36" s="9">
        <v>5</v>
      </c>
      <c r="D36" s="20"/>
      <c r="E36" s="9">
        <f>C36*D36</f>
        <v>0</v>
      </c>
      <c r="F36" s="5" t="s">
        <v>13</v>
      </c>
      <c r="G36" s="20"/>
      <c r="H36" s="31">
        <f>C36*G36</f>
        <v>0</v>
      </c>
      <c r="I36" s="44">
        <f>D36+G36</f>
        <v>0</v>
      </c>
      <c r="J36" s="9">
        <f>E36+H36</f>
        <v>0</v>
      </c>
      <c r="K36" s="2"/>
      <c r="L36" s="2"/>
    </row>
    <row r="37" spans="1:12" x14ac:dyDescent="0.25">
      <c r="A37" s="51" t="s">
        <v>94</v>
      </c>
      <c r="B37" s="14" t="s">
        <v>13</v>
      </c>
      <c r="C37" s="15"/>
      <c r="D37" s="15"/>
      <c r="E37" s="15"/>
      <c r="F37" s="14" t="s">
        <v>13</v>
      </c>
      <c r="G37" s="15"/>
      <c r="H37" s="52"/>
      <c r="I37" s="43"/>
      <c r="J37" s="15"/>
      <c r="K37" s="2"/>
      <c r="L37" s="2"/>
    </row>
    <row r="38" spans="1:12" x14ac:dyDescent="0.25">
      <c r="A38" s="50" t="s">
        <v>95</v>
      </c>
      <c r="B38" s="5" t="s">
        <v>62</v>
      </c>
      <c r="C38" s="9">
        <v>4</v>
      </c>
      <c r="D38" s="20"/>
      <c r="E38" s="9">
        <f>C38*D38</f>
        <v>0</v>
      </c>
      <c r="F38" s="5" t="s">
        <v>13</v>
      </c>
      <c r="G38" s="9">
        <v>0</v>
      </c>
      <c r="H38" s="31">
        <f>C38*G38</f>
        <v>0</v>
      </c>
      <c r="I38" s="44">
        <f>D38+G38</f>
        <v>0</v>
      </c>
      <c r="J38" s="9">
        <f>E38+H38</f>
        <v>0</v>
      </c>
      <c r="K38" s="2"/>
      <c r="L38" s="2"/>
    </row>
    <row r="39" spans="1:12" x14ac:dyDescent="0.25">
      <c r="A39" s="50" t="s">
        <v>96</v>
      </c>
      <c r="B39" s="5" t="s">
        <v>62</v>
      </c>
      <c r="C39" s="9">
        <v>4</v>
      </c>
      <c r="D39" s="20"/>
      <c r="E39" s="9">
        <f>C39*D39</f>
        <v>0</v>
      </c>
      <c r="F39" s="5" t="s">
        <v>13</v>
      </c>
      <c r="G39" s="9">
        <v>0</v>
      </c>
      <c r="H39" s="31">
        <f>C39*G39</f>
        <v>0</v>
      </c>
      <c r="I39" s="44">
        <f>D39+G39</f>
        <v>0</v>
      </c>
      <c r="J39" s="9">
        <f>E39+H39</f>
        <v>0</v>
      </c>
      <c r="K39" s="2"/>
      <c r="L39" s="2"/>
    </row>
    <row r="40" spans="1:12" x14ac:dyDescent="0.25">
      <c r="A40" s="51" t="s">
        <v>97</v>
      </c>
      <c r="B40" s="14" t="s">
        <v>13</v>
      </c>
      <c r="C40" s="15"/>
      <c r="D40" s="15"/>
      <c r="E40" s="15"/>
      <c r="F40" s="14" t="s">
        <v>13</v>
      </c>
      <c r="G40" s="15"/>
      <c r="H40" s="52"/>
      <c r="I40" s="43"/>
      <c r="J40" s="15"/>
      <c r="K40" s="2"/>
      <c r="L40" s="2"/>
    </row>
    <row r="41" spans="1:12" x14ac:dyDescent="0.25">
      <c r="A41" s="50" t="s">
        <v>98</v>
      </c>
      <c r="B41" s="5" t="s">
        <v>62</v>
      </c>
      <c r="C41" s="9">
        <v>1</v>
      </c>
      <c r="D41" s="20"/>
      <c r="E41" s="9">
        <f>C41*D41</f>
        <v>0</v>
      </c>
      <c r="F41" s="5" t="s">
        <v>13</v>
      </c>
      <c r="G41" s="20"/>
      <c r="H41" s="31">
        <f>C41*G41</f>
        <v>0</v>
      </c>
      <c r="I41" s="44">
        <f>D41+G41</f>
        <v>0</v>
      </c>
      <c r="J41" s="9">
        <f>E41+H41</f>
        <v>0</v>
      </c>
      <c r="K41" s="2"/>
      <c r="L41" s="2"/>
    </row>
    <row r="42" spans="1:12" x14ac:dyDescent="0.25">
      <c r="A42" s="50" t="s">
        <v>13</v>
      </c>
      <c r="B42" s="5" t="s">
        <v>13</v>
      </c>
      <c r="C42" s="9"/>
      <c r="D42" s="9"/>
      <c r="E42" s="9"/>
      <c r="F42" s="5" t="s">
        <v>13</v>
      </c>
      <c r="G42" s="9"/>
      <c r="H42" s="31"/>
      <c r="I42" s="44">
        <f>D42+G42</f>
        <v>0</v>
      </c>
      <c r="J42" s="9">
        <f>E42+H42</f>
        <v>0</v>
      </c>
      <c r="K42" s="2"/>
      <c r="L42" s="2"/>
    </row>
    <row r="43" spans="1:12" x14ac:dyDescent="0.25">
      <c r="A43" s="48" t="s">
        <v>99</v>
      </c>
      <c r="B43" s="22" t="s">
        <v>13</v>
      </c>
      <c r="C43" s="23"/>
      <c r="D43" s="23"/>
      <c r="E43" s="23"/>
      <c r="F43" s="22" t="s">
        <v>13</v>
      </c>
      <c r="G43" s="23"/>
      <c r="H43" s="49"/>
      <c r="I43" s="43"/>
      <c r="J43" s="15"/>
      <c r="K43" s="2"/>
      <c r="L43" s="2"/>
    </row>
    <row r="44" spans="1:12" ht="24.75" x14ac:dyDescent="0.25">
      <c r="A44" s="50" t="s">
        <v>100</v>
      </c>
      <c r="B44" s="5" t="s">
        <v>62</v>
      </c>
      <c r="C44" s="9">
        <v>6</v>
      </c>
      <c r="D44" s="20"/>
      <c r="E44" s="9">
        <f>C44*D44</f>
        <v>0</v>
      </c>
      <c r="F44" s="5" t="s">
        <v>13</v>
      </c>
      <c r="G44" s="20"/>
      <c r="H44" s="31">
        <f>C44*G44</f>
        <v>0</v>
      </c>
      <c r="I44" s="44">
        <f t="shared" ref="I44:J46" si="3">D44+G44</f>
        <v>0</v>
      </c>
      <c r="J44" s="9">
        <f t="shared" si="3"/>
        <v>0</v>
      </c>
      <c r="K44" s="2"/>
      <c r="L44" s="2"/>
    </row>
    <row r="45" spans="1:12" ht="24.75" x14ac:dyDescent="0.25">
      <c r="A45" s="50" t="s">
        <v>101</v>
      </c>
      <c r="B45" s="5" t="s">
        <v>62</v>
      </c>
      <c r="C45" s="9">
        <v>5</v>
      </c>
      <c r="D45" s="20"/>
      <c r="E45" s="9">
        <f>C45*D45</f>
        <v>0</v>
      </c>
      <c r="F45" s="5" t="s">
        <v>13</v>
      </c>
      <c r="G45" s="20"/>
      <c r="H45" s="31">
        <f>C45*G45</f>
        <v>0</v>
      </c>
      <c r="I45" s="44">
        <f t="shared" si="3"/>
        <v>0</v>
      </c>
      <c r="J45" s="9">
        <f t="shared" si="3"/>
        <v>0</v>
      </c>
      <c r="K45" s="2"/>
      <c r="L45" s="2"/>
    </row>
    <row r="46" spans="1:12" x14ac:dyDescent="0.25">
      <c r="A46" s="50" t="s">
        <v>13</v>
      </c>
      <c r="B46" s="5" t="s">
        <v>13</v>
      </c>
      <c r="C46" s="9"/>
      <c r="D46" s="9"/>
      <c r="E46" s="9"/>
      <c r="F46" s="5" t="s">
        <v>13</v>
      </c>
      <c r="G46" s="9"/>
      <c r="H46" s="31"/>
      <c r="I46" s="44">
        <f t="shared" si="3"/>
        <v>0</v>
      </c>
      <c r="J46" s="9">
        <f t="shared" si="3"/>
        <v>0</v>
      </c>
      <c r="K46" s="2"/>
      <c r="L46" s="2"/>
    </row>
    <row r="47" spans="1:12" x14ac:dyDescent="0.25">
      <c r="A47" s="48" t="s">
        <v>102</v>
      </c>
      <c r="B47" s="22" t="s">
        <v>13</v>
      </c>
      <c r="C47" s="23"/>
      <c r="D47" s="23"/>
      <c r="E47" s="23"/>
      <c r="F47" s="22" t="s">
        <v>13</v>
      </c>
      <c r="G47" s="23"/>
      <c r="H47" s="49"/>
      <c r="I47" s="43"/>
      <c r="J47" s="15"/>
      <c r="K47" s="2"/>
      <c r="L47" s="2"/>
    </row>
    <row r="48" spans="1:12" x14ac:dyDescent="0.25">
      <c r="A48" s="51" t="s">
        <v>103</v>
      </c>
      <c r="B48" s="14" t="s">
        <v>13</v>
      </c>
      <c r="C48" s="15"/>
      <c r="D48" s="15"/>
      <c r="E48" s="15"/>
      <c r="F48" s="14" t="s">
        <v>13</v>
      </c>
      <c r="G48" s="15"/>
      <c r="H48" s="52"/>
      <c r="I48" s="43"/>
      <c r="J48" s="15"/>
      <c r="K48" s="2"/>
      <c r="L48" s="2"/>
    </row>
    <row r="49" spans="1:12" x14ac:dyDescent="0.25">
      <c r="A49" s="50" t="s">
        <v>104</v>
      </c>
      <c r="B49" s="5" t="s">
        <v>62</v>
      </c>
      <c r="C49" s="9">
        <v>7</v>
      </c>
      <c r="D49" s="20"/>
      <c r="E49" s="9">
        <f>C49*D49</f>
        <v>0</v>
      </c>
      <c r="F49" s="5" t="s">
        <v>13</v>
      </c>
      <c r="G49" s="9">
        <v>0</v>
      </c>
      <c r="H49" s="31">
        <f>C49*G49</f>
        <v>0</v>
      </c>
      <c r="I49" s="44">
        <f>D49+G49</f>
        <v>0</v>
      </c>
      <c r="J49" s="9">
        <f>E49+H49</f>
        <v>0</v>
      </c>
      <c r="K49" s="2"/>
      <c r="L49" s="2"/>
    </row>
    <row r="50" spans="1:12" x14ac:dyDescent="0.25">
      <c r="A50" s="51" t="s">
        <v>105</v>
      </c>
      <c r="B50" s="14" t="s">
        <v>13</v>
      </c>
      <c r="C50" s="15"/>
      <c r="D50" s="15"/>
      <c r="E50" s="15"/>
      <c r="F50" s="14" t="s">
        <v>13</v>
      </c>
      <c r="G50" s="15"/>
      <c r="H50" s="52"/>
      <c r="I50" s="43"/>
      <c r="J50" s="15"/>
      <c r="K50" s="2"/>
      <c r="L50" s="2"/>
    </row>
    <row r="51" spans="1:12" x14ac:dyDescent="0.25">
      <c r="A51" s="51" t="s">
        <v>106</v>
      </c>
      <c r="B51" s="14" t="s">
        <v>13</v>
      </c>
      <c r="C51" s="15"/>
      <c r="D51" s="15"/>
      <c r="E51" s="15"/>
      <c r="F51" s="14" t="s">
        <v>13</v>
      </c>
      <c r="G51" s="15"/>
      <c r="H51" s="52"/>
      <c r="I51" s="43"/>
      <c r="J51" s="15"/>
      <c r="K51" s="2"/>
      <c r="L51" s="2"/>
    </row>
    <row r="52" spans="1:12" x14ac:dyDescent="0.25">
      <c r="A52" s="50" t="s">
        <v>107</v>
      </c>
      <c r="B52" s="5" t="s">
        <v>69</v>
      </c>
      <c r="C52" s="9">
        <v>30</v>
      </c>
      <c r="D52" s="20"/>
      <c r="E52" s="9">
        <f>C52*D52</f>
        <v>0</v>
      </c>
      <c r="F52" s="5" t="s">
        <v>13</v>
      </c>
      <c r="G52" s="9">
        <v>0</v>
      </c>
      <c r="H52" s="31">
        <f>C52*G52</f>
        <v>0</v>
      </c>
      <c r="I52" s="44">
        <f>D52+G52</f>
        <v>0</v>
      </c>
      <c r="J52" s="9">
        <f>E52+H52</f>
        <v>0</v>
      </c>
      <c r="K52" s="2"/>
      <c r="L52" s="2"/>
    </row>
    <row r="53" spans="1:12" x14ac:dyDescent="0.25">
      <c r="A53" s="48" t="s">
        <v>108</v>
      </c>
      <c r="B53" s="22" t="s">
        <v>13</v>
      </c>
      <c r="C53" s="23"/>
      <c r="D53" s="23"/>
      <c r="E53" s="23"/>
      <c r="F53" s="22" t="s">
        <v>13</v>
      </c>
      <c r="G53" s="23"/>
      <c r="H53" s="49"/>
      <c r="I53" s="43"/>
      <c r="J53" s="15"/>
      <c r="K53" s="2"/>
      <c r="L53" s="2"/>
    </row>
    <row r="54" spans="1:12" x14ac:dyDescent="0.25">
      <c r="A54" s="51" t="s">
        <v>109</v>
      </c>
      <c r="B54" s="14" t="s">
        <v>13</v>
      </c>
      <c r="C54" s="15"/>
      <c r="D54" s="15"/>
      <c r="E54" s="15"/>
      <c r="F54" s="14" t="s">
        <v>13</v>
      </c>
      <c r="G54" s="15"/>
      <c r="H54" s="52"/>
      <c r="I54" s="43"/>
      <c r="J54" s="15"/>
      <c r="K54" s="2"/>
      <c r="L54" s="2"/>
    </row>
    <row r="55" spans="1:12" x14ac:dyDescent="0.25">
      <c r="A55" s="50" t="s">
        <v>107</v>
      </c>
      <c r="B55" s="5" t="s">
        <v>69</v>
      </c>
      <c r="C55" s="9">
        <v>20</v>
      </c>
      <c r="D55" s="20"/>
      <c r="E55" s="9">
        <f>C55*D55</f>
        <v>0</v>
      </c>
      <c r="F55" s="5" t="s">
        <v>13</v>
      </c>
      <c r="G55" s="9">
        <v>0</v>
      </c>
      <c r="H55" s="31">
        <f>C55*G55</f>
        <v>0</v>
      </c>
      <c r="I55" s="44">
        <f>D55+G55</f>
        <v>0</v>
      </c>
      <c r="J55" s="9">
        <f>E55+H55</f>
        <v>0</v>
      </c>
      <c r="K55" s="2"/>
      <c r="L55" s="2"/>
    </row>
    <row r="56" spans="1:12" x14ac:dyDescent="0.25">
      <c r="A56" s="51" t="s">
        <v>110</v>
      </c>
      <c r="B56" s="14" t="s">
        <v>13</v>
      </c>
      <c r="C56" s="15"/>
      <c r="D56" s="15"/>
      <c r="E56" s="15"/>
      <c r="F56" s="14" t="s">
        <v>13</v>
      </c>
      <c r="G56" s="15"/>
      <c r="H56" s="52"/>
      <c r="I56" s="43"/>
      <c r="J56" s="15"/>
      <c r="K56" s="2"/>
      <c r="L56" s="2"/>
    </row>
    <row r="57" spans="1:12" x14ac:dyDescent="0.25">
      <c r="A57" s="50" t="s">
        <v>111</v>
      </c>
      <c r="B57" s="5" t="s">
        <v>112</v>
      </c>
      <c r="C57" s="9">
        <v>2</v>
      </c>
      <c r="D57" s="20"/>
      <c r="E57" s="9">
        <f>C57*D57</f>
        <v>0</v>
      </c>
      <c r="F57" s="5" t="s">
        <v>13</v>
      </c>
      <c r="G57" s="9">
        <v>0</v>
      </c>
      <c r="H57" s="31">
        <f>C57*G57</f>
        <v>0</v>
      </c>
      <c r="I57" s="44">
        <f>D57+G57</f>
        <v>0</v>
      </c>
      <c r="J57" s="9">
        <f>E57+H57</f>
        <v>0</v>
      </c>
      <c r="K57" s="2"/>
      <c r="L57" s="2"/>
    </row>
    <row r="58" spans="1:12" x14ac:dyDescent="0.25">
      <c r="A58" s="51" t="s">
        <v>113</v>
      </c>
      <c r="B58" s="14" t="s">
        <v>13</v>
      </c>
      <c r="C58" s="15"/>
      <c r="D58" s="15"/>
      <c r="E58" s="15"/>
      <c r="F58" s="14" t="s">
        <v>13</v>
      </c>
      <c r="G58" s="15"/>
      <c r="H58" s="52"/>
      <c r="I58" s="43"/>
      <c r="J58" s="15"/>
      <c r="K58" s="2"/>
      <c r="L58" s="2"/>
    </row>
    <row r="59" spans="1:12" x14ac:dyDescent="0.25">
      <c r="A59" s="50" t="s">
        <v>111</v>
      </c>
      <c r="B59" s="5" t="s">
        <v>112</v>
      </c>
      <c r="C59" s="9">
        <v>5</v>
      </c>
      <c r="D59" s="20"/>
      <c r="E59" s="9">
        <f>C59*D59</f>
        <v>0</v>
      </c>
      <c r="F59" s="5" t="s">
        <v>13</v>
      </c>
      <c r="G59" s="9">
        <v>0</v>
      </c>
      <c r="H59" s="31">
        <f>C59*G59</f>
        <v>0</v>
      </c>
      <c r="I59" s="44">
        <f>D59+G59</f>
        <v>0</v>
      </c>
      <c r="J59" s="9">
        <f>E59+H59</f>
        <v>0</v>
      </c>
      <c r="K59" s="2"/>
      <c r="L59" s="2"/>
    </row>
    <row r="60" spans="1:12" x14ac:dyDescent="0.25">
      <c r="A60" s="50" t="s">
        <v>13</v>
      </c>
      <c r="B60" s="5" t="s">
        <v>13</v>
      </c>
      <c r="C60" s="9"/>
      <c r="D60" s="9"/>
      <c r="E60" s="9"/>
      <c r="F60" s="5" t="s">
        <v>13</v>
      </c>
      <c r="G60" s="9"/>
      <c r="H60" s="31"/>
      <c r="I60" s="44">
        <f>D60+G60</f>
        <v>0</v>
      </c>
      <c r="J60" s="9">
        <f>E60+H60</f>
        <v>0</v>
      </c>
      <c r="K60" s="2"/>
      <c r="L60" s="2"/>
    </row>
    <row r="61" spans="1:12" x14ac:dyDescent="0.25">
      <c r="A61" s="48" t="s">
        <v>114</v>
      </c>
      <c r="B61" s="22" t="s">
        <v>13</v>
      </c>
      <c r="C61" s="23"/>
      <c r="D61" s="23"/>
      <c r="E61" s="23"/>
      <c r="F61" s="22" t="s">
        <v>13</v>
      </c>
      <c r="G61" s="23"/>
      <c r="H61" s="49"/>
      <c r="I61" s="43"/>
      <c r="J61" s="15"/>
      <c r="K61" s="2"/>
      <c r="L61" s="2"/>
    </row>
    <row r="62" spans="1:12" x14ac:dyDescent="0.25">
      <c r="A62" s="50" t="s">
        <v>115</v>
      </c>
      <c r="B62" s="5" t="s">
        <v>116</v>
      </c>
      <c r="C62" s="9">
        <v>4</v>
      </c>
      <c r="D62" s="9">
        <v>0</v>
      </c>
      <c r="E62" s="9">
        <f>C62*D62</f>
        <v>0</v>
      </c>
      <c r="F62" s="5" t="s">
        <v>13</v>
      </c>
      <c r="G62" s="20"/>
      <c r="H62" s="31">
        <f>C62*G62</f>
        <v>0</v>
      </c>
      <c r="I62" s="44">
        <f t="shared" ref="I62:J66" si="4">D62+G62</f>
        <v>0</v>
      </c>
      <c r="J62" s="9">
        <f t="shared" si="4"/>
        <v>0</v>
      </c>
      <c r="K62" s="2"/>
      <c r="L62" s="2"/>
    </row>
    <row r="63" spans="1:12" x14ac:dyDescent="0.25">
      <c r="A63" s="50" t="s">
        <v>117</v>
      </c>
      <c r="B63" s="5" t="s">
        <v>116</v>
      </c>
      <c r="C63" s="9">
        <v>2</v>
      </c>
      <c r="D63" s="9">
        <v>0</v>
      </c>
      <c r="E63" s="9">
        <f>C63*D63</f>
        <v>0</v>
      </c>
      <c r="F63" s="5" t="s">
        <v>13</v>
      </c>
      <c r="G63" s="20"/>
      <c r="H63" s="31">
        <f>C63*G63</f>
        <v>0</v>
      </c>
      <c r="I63" s="44">
        <f t="shared" si="4"/>
        <v>0</v>
      </c>
      <c r="J63" s="9">
        <f t="shared" si="4"/>
        <v>0</v>
      </c>
      <c r="K63" s="2"/>
      <c r="L63" s="2"/>
    </row>
    <row r="64" spans="1:12" x14ac:dyDescent="0.25">
      <c r="A64" s="50" t="s">
        <v>118</v>
      </c>
      <c r="B64" s="5" t="s">
        <v>116</v>
      </c>
      <c r="C64" s="9">
        <v>4</v>
      </c>
      <c r="D64" s="9">
        <v>0</v>
      </c>
      <c r="E64" s="9">
        <f>C64*D64</f>
        <v>0</v>
      </c>
      <c r="F64" s="5" t="s">
        <v>13</v>
      </c>
      <c r="G64" s="20"/>
      <c r="H64" s="31">
        <f>C64*G64</f>
        <v>0</v>
      </c>
      <c r="I64" s="44">
        <f t="shared" si="4"/>
        <v>0</v>
      </c>
      <c r="J64" s="9">
        <f t="shared" si="4"/>
        <v>0</v>
      </c>
      <c r="K64" s="2"/>
      <c r="L64" s="2"/>
    </row>
    <row r="65" spans="1:12" x14ac:dyDescent="0.25">
      <c r="A65" s="50" t="s">
        <v>119</v>
      </c>
      <c r="B65" s="5" t="s">
        <v>116</v>
      </c>
      <c r="C65" s="9">
        <v>2</v>
      </c>
      <c r="D65" s="9">
        <v>0</v>
      </c>
      <c r="E65" s="9">
        <f>C65*D65</f>
        <v>0</v>
      </c>
      <c r="F65" s="5" t="s">
        <v>13</v>
      </c>
      <c r="G65" s="20"/>
      <c r="H65" s="31">
        <f>C65*G65</f>
        <v>0</v>
      </c>
      <c r="I65" s="44">
        <f t="shared" si="4"/>
        <v>0</v>
      </c>
      <c r="J65" s="9">
        <f t="shared" si="4"/>
        <v>0</v>
      </c>
      <c r="K65" s="2"/>
      <c r="L65" s="2"/>
    </row>
    <row r="66" spans="1:12" x14ac:dyDescent="0.25">
      <c r="A66" s="50" t="s">
        <v>120</v>
      </c>
      <c r="B66" s="5" t="s">
        <v>116</v>
      </c>
      <c r="C66" s="9">
        <v>4</v>
      </c>
      <c r="D66" s="9">
        <v>0</v>
      </c>
      <c r="E66" s="9">
        <f>C66*D66</f>
        <v>0</v>
      </c>
      <c r="F66" s="5" t="s">
        <v>13</v>
      </c>
      <c r="G66" s="20"/>
      <c r="H66" s="31">
        <f>C66*G66</f>
        <v>0</v>
      </c>
      <c r="I66" s="44">
        <f t="shared" si="4"/>
        <v>0</v>
      </c>
      <c r="J66" s="9">
        <f t="shared" si="4"/>
        <v>0</v>
      </c>
      <c r="K66" s="2"/>
      <c r="L66" s="2"/>
    </row>
    <row r="67" spans="1:12" x14ac:dyDescent="0.25">
      <c r="A67" s="51" t="s">
        <v>121</v>
      </c>
      <c r="B67" s="14" t="s">
        <v>13</v>
      </c>
      <c r="C67" s="15"/>
      <c r="D67" s="15"/>
      <c r="E67" s="15"/>
      <c r="F67" s="14" t="s">
        <v>13</v>
      </c>
      <c r="G67" s="15"/>
      <c r="H67" s="52"/>
      <c r="I67" s="43"/>
      <c r="J67" s="15"/>
      <c r="K67" s="2"/>
      <c r="L67" s="2"/>
    </row>
    <row r="68" spans="1:12" x14ac:dyDescent="0.25">
      <c r="A68" s="50" t="s">
        <v>122</v>
      </c>
      <c r="B68" s="5" t="s">
        <v>116</v>
      </c>
      <c r="C68" s="9">
        <v>4</v>
      </c>
      <c r="D68" s="9">
        <v>0</v>
      </c>
      <c r="E68" s="9">
        <f>C68*D68</f>
        <v>0</v>
      </c>
      <c r="F68" s="5" t="s">
        <v>13</v>
      </c>
      <c r="G68" s="20"/>
      <c r="H68" s="31">
        <f>C68*G68</f>
        <v>0</v>
      </c>
      <c r="I68" s="44">
        <f>D68+G68</f>
        <v>0</v>
      </c>
      <c r="J68" s="9">
        <f>E68+H68</f>
        <v>0</v>
      </c>
      <c r="K68" s="2"/>
      <c r="L68" s="2"/>
    </row>
    <row r="69" spans="1:12" x14ac:dyDescent="0.25">
      <c r="A69" s="51" t="s">
        <v>123</v>
      </c>
      <c r="B69" s="14" t="s">
        <v>13</v>
      </c>
      <c r="C69" s="15"/>
      <c r="D69" s="15"/>
      <c r="E69" s="15"/>
      <c r="F69" s="14" t="s">
        <v>13</v>
      </c>
      <c r="G69" s="15"/>
      <c r="H69" s="52"/>
      <c r="I69" s="43"/>
      <c r="J69" s="15"/>
      <c r="K69" s="2"/>
      <c r="L69" s="2"/>
    </row>
    <row r="70" spans="1:12" x14ac:dyDescent="0.25">
      <c r="A70" s="51" t="s">
        <v>124</v>
      </c>
      <c r="B70" s="14" t="s">
        <v>13</v>
      </c>
      <c r="C70" s="15"/>
      <c r="D70" s="15"/>
      <c r="E70" s="15"/>
      <c r="F70" s="14" t="s">
        <v>13</v>
      </c>
      <c r="G70" s="15"/>
      <c r="H70" s="52"/>
      <c r="I70" s="43"/>
      <c r="J70" s="15"/>
      <c r="K70" s="2"/>
      <c r="L70" s="2"/>
    </row>
    <row r="71" spans="1:12" x14ac:dyDescent="0.25">
      <c r="A71" s="50" t="s">
        <v>125</v>
      </c>
      <c r="B71" s="5" t="s">
        <v>116</v>
      </c>
      <c r="C71" s="9">
        <v>4</v>
      </c>
      <c r="D71" s="9">
        <v>0</v>
      </c>
      <c r="E71" s="9">
        <f>C71*D71</f>
        <v>0</v>
      </c>
      <c r="F71" s="5" t="s">
        <v>13</v>
      </c>
      <c r="G71" s="20"/>
      <c r="H71" s="31">
        <f>C71*G71</f>
        <v>0</v>
      </c>
      <c r="I71" s="44">
        <f t="shared" ref="I71:J73" si="5">D71+G71</f>
        <v>0</v>
      </c>
      <c r="J71" s="9">
        <f t="shared" si="5"/>
        <v>0</v>
      </c>
      <c r="K71" s="2"/>
      <c r="L71" s="2"/>
    </row>
    <row r="72" spans="1:12" x14ac:dyDescent="0.25">
      <c r="A72" s="50" t="s">
        <v>13</v>
      </c>
      <c r="B72" s="5" t="s">
        <v>13</v>
      </c>
      <c r="C72" s="9"/>
      <c r="D72" s="9"/>
      <c r="E72" s="9"/>
      <c r="F72" s="5" t="s">
        <v>13</v>
      </c>
      <c r="G72" s="9"/>
      <c r="H72" s="31"/>
      <c r="I72" s="44">
        <f t="shared" si="5"/>
        <v>0</v>
      </c>
      <c r="J72" s="9">
        <f t="shared" si="5"/>
        <v>0</v>
      </c>
      <c r="K72" s="2"/>
      <c r="L72" s="2"/>
    </row>
    <row r="73" spans="1:12" x14ac:dyDescent="0.25">
      <c r="A73" s="50" t="s">
        <v>126</v>
      </c>
      <c r="B73" s="5" t="s">
        <v>13</v>
      </c>
      <c r="C73" s="9"/>
      <c r="D73" s="9"/>
      <c r="E73" s="21">
        <f>M1+Parametry!B33/100*E49+Parametry!B33/100*E52+Parametry!B33/100*E55+Parametry!B33/100*E57+Parametry!B33/100*E59+Parametry!B33/100*E62+Parametry!B33/100*E63+Parametry!B33/100*E64+Parametry!B33/100*E65+Parametry!B33/100*E66+Parametry!B33/100*E68+Parametry!B33/100*E71</f>
        <v>0</v>
      </c>
      <c r="F73" s="5" t="s">
        <v>13</v>
      </c>
      <c r="G73" s="9"/>
      <c r="H73" s="31"/>
      <c r="I73" s="44">
        <f t="shared" si="5"/>
        <v>0</v>
      </c>
      <c r="J73" s="9">
        <f t="shared" si="5"/>
        <v>0</v>
      </c>
      <c r="K73" s="2"/>
      <c r="L73" s="2"/>
    </row>
    <row r="74" spans="1:12" ht="15.75" thickBot="1" x14ac:dyDescent="0.3">
      <c r="A74" s="53" t="s">
        <v>153</v>
      </c>
      <c r="B74" s="54" t="s">
        <v>13</v>
      </c>
      <c r="C74" s="55"/>
      <c r="D74" s="55"/>
      <c r="E74" s="55">
        <f>SUM(E3:E73)</f>
        <v>0</v>
      </c>
      <c r="F74" s="54" t="s">
        <v>13</v>
      </c>
      <c r="G74" s="55"/>
      <c r="H74" s="56">
        <f>SUM(H3:H73)</f>
        <v>0</v>
      </c>
      <c r="I74" s="42"/>
      <c r="J74" s="13">
        <f>SUM(J3:J73)</f>
        <v>0</v>
      </c>
      <c r="K74" s="2"/>
      <c r="L74" s="2"/>
    </row>
    <row r="75" spans="1:12" x14ac:dyDescent="0.25">
      <c r="A75" s="57" t="s">
        <v>13</v>
      </c>
      <c r="B75" s="58" t="s">
        <v>13</v>
      </c>
      <c r="C75" s="59"/>
      <c r="D75" s="59"/>
      <c r="E75" s="59"/>
      <c r="F75" s="58" t="s">
        <v>13</v>
      </c>
      <c r="G75" s="59"/>
      <c r="H75" s="59"/>
      <c r="I75" s="44">
        <f>D75+G75</f>
        <v>0</v>
      </c>
      <c r="J75" s="9">
        <f>E75+H75</f>
        <v>0</v>
      </c>
      <c r="K75" s="2"/>
      <c r="L75" s="2"/>
    </row>
  </sheetData>
  <sheetProtection algorithmName="SHA-512" hashValue="ZmUXF68069IffyFMS1hniZT3bgBH04I7hNpy2DBpUdeJzbUcKEzSNUkIS6elQEXxEwHuIdfpUKtsEqmvsvpMWg==" saltValue="YV2H3ODaoQk8LZIhOZLvSw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86" fitToHeight="0" orientation="portrait" r:id="rId1"/>
  <headerFooter>
    <oddHeader>&amp;CRekonstrukce sociálního zázemí v Provozní budově ČOV
D.1.1.4.4    Silnoproudá elektrotechnika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25" sqref="A25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3" max="3" width="0" hidden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12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13</v>
      </c>
      <c r="C10" s="2"/>
    </row>
    <row r="11" spans="1:3" x14ac:dyDescent="0.25">
      <c r="A11" s="5" t="s">
        <v>18</v>
      </c>
      <c r="B11" s="7" t="s">
        <v>19</v>
      </c>
      <c r="C11" s="2"/>
    </row>
    <row r="12" spans="1:3" x14ac:dyDescent="0.25">
      <c r="A12" s="5" t="s">
        <v>20</v>
      </c>
      <c r="B12" s="7" t="s">
        <v>16</v>
      </c>
      <c r="C12" s="2"/>
    </row>
    <row r="13" spans="1:3" x14ac:dyDescent="0.25">
      <c r="A13" s="5" t="s">
        <v>21</v>
      </c>
      <c r="B13" s="7" t="s">
        <v>22</v>
      </c>
      <c r="C13" s="2"/>
    </row>
    <row r="14" spans="1:3" x14ac:dyDescent="0.25">
      <c r="A14" s="5" t="s">
        <v>23</v>
      </c>
      <c r="B14" s="7" t="s">
        <v>24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25</v>
      </c>
      <c r="B16" s="10" t="s">
        <v>26</v>
      </c>
      <c r="C16" s="2"/>
    </row>
    <row r="17" spans="1:3" x14ac:dyDescent="0.25">
      <c r="A17" s="5" t="s">
        <v>27</v>
      </c>
      <c r="B17" s="10" t="s">
        <v>28</v>
      </c>
      <c r="C17" s="2"/>
    </row>
    <row r="18" spans="1:3" x14ac:dyDescent="0.25">
      <c r="A18" s="5" t="s">
        <v>29</v>
      </c>
      <c r="B18" s="10" t="s">
        <v>30</v>
      </c>
      <c r="C18" s="2"/>
    </row>
    <row r="19" spans="1:3" x14ac:dyDescent="0.25">
      <c r="A19" s="5" t="s">
        <v>31</v>
      </c>
      <c r="B19" s="10" t="s">
        <v>32</v>
      </c>
      <c r="C19" s="2"/>
    </row>
    <row r="20" spans="1:3" x14ac:dyDescent="0.25">
      <c r="A20" s="5" t="s">
        <v>33</v>
      </c>
      <c r="B20" s="10" t="s">
        <v>32</v>
      </c>
      <c r="C20" s="2"/>
    </row>
    <row r="21" spans="1:3" x14ac:dyDescent="0.25">
      <c r="A21" s="5" t="s">
        <v>34</v>
      </c>
      <c r="B21" s="10" t="s">
        <v>32</v>
      </c>
      <c r="C21" s="2"/>
    </row>
    <row r="22" spans="1:3" x14ac:dyDescent="0.25">
      <c r="A22" s="5" t="s">
        <v>35</v>
      </c>
      <c r="B22" s="10" t="s">
        <v>32</v>
      </c>
      <c r="C22" s="2"/>
    </row>
    <row r="23" spans="1:3" x14ac:dyDescent="0.25">
      <c r="A23" s="5" t="s">
        <v>36</v>
      </c>
      <c r="B23" s="10" t="s">
        <v>32</v>
      </c>
      <c r="C23" s="2"/>
    </row>
    <row r="24" spans="1:3" x14ac:dyDescent="0.25">
      <c r="A24" s="5" t="s">
        <v>37</v>
      </c>
      <c r="B24" s="10" t="s">
        <v>32</v>
      </c>
      <c r="C24" s="2"/>
    </row>
    <row r="25" spans="1:3" x14ac:dyDescent="0.25">
      <c r="A25" s="5" t="s">
        <v>38</v>
      </c>
      <c r="B25" s="10" t="s">
        <v>32</v>
      </c>
      <c r="C25" s="2"/>
    </row>
    <row r="26" spans="1:3" x14ac:dyDescent="0.25">
      <c r="A26" s="5" t="s">
        <v>39</v>
      </c>
      <c r="B26" s="10" t="s">
        <v>40</v>
      </c>
      <c r="C26" s="2"/>
    </row>
    <row r="27" spans="1:3" x14ac:dyDescent="0.25">
      <c r="A27" s="5" t="s">
        <v>41</v>
      </c>
      <c r="B27" s="10" t="s">
        <v>32</v>
      </c>
      <c r="C27" s="2"/>
    </row>
    <row r="28" spans="1:3" x14ac:dyDescent="0.25">
      <c r="A28" s="5" t="s">
        <v>42</v>
      </c>
      <c r="B28" s="10" t="s">
        <v>32</v>
      </c>
      <c r="C28" s="2"/>
    </row>
    <row r="29" spans="1:3" x14ac:dyDescent="0.25">
      <c r="A29" s="5" t="s">
        <v>43</v>
      </c>
      <c r="B29" s="10" t="s">
        <v>32</v>
      </c>
      <c r="C29" s="2"/>
    </row>
    <row r="30" spans="1:3" x14ac:dyDescent="0.25">
      <c r="A30" s="5" t="s">
        <v>44</v>
      </c>
      <c r="B30" s="10" t="s">
        <v>32</v>
      </c>
      <c r="C30" s="2"/>
    </row>
    <row r="31" spans="1:3" ht="24.75" x14ac:dyDescent="0.25">
      <c r="A31" s="16" t="s">
        <v>45</v>
      </c>
      <c r="B31" s="10" t="s">
        <v>46</v>
      </c>
      <c r="C31" s="2"/>
    </row>
    <row r="32" spans="1:3" x14ac:dyDescent="0.25">
      <c r="A32" s="5" t="s">
        <v>47</v>
      </c>
      <c r="B32" s="10" t="s">
        <v>48</v>
      </c>
      <c r="C32" s="2"/>
    </row>
    <row r="33" spans="1:2" x14ac:dyDescent="0.25">
      <c r="A33" s="18" t="s">
        <v>49</v>
      </c>
      <c r="B33" s="18">
        <v>5</v>
      </c>
    </row>
  </sheetData>
  <pageMargins left="0.51181102362204722" right="0.51181102362204722" top="0.78740157480314965" bottom="0.78740157480314965" header="0.31496062992125984" footer="0.31496062992125984"/>
  <pageSetup paperSize="9" firstPageNumber="3" fitToHeight="0" orientation="portrait" useFirstPageNumber="1" verticalDpi="0" r:id="rId1"/>
  <headerFooter>
    <oddHeader>&amp;CRekonstrukce sociálního zázemí v Provozní budově ČOV
D.1.1.4.4    Silnoproudá elektrotechnika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2023-05-15T14:31:18Z</cp:lastPrinted>
  <dcterms:created xsi:type="dcterms:W3CDTF">2023-05-14T22:21:51Z</dcterms:created>
  <dcterms:modified xsi:type="dcterms:W3CDTF">2023-05-15T14:31:57Z</dcterms:modified>
</cp:coreProperties>
</file>