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VESTICE\INVESTICE-PŘÍPRAVA\Jungmannova demolice RD\VŘ\"/>
    </mc:Choice>
  </mc:AlternateContent>
  <bookViews>
    <workbookView xWindow="720" yWindow="390" windowWidth="27555" windowHeight="12315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Rekapitulace!$G$18</definedName>
    <definedName name="Dodavka0">Položky!#REF!</definedName>
    <definedName name="HSV">Rekapitulace!$E$18</definedName>
    <definedName name="HSV0">Položky!#REF!</definedName>
    <definedName name="HZS">Rekapitulace!$I$18</definedName>
    <definedName name="HZS0">Položky!#REF!</definedName>
    <definedName name="JKSO">'Krycí list'!$G$2</definedName>
    <definedName name="MJ">'Krycí list'!$G$5</definedName>
    <definedName name="Mont">Rekapitulace!$H$18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Položky!$A$1:$G$87</definedName>
    <definedName name="_xlnm.Print_Area" localSheetId="1">Rekapitulace!$A$1:$I$32</definedName>
    <definedName name="PocetMJ">'Krycí list'!$G$6</definedName>
    <definedName name="Poznamka">'Krycí list'!$B$37</definedName>
    <definedName name="Projektant">'Krycí list'!$C$8</definedName>
    <definedName name="PSV">Rekapitulace!$F$18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Rekapitulace!$H$31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62913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86" i="3"/>
  <c r="BC86" i="3"/>
  <c r="BB86" i="3"/>
  <c r="BA86" i="3"/>
  <c r="G86" i="3"/>
  <c r="BD86" i="3" s="1"/>
  <c r="BE85" i="3"/>
  <c r="BC85" i="3"/>
  <c r="BB85" i="3"/>
  <c r="BA85" i="3"/>
  <c r="G85" i="3"/>
  <c r="BD85" i="3" s="1"/>
  <c r="BE84" i="3"/>
  <c r="BC84" i="3"/>
  <c r="BC87" i="3" s="1"/>
  <c r="G17" i="2" s="1"/>
  <c r="BB84" i="3"/>
  <c r="BA84" i="3"/>
  <c r="G84" i="3"/>
  <c r="BE83" i="3"/>
  <c r="BC83" i="3"/>
  <c r="BB83" i="3"/>
  <c r="BA83" i="3"/>
  <c r="G83" i="3"/>
  <c r="BD83" i="3" s="1"/>
  <c r="B17" i="2"/>
  <c r="A17" i="2"/>
  <c r="C87" i="3"/>
  <c r="BE78" i="3"/>
  <c r="BD78" i="3"/>
  <c r="BD81" i="3" s="1"/>
  <c r="H16" i="2" s="1"/>
  <c r="BC78" i="3"/>
  <c r="BC81" i="3" s="1"/>
  <c r="G16" i="2" s="1"/>
  <c r="BA78" i="3"/>
  <c r="BA81" i="3" s="1"/>
  <c r="E16" i="2" s="1"/>
  <c r="G78" i="3"/>
  <c r="BB78" i="3" s="1"/>
  <c r="BB81" i="3" s="1"/>
  <c r="F16" i="2" s="1"/>
  <c r="B16" i="2"/>
  <c r="A16" i="2"/>
  <c r="BE81" i="3"/>
  <c r="I16" i="2" s="1"/>
  <c r="C81" i="3"/>
  <c r="BE75" i="3"/>
  <c r="BD75" i="3"/>
  <c r="BC75" i="3"/>
  <c r="BA75" i="3"/>
  <c r="G75" i="3"/>
  <c r="BB75" i="3" s="1"/>
  <c r="BE74" i="3"/>
  <c r="BD74" i="3"/>
  <c r="BC74" i="3"/>
  <c r="BA74" i="3"/>
  <c r="G74" i="3"/>
  <c r="BB74" i="3" s="1"/>
  <c r="BE72" i="3"/>
  <c r="BD72" i="3"/>
  <c r="BC72" i="3"/>
  <c r="BA72" i="3"/>
  <c r="G72" i="3"/>
  <c r="B15" i="2"/>
  <c r="A15" i="2"/>
  <c r="C76" i="3"/>
  <c r="BE67" i="3"/>
  <c r="BD67" i="3"/>
  <c r="BC67" i="3"/>
  <c r="BC70" i="3" s="1"/>
  <c r="G14" i="2" s="1"/>
  <c r="BA67" i="3"/>
  <c r="BA70" i="3" s="1"/>
  <c r="E14" i="2" s="1"/>
  <c r="G67" i="3"/>
  <c r="BB67" i="3" s="1"/>
  <c r="BB70" i="3" s="1"/>
  <c r="F14" i="2" s="1"/>
  <c r="B14" i="2"/>
  <c r="A14" i="2"/>
  <c r="BE70" i="3"/>
  <c r="I14" i="2" s="1"/>
  <c r="BD70" i="3"/>
  <c r="H14" i="2" s="1"/>
  <c r="C70" i="3"/>
  <c r="BE64" i="3"/>
  <c r="BE65" i="3" s="1"/>
  <c r="I13" i="2" s="1"/>
  <c r="BD64" i="3"/>
  <c r="BD65" i="3" s="1"/>
  <c r="H13" i="2" s="1"/>
  <c r="BC64" i="3"/>
  <c r="BC65" i="3" s="1"/>
  <c r="G13" i="2" s="1"/>
  <c r="BB64" i="3"/>
  <c r="BB65" i="3" s="1"/>
  <c r="F13" i="2" s="1"/>
  <c r="G64" i="3"/>
  <c r="BA64" i="3" s="1"/>
  <c r="BA65" i="3" s="1"/>
  <c r="E13" i="2" s="1"/>
  <c r="B13" i="2"/>
  <c r="A13" i="2"/>
  <c r="C65" i="3"/>
  <c r="BE61" i="3"/>
  <c r="BE62" i="3" s="1"/>
  <c r="I12" i="2" s="1"/>
  <c r="BD61" i="3"/>
  <c r="BD62" i="3" s="1"/>
  <c r="H12" i="2" s="1"/>
  <c r="BC61" i="3"/>
  <c r="BB61" i="3"/>
  <c r="BB62" i="3" s="1"/>
  <c r="F12" i="2" s="1"/>
  <c r="G61" i="3"/>
  <c r="BA61" i="3" s="1"/>
  <c r="BA62" i="3" s="1"/>
  <c r="E12" i="2" s="1"/>
  <c r="B12" i="2"/>
  <c r="A12" i="2"/>
  <c r="BC62" i="3"/>
  <c r="G12" i="2" s="1"/>
  <c r="C62" i="3"/>
  <c r="BE58" i="3"/>
  <c r="BE59" i="3" s="1"/>
  <c r="I11" i="2" s="1"/>
  <c r="BD58" i="3"/>
  <c r="BD59" i="3" s="1"/>
  <c r="H11" i="2" s="1"/>
  <c r="BC58" i="3"/>
  <c r="BB58" i="3"/>
  <c r="G58" i="3"/>
  <c r="BA58" i="3" s="1"/>
  <c r="BA59" i="3" s="1"/>
  <c r="E11" i="2" s="1"/>
  <c r="B11" i="2"/>
  <c r="A11" i="2"/>
  <c r="BC59" i="3"/>
  <c r="G11" i="2" s="1"/>
  <c r="BB59" i="3"/>
  <c r="F11" i="2" s="1"/>
  <c r="C59" i="3"/>
  <c r="BE52" i="3"/>
  <c r="BD52" i="3"/>
  <c r="BC52" i="3"/>
  <c r="BB52" i="3"/>
  <c r="G52" i="3"/>
  <c r="BA52" i="3" s="1"/>
  <c r="BE47" i="3"/>
  <c r="BD47" i="3"/>
  <c r="BC47" i="3"/>
  <c r="BB47" i="3"/>
  <c r="G47" i="3"/>
  <c r="BA47" i="3" s="1"/>
  <c r="BE42" i="3"/>
  <c r="BD42" i="3"/>
  <c r="BC42" i="3"/>
  <c r="BB42" i="3"/>
  <c r="G42" i="3"/>
  <c r="BA42" i="3" s="1"/>
  <c r="B10" i="2"/>
  <c r="A10" i="2"/>
  <c r="C56" i="3"/>
  <c r="BE38" i="3"/>
  <c r="BD38" i="3"/>
  <c r="BC38" i="3"/>
  <c r="BB38" i="3"/>
  <c r="G38" i="3"/>
  <c r="BA38" i="3" s="1"/>
  <c r="BE36" i="3"/>
  <c r="BD36" i="3"/>
  <c r="BC36" i="3"/>
  <c r="BB36" i="3"/>
  <c r="G36" i="3"/>
  <c r="BA36" i="3" s="1"/>
  <c r="BE34" i="3"/>
  <c r="BD34" i="3"/>
  <c r="BC34" i="3"/>
  <c r="BB34" i="3"/>
  <c r="G34" i="3"/>
  <c r="BA34" i="3" s="1"/>
  <c r="BE33" i="3"/>
  <c r="BD33" i="3"/>
  <c r="BC33" i="3"/>
  <c r="BC40" i="3" s="1"/>
  <c r="G9" i="2" s="1"/>
  <c r="BB33" i="3"/>
  <c r="G33" i="3"/>
  <c r="BA33" i="3" s="1"/>
  <c r="BE32" i="3"/>
  <c r="BD32" i="3"/>
  <c r="BC32" i="3"/>
  <c r="BB32" i="3"/>
  <c r="G32" i="3"/>
  <c r="BA32" i="3" s="1"/>
  <c r="BE31" i="3"/>
  <c r="BD31" i="3"/>
  <c r="BC31" i="3"/>
  <c r="BB31" i="3"/>
  <c r="G31" i="3"/>
  <c r="BA31" i="3" s="1"/>
  <c r="B9" i="2"/>
  <c r="A9" i="2"/>
  <c r="C40" i="3"/>
  <c r="BE27" i="3"/>
  <c r="BD27" i="3"/>
  <c r="BD29" i="3" s="1"/>
  <c r="H8" i="2" s="1"/>
  <c r="BC27" i="3"/>
  <c r="BC29" i="3" s="1"/>
  <c r="G8" i="2" s="1"/>
  <c r="BB27" i="3"/>
  <c r="G27" i="3"/>
  <c r="BA27" i="3" s="1"/>
  <c r="BA29" i="3" s="1"/>
  <c r="E8" i="2" s="1"/>
  <c r="B8" i="2"/>
  <c r="A8" i="2"/>
  <c r="BE29" i="3"/>
  <c r="I8" i="2" s="1"/>
  <c r="BB29" i="3"/>
  <c r="F8" i="2" s="1"/>
  <c r="C29" i="3"/>
  <c r="BE23" i="3"/>
  <c r="BD23" i="3"/>
  <c r="BC23" i="3"/>
  <c r="BB23" i="3"/>
  <c r="G23" i="3"/>
  <c r="BA23" i="3" s="1"/>
  <c r="BE18" i="3"/>
  <c r="BD18" i="3"/>
  <c r="BC18" i="3"/>
  <c r="BB18" i="3"/>
  <c r="G18" i="3"/>
  <c r="BA18" i="3" s="1"/>
  <c r="BE13" i="3"/>
  <c r="BD13" i="3"/>
  <c r="BC13" i="3"/>
  <c r="BB13" i="3"/>
  <c r="G13" i="3"/>
  <c r="BA13" i="3" s="1"/>
  <c r="BE8" i="3"/>
  <c r="BD8" i="3"/>
  <c r="BC8" i="3"/>
  <c r="BB8" i="3"/>
  <c r="G8" i="3"/>
  <c r="BA8" i="3" s="1"/>
  <c r="B7" i="2"/>
  <c r="A7" i="2"/>
  <c r="C25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E56" i="3" l="1"/>
  <c r="I10" i="2" s="1"/>
  <c r="BD56" i="3"/>
  <c r="H10" i="2" s="1"/>
  <c r="BD40" i="3"/>
  <c r="H9" i="2" s="1"/>
  <c r="BB40" i="3"/>
  <c r="F9" i="2" s="1"/>
  <c r="G59" i="3"/>
  <c r="G70" i="3"/>
  <c r="BB87" i="3"/>
  <c r="F17" i="2" s="1"/>
  <c r="BD25" i="3"/>
  <c r="H7" i="2" s="1"/>
  <c r="G29" i="3"/>
  <c r="G65" i="3"/>
  <c r="BA76" i="3"/>
  <c r="E15" i="2" s="1"/>
  <c r="G87" i="3"/>
  <c r="BE87" i="3"/>
  <c r="I17" i="2" s="1"/>
  <c r="BB25" i="3"/>
  <c r="F7" i="2" s="1"/>
  <c r="BE25" i="3"/>
  <c r="I7" i="2" s="1"/>
  <c r="BB56" i="3"/>
  <c r="F10" i="2" s="1"/>
  <c r="G62" i="3"/>
  <c r="BD76" i="3"/>
  <c r="H15" i="2" s="1"/>
  <c r="BC76" i="3"/>
  <c r="G15" i="2" s="1"/>
  <c r="G76" i="3"/>
  <c r="G81" i="3"/>
  <c r="BD84" i="3"/>
  <c r="BD87" i="3" s="1"/>
  <c r="H17" i="2" s="1"/>
  <c r="BE40" i="3"/>
  <c r="I9" i="2" s="1"/>
  <c r="G40" i="3"/>
  <c r="G25" i="3"/>
  <c r="BC25" i="3"/>
  <c r="G7" i="2" s="1"/>
  <c r="BE76" i="3"/>
  <c r="I15" i="2" s="1"/>
  <c r="BA87" i="3"/>
  <c r="E17" i="2" s="1"/>
  <c r="G56" i="3"/>
  <c r="BC56" i="3"/>
  <c r="G10" i="2" s="1"/>
  <c r="BA40" i="3"/>
  <c r="E9" i="2" s="1"/>
  <c r="BA25" i="3"/>
  <c r="E7" i="2" s="1"/>
  <c r="BA56" i="3"/>
  <c r="E10" i="2" s="1"/>
  <c r="BB72" i="3"/>
  <c r="BB76" i="3" s="1"/>
  <c r="F15" i="2" s="1"/>
  <c r="I18" i="2" l="1"/>
  <c r="C21" i="1" s="1"/>
  <c r="H18" i="2"/>
  <c r="C17" i="1" s="1"/>
  <c r="F18" i="2"/>
  <c r="C16" i="1" s="1"/>
  <c r="G18" i="2"/>
  <c r="C18" i="1" s="1"/>
  <c r="E18" i="2"/>
  <c r="G29" i="2" l="1"/>
  <c r="I29" i="2" s="1"/>
  <c r="G21" i="1" s="1"/>
  <c r="G26" i="2"/>
  <c r="I26" i="2" s="1"/>
  <c r="G18" i="1" s="1"/>
  <c r="G23" i="2"/>
  <c r="I23" i="2" s="1"/>
  <c r="G24" i="2"/>
  <c r="I24" i="2" s="1"/>
  <c r="G16" i="1" s="1"/>
  <c r="G30" i="2"/>
  <c r="I30" i="2" s="1"/>
  <c r="G28" i="2"/>
  <c r="I28" i="2" s="1"/>
  <c r="G20" i="1" s="1"/>
  <c r="G25" i="2"/>
  <c r="I25" i="2" s="1"/>
  <c r="G17" i="1" s="1"/>
  <c r="C15" i="1"/>
  <c r="C19" i="1" s="1"/>
  <c r="C22" i="1" s="1"/>
  <c r="G27" i="2"/>
  <c r="I27" i="2" s="1"/>
  <c r="G19" i="1" s="1"/>
  <c r="H31" i="2" l="1"/>
  <c r="G23" i="1" s="1"/>
  <c r="C23" i="1" s="1"/>
  <c r="F30" i="1" s="1"/>
  <c r="G15" i="1"/>
  <c r="F31" i="1" l="1"/>
  <c r="F34" i="1" s="1"/>
  <c r="G22" i="1"/>
</calcChain>
</file>

<file path=xl/sharedStrings.xml><?xml version="1.0" encoding="utf-8"?>
<sst xmlns="http://schemas.openxmlformats.org/spreadsheetml/2006/main" count="300" uniqueCount="194">
  <si>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</si>
  <si>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</si>
  <si>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</si>
  <si>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</si>
  <si>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</si>
  <si>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</si>
  <si>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</si>
  <si>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</si>
  <si>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</si>
  <si>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</si>
  <si>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</si>
  <si>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</si>
  <si>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</si>
  <si>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</si>
  <si>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</si>
  <si>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</si>
  <si>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</si>
  <si>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</si>
  <si>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</si>
  <si>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</si>
  <si>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</si>
  <si>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</si>
  <si>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</si>
  <si>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</si>
  <si>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</si>
  <si>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</si>
  <si>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</si>
  <si>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</si>
  <si>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</si>
  <si>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</si>
  <si>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</si>
  <si>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</si>
  <si>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</si>
  <si>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</si>
  <si>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</si>
  <si>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</si>
  <si>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</si>
  <si>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</si>
  <si>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</si>
  <si>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</si>
  <si>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</si>
  <si>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</si>
  <si>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</si>
  <si>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</si>
  <si>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</si>
  <si>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</si>
  <si>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</si>
  <si>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</si>
  <si>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</si>
  <si>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</si>
  <si>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</si>
  <si>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</si>
  <si>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</si>
  <si>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</si>
  <si>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</si>
  <si>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</si>
  <si>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</si>
  <si>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</si>
  <si>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</si>
  <si>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</si>
  <si>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</si>
  <si>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</si>
  <si>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</si>
  <si>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</si>
  <si>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</si>
  <si>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</si>
  <si>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</si>
  <si>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</si>
  <si>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</si>
  <si>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</si>
  <si>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</si>
  <si>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</si>
  <si>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</si>
  <si>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</si>
  <si>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</si>
  <si>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</si>
  <si>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SAB-1211</t>
  </si>
  <si>
    <t>Demolice RD KYJOV</t>
  </si>
  <si>
    <t>01</t>
  </si>
  <si>
    <t>01-DEMOLICE RD</t>
  </si>
  <si>
    <t>r</t>
  </si>
  <si>
    <t>162701105R00</t>
  </si>
  <si>
    <t xml:space="preserve">Vodorovné přemístění výkopku z hor.1-4 do 10000 m </t>
  </si>
  <si>
    <t>m3</t>
  </si>
  <si>
    <t>na zasypání rýh a ploch po demolici:</t>
  </si>
  <si>
    <t>základy:(12,2*2+9,3*2+7)*,5*,6</t>
  </si>
  <si>
    <t>podlahy:(16,08+12,25+12,74+5,85+8,45+8,54)*,15</t>
  </si>
  <si>
    <t>sklep:2,2*3,7*1,6</t>
  </si>
  <si>
    <t>167101101R00</t>
  </si>
  <si>
    <t xml:space="preserve">Nakládání výkopku z hor.1-4 v množství do 100 m3 </t>
  </si>
  <si>
    <t>174101101R00</t>
  </si>
  <si>
    <t xml:space="preserve">Zásyp jam, rýh, šachet se zhutněním </t>
  </si>
  <si>
    <t>zasypání rýh a ploch po demolici:</t>
  </si>
  <si>
    <t>181201101R00</t>
  </si>
  <si>
    <t xml:space="preserve">Úprava pláně v násypech v hor. 1-4, bez zhutnění </t>
  </si>
  <si>
    <t>m2</t>
  </si>
  <si>
    <t>20*9,3</t>
  </si>
  <si>
    <t>90</t>
  </si>
  <si>
    <t>OPLOCENÍ</t>
  </si>
  <si>
    <t>900100002RAA</t>
  </si>
  <si>
    <t>Oplocení z poplastovaného pletiva, ocelové sloupky vrátka, ostnatý drát, výška 2 m</t>
  </si>
  <si>
    <t xml:space="preserve"> m</t>
  </si>
  <si>
    <t>9,3</t>
  </si>
  <si>
    <t>96</t>
  </si>
  <si>
    <t>Bourání konstrukcí</t>
  </si>
  <si>
    <t>968061112R00</t>
  </si>
  <si>
    <t xml:space="preserve">Vyvěšení dřevěných okenních křídel pl. do 1,5 m2 </t>
  </si>
  <si>
    <t>kus</t>
  </si>
  <si>
    <t>968061125R00</t>
  </si>
  <si>
    <t xml:space="preserve">Vyvěšení dřevěných dveřních křídel pl. do 2 m2 </t>
  </si>
  <si>
    <t>968061136R00</t>
  </si>
  <si>
    <t xml:space="preserve">Vyvěšení dřevěných křídel vrat </t>
  </si>
  <si>
    <t>968062355R00</t>
  </si>
  <si>
    <t xml:space="preserve">Vybourání dřevěných rámů oken dvojitých pl. 2 m2 </t>
  </si>
  <si>
    <t>1,5*1,5*2+,95*,8+1,5*1,3+,55*,6+,6*,6</t>
  </si>
  <si>
    <t>968062558R00</t>
  </si>
  <si>
    <t xml:space="preserve">Vybourání dřevěných rámů vrat pl. do 5 m2 </t>
  </si>
  <si>
    <t>2,25*2,45</t>
  </si>
  <si>
    <t>968072456R00</t>
  </si>
  <si>
    <t xml:space="preserve">Vybourání kovových dveřních zárubní pl. nad 2 m2 </t>
  </si>
  <si>
    <t>6*,8*2</t>
  </si>
  <si>
    <t>98</t>
  </si>
  <si>
    <t>Demolice</t>
  </si>
  <si>
    <t>981011314R00</t>
  </si>
  <si>
    <t xml:space="preserve">Demolice budov, zdivo, podíl konstr. do 25 %, MVC </t>
  </si>
  <si>
    <t>5,8*9,3*3,3</t>
  </si>
  <si>
    <t>6,95*7*3,3</t>
  </si>
  <si>
    <t>6,55*2,8*(2,05+2)</t>
  </si>
  <si>
    <t>,45*,3*4,2*2</t>
  </si>
  <si>
    <t>981511112R00</t>
  </si>
  <si>
    <t xml:space="preserve">Demolice konstrukcí postup.rozebráním,zdivo MC </t>
  </si>
  <si>
    <t>ŠTÍTY:5,25*3,6*,5*,15*2</t>
  </si>
  <si>
    <t>5,45*3,15*,5*2*,15</t>
  </si>
  <si>
    <t>pilířky:4*2*,3*,15+3,6*2*,3*,15</t>
  </si>
  <si>
    <t>2*,3*,15*2</t>
  </si>
  <si>
    <t>981512113R00</t>
  </si>
  <si>
    <t xml:space="preserve">Demolice konstrukcí jiným způsobem, beton prostý </t>
  </si>
  <si>
    <t>schodiště:3*1,1*,25</t>
  </si>
  <si>
    <t>F1031</t>
  </si>
  <si>
    <t>871991</t>
  </si>
  <si>
    <t>kpl</t>
  </si>
  <si>
    <t>F1032</t>
  </si>
  <si>
    <t>Přípojka kanalizace</t>
  </si>
  <si>
    <t>87199-2</t>
  </si>
  <si>
    <t>F1038</t>
  </si>
  <si>
    <t>87199-3</t>
  </si>
  <si>
    <t>762</t>
  </si>
  <si>
    <t>Konstrukce tesařské</t>
  </si>
  <si>
    <t>762900030RAA</t>
  </si>
  <si>
    <t>Demontáž dřevěného krovu bez bednění</t>
  </si>
  <si>
    <t>9,3*(4,8+4)</t>
  </si>
  <si>
    <t>6,95*4,2*2</t>
  </si>
  <si>
    <t>764</t>
  </si>
  <si>
    <t>Konstrukce klempířské</t>
  </si>
  <si>
    <t>764352810R00</t>
  </si>
  <si>
    <t xml:space="preserve">Demontáž žlabů půlkruh. rovných, rš 330 mm, do 30° </t>
  </si>
  <si>
    <t>m</t>
  </si>
  <si>
    <t>6,4+9,3</t>
  </si>
  <si>
    <t>764454802R00</t>
  </si>
  <si>
    <t xml:space="preserve">Demontáž odpadních trub kruhových,D 120 mm </t>
  </si>
  <si>
    <t>998764201R00</t>
  </si>
  <si>
    <t xml:space="preserve">Přesun hmot pro klempířské konstr., výšky do 6 m </t>
  </si>
  <si>
    <t>765</t>
  </si>
  <si>
    <t>Krytiny tvrdé</t>
  </si>
  <si>
    <t>765900010RAB</t>
  </si>
  <si>
    <t>Demontáž pálené krytiny drážková</t>
  </si>
  <si>
    <t>D96</t>
  </si>
  <si>
    <t>Přesuny suti a vybouraných hmot</t>
  </si>
  <si>
    <t>979083117R00</t>
  </si>
  <si>
    <t xml:space="preserve">Vodorovné přemístění suti na skládku do 6000 m </t>
  </si>
  <si>
    <t>t</t>
  </si>
  <si>
    <t>979083191R00</t>
  </si>
  <si>
    <t xml:space="preserve">Příplatek za dalších započatých 1000 m nad 6000 m </t>
  </si>
  <si>
    <t>979093111R00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</si>
  <si>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</si>
  <si>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</si>
  <si>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</si>
  <si>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</si>
  <si>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</si>
  <si>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</si>
  <si>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</si>
  <si>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</si>
  <si>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Dle výběrového řízení</t>
  </si>
  <si>
    <t>Město Kyjov,Masarykovo nám.30,Kyjov</t>
  </si>
  <si>
    <t>Ing.Antonín Sabáček A.S .PROJEKT KOSTELEC 78</t>
  </si>
  <si>
    <t xml:space="preserve">Uložení suti na skládku bez zhutnění a Poplatek za skládku stavební suti </t>
  </si>
  <si>
    <t>Zhotovení štítu ve střeše sousedního RD včetně souvisejících prací (oplechování, zabezepečení krovu, úpravy střešní krytiny a provedení fasády štítu sousedního RD apod.)</t>
  </si>
  <si>
    <t>kmpl</t>
  </si>
  <si>
    <t>Výkaz výměr</t>
  </si>
  <si>
    <t>Přípojka plynu</t>
  </si>
  <si>
    <t xml:space="preserve">Přípojka elektro </t>
  </si>
  <si>
    <t>Zrušení přípojky elektro, včetně zemních prací</t>
  </si>
  <si>
    <t>Zrušení plynovodní přípojky vč. zemních prací</t>
  </si>
  <si>
    <t xml:space="preserve">Zrušení kanalizační přípojky -zaslepení vč. zem. prací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</si>
</sst>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"/>
    <numFmt numFmtId="165" formatCode="0.0"/>
    <numFmt numFmtId="166" formatCode="#,##0\ &quot;Kč&quot;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1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0" fillId="3" borderId="62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3" fillId="0" borderId="0" xfId="1" applyFont="1" applyAlignment="1"/>
    <xf numFmtId="0" fontId="10" fillId="0" borderId="0" xfId="1" applyAlignment="1">
      <alignment horizontal="right"/>
    </xf>
    <xf numFmtId="0" fontId="24" fillId="0" borderId="0" xfId="1" applyFont="1" applyBorder="1"/>
    <xf numFmtId="3" fontId="24" fillId="0" borderId="0" xfId="1" applyNumberFormat="1" applyFont="1" applyBorder="1" applyAlignment="1">
      <alignment horizontal="right"/>
    </xf>
    <xf numFmtId="4" fontId="24" fillId="0" borderId="0" xfId="1" applyNumberFormat="1" applyFont="1" applyBorder="1"/>
    <xf numFmtId="0" fontId="23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0" fillId="3" borderId="60" xfId="1" applyNumberFormat="1" applyFont="1" applyFill="1" applyBorder="1" applyAlignment="1">
      <alignment horizontal="left" wrapText="1"/>
    </xf>
    <xf numFmtId="49" fontId="21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workbookViewId="0">
      <selection activeCell="J7" sqref="J7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188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r</v>
      </c>
      <c r="D2" s="5">
        <f>Rekapitulace!G2</f>
        <v>0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78</v>
      </c>
      <c r="B5" s="18"/>
      <c r="C5" s="19" t="s">
        <v>79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>
        <v>0</v>
      </c>
      <c r="O6" s="23"/>
    </row>
    <row r="7" spans="1:57" ht="12.95" customHeight="1" x14ac:dyDescent="0.2">
      <c r="A7" s="24" t="s">
        <v>76</v>
      </c>
      <c r="B7" s="25"/>
      <c r="C7" s="26" t="s">
        <v>77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206" t="s">
        <v>184</v>
      </c>
      <c r="D8" s="206"/>
      <c r="E8" s="207"/>
      <c r="F8" s="30" t="s">
        <v>12</v>
      </c>
      <c r="G8" s="31"/>
      <c r="H8" s="32"/>
      <c r="I8" s="33"/>
    </row>
    <row r="9" spans="1:57" x14ac:dyDescent="0.2">
      <c r="A9" s="29" t="s">
        <v>13</v>
      </c>
      <c r="B9" s="13"/>
      <c r="C9" s="206" t="str">
        <f>Projektant</f>
        <v>Ing.Antonín Sabáček A.S .PROJEKT KOSTELEC 78</v>
      </c>
      <c r="D9" s="206"/>
      <c r="E9" s="207"/>
      <c r="F9" s="13"/>
      <c r="G9" s="34"/>
      <c r="H9" s="35"/>
    </row>
    <row r="10" spans="1:57" x14ac:dyDescent="0.2">
      <c r="A10" s="29" t="s">
        <v>14</v>
      </c>
      <c r="B10" s="13"/>
      <c r="C10" s="206" t="s">
        <v>183</v>
      </c>
      <c r="D10" s="206"/>
      <c r="E10" s="206"/>
      <c r="F10" s="36"/>
      <c r="G10" s="37"/>
      <c r="H10" s="38"/>
    </row>
    <row r="11" spans="1:57" ht="13.5" customHeight="1" x14ac:dyDescent="0.2">
      <c r="A11" s="29" t="s">
        <v>15</v>
      </c>
      <c r="B11" s="13"/>
      <c r="C11" s="206" t="s">
        <v>182</v>
      </c>
      <c r="D11" s="206"/>
      <c r="E11" s="206"/>
      <c r="F11" s="39" t="s">
        <v>16</v>
      </c>
      <c r="G11" s="40" t="s">
        <v>76</v>
      </c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17</v>
      </c>
      <c r="B12" s="10"/>
      <c r="C12" s="208"/>
      <c r="D12" s="208"/>
      <c r="E12" s="208"/>
      <c r="F12" s="43" t="s">
        <v>18</v>
      </c>
      <c r="G12" s="44"/>
      <c r="H12" s="35"/>
    </row>
    <row r="13" spans="1:57" ht="28.5" customHeight="1" thickBot="1" x14ac:dyDescent="0.25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20</v>
      </c>
      <c r="B14" s="50"/>
      <c r="C14" s="51"/>
      <c r="D14" s="52" t="s">
        <v>21</v>
      </c>
      <c r="E14" s="53"/>
      <c r="F14" s="53"/>
      <c r="G14" s="51"/>
    </row>
    <row r="15" spans="1:57" ht="15.95" customHeight="1" x14ac:dyDescent="0.2">
      <c r="A15" s="54"/>
      <c r="B15" s="55" t="s">
        <v>22</v>
      </c>
      <c r="C15" s="56">
        <f>HSV</f>
        <v>0</v>
      </c>
      <c r="D15" s="57" t="str">
        <f>Rekapitulace!A23</f>
        <v>Ztížené výrobní podmínky</v>
      </c>
      <c r="E15" s="58"/>
      <c r="F15" s="59"/>
      <c r="G15" s="56">
        <f>Rekapitulace!I23</f>
        <v>0</v>
      </c>
    </row>
    <row r="16" spans="1:57" ht="15.95" customHeight="1" x14ac:dyDescent="0.2">
      <c r="A16" s="54" t="s">
        <v>23</v>
      </c>
      <c r="B16" s="55" t="s">
        <v>24</v>
      </c>
      <c r="C16" s="56">
        <f>PSV</f>
        <v>0</v>
      </c>
      <c r="D16" s="9" t="str">
        <f>Rekapitulace!A24</f>
        <v>Oborová přirážka</v>
      </c>
      <c r="E16" s="60"/>
      <c r="F16" s="61"/>
      <c r="G16" s="56">
        <f>Rekapitulace!I24</f>
        <v>0</v>
      </c>
    </row>
    <row r="17" spans="1:7" ht="15.95" customHeight="1" x14ac:dyDescent="0.2">
      <c r="A17" s="54" t="s">
        <v>25</v>
      </c>
      <c r="B17" s="55" t="s">
        <v>26</v>
      </c>
      <c r="C17" s="56">
        <f>Mont</f>
        <v>0</v>
      </c>
      <c r="D17" s="9" t="str">
        <f>Rekapitulace!A25</f>
        <v>Přesun stavebních kapacit</v>
      </c>
      <c r="E17" s="60"/>
      <c r="F17" s="61"/>
      <c r="G17" s="56">
        <f>Rekapitulace!I25</f>
        <v>0</v>
      </c>
    </row>
    <row r="18" spans="1:7" ht="15.95" customHeight="1" x14ac:dyDescent="0.2">
      <c r="A18" s="62" t="s">
        <v>27</v>
      </c>
      <c r="B18" s="63" t="s">
        <v>28</v>
      </c>
      <c r="C18" s="56">
        <f>Dodavka</f>
        <v>0</v>
      </c>
      <c r="D18" s="9" t="str">
        <f>Rekapitulace!A26</f>
        <v>Mimostaveništní doprava</v>
      </c>
      <c r="E18" s="60"/>
      <c r="F18" s="61"/>
      <c r="G18" s="56">
        <f>Rekapitulace!I26</f>
        <v>0</v>
      </c>
    </row>
    <row r="19" spans="1:7" ht="15.95" customHeight="1" x14ac:dyDescent="0.2">
      <c r="A19" s="64" t="s">
        <v>29</v>
      </c>
      <c r="B19" s="55"/>
      <c r="C19" s="56">
        <f>SUM(C15:C18)</f>
        <v>0</v>
      </c>
      <c r="D19" s="9" t="str">
        <f>Rekapitulace!A27</f>
        <v>Zařízení staveniště</v>
      </c>
      <c r="E19" s="60"/>
      <c r="F19" s="61"/>
      <c r="G19" s="56">
        <f>Rekapitulace!I27</f>
        <v>0</v>
      </c>
    </row>
    <row r="20" spans="1:7" ht="15.95" customHeight="1" x14ac:dyDescent="0.2">
      <c r="A20" s="64"/>
      <c r="B20" s="55"/>
      <c r="C20" s="56"/>
      <c r="D20" s="9" t="str">
        <f>Rekapitulace!A28</f>
        <v>Provoz investora</v>
      </c>
      <c r="E20" s="60"/>
      <c r="F20" s="61"/>
      <c r="G20" s="56">
        <f>Rekapitulace!I28</f>
        <v>0</v>
      </c>
    </row>
    <row r="21" spans="1:7" ht="15.95" customHeight="1" x14ac:dyDescent="0.2">
      <c r="A21" s="64" t="s">
        <v>30</v>
      </c>
      <c r="B21" s="55"/>
      <c r="C21" s="56">
        <f>HZS</f>
        <v>0</v>
      </c>
      <c r="D21" s="9" t="str">
        <f>Rekapitulace!A29</f>
        <v>Kompletační činnost (IČD)</v>
      </c>
      <c r="E21" s="60"/>
      <c r="F21" s="61"/>
      <c r="G21" s="56">
        <f>Rekapitulace!I29</f>
        <v>0</v>
      </c>
    </row>
    <row r="22" spans="1:7" ht="15.95" customHeight="1" x14ac:dyDescent="0.2">
      <c r="A22" s="65" t="s">
        <v>31</v>
      </c>
      <c r="B22" s="66"/>
      <c r="C22" s="56">
        <f>C19+C21</f>
        <v>0</v>
      </c>
      <c r="D22" s="9" t="s">
        <v>32</v>
      </c>
      <c r="E22" s="60"/>
      <c r="F22" s="61"/>
      <c r="G22" s="56">
        <f>G23-SUM(G15:G21)</f>
        <v>0</v>
      </c>
    </row>
    <row r="23" spans="1:7" ht="15.95" customHeight="1" thickBot="1" x14ac:dyDescent="0.25">
      <c r="A23" s="209" t="s">
        <v>33</v>
      </c>
      <c r="B23" s="210"/>
      <c r="C23" s="67">
        <f>C22+G23</f>
        <v>0</v>
      </c>
      <c r="D23" s="68" t="s">
        <v>34</v>
      </c>
      <c r="E23" s="69"/>
      <c r="F23" s="70"/>
      <c r="G23" s="56">
        <f>VRN</f>
        <v>0</v>
      </c>
    </row>
    <row r="24" spans="1:7" x14ac:dyDescent="0.2">
      <c r="A24" s="71" t="s">
        <v>35</v>
      </c>
      <c r="B24" s="72"/>
      <c r="C24" s="73"/>
      <c r="D24" s="72" t="s">
        <v>36</v>
      </c>
      <c r="E24" s="72"/>
      <c r="F24" s="74" t="s">
        <v>37</v>
      </c>
      <c r="G24" s="75"/>
    </row>
    <row r="25" spans="1:7" x14ac:dyDescent="0.2">
      <c r="A25" s="65" t="s">
        <v>38</v>
      </c>
      <c r="B25" s="66"/>
      <c r="C25" s="76"/>
      <c r="D25" s="66" t="s">
        <v>38</v>
      </c>
      <c r="E25" s="77"/>
      <c r="F25" s="78" t="s">
        <v>38</v>
      </c>
      <c r="G25" s="79"/>
    </row>
    <row r="26" spans="1:7" ht="37.5" customHeight="1" x14ac:dyDescent="0.2">
      <c r="A26" s="65" t="s">
        <v>39</v>
      </c>
      <c r="B26" s="80"/>
      <c r="C26" s="76"/>
      <c r="D26" s="66" t="s">
        <v>39</v>
      </c>
      <c r="E26" s="77"/>
      <c r="F26" s="78" t="s">
        <v>39</v>
      </c>
      <c r="G26" s="79"/>
    </row>
    <row r="27" spans="1:7" x14ac:dyDescent="0.2">
      <c r="A27" s="65"/>
      <c r="B27" s="81"/>
      <c r="C27" s="76"/>
      <c r="D27" s="66"/>
      <c r="E27" s="77"/>
      <c r="F27" s="78"/>
      <c r="G27" s="79"/>
    </row>
    <row r="28" spans="1:7" x14ac:dyDescent="0.2">
      <c r="A28" s="65" t="s">
        <v>40</v>
      </c>
      <c r="B28" s="66"/>
      <c r="C28" s="76"/>
      <c r="D28" s="78" t="s">
        <v>41</v>
      </c>
      <c r="E28" s="76"/>
      <c r="F28" s="82" t="s">
        <v>41</v>
      </c>
      <c r="G28" s="79"/>
    </row>
    <row r="29" spans="1:7" ht="69" customHeight="1" x14ac:dyDescent="0.2">
      <c r="A29" s="65"/>
      <c r="B29" s="66"/>
      <c r="C29" s="83"/>
      <c r="D29" s="84"/>
      <c r="E29" s="83"/>
      <c r="F29" s="66"/>
      <c r="G29" s="79"/>
    </row>
    <row r="30" spans="1:7" x14ac:dyDescent="0.2">
      <c r="A30" s="85" t="s">
        <v>42</v>
      </c>
      <c r="B30" s="86"/>
      <c r="C30" s="87">
        <v>15</v>
      </c>
      <c r="D30" s="86" t="s">
        <v>43</v>
      </c>
      <c r="E30" s="88"/>
      <c r="F30" s="211">
        <f>C23-F32</f>
        <v>0</v>
      </c>
      <c r="G30" s="212"/>
    </row>
    <row r="31" spans="1:7" x14ac:dyDescent="0.2">
      <c r="A31" s="85" t="s">
        <v>44</v>
      </c>
      <c r="B31" s="86"/>
      <c r="C31" s="87">
        <f>SazbaDPH1</f>
        <v>15</v>
      </c>
      <c r="D31" s="86" t="s">
        <v>45</v>
      </c>
      <c r="E31" s="88"/>
      <c r="F31" s="211">
        <f>ROUND(PRODUCT(F30,C31/100),0)</f>
        <v>0</v>
      </c>
      <c r="G31" s="212"/>
    </row>
    <row r="32" spans="1:7" x14ac:dyDescent="0.2">
      <c r="A32" s="85" t="s">
        <v>42</v>
      </c>
      <c r="B32" s="86"/>
      <c r="C32" s="87">
        <v>0</v>
      </c>
      <c r="D32" s="86" t="s">
        <v>45</v>
      </c>
      <c r="E32" s="88"/>
      <c r="F32" s="211">
        <v>0</v>
      </c>
      <c r="G32" s="212"/>
    </row>
    <row r="33" spans="1:8" x14ac:dyDescent="0.2">
      <c r="A33" s="85" t="s">
        <v>44</v>
      </c>
      <c r="B33" s="89"/>
      <c r="C33" s="90">
        <f>SazbaDPH2</f>
        <v>0</v>
      </c>
      <c r="D33" s="86" t="s">
        <v>45</v>
      </c>
      <c r="E33" s="61"/>
      <c r="F33" s="211">
        <f>ROUND(PRODUCT(F32,C33/100),0)</f>
        <v>0</v>
      </c>
      <c r="G33" s="212"/>
    </row>
    <row r="34" spans="1:8" s="94" customFormat="1" ht="19.5" customHeight="1" thickBot="1" x14ac:dyDescent="0.3">
      <c r="A34" s="91" t="s">
        <v>46</v>
      </c>
      <c r="B34" s="92"/>
      <c r="C34" s="92"/>
      <c r="D34" s="92"/>
      <c r="E34" s="93"/>
      <c r="F34" s="213">
        <f>ROUND(SUM(F30:F33),0)</f>
        <v>0</v>
      </c>
      <c r="G34" s="214"/>
    </row>
    <row r="36" spans="1:8" x14ac:dyDescent="0.2">
      <c r="A36" s="95" t="s">
        <v>47</v>
      </c>
      <c r="B36" s="95"/>
      <c r="C36" s="95"/>
      <c r="D36" s="95"/>
      <c r="E36" s="95"/>
      <c r="F36" s="95"/>
      <c r="G36" s="95"/>
      <c r="H36" t="s">
        <v>5</v>
      </c>
    </row>
    <row r="37" spans="1:8" ht="14.25" customHeight="1" x14ac:dyDescent="0.2">
      <c r="A37" s="95"/>
      <c r="B37" s="205"/>
      <c r="C37" s="205"/>
      <c r="D37" s="205"/>
      <c r="E37" s="205"/>
      <c r="F37" s="205"/>
      <c r="G37" s="205"/>
      <c r="H37" t="s">
        <v>5</v>
      </c>
    </row>
    <row r="38" spans="1:8" ht="12.75" customHeight="1" x14ac:dyDescent="0.2">
      <c r="A38" s="96"/>
      <c r="B38" s="205"/>
      <c r="C38" s="205"/>
      <c r="D38" s="205"/>
      <c r="E38" s="205"/>
      <c r="F38" s="205"/>
      <c r="G38" s="205"/>
      <c r="H38" t="s">
        <v>5</v>
      </c>
    </row>
    <row r="39" spans="1:8" x14ac:dyDescent="0.2">
      <c r="A39" s="96"/>
      <c r="B39" s="205"/>
      <c r="C39" s="205"/>
      <c r="D39" s="205"/>
      <c r="E39" s="205"/>
      <c r="F39" s="205"/>
      <c r="G39" s="205"/>
      <c r="H39" t="s">
        <v>5</v>
      </c>
    </row>
    <row r="40" spans="1:8" x14ac:dyDescent="0.2">
      <c r="A40" s="96"/>
      <c r="B40" s="205"/>
      <c r="C40" s="205"/>
      <c r="D40" s="205"/>
      <c r="E40" s="205"/>
      <c r="F40" s="205"/>
      <c r="G40" s="205"/>
      <c r="H40" t="s">
        <v>5</v>
      </c>
    </row>
    <row r="41" spans="1:8" x14ac:dyDescent="0.2">
      <c r="A41" s="96"/>
      <c r="B41" s="205"/>
      <c r="C41" s="205"/>
      <c r="D41" s="205"/>
      <c r="E41" s="205"/>
      <c r="F41" s="205"/>
      <c r="G41" s="205"/>
      <c r="H41" t="s">
        <v>5</v>
      </c>
    </row>
    <row r="42" spans="1:8" x14ac:dyDescent="0.2">
      <c r="A42" s="96"/>
      <c r="B42" s="205"/>
      <c r="C42" s="205"/>
      <c r="D42" s="205"/>
      <c r="E42" s="205"/>
      <c r="F42" s="205"/>
      <c r="G42" s="205"/>
      <c r="H42" t="s">
        <v>5</v>
      </c>
    </row>
    <row r="43" spans="1:8" x14ac:dyDescent="0.2">
      <c r="A43" s="96"/>
      <c r="B43" s="205"/>
      <c r="C43" s="205"/>
      <c r="D43" s="205"/>
      <c r="E43" s="205"/>
      <c r="F43" s="205"/>
      <c r="G43" s="205"/>
      <c r="H43" t="s">
        <v>5</v>
      </c>
    </row>
    <row r="44" spans="1:8" x14ac:dyDescent="0.2">
      <c r="A44" s="96"/>
      <c r="B44" s="205"/>
      <c r="C44" s="205"/>
      <c r="D44" s="205"/>
      <c r="E44" s="205"/>
      <c r="F44" s="205"/>
      <c r="G44" s="205"/>
      <c r="H44" t="s">
        <v>5</v>
      </c>
    </row>
    <row r="45" spans="1:8" ht="0.75" customHeight="1" x14ac:dyDescent="0.2">
      <c r="A45" s="96"/>
      <c r="B45" s="205"/>
      <c r="C45" s="205"/>
      <c r="D45" s="205"/>
      <c r="E45" s="205"/>
      <c r="F45" s="205"/>
      <c r="G45" s="205"/>
      <c r="H45" t="s">
        <v>5</v>
      </c>
    </row>
    <row r="46" spans="1:8" x14ac:dyDescent="0.2">
      <c r="B46" s="204"/>
      <c r="C46" s="204"/>
      <c r="D46" s="204"/>
      <c r="E46" s="204"/>
      <c r="F46" s="204"/>
      <c r="G46" s="204"/>
    </row>
    <row r="47" spans="1:8" x14ac:dyDescent="0.2">
      <c r="B47" s="204"/>
      <c r="C47" s="204"/>
      <c r="D47" s="204"/>
      <c r="E47" s="204"/>
      <c r="F47" s="204"/>
      <c r="G47" s="204"/>
    </row>
    <row r="48" spans="1:8" x14ac:dyDescent="0.2">
      <c r="B48" s="204"/>
      <c r="C48" s="204"/>
      <c r="D48" s="204"/>
      <c r="E48" s="204"/>
      <c r="F48" s="204"/>
      <c r="G48" s="204"/>
    </row>
    <row r="49" spans="2:7" x14ac:dyDescent="0.2">
      <c r="B49" s="204"/>
      <c r="C49" s="204"/>
      <c r="D49" s="204"/>
      <c r="E49" s="204"/>
      <c r="F49" s="204"/>
      <c r="G49" s="204"/>
    </row>
    <row r="50" spans="2:7" x14ac:dyDescent="0.2">
      <c r="B50" s="204"/>
      <c r="C50" s="204"/>
      <c r="D50" s="204"/>
      <c r="E50" s="204"/>
      <c r="F50" s="204"/>
      <c r="G50" s="204"/>
    </row>
    <row r="51" spans="2:7" x14ac:dyDescent="0.2">
      <c r="B51" s="204"/>
      <c r="C51" s="204"/>
      <c r="D51" s="204"/>
      <c r="E51" s="204"/>
      <c r="F51" s="204"/>
      <c r="G51" s="204"/>
    </row>
    <row r="52" spans="2:7" x14ac:dyDescent="0.2">
      <c r="B52" s="204"/>
      <c r="C52" s="204"/>
      <c r="D52" s="204"/>
      <c r="E52" s="204"/>
      <c r="F52" s="204"/>
      <c r="G52" s="204"/>
    </row>
    <row r="53" spans="2:7" x14ac:dyDescent="0.2">
      <c r="B53" s="204"/>
      <c r="C53" s="204"/>
      <c r="D53" s="204"/>
      <c r="E53" s="204"/>
      <c r="F53" s="204"/>
      <c r="G53" s="204"/>
    </row>
    <row r="54" spans="2:7" x14ac:dyDescent="0.2">
      <c r="B54" s="204"/>
      <c r="C54" s="204"/>
      <c r="D54" s="204"/>
      <c r="E54" s="204"/>
      <c r="F54" s="204"/>
      <c r="G54" s="204"/>
    </row>
    <row r="55" spans="2:7" x14ac:dyDescent="0.2">
      <c r="B55" s="204"/>
      <c r="C55" s="204"/>
      <c r="D55" s="204"/>
      <c r="E55" s="204"/>
      <c r="F55" s="204"/>
      <c r="G55" s="204"/>
    </row>
  </sheetData>
  <mergeCells count="22"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82"/>
  <sheetViews>
    <sheetView workbookViewId="0">
      <selection activeCell="C1" sqref="C1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15" t="s">
        <v>48</v>
      </c>
      <c r="B1" s="216"/>
      <c r="C1" s="97" t="str">
        <f>CONCATENATE(cislostavby," ",nazevstavby)</f>
        <v>SAB-1211 Demolice RD KYJOV</v>
      </c>
      <c r="D1" s="98"/>
      <c r="E1" s="99"/>
      <c r="F1" s="98"/>
      <c r="G1" s="100" t="s">
        <v>49</v>
      </c>
      <c r="H1" s="101" t="s">
        <v>80</v>
      </c>
      <c r="I1" s="102"/>
    </row>
    <row r="2" spans="1:9" ht="13.5" thickBot="1" x14ac:dyDescent="0.25">
      <c r="A2" s="217" t="s">
        <v>50</v>
      </c>
      <c r="B2" s="218"/>
      <c r="C2" s="103" t="str">
        <f>CONCATENATE(cisloobjektu," ",nazevobjektu)</f>
        <v>01 01-DEMOLICE RD</v>
      </c>
      <c r="D2" s="104"/>
      <c r="E2" s="105"/>
      <c r="F2" s="104"/>
      <c r="G2" s="219"/>
      <c r="H2" s="220"/>
      <c r="I2" s="221"/>
    </row>
    <row r="3" spans="1:9" ht="13.5" thickTop="1" x14ac:dyDescent="0.2">
      <c r="A3" s="77"/>
      <c r="B3" s="77"/>
      <c r="C3" s="77"/>
      <c r="D3" s="77"/>
      <c r="E3" s="77"/>
      <c r="F3" s="66"/>
      <c r="G3" s="77"/>
      <c r="H3" s="77"/>
      <c r="I3" s="77"/>
    </row>
    <row r="4" spans="1:9" ht="19.5" customHeight="1" x14ac:dyDescent="0.25">
      <c r="A4" s="106" t="s">
        <v>51</v>
      </c>
      <c r="B4" s="107"/>
      <c r="C4" s="107"/>
      <c r="D4" s="107"/>
      <c r="E4" s="108"/>
      <c r="F4" s="107"/>
      <c r="G4" s="107"/>
      <c r="H4" s="107"/>
      <c r="I4" s="107"/>
    </row>
    <row r="5" spans="1:9" ht="13.5" thickBo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s="35" customFormat="1" ht="13.5" thickBot="1" x14ac:dyDescent="0.25">
      <c r="A6" s="109"/>
      <c r="B6" s="110" t="s">
        <v>52</v>
      </c>
      <c r="C6" s="110"/>
      <c r="D6" s="111"/>
      <c r="E6" s="112" t="s">
        <v>53</v>
      </c>
      <c r="F6" s="113" t="s">
        <v>54</v>
      </c>
      <c r="G6" s="113" t="s">
        <v>55</v>
      </c>
      <c r="H6" s="113" t="s">
        <v>56</v>
      </c>
      <c r="I6" s="114" t="s">
        <v>30</v>
      </c>
    </row>
    <row r="7" spans="1:9" s="35" customFormat="1" x14ac:dyDescent="0.2">
      <c r="A7" s="200" t="str">
        <f>Položky!B7</f>
        <v>1</v>
      </c>
      <c r="B7" s="115" t="str">
        <f>Položky!C7</f>
        <v>Zemní práce</v>
      </c>
      <c r="C7" s="66"/>
      <c r="D7" s="116"/>
      <c r="E7" s="201">
        <f>Položky!BA25</f>
        <v>0</v>
      </c>
      <c r="F7" s="202">
        <f>Položky!BB25</f>
        <v>0</v>
      </c>
      <c r="G7" s="202">
        <f>Položky!BC25</f>
        <v>0</v>
      </c>
      <c r="H7" s="202">
        <f>Položky!BD25</f>
        <v>0</v>
      </c>
      <c r="I7" s="203">
        <f>Položky!BE25</f>
        <v>0</v>
      </c>
    </row>
    <row r="8" spans="1:9" s="35" customFormat="1" x14ac:dyDescent="0.2">
      <c r="A8" s="200" t="str">
        <f>Položky!B26</f>
        <v>90</v>
      </c>
      <c r="B8" s="115" t="str">
        <f>Položky!C26</f>
        <v>OPLOCENÍ</v>
      </c>
      <c r="C8" s="66"/>
      <c r="D8" s="116"/>
      <c r="E8" s="201">
        <f>Položky!BA29</f>
        <v>0</v>
      </c>
      <c r="F8" s="202">
        <f>Položky!BB29</f>
        <v>0</v>
      </c>
      <c r="G8" s="202">
        <f>Položky!BC29</f>
        <v>0</v>
      </c>
      <c r="H8" s="202">
        <f>Položky!BD29</f>
        <v>0</v>
      </c>
      <c r="I8" s="203">
        <f>Položky!BE29</f>
        <v>0</v>
      </c>
    </row>
    <row r="9" spans="1:9" s="35" customFormat="1" x14ac:dyDescent="0.2">
      <c r="A9" s="200" t="str">
        <f>Položky!B30</f>
        <v>96</v>
      </c>
      <c r="B9" s="115" t="str">
        <f>Položky!C30</f>
        <v>Bourání konstrukcí</v>
      </c>
      <c r="C9" s="66"/>
      <c r="D9" s="116"/>
      <c r="E9" s="201">
        <f>Položky!BA40</f>
        <v>0</v>
      </c>
      <c r="F9" s="202">
        <f>Položky!BB40</f>
        <v>0</v>
      </c>
      <c r="G9" s="202">
        <f>Položky!BC40</f>
        <v>0</v>
      </c>
      <c r="H9" s="202">
        <f>Položky!BD40</f>
        <v>0</v>
      </c>
      <c r="I9" s="203">
        <f>Položky!BE40</f>
        <v>0</v>
      </c>
    </row>
    <row r="10" spans="1:9" s="35" customFormat="1" x14ac:dyDescent="0.2">
      <c r="A10" s="200" t="str">
        <f>Položky!B41</f>
        <v>98</v>
      </c>
      <c r="B10" s="115" t="str">
        <f>Položky!C41</f>
        <v>Demolice</v>
      </c>
      <c r="C10" s="66"/>
      <c r="D10" s="116"/>
      <c r="E10" s="201">
        <f>Položky!BA56</f>
        <v>0</v>
      </c>
      <c r="F10" s="202">
        <f>Položky!BB56</f>
        <v>0</v>
      </c>
      <c r="G10" s="202">
        <f>Položky!BC56</f>
        <v>0</v>
      </c>
      <c r="H10" s="202">
        <f>Položky!BD56</f>
        <v>0</v>
      </c>
      <c r="I10" s="203">
        <f>Položky!BE56</f>
        <v>0</v>
      </c>
    </row>
    <row r="11" spans="1:9" s="35" customFormat="1" x14ac:dyDescent="0.2">
      <c r="A11" s="200" t="str">
        <f>Položky!B57</f>
        <v>F1031</v>
      </c>
      <c r="B11" s="115" t="str">
        <f>Položky!C57</f>
        <v>Přípojka plynu</v>
      </c>
      <c r="C11" s="66"/>
      <c r="D11" s="116"/>
      <c r="E11" s="201">
        <f>Položky!BA59</f>
        <v>0</v>
      </c>
      <c r="F11" s="202">
        <f>Položky!BB59</f>
        <v>0</v>
      </c>
      <c r="G11" s="202">
        <f>Položky!BC59</f>
        <v>0</v>
      </c>
      <c r="H11" s="202">
        <f>Položky!BD59</f>
        <v>0</v>
      </c>
      <c r="I11" s="203">
        <f>Položky!BE59</f>
        <v>0</v>
      </c>
    </row>
    <row r="12" spans="1:9" s="35" customFormat="1" x14ac:dyDescent="0.2">
      <c r="A12" s="200" t="str">
        <f>Položky!B60</f>
        <v>F1032</v>
      </c>
      <c r="B12" s="115" t="str">
        <f>Položky!C60</f>
        <v>Přípojka kanalizace</v>
      </c>
      <c r="C12" s="66"/>
      <c r="D12" s="116"/>
      <c r="E12" s="201">
        <f>Položky!BA62</f>
        <v>0</v>
      </c>
      <c r="F12" s="202">
        <f>Položky!BB62</f>
        <v>0</v>
      </c>
      <c r="G12" s="202">
        <f>Položky!BC62</f>
        <v>0</v>
      </c>
      <c r="H12" s="202">
        <f>Položky!BD62</f>
        <v>0</v>
      </c>
      <c r="I12" s="203">
        <f>Položky!BE62</f>
        <v>0</v>
      </c>
    </row>
    <row r="13" spans="1:9" s="35" customFormat="1" x14ac:dyDescent="0.2">
      <c r="A13" s="200" t="str">
        <f>Položky!B63</f>
        <v>F1038</v>
      </c>
      <c r="B13" s="115" t="str">
        <f>Položky!C63</f>
        <v xml:space="preserve">Přípojka elektro </v>
      </c>
      <c r="C13" s="66"/>
      <c r="D13" s="116"/>
      <c r="E13" s="201">
        <f>Položky!BA65</f>
        <v>0</v>
      </c>
      <c r="F13" s="202">
        <f>Položky!BB65</f>
        <v>0</v>
      </c>
      <c r="G13" s="202">
        <f>Položky!BC65</f>
        <v>0</v>
      </c>
      <c r="H13" s="202">
        <f>Položky!BD65</f>
        <v>0</v>
      </c>
      <c r="I13" s="203">
        <f>Položky!BE65</f>
        <v>0</v>
      </c>
    </row>
    <row r="14" spans="1:9" s="35" customFormat="1" x14ac:dyDescent="0.2">
      <c r="A14" s="200" t="str">
        <f>Položky!B66</f>
        <v>762</v>
      </c>
      <c r="B14" s="115" t="str">
        <f>Položky!C66</f>
        <v>Konstrukce tesařské</v>
      </c>
      <c r="C14" s="66"/>
      <c r="D14" s="116"/>
      <c r="E14" s="201">
        <f>Položky!BA70</f>
        <v>0</v>
      </c>
      <c r="F14" s="202">
        <f>Položky!BB70</f>
        <v>0</v>
      </c>
      <c r="G14" s="202">
        <f>Položky!BC70</f>
        <v>0</v>
      </c>
      <c r="H14" s="202">
        <f>Položky!BD70</f>
        <v>0</v>
      </c>
      <c r="I14" s="203">
        <f>Položky!BE70</f>
        <v>0</v>
      </c>
    </row>
    <row r="15" spans="1:9" s="35" customFormat="1" x14ac:dyDescent="0.2">
      <c r="A15" s="200" t="str">
        <f>Položky!B71</f>
        <v>764</v>
      </c>
      <c r="B15" s="115" t="str">
        <f>Položky!C71</f>
        <v>Konstrukce klempířské</v>
      </c>
      <c r="C15" s="66"/>
      <c r="D15" s="116"/>
      <c r="E15" s="201">
        <f>Položky!BA76</f>
        <v>0</v>
      </c>
      <c r="F15" s="202">
        <f>Položky!BB76</f>
        <v>0</v>
      </c>
      <c r="G15" s="202">
        <f>Položky!BC76</f>
        <v>0</v>
      </c>
      <c r="H15" s="202">
        <f>Položky!BD76</f>
        <v>0</v>
      </c>
      <c r="I15" s="203">
        <f>Položky!BE76</f>
        <v>0</v>
      </c>
    </row>
    <row r="16" spans="1:9" s="35" customFormat="1" x14ac:dyDescent="0.2">
      <c r="A16" s="200" t="str">
        <f>Položky!B77</f>
        <v>765</v>
      </c>
      <c r="B16" s="115" t="str">
        <f>Položky!C77</f>
        <v>Krytiny tvrdé</v>
      </c>
      <c r="C16" s="66"/>
      <c r="D16" s="116"/>
      <c r="E16" s="201">
        <f>Položky!BA81</f>
        <v>0</v>
      </c>
      <c r="F16" s="202">
        <f>Položky!BB81</f>
        <v>0</v>
      </c>
      <c r="G16" s="202">
        <f>Položky!BC81</f>
        <v>0</v>
      </c>
      <c r="H16" s="202">
        <f>Položky!BD81</f>
        <v>0</v>
      </c>
      <c r="I16" s="203">
        <f>Položky!BE81</f>
        <v>0</v>
      </c>
    </row>
    <row r="17" spans="1:57" s="35" customFormat="1" ht="13.5" thickBot="1" x14ac:dyDescent="0.25">
      <c r="A17" s="200" t="str">
        <f>Položky!B82</f>
        <v>D96</v>
      </c>
      <c r="B17" s="115" t="str">
        <f>Položky!C82</f>
        <v>Přesuny suti a vybouraných hmot</v>
      </c>
      <c r="C17" s="66"/>
      <c r="D17" s="116"/>
      <c r="E17" s="201">
        <f>Položky!BA87</f>
        <v>0</v>
      </c>
      <c r="F17" s="202">
        <f>Položky!BB87</f>
        <v>0</v>
      </c>
      <c r="G17" s="202">
        <f>Položky!BC87</f>
        <v>0</v>
      </c>
      <c r="H17" s="202">
        <f>Položky!BD87</f>
        <v>0</v>
      </c>
      <c r="I17" s="203">
        <f>Položky!BE87</f>
        <v>0</v>
      </c>
    </row>
    <row r="18" spans="1:57" s="123" customFormat="1" ht="13.5" thickBot="1" x14ac:dyDescent="0.25">
      <c r="A18" s="117"/>
      <c r="B18" s="118" t="s">
        <v>57</v>
      </c>
      <c r="C18" s="118"/>
      <c r="D18" s="119"/>
      <c r="E18" s="120">
        <f>SUM(E7:E17)</f>
        <v>0</v>
      </c>
      <c r="F18" s="121">
        <f>SUM(F7:F17)</f>
        <v>0</v>
      </c>
      <c r="G18" s="121">
        <f>SUM(G7:G17)</f>
        <v>0</v>
      </c>
      <c r="H18" s="121">
        <f>SUM(H7:H17)</f>
        <v>0</v>
      </c>
      <c r="I18" s="122">
        <f>SUM(I7:I17)</f>
        <v>0</v>
      </c>
    </row>
    <row r="19" spans="1:57" x14ac:dyDescent="0.2">
      <c r="A19" s="66"/>
      <c r="B19" s="66"/>
      <c r="C19" s="66"/>
      <c r="D19" s="66"/>
      <c r="E19" s="66"/>
      <c r="F19" s="66"/>
      <c r="G19" s="66"/>
      <c r="H19" s="66"/>
      <c r="I19" s="66"/>
    </row>
    <row r="20" spans="1:57" ht="19.5" customHeight="1" x14ac:dyDescent="0.25">
      <c r="A20" s="107" t="s">
        <v>58</v>
      </c>
      <c r="B20" s="107"/>
      <c r="C20" s="107"/>
      <c r="D20" s="107"/>
      <c r="E20" s="107"/>
      <c r="F20" s="107"/>
      <c r="G20" s="124"/>
      <c r="H20" s="107"/>
      <c r="I20" s="107"/>
      <c r="BA20" s="41"/>
      <c r="BB20" s="41"/>
      <c r="BC20" s="41"/>
      <c r="BD20" s="41"/>
      <c r="BE20" s="41"/>
    </row>
    <row r="21" spans="1:57" ht="13.5" thickBot="1" x14ac:dyDescent="0.25">
      <c r="A21" s="77"/>
      <c r="B21" s="77"/>
      <c r="C21" s="77"/>
      <c r="D21" s="77"/>
      <c r="E21" s="77"/>
      <c r="F21" s="77"/>
      <c r="G21" s="77"/>
      <c r="H21" s="77"/>
      <c r="I21" s="77"/>
    </row>
    <row r="22" spans="1:57" x14ac:dyDescent="0.2">
      <c r="A22" s="71" t="s">
        <v>59</v>
      </c>
      <c r="B22" s="72"/>
      <c r="C22" s="72"/>
      <c r="D22" s="125"/>
      <c r="E22" s="126" t="s">
        <v>60</v>
      </c>
      <c r="F22" s="127" t="s">
        <v>61</v>
      </c>
      <c r="G22" s="128" t="s">
        <v>62</v>
      </c>
      <c r="H22" s="129"/>
      <c r="I22" s="130" t="s">
        <v>60</v>
      </c>
    </row>
    <row r="23" spans="1:57" x14ac:dyDescent="0.2">
      <c r="A23" s="64" t="s">
        <v>174</v>
      </c>
      <c r="B23" s="55"/>
      <c r="C23" s="55"/>
      <c r="D23" s="131"/>
      <c r="E23" s="132">
        <v>0</v>
      </c>
      <c r="F23" s="133">
        <v>0</v>
      </c>
      <c r="G23" s="134">
        <f t="shared" ref="G23:G30" si="0">CHOOSE(BA23+1,HSV+PSV,HSV+PSV+Mont,HSV+PSV+Dodavka+Mont,HSV,PSV,Mont,Dodavka,Mont+Dodavka,0)</f>
        <v>0</v>
      </c>
      <c r="H23" s="135"/>
      <c r="I23" s="136">
        <f t="shared" ref="I23:I30" si="1">E23+F23*G23/100</f>
        <v>0</v>
      </c>
      <c r="BA23">
        <v>0</v>
      </c>
    </row>
    <row r="24" spans="1:57" x14ac:dyDescent="0.2">
      <c r="A24" s="64" t="s">
        <v>175</v>
      </c>
      <c r="B24" s="55"/>
      <c r="C24" s="55"/>
      <c r="D24" s="131"/>
      <c r="E24" s="132">
        <v>0</v>
      </c>
      <c r="F24" s="133">
        <v>0</v>
      </c>
      <c r="G24" s="134">
        <f t="shared" si="0"/>
        <v>0</v>
      </c>
      <c r="H24" s="135"/>
      <c r="I24" s="136">
        <f t="shared" si="1"/>
        <v>0</v>
      </c>
      <c r="BA24">
        <v>0</v>
      </c>
    </row>
    <row r="25" spans="1:57" x14ac:dyDescent="0.2">
      <c r="A25" s="64" t="s">
        <v>176</v>
      </c>
      <c r="B25" s="55"/>
      <c r="C25" s="55"/>
      <c r="D25" s="131"/>
      <c r="E25" s="132">
        <v>0</v>
      </c>
      <c r="F25" s="133">
        <v>0</v>
      </c>
      <c r="G25" s="134">
        <f t="shared" si="0"/>
        <v>0</v>
      </c>
      <c r="H25" s="135"/>
      <c r="I25" s="136">
        <f t="shared" si="1"/>
        <v>0</v>
      </c>
      <c r="BA25">
        <v>0</v>
      </c>
    </row>
    <row r="26" spans="1:57" x14ac:dyDescent="0.2">
      <c r="A26" s="64" t="s">
        <v>177</v>
      </c>
      <c r="B26" s="55"/>
      <c r="C26" s="55"/>
      <c r="D26" s="131"/>
      <c r="E26" s="132">
        <v>0</v>
      </c>
      <c r="F26" s="133">
        <v>0</v>
      </c>
      <c r="G26" s="134">
        <f t="shared" si="0"/>
        <v>0</v>
      </c>
      <c r="H26" s="135"/>
      <c r="I26" s="136">
        <f t="shared" si="1"/>
        <v>0</v>
      </c>
      <c r="BA26">
        <v>0</v>
      </c>
    </row>
    <row r="27" spans="1:57" x14ac:dyDescent="0.2">
      <c r="A27" s="64" t="s">
        <v>178</v>
      </c>
      <c r="B27" s="55"/>
      <c r="C27" s="55"/>
      <c r="D27" s="131"/>
      <c r="E27" s="132">
        <v>0</v>
      </c>
      <c r="F27" s="133">
        <v>2.9</v>
      </c>
      <c r="G27" s="134">
        <f t="shared" si="0"/>
        <v>0</v>
      </c>
      <c r="H27" s="135"/>
      <c r="I27" s="136">
        <f t="shared" si="1"/>
        <v>0</v>
      </c>
      <c r="BA27">
        <v>1</v>
      </c>
    </row>
    <row r="28" spans="1:57" x14ac:dyDescent="0.2">
      <c r="A28" s="64" t="s">
        <v>179</v>
      </c>
      <c r="B28" s="55"/>
      <c r="C28" s="55"/>
      <c r="D28" s="131"/>
      <c r="E28" s="132">
        <v>0</v>
      </c>
      <c r="F28" s="133">
        <v>0</v>
      </c>
      <c r="G28" s="134">
        <f t="shared" si="0"/>
        <v>0</v>
      </c>
      <c r="H28" s="135"/>
      <c r="I28" s="136">
        <f t="shared" si="1"/>
        <v>0</v>
      </c>
      <c r="BA28">
        <v>1</v>
      </c>
    </row>
    <row r="29" spans="1:57" x14ac:dyDescent="0.2">
      <c r="A29" s="64" t="s">
        <v>180</v>
      </c>
      <c r="B29" s="55"/>
      <c r="C29" s="55"/>
      <c r="D29" s="131"/>
      <c r="E29" s="132">
        <v>0</v>
      </c>
      <c r="F29" s="133">
        <v>0</v>
      </c>
      <c r="G29" s="134">
        <f t="shared" si="0"/>
        <v>0</v>
      </c>
      <c r="H29" s="135"/>
      <c r="I29" s="136">
        <f t="shared" si="1"/>
        <v>0</v>
      </c>
      <c r="BA29">
        <v>2</v>
      </c>
    </row>
    <row r="30" spans="1:57" x14ac:dyDescent="0.2">
      <c r="A30" s="64" t="s">
        <v>181</v>
      </c>
      <c r="B30" s="55"/>
      <c r="C30" s="55"/>
      <c r="D30" s="131"/>
      <c r="E30" s="132">
        <v>0</v>
      </c>
      <c r="F30" s="133">
        <v>8</v>
      </c>
      <c r="G30" s="134">
        <f t="shared" si="0"/>
        <v>0</v>
      </c>
      <c r="H30" s="135"/>
      <c r="I30" s="136">
        <f t="shared" si="1"/>
        <v>0</v>
      </c>
      <c r="BA30">
        <v>2</v>
      </c>
    </row>
    <row r="31" spans="1:57" ht="13.5" thickBot="1" x14ac:dyDescent="0.25">
      <c r="A31" s="137"/>
      <c r="B31" s="138" t="s">
        <v>63</v>
      </c>
      <c r="C31" s="139"/>
      <c r="D31" s="140"/>
      <c r="E31" s="141"/>
      <c r="F31" s="142"/>
      <c r="G31" s="142"/>
      <c r="H31" s="222">
        <f>SUM(I23:I30)</f>
        <v>0</v>
      </c>
      <c r="I31" s="223"/>
    </row>
    <row r="33" spans="2:9" x14ac:dyDescent="0.2">
      <c r="B33" s="123"/>
      <c r="F33" s="143"/>
      <c r="G33" s="144"/>
      <c r="H33" s="144"/>
      <c r="I33" s="145"/>
    </row>
    <row r="34" spans="2:9" x14ac:dyDescent="0.2">
      <c r="F34" s="143"/>
      <c r="G34" s="144"/>
      <c r="H34" s="144"/>
      <c r="I34" s="145"/>
    </row>
    <row r="35" spans="2:9" x14ac:dyDescent="0.2">
      <c r="F35" s="143"/>
      <c r="G35" s="144"/>
      <c r="H35" s="144"/>
      <c r="I35" s="145"/>
    </row>
    <row r="36" spans="2:9" x14ac:dyDescent="0.2">
      <c r="F36" s="143"/>
      <c r="G36" s="144"/>
      <c r="H36" s="144"/>
      <c r="I36" s="145"/>
    </row>
    <row r="37" spans="2:9" x14ac:dyDescent="0.2">
      <c r="F37" s="143"/>
      <c r="G37" s="144"/>
      <c r="H37" s="144"/>
      <c r="I37" s="145"/>
    </row>
    <row r="38" spans="2:9" x14ac:dyDescent="0.2">
      <c r="F38" s="143"/>
      <c r="G38" s="144"/>
      <c r="H38" s="144"/>
      <c r="I38" s="145"/>
    </row>
    <row r="39" spans="2:9" x14ac:dyDescent="0.2">
      <c r="F39" s="143"/>
      <c r="G39" s="144"/>
      <c r="H39" s="144"/>
      <c r="I39" s="145"/>
    </row>
    <row r="40" spans="2:9" x14ac:dyDescent="0.2">
      <c r="F40" s="143"/>
      <c r="G40" s="144"/>
      <c r="H40" s="144"/>
      <c r="I40" s="145"/>
    </row>
    <row r="41" spans="2:9" x14ac:dyDescent="0.2">
      <c r="F41" s="143"/>
      <c r="G41" s="144"/>
      <c r="H41" s="144"/>
      <c r="I41" s="145"/>
    </row>
    <row r="42" spans="2:9" x14ac:dyDescent="0.2">
      <c r="F42" s="143"/>
      <c r="G42" s="144"/>
      <c r="H42" s="144"/>
      <c r="I42" s="145"/>
    </row>
    <row r="43" spans="2:9" x14ac:dyDescent="0.2">
      <c r="F43" s="143"/>
      <c r="G43" s="144"/>
      <c r="H43" s="144"/>
      <c r="I43" s="145"/>
    </row>
    <row r="44" spans="2:9" x14ac:dyDescent="0.2">
      <c r="F44" s="143"/>
      <c r="G44" s="144"/>
      <c r="H44" s="144"/>
      <c r="I44" s="145"/>
    </row>
    <row r="45" spans="2:9" x14ac:dyDescent="0.2">
      <c r="F45" s="143"/>
      <c r="G45" s="144"/>
      <c r="H45" s="144"/>
      <c r="I45" s="145"/>
    </row>
    <row r="46" spans="2:9" x14ac:dyDescent="0.2">
      <c r="F46" s="143"/>
      <c r="G46" s="144"/>
      <c r="H46" s="144"/>
      <c r="I46" s="145"/>
    </row>
    <row r="47" spans="2:9" x14ac:dyDescent="0.2">
      <c r="F47" s="143"/>
      <c r="G47" s="144"/>
      <c r="H47" s="144"/>
      <c r="I47" s="145"/>
    </row>
    <row r="48" spans="2:9" x14ac:dyDescent="0.2">
      <c r="F48" s="143"/>
      <c r="G48" s="144"/>
      <c r="H48" s="144"/>
      <c r="I48" s="145"/>
    </row>
    <row r="49" spans="6:9" x14ac:dyDescent="0.2">
      <c r="F49" s="143"/>
      <c r="G49" s="144"/>
      <c r="H49" s="144"/>
      <c r="I49" s="145"/>
    </row>
    <row r="50" spans="6:9" x14ac:dyDescent="0.2">
      <c r="F50" s="143"/>
      <c r="G50" s="144"/>
      <c r="H50" s="144"/>
      <c r="I50" s="145"/>
    </row>
    <row r="51" spans="6:9" x14ac:dyDescent="0.2">
      <c r="F51" s="143"/>
      <c r="G51" s="144"/>
      <c r="H51" s="144"/>
      <c r="I51" s="145"/>
    </row>
    <row r="52" spans="6:9" x14ac:dyDescent="0.2">
      <c r="F52" s="143"/>
      <c r="G52" s="144"/>
      <c r="H52" s="144"/>
      <c r="I52" s="145"/>
    </row>
    <row r="53" spans="6:9" x14ac:dyDescent="0.2">
      <c r="F53" s="143"/>
      <c r="G53" s="144"/>
      <c r="H53" s="144"/>
      <c r="I53" s="145"/>
    </row>
    <row r="54" spans="6:9" x14ac:dyDescent="0.2">
      <c r="F54" s="143"/>
      <c r="G54" s="144"/>
      <c r="H54" s="144"/>
      <c r="I54" s="145"/>
    </row>
    <row r="55" spans="6:9" x14ac:dyDescent="0.2">
      <c r="F55" s="143"/>
      <c r="G55" s="144"/>
      <c r="H55" s="144"/>
      <c r="I55" s="145"/>
    </row>
    <row r="56" spans="6:9" x14ac:dyDescent="0.2">
      <c r="F56" s="143"/>
      <c r="G56" s="144"/>
      <c r="H56" s="144"/>
      <c r="I56" s="145"/>
    </row>
    <row r="57" spans="6:9" x14ac:dyDescent="0.2">
      <c r="F57" s="143"/>
      <c r="G57" s="144"/>
      <c r="H57" s="144"/>
      <c r="I57" s="145"/>
    </row>
    <row r="58" spans="6:9" x14ac:dyDescent="0.2">
      <c r="F58" s="143"/>
      <c r="G58" s="144"/>
      <c r="H58" s="144"/>
      <c r="I58" s="145"/>
    </row>
    <row r="59" spans="6:9" x14ac:dyDescent="0.2">
      <c r="F59" s="143"/>
      <c r="G59" s="144"/>
      <c r="H59" s="144"/>
      <c r="I59" s="145"/>
    </row>
    <row r="60" spans="6:9" x14ac:dyDescent="0.2">
      <c r="F60" s="143"/>
      <c r="G60" s="144"/>
      <c r="H60" s="144"/>
      <c r="I60" s="145"/>
    </row>
    <row r="61" spans="6:9" x14ac:dyDescent="0.2">
      <c r="F61" s="143"/>
      <c r="G61" s="144"/>
      <c r="H61" s="144"/>
      <c r="I61" s="145"/>
    </row>
    <row r="62" spans="6:9" x14ac:dyDescent="0.2">
      <c r="F62" s="143"/>
      <c r="G62" s="144"/>
      <c r="H62" s="144"/>
      <c r="I62" s="145"/>
    </row>
    <row r="63" spans="6:9" x14ac:dyDescent="0.2">
      <c r="F63" s="143"/>
      <c r="G63" s="144"/>
      <c r="H63" s="144"/>
      <c r="I63" s="145"/>
    </row>
    <row r="64" spans="6:9" x14ac:dyDescent="0.2">
      <c r="F64" s="143"/>
      <c r="G64" s="144"/>
      <c r="H64" s="144"/>
      <c r="I64" s="145"/>
    </row>
    <row r="65" spans="6:9" x14ac:dyDescent="0.2">
      <c r="F65" s="143"/>
      <c r="G65" s="144"/>
      <c r="H65" s="144"/>
      <c r="I65" s="145"/>
    </row>
    <row r="66" spans="6:9" x14ac:dyDescent="0.2">
      <c r="F66" s="143"/>
      <c r="G66" s="144"/>
      <c r="H66" s="144"/>
      <c r="I66" s="145"/>
    </row>
    <row r="67" spans="6:9" x14ac:dyDescent="0.2">
      <c r="F67" s="143"/>
      <c r="G67" s="144"/>
      <c r="H67" s="144"/>
      <c r="I67" s="145"/>
    </row>
    <row r="68" spans="6:9" x14ac:dyDescent="0.2">
      <c r="F68" s="143"/>
      <c r="G68" s="144"/>
      <c r="H68" s="144"/>
      <c r="I68" s="145"/>
    </row>
    <row r="69" spans="6:9" x14ac:dyDescent="0.2">
      <c r="F69" s="143"/>
      <c r="G69" s="144"/>
      <c r="H69" s="144"/>
      <c r="I69" s="145"/>
    </row>
    <row r="70" spans="6:9" x14ac:dyDescent="0.2">
      <c r="F70" s="143"/>
      <c r="G70" s="144"/>
      <c r="H70" s="144"/>
      <c r="I70" s="145"/>
    </row>
    <row r="71" spans="6:9" x14ac:dyDescent="0.2">
      <c r="F71" s="143"/>
      <c r="G71" s="144"/>
      <c r="H71" s="144"/>
      <c r="I71" s="145"/>
    </row>
    <row r="72" spans="6:9" x14ac:dyDescent="0.2">
      <c r="F72" s="143"/>
      <c r="G72" s="144"/>
      <c r="H72" s="144"/>
      <c r="I72" s="145"/>
    </row>
    <row r="73" spans="6:9" x14ac:dyDescent="0.2">
      <c r="F73" s="143"/>
      <c r="G73" s="144"/>
      <c r="H73" s="144"/>
      <c r="I73" s="145"/>
    </row>
    <row r="74" spans="6:9" x14ac:dyDescent="0.2">
      <c r="F74" s="143"/>
      <c r="G74" s="144"/>
      <c r="H74" s="144"/>
      <c r="I74" s="145"/>
    </row>
    <row r="75" spans="6:9" x14ac:dyDescent="0.2">
      <c r="F75" s="143"/>
      <c r="G75" s="144"/>
      <c r="H75" s="144"/>
      <c r="I75" s="145"/>
    </row>
    <row r="76" spans="6:9" x14ac:dyDescent="0.2">
      <c r="F76" s="143"/>
      <c r="G76" s="144"/>
      <c r="H76" s="144"/>
      <c r="I76" s="145"/>
    </row>
    <row r="77" spans="6:9" x14ac:dyDescent="0.2">
      <c r="F77" s="143"/>
      <c r="G77" s="144"/>
      <c r="H77" s="144"/>
      <c r="I77" s="145"/>
    </row>
    <row r="78" spans="6:9" x14ac:dyDescent="0.2">
      <c r="F78" s="143"/>
      <c r="G78" s="144"/>
      <c r="H78" s="144"/>
      <c r="I78" s="145"/>
    </row>
    <row r="79" spans="6:9" x14ac:dyDescent="0.2">
      <c r="F79" s="143"/>
      <c r="G79" s="144"/>
      <c r="H79" s="144"/>
      <c r="I79" s="145"/>
    </row>
    <row r="80" spans="6:9" x14ac:dyDescent="0.2">
      <c r="F80" s="143"/>
      <c r="G80" s="144"/>
      <c r="H80" s="144"/>
      <c r="I80" s="145"/>
    </row>
    <row r="81" spans="6:9" x14ac:dyDescent="0.2">
      <c r="F81" s="143"/>
      <c r="G81" s="144"/>
      <c r="H81" s="144"/>
      <c r="I81" s="145"/>
    </row>
    <row r="82" spans="6:9" x14ac:dyDescent="0.2">
      <c r="F82" s="143"/>
      <c r="G82" s="144"/>
      <c r="H82" s="144"/>
      <c r="I82" s="145"/>
    </row>
  </sheetData>
  <mergeCells count="4">
    <mergeCell ref="A1:B1"/>
    <mergeCell ref="A2:B2"/>
    <mergeCell ref="G2:I2"/>
    <mergeCell ref="H31:I3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160"/>
  <sheetViews>
    <sheetView showGridLines="0" showZeros="0" tabSelected="1" workbookViewId="0">
      <selection activeCell="C68" sqref="C68:D68"/>
    </sheetView>
  </sheetViews>
  <sheetFormatPr defaultRowHeight="12.75" x14ac:dyDescent="0.2"/>
  <cols>
    <col min="1" max="1" width="4.42578125" style="146" customWidth="1"/>
    <col min="2" max="2" width="11.5703125" style="146" customWidth="1"/>
    <col min="3" max="3" width="40.42578125" style="146" customWidth="1"/>
    <col min="4" max="4" width="5.5703125" style="146" customWidth="1"/>
    <col min="5" max="5" width="8.5703125" style="194" customWidth="1"/>
    <col min="6" max="6" width="9.85546875" style="146" customWidth="1"/>
    <col min="7" max="7" width="13.85546875" style="146" customWidth="1"/>
    <col min="8" max="11" width="9.140625" style="146"/>
    <col min="12" max="12" width="75.42578125" style="146" customWidth="1"/>
    <col min="13" max="13" width="45.28515625" style="146" customWidth="1"/>
    <col min="14" max="16384" width="9.140625" style="146"/>
  </cols>
  <sheetData>
    <row r="1" spans="1:104" ht="15.75" x14ac:dyDescent="0.25">
      <c r="A1" s="226" t="s">
        <v>188</v>
      </c>
      <c r="B1" s="226"/>
      <c r="C1" s="226"/>
      <c r="D1" s="226"/>
      <c r="E1" s="226"/>
      <c r="F1" s="226"/>
      <c r="G1" s="226"/>
    </row>
    <row r="2" spans="1:104" ht="14.25" customHeight="1" thickBot="1" x14ac:dyDescent="0.25">
      <c r="A2" s="147"/>
      <c r="B2" s="148"/>
      <c r="C2" s="149"/>
      <c r="D2" s="149"/>
      <c r="E2" s="150"/>
      <c r="F2" s="149"/>
      <c r="G2" s="149"/>
    </row>
    <row r="3" spans="1:104" ht="13.5" thickTop="1" x14ac:dyDescent="0.2">
      <c r="A3" s="215" t="s">
        <v>48</v>
      </c>
      <c r="B3" s="216"/>
      <c r="C3" s="97" t="str">
        <f>CONCATENATE(cislostavby," ",nazevstavby)</f>
        <v>SAB-1211 Demolice RD KYJOV</v>
      </c>
      <c r="D3" s="151"/>
      <c r="E3" s="152" t="s">
        <v>64</v>
      </c>
      <c r="F3" s="153" t="str">
        <f>Rekapitulace!H1</f>
        <v>r</v>
      </c>
      <c r="G3" s="154"/>
    </row>
    <row r="4" spans="1:104" ht="13.5" thickBot="1" x14ac:dyDescent="0.25">
      <c r="A4" s="227" t="s">
        <v>50</v>
      </c>
      <c r="B4" s="218"/>
      <c r="C4" s="103" t="str">
        <f>CONCATENATE(cisloobjektu," ",nazevobjektu)</f>
        <v>01 01-DEMOLICE RD</v>
      </c>
      <c r="D4" s="155"/>
      <c r="E4" s="228">
        <f>Rekapitulace!G2</f>
        <v>0</v>
      </c>
      <c r="F4" s="229"/>
      <c r="G4" s="230"/>
    </row>
    <row r="5" spans="1:104" ht="13.5" thickTop="1" x14ac:dyDescent="0.2">
      <c r="A5" s="156"/>
      <c r="B5" s="147"/>
      <c r="C5" s="147"/>
      <c r="D5" s="147"/>
      <c r="E5" s="157"/>
      <c r="F5" s="147"/>
      <c r="G5" s="158"/>
    </row>
    <row r="6" spans="1:104" x14ac:dyDescent="0.2">
      <c r="A6" s="159" t="s">
        <v>65</v>
      </c>
      <c r="B6" s="160" t="s">
        <v>66</v>
      </c>
      <c r="C6" s="160" t="s">
        <v>67</v>
      </c>
      <c r="D6" s="160" t="s">
        <v>68</v>
      </c>
      <c r="E6" s="161" t="s">
        <v>69</v>
      </c>
      <c r="F6" s="160" t="s">
        <v>70</v>
      </c>
      <c r="G6" s="162" t="s">
        <v>71</v>
      </c>
    </row>
    <row r="7" spans="1:104" x14ac:dyDescent="0.2">
      <c r="A7" s="163" t="s">
        <v>72</v>
      </c>
      <c r="B7" s="164" t="s">
        <v>73</v>
      </c>
      <c r="C7" s="165" t="s">
        <v>74</v>
      </c>
      <c r="D7" s="166"/>
      <c r="E7" s="167"/>
      <c r="F7" s="167"/>
      <c r="G7" s="168"/>
      <c r="H7" s="169"/>
      <c r="I7" s="169"/>
      <c r="O7" s="170">
        <v>1</v>
      </c>
    </row>
    <row r="8" spans="1:104" x14ac:dyDescent="0.2">
      <c r="A8" s="171">
        <v>1</v>
      </c>
      <c r="B8" s="172" t="s">
        <v>81</v>
      </c>
      <c r="C8" s="173" t="s">
        <v>82</v>
      </c>
      <c r="D8" s="174" t="s">
        <v>83</v>
      </c>
      <c r="E8" s="175">
        <v>37.610500000000002</v>
      </c>
      <c r="F8" s="175"/>
      <c r="G8" s="176">
        <f>E8*F8</f>
        <v>0</v>
      </c>
      <c r="O8" s="170">
        <v>2</v>
      </c>
      <c r="AA8" s="146">
        <v>1</v>
      </c>
      <c r="AB8" s="146">
        <v>1</v>
      </c>
      <c r="AC8" s="146">
        <v>1</v>
      </c>
      <c r="AZ8" s="146">
        <v>1</v>
      </c>
      <c r="BA8" s="146">
        <f>IF(AZ8=1,G8,0)</f>
        <v>0</v>
      </c>
      <c r="BB8" s="146">
        <f>IF(AZ8=2,G8,0)</f>
        <v>0</v>
      </c>
      <c r="BC8" s="146">
        <f>IF(AZ8=3,G8,0)</f>
        <v>0</v>
      </c>
      <c r="BD8" s="146">
        <f>IF(AZ8=4,G8,0)</f>
        <v>0</v>
      </c>
      <c r="BE8" s="146">
        <f>IF(AZ8=5,G8,0)</f>
        <v>0</v>
      </c>
      <c r="CA8" s="177">
        <v>1</v>
      </c>
      <c r="CB8" s="177">
        <v>1</v>
      </c>
      <c r="CZ8" s="146">
        <v>0</v>
      </c>
    </row>
    <row r="9" spans="1:104" x14ac:dyDescent="0.2">
      <c r="A9" s="178"/>
      <c r="B9" s="180"/>
      <c r="C9" s="224" t="s">
        <v>84</v>
      </c>
      <c r="D9" s="225"/>
      <c r="E9" s="181">
        <v>0</v>
      </c>
      <c r="F9" s="182"/>
      <c r="G9" s="183"/>
      <c r="M9" s="179" t="s">
        <v>84</v>
      </c>
      <c r="O9" s="170"/>
    </row>
    <row r="10" spans="1:104" x14ac:dyDescent="0.2">
      <c r="A10" s="178"/>
      <c r="B10" s="180"/>
      <c r="C10" s="224" t="s">
        <v>85</v>
      </c>
      <c r="D10" s="225"/>
      <c r="E10" s="181">
        <v>15</v>
      </c>
      <c r="F10" s="182"/>
      <c r="G10" s="183"/>
      <c r="M10" s="179" t="s">
        <v>85</v>
      </c>
      <c r="O10" s="170"/>
    </row>
    <row r="11" spans="1:104" x14ac:dyDescent="0.2">
      <c r="A11" s="178"/>
      <c r="B11" s="180"/>
      <c r="C11" s="224" t="s">
        <v>86</v>
      </c>
      <c r="D11" s="225"/>
      <c r="E11" s="181">
        <v>9.5864999999999991</v>
      </c>
      <c r="F11" s="182"/>
      <c r="G11" s="183"/>
      <c r="M11" s="179" t="s">
        <v>86</v>
      </c>
      <c r="O11" s="170"/>
    </row>
    <row r="12" spans="1:104" x14ac:dyDescent="0.2">
      <c r="A12" s="178"/>
      <c r="B12" s="180"/>
      <c r="C12" s="224" t="s">
        <v>87</v>
      </c>
      <c r="D12" s="225"/>
      <c r="E12" s="181">
        <v>13.023999999999999</v>
      </c>
      <c r="F12" s="182"/>
      <c r="G12" s="183"/>
      <c r="M12" s="179" t="s">
        <v>87</v>
      </c>
      <c r="O12" s="170"/>
    </row>
    <row r="13" spans="1:104" x14ac:dyDescent="0.2">
      <c r="A13" s="171">
        <v>2</v>
      </c>
      <c r="B13" s="172" t="s">
        <v>88</v>
      </c>
      <c r="C13" s="173" t="s">
        <v>89</v>
      </c>
      <c r="D13" s="174" t="s">
        <v>83</v>
      </c>
      <c r="E13" s="175">
        <v>37.610500000000002</v>
      </c>
      <c r="F13" s="175"/>
      <c r="G13" s="176">
        <f>E13*F13</f>
        <v>0</v>
      </c>
      <c r="O13" s="170">
        <v>2</v>
      </c>
      <c r="AA13" s="146">
        <v>1</v>
      </c>
      <c r="AB13" s="146">
        <v>1</v>
      </c>
      <c r="AC13" s="146">
        <v>1</v>
      </c>
      <c r="AZ13" s="146">
        <v>1</v>
      </c>
      <c r="BA13" s="146">
        <f>IF(AZ13=1,G13,0)</f>
        <v>0</v>
      </c>
      <c r="BB13" s="146">
        <f>IF(AZ13=2,G13,0)</f>
        <v>0</v>
      </c>
      <c r="BC13" s="146">
        <f>IF(AZ13=3,G13,0)</f>
        <v>0</v>
      </c>
      <c r="BD13" s="146">
        <f>IF(AZ13=4,G13,0)</f>
        <v>0</v>
      </c>
      <c r="BE13" s="146">
        <f>IF(AZ13=5,G13,0)</f>
        <v>0</v>
      </c>
      <c r="CA13" s="177">
        <v>1</v>
      </c>
      <c r="CB13" s="177">
        <v>1</v>
      </c>
      <c r="CZ13" s="146">
        <v>0</v>
      </c>
    </row>
    <row r="14" spans="1:104" x14ac:dyDescent="0.2">
      <c r="A14" s="178"/>
      <c r="B14" s="180"/>
      <c r="C14" s="224" t="s">
        <v>84</v>
      </c>
      <c r="D14" s="225"/>
      <c r="E14" s="181">
        <v>0</v>
      </c>
      <c r="F14" s="182"/>
      <c r="G14" s="183"/>
      <c r="M14" s="179" t="s">
        <v>84</v>
      </c>
      <c r="O14" s="170"/>
    </row>
    <row r="15" spans="1:104" x14ac:dyDescent="0.2">
      <c r="A15" s="178"/>
      <c r="B15" s="180"/>
      <c r="C15" s="224" t="s">
        <v>85</v>
      </c>
      <c r="D15" s="225"/>
      <c r="E15" s="181">
        <v>15</v>
      </c>
      <c r="F15" s="182"/>
      <c r="G15" s="183"/>
      <c r="M15" s="179" t="s">
        <v>85</v>
      </c>
      <c r="O15" s="170"/>
    </row>
    <row r="16" spans="1:104" x14ac:dyDescent="0.2">
      <c r="A16" s="178"/>
      <c r="B16" s="180"/>
      <c r="C16" s="224" t="s">
        <v>86</v>
      </c>
      <c r="D16" s="225"/>
      <c r="E16" s="181">
        <v>9.5864999999999991</v>
      </c>
      <c r="F16" s="182"/>
      <c r="G16" s="183"/>
      <c r="M16" s="179" t="s">
        <v>86</v>
      </c>
      <c r="O16" s="170"/>
    </row>
    <row r="17" spans="1:104" x14ac:dyDescent="0.2">
      <c r="A17" s="178"/>
      <c r="B17" s="180"/>
      <c r="C17" s="224" t="s">
        <v>87</v>
      </c>
      <c r="D17" s="225"/>
      <c r="E17" s="181">
        <v>13.023999999999999</v>
      </c>
      <c r="F17" s="182"/>
      <c r="G17" s="183"/>
      <c r="M17" s="179" t="s">
        <v>87</v>
      </c>
      <c r="O17" s="170"/>
    </row>
    <row r="18" spans="1:104" x14ac:dyDescent="0.2">
      <c r="A18" s="171">
        <v>3</v>
      </c>
      <c r="B18" s="172" t="s">
        <v>90</v>
      </c>
      <c r="C18" s="173" t="s">
        <v>91</v>
      </c>
      <c r="D18" s="174" t="s">
        <v>83</v>
      </c>
      <c r="E18" s="175">
        <v>37.610500000000002</v>
      </c>
      <c r="F18" s="175"/>
      <c r="G18" s="176">
        <f>E18*F18</f>
        <v>0</v>
      </c>
      <c r="O18" s="170">
        <v>2</v>
      </c>
      <c r="AA18" s="146">
        <v>1</v>
      </c>
      <c r="AB18" s="146">
        <v>1</v>
      </c>
      <c r="AC18" s="146">
        <v>1</v>
      </c>
      <c r="AZ18" s="146">
        <v>1</v>
      </c>
      <c r="BA18" s="146">
        <f>IF(AZ18=1,G18,0)</f>
        <v>0</v>
      </c>
      <c r="BB18" s="146">
        <f>IF(AZ18=2,G18,0)</f>
        <v>0</v>
      </c>
      <c r="BC18" s="146">
        <f>IF(AZ18=3,G18,0)</f>
        <v>0</v>
      </c>
      <c r="BD18" s="146">
        <f>IF(AZ18=4,G18,0)</f>
        <v>0</v>
      </c>
      <c r="BE18" s="146">
        <f>IF(AZ18=5,G18,0)</f>
        <v>0</v>
      </c>
      <c r="CA18" s="177">
        <v>1</v>
      </c>
      <c r="CB18" s="177">
        <v>1</v>
      </c>
      <c r="CZ18" s="146">
        <v>0</v>
      </c>
    </row>
    <row r="19" spans="1:104" x14ac:dyDescent="0.2">
      <c r="A19" s="178"/>
      <c r="B19" s="180"/>
      <c r="C19" s="224" t="s">
        <v>92</v>
      </c>
      <c r="D19" s="225"/>
      <c r="E19" s="181">
        <v>0</v>
      </c>
      <c r="F19" s="182"/>
      <c r="G19" s="183"/>
      <c r="M19" s="179" t="s">
        <v>92</v>
      </c>
      <c r="O19" s="170"/>
    </row>
    <row r="20" spans="1:104" x14ac:dyDescent="0.2">
      <c r="A20" s="178"/>
      <c r="B20" s="180"/>
      <c r="C20" s="224" t="s">
        <v>85</v>
      </c>
      <c r="D20" s="225"/>
      <c r="E20" s="181">
        <v>15</v>
      </c>
      <c r="F20" s="182"/>
      <c r="G20" s="183"/>
      <c r="M20" s="179" t="s">
        <v>85</v>
      </c>
      <c r="O20" s="170"/>
    </row>
    <row r="21" spans="1:104" x14ac:dyDescent="0.2">
      <c r="A21" s="178"/>
      <c r="B21" s="180"/>
      <c r="C21" s="224" t="s">
        <v>86</v>
      </c>
      <c r="D21" s="225"/>
      <c r="E21" s="181">
        <v>9.5864999999999991</v>
      </c>
      <c r="F21" s="182"/>
      <c r="G21" s="183"/>
      <c r="M21" s="179" t="s">
        <v>86</v>
      </c>
      <c r="O21" s="170"/>
    </row>
    <row r="22" spans="1:104" x14ac:dyDescent="0.2">
      <c r="A22" s="178"/>
      <c r="B22" s="180"/>
      <c r="C22" s="224" t="s">
        <v>87</v>
      </c>
      <c r="D22" s="225"/>
      <c r="E22" s="181">
        <v>13.023999999999999</v>
      </c>
      <c r="F22" s="182"/>
      <c r="G22" s="183"/>
      <c r="M22" s="179" t="s">
        <v>87</v>
      </c>
      <c r="O22" s="170"/>
    </row>
    <row r="23" spans="1:104" x14ac:dyDescent="0.2">
      <c r="A23" s="171">
        <v>4</v>
      </c>
      <c r="B23" s="172" t="s">
        <v>93</v>
      </c>
      <c r="C23" s="173" t="s">
        <v>94</v>
      </c>
      <c r="D23" s="174" t="s">
        <v>95</v>
      </c>
      <c r="E23" s="175">
        <v>186</v>
      </c>
      <c r="F23" s="175"/>
      <c r="G23" s="176">
        <f>E23*F23</f>
        <v>0</v>
      </c>
      <c r="O23" s="170">
        <v>2</v>
      </c>
      <c r="AA23" s="146">
        <v>1</v>
      </c>
      <c r="AB23" s="146">
        <v>1</v>
      </c>
      <c r="AC23" s="146">
        <v>1</v>
      </c>
      <c r="AZ23" s="146">
        <v>1</v>
      </c>
      <c r="BA23" s="146">
        <f>IF(AZ23=1,G23,0)</f>
        <v>0</v>
      </c>
      <c r="BB23" s="146">
        <f>IF(AZ23=2,G23,0)</f>
        <v>0</v>
      </c>
      <c r="BC23" s="146">
        <f>IF(AZ23=3,G23,0)</f>
        <v>0</v>
      </c>
      <c r="BD23" s="146">
        <f>IF(AZ23=4,G23,0)</f>
        <v>0</v>
      </c>
      <c r="BE23" s="146">
        <f>IF(AZ23=5,G23,0)</f>
        <v>0</v>
      </c>
      <c r="CA23" s="177">
        <v>1</v>
      </c>
      <c r="CB23" s="177">
        <v>1</v>
      </c>
      <c r="CZ23" s="146">
        <v>0</v>
      </c>
    </row>
    <row r="24" spans="1:104" x14ac:dyDescent="0.2">
      <c r="A24" s="178"/>
      <c r="B24" s="180"/>
      <c r="C24" s="224" t="s">
        <v>96</v>
      </c>
      <c r="D24" s="225"/>
      <c r="E24" s="181">
        <v>186</v>
      </c>
      <c r="F24" s="182"/>
      <c r="G24" s="183"/>
      <c r="M24" s="179" t="s">
        <v>96</v>
      </c>
      <c r="O24" s="170"/>
    </row>
    <row r="25" spans="1:104" x14ac:dyDescent="0.2">
      <c r="A25" s="184"/>
      <c r="B25" s="185" t="s">
        <v>75</v>
      </c>
      <c r="C25" s="186" t="str">
        <f>CONCATENATE(B7," ",C7)</f>
        <v>1 Zemní práce</v>
      </c>
      <c r="D25" s="187"/>
      <c r="E25" s="188"/>
      <c r="F25" s="189"/>
      <c r="G25" s="190">
        <f>SUM(G7:G24)</f>
        <v>0</v>
      </c>
      <c r="O25" s="170">
        <v>4</v>
      </c>
      <c r="BA25" s="191">
        <f>SUM(BA7:BA24)</f>
        <v>0</v>
      </c>
      <c r="BB25" s="191">
        <f>SUM(BB7:BB24)</f>
        <v>0</v>
      </c>
      <c r="BC25" s="191">
        <f>SUM(BC7:BC24)</f>
        <v>0</v>
      </c>
      <c r="BD25" s="191">
        <f>SUM(BD7:BD24)</f>
        <v>0</v>
      </c>
      <c r="BE25" s="191">
        <f>SUM(BE7:BE24)</f>
        <v>0</v>
      </c>
    </row>
    <row r="26" spans="1:104" x14ac:dyDescent="0.2">
      <c r="A26" s="163" t="s">
        <v>72</v>
      </c>
      <c r="B26" s="164" t="s">
        <v>97</v>
      </c>
      <c r="C26" s="165" t="s">
        <v>98</v>
      </c>
      <c r="D26" s="166"/>
      <c r="E26" s="167"/>
      <c r="F26" s="167"/>
      <c r="G26" s="168"/>
      <c r="H26" s="169"/>
      <c r="I26" s="169"/>
      <c r="O26" s="170">
        <v>1</v>
      </c>
    </row>
    <row r="27" spans="1:104" ht="22.5" x14ac:dyDescent="0.2">
      <c r="A27" s="171">
        <v>5</v>
      </c>
      <c r="B27" s="172" t="s">
        <v>99</v>
      </c>
      <c r="C27" s="173" t="s">
        <v>100</v>
      </c>
      <c r="D27" s="174" t="s">
        <v>101</v>
      </c>
      <c r="E27" s="175">
        <v>9.3000000000000007</v>
      </c>
      <c r="F27" s="175"/>
      <c r="G27" s="176">
        <f>E27*F27</f>
        <v>0</v>
      </c>
      <c r="O27" s="170">
        <v>2</v>
      </c>
      <c r="AA27" s="146">
        <v>2</v>
      </c>
      <c r="AB27" s="146">
        <v>1</v>
      </c>
      <c r="AC27" s="146">
        <v>1</v>
      </c>
      <c r="AZ27" s="146">
        <v>1</v>
      </c>
      <c r="BA27" s="146">
        <f>IF(AZ27=1,G27,0)</f>
        <v>0</v>
      </c>
      <c r="BB27" s="146">
        <f>IF(AZ27=2,G27,0)</f>
        <v>0</v>
      </c>
      <c r="BC27" s="146">
        <f>IF(AZ27=3,G27,0)</f>
        <v>0</v>
      </c>
      <c r="BD27" s="146">
        <f>IF(AZ27=4,G27,0)</f>
        <v>0</v>
      </c>
      <c r="BE27" s="146">
        <f>IF(AZ27=5,G27,0)</f>
        <v>0</v>
      </c>
      <c r="CA27" s="177">
        <v>2</v>
      </c>
      <c r="CB27" s="177">
        <v>1</v>
      </c>
      <c r="CZ27" s="146">
        <v>5.2595599999999996</v>
      </c>
    </row>
    <row r="28" spans="1:104" x14ac:dyDescent="0.2">
      <c r="A28" s="178"/>
      <c r="B28" s="180"/>
      <c r="C28" s="224" t="s">
        <v>102</v>
      </c>
      <c r="D28" s="225"/>
      <c r="E28" s="181">
        <v>9.3000000000000007</v>
      </c>
      <c r="F28" s="182"/>
      <c r="G28" s="183"/>
      <c r="M28" s="179" t="s">
        <v>102</v>
      </c>
      <c r="O28" s="170"/>
    </row>
    <row r="29" spans="1:104" x14ac:dyDescent="0.2">
      <c r="A29" s="184"/>
      <c r="B29" s="185" t="s">
        <v>75</v>
      </c>
      <c r="C29" s="186" t="str">
        <f>CONCATENATE(B26," ",C26)</f>
        <v>90 OPLOCENÍ</v>
      </c>
      <c r="D29" s="187"/>
      <c r="E29" s="188"/>
      <c r="F29" s="189"/>
      <c r="G29" s="190">
        <f>SUM(G26:G28)</f>
        <v>0</v>
      </c>
      <c r="O29" s="170">
        <v>4</v>
      </c>
      <c r="BA29" s="191">
        <f>SUM(BA26:BA28)</f>
        <v>0</v>
      </c>
      <c r="BB29" s="191">
        <f>SUM(BB26:BB28)</f>
        <v>0</v>
      </c>
      <c r="BC29" s="191">
        <f>SUM(BC26:BC28)</f>
        <v>0</v>
      </c>
      <c r="BD29" s="191">
        <f>SUM(BD26:BD28)</f>
        <v>0</v>
      </c>
      <c r="BE29" s="191">
        <f>SUM(BE26:BE28)</f>
        <v>0</v>
      </c>
    </row>
    <row r="30" spans="1:104" x14ac:dyDescent="0.2">
      <c r="A30" s="163" t="s">
        <v>72</v>
      </c>
      <c r="B30" s="164" t="s">
        <v>103</v>
      </c>
      <c r="C30" s="165" t="s">
        <v>104</v>
      </c>
      <c r="D30" s="166"/>
      <c r="E30" s="167"/>
      <c r="F30" s="167"/>
      <c r="G30" s="168"/>
      <c r="H30" s="169"/>
      <c r="I30" s="169"/>
      <c r="O30" s="170">
        <v>1</v>
      </c>
    </row>
    <row r="31" spans="1:104" x14ac:dyDescent="0.2">
      <c r="A31" s="171">
        <v>6</v>
      </c>
      <c r="B31" s="172" t="s">
        <v>105</v>
      </c>
      <c r="C31" s="173" t="s">
        <v>106</v>
      </c>
      <c r="D31" s="174" t="s">
        <v>107</v>
      </c>
      <c r="E31" s="175">
        <v>20</v>
      </c>
      <c r="F31" s="175"/>
      <c r="G31" s="176">
        <f>E31*F31</f>
        <v>0</v>
      </c>
      <c r="O31" s="170">
        <v>2</v>
      </c>
      <c r="AA31" s="146">
        <v>1</v>
      </c>
      <c r="AB31" s="146">
        <v>1</v>
      </c>
      <c r="AC31" s="146">
        <v>1</v>
      </c>
      <c r="AZ31" s="146">
        <v>1</v>
      </c>
      <c r="BA31" s="146">
        <f>IF(AZ31=1,G31,0)</f>
        <v>0</v>
      </c>
      <c r="BB31" s="146">
        <f>IF(AZ31=2,G31,0)</f>
        <v>0</v>
      </c>
      <c r="BC31" s="146">
        <f>IF(AZ31=3,G31,0)</f>
        <v>0</v>
      </c>
      <c r="BD31" s="146">
        <f>IF(AZ31=4,G31,0)</f>
        <v>0</v>
      </c>
      <c r="BE31" s="146">
        <f>IF(AZ31=5,G31,0)</f>
        <v>0</v>
      </c>
      <c r="CA31" s="177">
        <v>1</v>
      </c>
      <c r="CB31" s="177">
        <v>1</v>
      </c>
      <c r="CZ31" s="146">
        <v>0</v>
      </c>
    </row>
    <row r="32" spans="1:104" x14ac:dyDescent="0.2">
      <c r="A32" s="171">
        <v>7</v>
      </c>
      <c r="B32" s="172" t="s">
        <v>108</v>
      </c>
      <c r="C32" s="173" t="s">
        <v>109</v>
      </c>
      <c r="D32" s="174" t="s">
        <v>107</v>
      </c>
      <c r="E32" s="175">
        <v>6</v>
      </c>
      <c r="F32" s="175"/>
      <c r="G32" s="176">
        <f>E32*F32</f>
        <v>0</v>
      </c>
      <c r="O32" s="170">
        <v>2</v>
      </c>
      <c r="AA32" s="146">
        <v>1</v>
      </c>
      <c r="AB32" s="146">
        <v>1</v>
      </c>
      <c r="AC32" s="146">
        <v>1</v>
      </c>
      <c r="AZ32" s="146">
        <v>1</v>
      </c>
      <c r="BA32" s="146">
        <f>IF(AZ32=1,G32,0)</f>
        <v>0</v>
      </c>
      <c r="BB32" s="146">
        <f>IF(AZ32=2,G32,0)</f>
        <v>0</v>
      </c>
      <c r="BC32" s="146">
        <f>IF(AZ32=3,G32,0)</f>
        <v>0</v>
      </c>
      <c r="BD32" s="146">
        <f>IF(AZ32=4,G32,0)</f>
        <v>0</v>
      </c>
      <c r="BE32" s="146">
        <f>IF(AZ32=5,G32,0)</f>
        <v>0</v>
      </c>
      <c r="CA32" s="177">
        <v>1</v>
      </c>
      <c r="CB32" s="177">
        <v>1</v>
      </c>
      <c r="CZ32" s="146">
        <v>0</v>
      </c>
    </row>
    <row r="33" spans="1:104" x14ac:dyDescent="0.2">
      <c r="A33" s="171">
        <v>8</v>
      </c>
      <c r="B33" s="172" t="s">
        <v>110</v>
      </c>
      <c r="C33" s="173" t="s">
        <v>111</v>
      </c>
      <c r="D33" s="174" t="s">
        <v>107</v>
      </c>
      <c r="E33" s="175">
        <v>2</v>
      </c>
      <c r="F33" s="175"/>
      <c r="G33" s="176">
        <f>E33*F33</f>
        <v>0</v>
      </c>
      <c r="O33" s="170">
        <v>2</v>
      </c>
      <c r="AA33" s="146">
        <v>1</v>
      </c>
      <c r="AB33" s="146">
        <v>1</v>
      </c>
      <c r="AC33" s="146">
        <v>1</v>
      </c>
      <c r="AZ33" s="146">
        <v>1</v>
      </c>
      <c r="BA33" s="146">
        <f>IF(AZ33=1,G33,0)</f>
        <v>0</v>
      </c>
      <c r="BB33" s="146">
        <f>IF(AZ33=2,G33,0)</f>
        <v>0</v>
      </c>
      <c r="BC33" s="146">
        <f>IF(AZ33=3,G33,0)</f>
        <v>0</v>
      </c>
      <c r="BD33" s="146">
        <f>IF(AZ33=4,G33,0)</f>
        <v>0</v>
      </c>
      <c r="BE33" s="146">
        <f>IF(AZ33=5,G33,0)</f>
        <v>0</v>
      </c>
      <c r="CA33" s="177">
        <v>1</v>
      </c>
      <c r="CB33" s="177">
        <v>1</v>
      </c>
      <c r="CZ33" s="146">
        <v>0</v>
      </c>
    </row>
    <row r="34" spans="1:104" x14ac:dyDescent="0.2">
      <c r="A34" s="171">
        <v>9</v>
      </c>
      <c r="B34" s="172" t="s">
        <v>112</v>
      </c>
      <c r="C34" s="173" t="s">
        <v>113</v>
      </c>
      <c r="D34" s="174" t="s">
        <v>95</v>
      </c>
      <c r="E34" s="175">
        <v>7.9</v>
      </c>
      <c r="F34" s="175"/>
      <c r="G34" s="176">
        <f>E34*F34</f>
        <v>0</v>
      </c>
      <c r="O34" s="170">
        <v>2</v>
      </c>
      <c r="AA34" s="146">
        <v>1</v>
      </c>
      <c r="AB34" s="146">
        <v>1</v>
      </c>
      <c r="AC34" s="146">
        <v>1</v>
      </c>
      <c r="AZ34" s="146">
        <v>1</v>
      </c>
      <c r="BA34" s="146">
        <f>IF(AZ34=1,G34,0)</f>
        <v>0</v>
      </c>
      <c r="BB34" s="146">
        <f>IF(AZ34=2,G34,0)</f>
        <v>0</v>
      </c>
      <c r="BC34" s="146">
        <f>IF(AZ34=3,G34,0)</f>
        <v>0</v>
      </c>
      <c r="BD34" s="146">
        <f>IF(AZ34=4,G34,0)</f>
        <v>0</v>
      </c>
      <c r="BE34" s="146">
        <f>IF(AZ34=5,G34,0)</f>
        <v>0</v>
      </c>
      <c r="CA34" s="177">
        <v>1</v>
      </c>
      <c r="CB34" s="177">
        <v>1</v>
      </c>
      <c r="CZ34" s="146">
        <v>1E-3</v>
      </c>
    </row>
    <row r="35" spans="1:104" x14ac:dyDescent="0.2">
      <c r="A35" s="178"/>
      <c r="B35" s="180"/>
      <c r="C35" s="224" t="s">
        <v>114</v>
      </c>
      <c r="D35" s="225"/>
      <c r="E35" s="181">
        <v>7.9</v>
      </c>
      <c r="F35" s="182"/>
      <c r="G35" s="183"/>
      <c r="M35" s="179" t="s">
        <v>114</v>
      </c>
      <c r="O35" s="170"/>
    </row>
    <row r="36" spans="1:104" x14ac:dyDescent="0.2">
      <c r="A36" s="171">
        <v>10</v>
      </c>
      <c r="B36" s="172" t="s">
        <v>115</v>
      </c>
      <c r="C36" s="173" t="s">
        <v>116</v>
      </c>
      <c r="D36" s="174" t="s">
        <v>95</v>
      </c>
      <c r="E36" s="175">
        <v>5.5125000000000002</v>
      </c>
      <c r="F36" s="175"/>
      <c r="G36" s="176">
        <f>E36*F36</f>
        <v>0</v>
      </c>
      <c r="O36" s="170">
        <v>2</v>
      </c>
      <c r="AA36" s="146">
        <v>1</v>
      </c>
      <c r="AB36" s="146">
        <v>1</v>
      </c>
      <c r="AC36" s="146">
        <v>1</v>
      </c>
      <c r="AZ36" s="146">
        <v>1</v>
      </c>
      <c r="BA36" s="146">
        <f>IF(AZ36=1,G36,0)</f>
        <v>0</v>
      </c>
      <c r="BB36" s="146">
        <f>IF(AZ36=2,G36,0)</f>
        <v>0</v>
      </c>
      <c r="BC36" s="146">
        <f>IF(AZ36=3,G36,0)</f>
        <v>0</v>
      </c>
      <c r="BD36" s="146">
        <f>IF(AZ36=4,G36,0)</f>
        <v>0</v>
      </c>
      <c r="BE36" s="146">
        <f>IF(AZ36=5,G36,0)</f>
        <v>0</v>
      </c>
      <c r="CA36" s="177">
        <v>1</v>
      </c>
      <c r="CB36" s="177">
        <v>1</v>
      </c>
      <c r="CZ36" s="146">
        <v>8.3000000000000001E-4</v>
      </c>
    </row>
    <row r="37" spans="1:104" x14ac:dyDescent="0.2">
      <c r="A37" s="178"/>
      <c r="B37" s="180"/>
      <c r="C37" s="224" t="s">
        <v>117</v>
      </c>
      <c r="D37" s="225"/>
      <c r="E37" s="181">
        <v>5.5125000000000002</v>
      </c>
      <c r="F37" s="182"/>
      <c r="G37" s="183"/>
      <c r="M37" s="179" t="s">
        <v>117</v>
      </c>
      <c r="O37" s="170"/>
    </row>
    <row r="38" spans="1:104" x14ac:dyDescent="0.2">
      <c r="A38" s="171">
        <v>11</v>
      </c>
      <c r="B38" s="172" t="s">
        <v>118</v>
      </c>
      <c r="C38" s="173" t="s">
        <v>119</v>
      </c>
      <c r="D38" s="174" t="s">
        <v>95</v>
      </c>
      <c r="E38" s="175">
        <v>9.6</v>
      </c>
      <c r="F38" s="175"/>
      <c r="G38" s="176">
        <f>E38*F38</f>
        <v>0</v>
      </c>
      <c r="O38" s="170">
        <v>2</v>
      </c>
      <c r="AA38" s="146">
        <v>1</v>
      </c>
      <c r="AB38" s="146">
        <v>1</v>
      </c>
      <c r="AC38" s="146">
        <v>1</v>
      </c>
      <c r="AZ38" s="146">
        <v>1</v>
      </c>
      <c r="BA38" s="146">
        <f>IF(AZ38=1,G38,0)</f>
        <v>0</v>
      </c>
      <c r="BB38" s="146">
        <f>IF(AZ38=2,G38,0)</f>
        <v>0</v>
      </c>
      <c r="BC38" s="146">
        <f>IF(AZ38=3,G38,0)</f>
        <v>0</v>
      </c>
      <c r="BD38" s="146">
        <f>IF(AZ38=4,G38,0)</f>
        <v>0</v>
      </c>
      <c r="BE38" s="146">
        <f>IF(AZ38=5,G38,0)</f>
        <v>0</v>
      </c>
      <c r="CA38" s="177">
        <v>1</v>
      </c>
      <c r="CB38" s="177">
        <v>1</v>
      </c>
      <c r="CZ38" s="146">
        <v>1E-3</v>
      </c>
    </row>
    <row r="39" spans="1:104" x14ac:dyDescent="0.2">
      <c r="A39" s="178"/>
      <c r="B39" s="180"/>
      <c r="C39" s="224" t="s">
        <v>120</v>
      </c>
      <c r="D39" s="225"/>
      <c r="E39" s="181">
        <v>9.6</v>
      </c>
      <c r="F39" s="182"/>
      <c r="G39" s="183"/>
      <c r="M39" s="179" t="s">
        <v>120</v>
      </c>
      <c r="O39" s="170"/>
    </row>
    <row r="40" spans="1:104" x14ac:dyDescent="0.2">
      <c r="A40" s="184"/>
      <c r="B40" s="185" t="s">
        <v>75</v>
      </c>
      <c r="C40" s="186" t="str">
        <f>CONCATENATE(B30," ",C30)</f>
        <v>96 Bourání konstrukcí</v>
      </c>
      <c r="D40" s="187"/>
      <c r="E40" s="188"/>
      <c r="F40" s="189"/>
      <c r="G40" s="190">
        <f>SUM(G30:G39)</f>
        <v>0</v>
      </c>
      <c r="O40" s="170">
        <v>4</v>
      </c>
      <c r="BA40" s="191">
        <f>SUM(BA30:BA39)</f>
        <v>0</v>
      </c>
      <c r="BB40" s="191">
        <f>SUM(BB30:BB39)</f>
        <v>0</v>
      </c>
      <c r="BC40" s="191">
        <f>SUM(BC30:BC39)</f>
        <v>0</v>
      </c>
      <c r="BD40" s="191">
        <f>SUM(BD30:BD39)</f>
        <v>0</v>
      </c>
      <c r="BE40" s="191">
        <f>SUM(BE30:BE39)</f>
        <v>0</v>
      </c>
    </row>
    <row r="41" spans="1:104" x14ac:dyDescent="0.2">
      <c r="A41" s="163" t="s">
        <v>72</v>
      </c>
      <c r="B41" s="164" t="s">
        <v>121</v>
      </c>
      <c r="C41" s="165" t="s">
        <v>122</v>
      </c>
      <c r="D41" s="166"/>
      <c r="E41" s="167"/>
      <c r="F41" s="167"/>
      <c r="G41" s="168"/>
      <c r="H41" s="169"/>
      <c r="I41" s="169"/>
      <c r="O41" s="170">
        <v>1</v>
      </c>
    </row>
    <row r="42" spans="1:104" x14ac:dyDescent="0.2">
      <c r="A42" s="171">
        <v>12</v>
      </c>
      <c r="B42" s="172" t="s">
        <v>123</v>
      </c>
      <c r="C42" s="173" t="s">
        <v>124</v>
      </c>
      <c r="D42" s="174" t="s">
        <v>83</v>
      </c>
      <c r="E42" s="175">
        <v>413.95800000000003</v>
      </c>
      <c r="F42" s="175"/>
      <c r="G42" s="176">
        <f>E42*F42</f>
        <v>0</v>
      </c>
      <c r="O42" s="170">
        <v>2</v>
      </c>
      <c r="AA42" s="146">
        <v>1</v>
      </c>
      <c r="AB42" s="146">
        <v>1</v>
      </c>
      <c r="AC42" s="146">
        <v>1</v>
      </c>
      <c r="AZ42" s="146">
        <v>1</v>
      </c>
      <c r="BA42" s="146">
        <f>IF(AZ42=1,G42,0)</f>
        <v>0</v>
      </c>
      <c r="BB42" s="146">
        <f>IF(AZ42=2,G42,0)</f>
        <v>0</v>
      </c>
      <c r="BC42" s="146">
        <f>IF(AZ42=3,G42,0)</f>
        <v>0</v>
      </c>
      <c r="BD42" s="146">
        <f>IF(AZ42=4,G42,0)</f>
        <v>0</v>
      </c>
      <c r="BE42" s="146">
        <f>IF(AZ42=5,G42,0)</f>
        <v>0</v>
      </c>
      <c r="CA42" s="177">
        <v>1</v>
      </c>
      <c r="CB42" s="177">
        <v>1</v>
      </c>
      <c r="CZ42" s="146">
        <v>8.9999999999999998E-4</v>
      </c>
    </row>
    <row r="43" spans="1:104" x14ac:dyDescent="0.2">
      <c r="A43" s="178"/>
      <c r="B43" s="180"/>
      <c r="C43" s="224" t="s">
        <v>125</v>
      </c>
      <c r="D43" s="225"/>
      <c r="E43" s="181">
        <v>178.00200000000001</v>
      </c>
      <c r="F43" s="182"/>
      <c r="G43" s="183"/>
      <c r="M43" s="179" t="s">
        <v>125</v>
      </c>
      <c r="O43" s="170"/>
    </row>
    <row r="44" spans="1:104" x14ac:dyDescent="0.2">
      <c r="A44" s="178"/>
      <c r="B44" s="180"/>
      <c r="C44" s="224" t="s">
        <v>126</v>
      </c>
      <c r="D44" s="225"/>
      <c r="E44" s="181">
        <v>160.54499999999999</v>
      </c>
      <c r="F44" s="182"/>
      <c r="G44" s="183"/>
      <c r="M44" s="179" t="s">
        <v>126</v>
      </c>
      <c r="O44" s="170"/>
    </row>
    <row r="45" spans="1:104" x14ac:dyDescent="0.2">
      <c r="A45" s="178"/>
      <c r="B45" s="180"/>
      <c r="C45" s="224" t="s">
        <v>127</v>
      </c>
      <c r="D45" s="225"/>
      <c r="E45" s="181">
        <v>74.277000000000001</v>
      </c>
      <c r="F45" s="182"/>
      <c r="G45" s="183"/>
      <c r="M45" s="179" t="s">
        <v>127</v>
      </c>
      <c r="O45" s="170"/>
    </row>
    <row r="46" spans="1:104" x14ac:dyDescent="0.2">
      <c r="A46" s="178"/>
      <c r="B46" s="180"/>
      <c r="C46" s="224" t="s">
        <v>128</v>
      </c>
      <c r="D46" s="225"/>
      <c r="E46" s="181">
        <v>1.1339999999999999</v>
      </c>
      <c r="F46" s="182"/>
      <c r="G46" s="183"/>
      <c r="M46" s="179" t="s">
        <v>128</v>
      </c>
      <c r="O46" s="170"/>
    </row>
    <row r="47" spans="1:104" x14ac:dyDescent="0.2">
      <c r="A47" s="171">
        <v>13</v>
      </c>
      <c r="B47" s="172" t="s">
        <v>129</v>
      </c>
      <c r="C47" s="173" t="s">
        <v>130</v>
      </c>
      <c r="D47" s="174" t="s">
        <v>83</v>
      </c>
      <c r="E47" s="175">
        <v>6.2740999999999998</v>
      </c>
      <c r="F47" s="175"/>
      <c r="G47" s="176">
        <f>E47*F47</f>
        <v>0</v>
      </c>
      <c r="O47" s="170">
        <v>2</v>
      </c>
      <c r="AA47" s="146">
        <v>1</v>
      </c>
      <c r="AB47" s="146">
        <v>1</v>
      </c>
      <c r="AC47" s="146">
        <v>1</v>
      </c>
      <c r="AZ47" s="146">
        <v>1</v>
      </c>
      <c r="BA47" s="146">
        <f>IF(AZ47=1,G47,0)</f>
        <v>0</v>
      </c>
      <c r="BB47" s="146">
        <f>IF(AZ47=2,G47,0)</f>
        <v>0</v>
      </c>
      <c r="BC47" s="146">
        <f>IF(AZ47=3,G47,0)</f>
        <v>0</v>
      </c>
      <c r="BD47" s="146">
        <f>IF(AZ47=4,G47,0)</f>
        <v>0</v>
      </c>
      <c r="BE47" s="146">
        <f>IF(AZ47=5,G47,0)</f>
        <v>0</v>
      </c>
      <c r="CA47" s="177">
        <v>1</v>
      </c>
      <c r="CB47" s="177">
        <v>1</v>
      </c>
      <c r="CZ47" s="146">
        <v>2E-3</v>
      </c>
    </row>
    <row r="48" spans="1:104" x14ac:dyDescent="0.2">
      <c r="A48" s="178"/>
      <c r="B48" s="180"/>
      <c r="C48" s="224" t="s">
        <v>131</v>
      </c>
      <c r="D48" s="225"/>
      <c r="E48" s="181">
        <v>2.835</v>
      </c>
      <c r="F48" s="182"/>
      <c r="G48" s="183"/>
      <c r="M48" s="179" t="s">
        <v>131</v>
      </c>
      <c r="O48" s="170"/>
    </row>
    <row r="49" spans="1:104" x14ac:dyDescent="0.2">
      <c r="A49" s="178"/>
      <c r="B49" s="180"/>
      <c r="C49" s="224" t="s">
        <v>132</v>
      </c>
      <c r="D49" s="225"/>
      <c r="E49" s="181">
        <v>2.5750999999999999</v>
      </c>
      <c r="F49" s="182"/>
      <c r="G49" s="183"/>
      <c r="M49" s="179" t="s">
        <v>132</v>
      </c>
      <c r="O49" s="170"/>
    </row>
    <row r="50" spans="1:104" x14ac:dyDescent="0.2">
      <c r="A50" s="178"/>
      <c r="B50" s="180"/>
      <c r="C50" s="224" t="s">
        <v>133</v>
      </c>
      <c r="D50" s="225"/>
      <c r="E50" s="181">
        <v>0.68400000000000005</v>
      </c>
      <c r="F50" s="182"/>
      <c r="G50" s="183"/>
      <c r="M50" s="179" t="s">
        <v>133</v>
      </c>
      <c r="O50" s="170"/>
    </row>
    <row r="51" spans="1:104" x14ac:dyDescent="0.2">
      <c r="A51" s="178"/>
      <c r="B51" s="180"/>
      <c r="C51" s="224" t="s">
        <v>134</v>
      </c>
      <c r="D51" s="225"/>
      <c r="E51" s="181">
        <v>0.18</v>
      </c>
      <c r="F51" s="182"/>
      <c r="G51" s="183"/>
      <c r="M51" s="179" t="s">
        <v>134</v>
      </c>
      <c r="O51" s="170"/>
    </row>
    <row r="52" spans="1:104" x14ac:dyDescent="0.2">
      <c r="A52" s="171">
        <v>14</v>
      </c>
      <c r="B52" s="172" t="s">
        <v>135</v>
      </c>
      <c r="C52" s="173" t="s">
        <v>136</v>
      </c>
      <c r="D52" s="174" t="s">
        <v>83</v>
      </c>
      <c r="E52" s="175">
        <v>25.4115</v>
      </c>
      <c r="F52" s="175"/>
      <c r="G52" s="176">
        <f>E52*F52</f>
        <v>0</v>
      </c>
      <c r="O52" s="170">
        <v>2</v>
      </c>
      <c r="AA52" s="146">
        <v>1</v>
      </c>
      <c r="AB52" s="146">
        <v>0</v>
      </c>
      <c r="AC52" s="146">
        <v>0</v>
      </c>
      <c r="AZ52" s="146">
        <v>1</v>
      </c>
      <c r="BA52" s="146">
        <f>IF(AZ52=1,G52,0)</f>
        <v>0</v>
      </c>
      <c r="BB52" s="146">
        <f>IF(AZ52=2,G52,0)</f>
        <v>0</v>
      </c>
      <c r="BC52" s="146">
        <f>IF(AZ52=3,G52,0)</f>
        <v>0</v>
      </c>
      <c r="BD52" s="146">
        <f>IF(AZ52=4,G52,0)</f>
        <v>0</v>
      </c>
      <c r="BE52" s="146">
        <f>IF(AZ52=5,G52,0)</f>
        <v>0</v>
      </c>
      <c r="CA52" s="177">
        <v>1</v>
      </c>
      <c r="CB52" s="177">
        <v>0</v>
      </c>
      <c r="CZ52" s="146">
        <v>3.48E-3</v>
      </c>
    </row>
    <row r="53" spans="1:104" x14ac:dyDescent="0.2">
      <c r="A53" s="178"/>
      <c r="B53" s="180"/>
      <c r="C53" s="224" t="s">
        <v>85</v>
      </c>
      <c r="D53" s="225"/>
      <c r="E53" s="181">
        <v>15</v>
      </c>
      <c r="F53" s="182"/>
      <c r="G53" s="183"/>
      <c r="M53" s="179" t="s">
        <v>85</v>
      </c>
      <c r="O53" s="170"/>
    </row>
    <row r="54" spans="1:104" x14ac:dyDescent="0.2">
      <c r="A54" s="178"/>
      <c r="B54" s="180"/>
      <c r="C54" s="224" t="s">
        <v>86</v>
      </c>
      <c r="D54" s="225"/>
      <c r="E54" s="181">
        <v>9.5864999999999991</v>
      </c>
      <c r="F54" s="182"/>
      <c r="G54" s="183"/>
      <c r="M54" s="179" t="s">
        <v>86</v>
      </c>
      <c r="O54" s="170"/>
    </row>
    <row r="55" spans="1:104" x14ac:dyDescent="0.2">
      <c r="A55" s="178"/>
      <c r="B55" s="180"/>
      <c r="C55" s="224" t="s">
        <v>137</v>
      </c>
      <c r="D55" s="225"/>
      <c r="E55" s="181">
        <v>0.82499999999999996</v>
      </c>
      <c r="F55" s="182"/>
      <c r="G55" s="183"/>
      <c r="M55" s="179" t="s">
        <v>137</v>
      </c>
      <c r="O55" s="170"/>
    </row>
    <row r="56" spans="1:104" x14ac:dyDescent="0.2">
      <c r="A56" s="184"/>
      <c r="B56" s="185" t="s">
        <v>75</v>
      </c>
      <c r="C56" s="186" t="str">
        <f>CONCATENATE(B41," ",C41)</f>
        <v>98 Demolice</v>
      </c>
      <c r="D56" s="187"/>
      <c r="E56" s="188"/>
      <c r="F56" s="189"/>
      <c r="G56" s="190">
        <f>SUM(G41:G55)</f>
        <v>0</v>
      </c>
      <c r="O56" s="170">
        <v>4</v>
      </c>
      <c r="BA56" s="191">
        <f>SUM(BA41:BA55)</f>
        <v>0</v>
      </c>
      <c r="BB56" s="191">
        <f>SUM(BB41:BB55)</f>
        <v>0</v>
      </c>
      <c r="BC56" s="191">
        <f>SUM(BC41:BC55)</f>
        <v>0</v>
      </c>
      <c r="BD56" s="191">
        <f>SUM(BD41:BD55)</f>
        <v>0</v>
      </c>
      <c r="BE56" s="191">
        <f>SUM(BE41:BE55)</f>
        <v>0</v>
      </c>
    </row>
    <row r="57" spans="1:104" x14ac:dyDescent="0.2">
      <c r="A57" s="163" t="s">
        <v>72</v>
      </c>
      <c r="B57" s="164" t="s">
        <v>138</v>
      </c>
      <c r="C57" s="165" t="s">
        <v>189</v>
      </c>
      <c r="D57" s="166"/>
      <c r="E57" s="167"/>
      <c r="F57" s="167"/>
      <c r="G57" s="168"/>
      <c r="H57" s="169"/>
      <c r="I57" s="169"/>
      <c r="O57" s="170">
        <v>1</v>
      </c>
    </row>
    <row r="58" spans="1:104" x14ac:dyDescent="0.2">
      <c r="A58" s="171">
        <v>15</v>
      </c>
      <c r="B58" s="172" t="s">
        <v>139</v>
      </c>
      <c r="C58" s="173" t="s">
        <v>192</v>
      </c>
      <c r="D58" s="174" t="s">
        <v>140</v>
      </c>
      <c r="E58" s="175">
        <v>1</v>
      </c>
      <c r="F58" s="175"/>
      <c r="G58" s="176">
        <f>E58*F58</f>
        <v>0</v>
      </c>
      <c r="O58" s="170">
        <v>2</v>
      </c>
      <c r="AA58" s="146">
        <v>1</v>
      </c>
      <c r="AB58" s="146">
        <v>1</v>
      </c>
      <c r="AC58" s="146">
        <v>1</v>
      </c>
      <c r="AZ58" s="146">
        <v>1</v>
      </c>
      <c r="BA58" s="146">
        <f>IF(AZ58=1,G58,0)</f>
        <v>0</v>
      </c>
      <c r="BB58" s="146">
        <f>IF(AZ58=2,G58,0)</f>
        <v>0</v>
      </c>
      <c r="BC58" s="146">
        <f>IF(AZ58=3,G58,0)</f>
        <v>0</v>
      </c>
      <c r="BD58" s="146">
        <f>IF(AZ58=4,G58,0)</f>
        <v>0</v>
      </c>
      <c r="BE58" s="146">
        <f>IF(AZ58=5,G58,0)</f>
        <v>0</v>
      </c>
      <c r="CA58" s="177">
        <v>1</v>
      </c>
      <c r="CB58" s="177">
        <v>1</v>
      </c>
      <c r="CZ58" s="146">
        <v>0</v>
      </c>
    </row>
    <row r="59" spans="1:104" x14ac:dyDescent="0.2">
      <c r="A59" s="184"/>
      <c r="B59" s="185" t="s">
        <v>75</v>
      </c>
      <c r="C59" s="186" t="str">
        <f>CONCATENATE(B57," ",C57)</f>
        <v>F1031 Přípojka plynu</v>
      </c>
      <c r="D59" s="187"/>
      <c r="E59" s="188"/>
      <c r="F59" s="189"/>
      <c r="G59" s="190">
        <f>SUM(G57:G58)</f>
        <v>0</v>
      </c>
      <c r="O59" s="170">
        <v>4</v>
      </c>
      <c r="BA59" s="191">
        <f>SUM(BA57:BA58)</f>
        <v>0</v>
      </c>
      <c r="BB59" s="191">
        <f>SUM(BB57:BB58)</f>
        <v>0</v>
      </c>
      <c r="BC59" s="191">
        <f>SUM(BC57:BC58)</f>
        <v>0</v>
      </c>
      <c r="BD59" s="191">
        <f>SUM(BD57:BD58)</f>
        <v>0</v>
      </c>
      <c r="BE59" s="191">
        <f>SUM(BE57:BE58)</f>
        <v>0</v>
      </c>
    </row>
    <row r="60" spans="1:104" x14ac:dyDescent="0.2">
      <c r="A60" s="163" t="s">
        <v>72</v>
      </c>
      <c r="B60" s="164" t="s">
        <v>141</v>
      </c>
      <c r="C60" s="165" t="s">
        <v>142</v>
      </c>
      <c r="D60" s="166"/>
      <c r="E60" s="167"/>
      <c r="F60" s="167"/>
      <c r="G60" s="168"/>
      <c r="H60" s="169"/>
      <c r="I60" s="169"/>
      <c r="O60" s="170">
        <v>1</v>
      </c>
    </row>
    <row r="61" spans="1:104" x14ac:dyDescent="0.2">
      <c r="A61" s="171">
        <v>16</v>
      </c>
      <c r="B61" s="172" t="s">
        <v>143</v>
      </c>
      <c r="C61" s="173" t="s">
        <v>193</v>
      </c>
      <c r="D61" s="174" t="s">
        <v>140</v>
      </c>
      <c r="E61" s="175">
        <v>1</v>
      </c>
      <c r="F61" s="175"/>
      <c r="G61" s="176">
        <f>E61*F61</f>
        <v>0</v>
      </c>
      <c r="O61" s="170">
        <v>2</v>
      </c>
      <c r="AA61" s="146">
        <v>1</v>
      </c>
      <c r="AB61" s="146">
        <v>1</v>
      </c>
      <c r="AC61" s="146">
        <v>1</v>
      </c>
      <c r="AZ61" s="146">
        <v>1</v>
      </c>
      <c r="BA61" s="146">
        <f>IF(AZ61=1,G61,0)</f>
        <v>0</v>
      </c>
      <c r="BB61" s="146">
        <f>IF(AZ61=2,G61,0)</f>
        <v>0</v>
      </c>
      <c r="BC61" s="146">
        <f>IF(AZ61=3,G61,0)</f>
        <v>0</v>
      </c>
      <c r="BD61" s="146">
        <f>IF(AZ61=4,G61,0)</f>
        <v>0</v>
      </c>
      <c r="BE61" s="146">
        <f>IF(AZ61=5,G61,0)</f>
        <v>0</v>
      </c>
      <c r="CA61" s="177">
        <v>1</v>
      </c>
      <c r="CB61" s="177">
        <v>1</v>
      </c>
      <c r="CZ61" s="146">
        <v>0</v>
      </c>
    </row>
    <row r="62" spans="1:104" x14ac:dyDescent="0.2">
      <c r="A62" s="184"/>
      <c r="B62" s="185" t="s">
        <v>75</v>
      </c>
      <c r="C62" s="186" t="str">
        <f>CONCATENATE(B60," ",C60)</f>
        <v>F1032 Přípojka kanalizace</v>
      </c>
      <c r="D62" s="187"/>
      <c r="E62" s="188"/>
      <c r="F62" s="189"/>
      <c r="G62" s="190">
        <f>SUM(G60:G61)</f>
        <v>0</v>
      </c>
      <c r="O62" s="170">
        <v>4</v>
      </c>
      <c r="BA62" s="191">
        <f>SUM(BA60:BA61)</f>
        <v>0</v>
      </c>
      <c r="BB62" s="191">
        <f>SUM(BB60:BB61)</f>
        <v>0</v>
      </c>
      <c r="BC62" s="191">
        <f>SUM(BC60:BC61)</f>
        <v>0</v>
      </c>
      <c r="BD62" s="191">
        <f>SUM(BD60:BD61)</f>
        <v>0</v>
      </c>
      <c r="BE62" s="191">
        <f>SUM(BE60:BE61)</f>
        <v>0</v>
      </c>
    </row>
    <row r="63" spans="1:104" x14ac:dyDescent="0.2">
      <c r="A63" s="163" t="s">
        <v>72</v>
      </c>
      <c r="B63" s="164" t="s">
        <v>144</v>
      </c>
      <c r="C63" s="165" t="s">
        <v>190</v>
      </c>
      <c r="D63" s="166"/>
      <c r="E63" s="167"/>
      <c r="F63" s="167"/>
      <c r="G63" s="168"/>
      <c r="H63" s="169"/>
      <c r="I63" s="169"/>
      <c r="O63" s="170">
        <v>1</v>
      </c>
    </row>
    <row r="64" spans="1:104" x14ac:dyDescent="0.2">
      <c r="A64" s="171">
        <v>17</v>
      </c>
      <c r="B64" s="172" t="s">
        <v>145</v>
      </c>
      <c r="C64" s="173" t="s">
        <v>191</v>
      </c>
      <c r="D64" s="174" t="s">
        <v>140</v>
      </c>
      <c r="E64" s="175">
        <v>1</v>
      </c>
      <c r="F64" s="175"/>
      <c r="G64" s="176">
        <f>E64*F64</f>
        <v>0</v>
      </c>
      <c r="O64" s="170">
        <v>2</v>
      </c>
      <c r="AA64" s="146">
        <v>1</v>
      </c>
      <c r="AB64" s="146">
        <v>1</v>
      </c>
      <c r="AC64" s="146">
        <v>1</v>
      </c>
      <c r="AZ64" s="146">
        <v>1</v>
      </c>
      <c r="BA64" s="146">
        <f>IF(AZ64=1,G64,0)</f>
        <v>0</v>
      </c>
      <c r="BB64" s="146">
        <f>IF(AZ64=2,G64,0)</f>
        <v>0</v>
      </c>
      <c r="BC64" s="146">
        <f>IF(AZ64=3,G64,0)</f>
        <v>0</v>
      </c>
      <c r="BD64" s="146">
        <f>IF(AZ64=4,G64,0)</f>
        <v>0</v>
      </c>
      <c r="BE64" s="146">
        <f>IF(AZ64=5,G64,0)</f>
        <v>0</v>
      </c>
      <c r="CA64" s="177">
        <v>1</v>
      </c>
      <c r="CB64" s="177">
        <v>1</v>
      </c>
      <c r="CZ64" s="146">
        <v>0</v>
      </c>
    </row>
    <row r="65" spans="1:104" x14ac:dyDescent="0.2">
      <c r="A65" s="184"/>
      <c r="B65" s="185" t="s">
        <v>75</v>
      </c>
      <c r="C65" s="186" t="str">
        <f>CONCATENATE(B63," ",C63)</f>
        <v xml:space="preserve">F1038 Přípojka elektro </v>
      </c>
      <c r="D65" s="187"/>
      <c r="E65" s="188"/>
      <c r="F65" s="189"/>
      <c r="G65" s="190">
        <f>SUM(G63:G64)</f>
        <v>0</v>
      </c>
      <c r="O65" s="170">
        <v>4</v>
      </c>
      <c r="BA65" s="191">
        <f>SUM(BA63:BA64)</f>
        <v>0</v>
      </c>
      <c r="BB65" s="191">
        <f>SUM(BB63:BB64)</f>
        <v>0</v>
      </c>
      <c r="BC65" s="191">
        <f>SUM(BC63:BC64)</f>
        <v>0</v>
      </c>
      <c r="BD65" s="191">
        <f>SUM(BD63:BD64)</f>
        <v>0</v>
      </c>
      <c r="BE65" s="191">
        <f>SUM(BE63:BE64)</f>
        <v>0</v>
      </c>
    </row>
    <row r="66" spans="1:104" x14ac:dyDescent="0.2">
      <c r="A66" s="163" t="s">
        <v>72</v>
      </c>
      <c r="B66" s="164" t="s">
        <v>146</v>
      </c>
      <c r="C66" s="165" t="s">
        <v>147</v>
      </c>
      <c r="D66" s="166"/>
      <c r="E66" s="167"/>
      <c r="F66" s="167"/>
      <c r="G66" s="168"/>
      <c r="H66" s="169"/>
      <c r="I66" s="169"/>
      <c r="O66" s="170">
        <v>1</v>
      </c>
    </row>
    <row r="67" spans="1:104" x14ac:dyDescent="0.2">
      <c r="A67" s="171">
        <v>18</v>
      </c>
      <c r="B67" s="172" t="s">
        <v>148</v>
      </c>
      <c r="C67" s="173" t="s">
        <v>149</v>
      </c>
      <c r="D67" s="174" t="s">
        <v>95</v>
      </c>
      <c r="E67" s="175">
        <v>140.22</v>
      </c>
      <c r="F67" s="175"/>
      <c r="G67" s="176">
        <f>E67*F67</f>
        <v>0</v>
      </c>
      <c r="O67" s="170">
        <v>2</v>
      </c>
      <c r="AA67" s="146">
        <v>2</v>
      </c>
      <c r="AB67" s="146">
        <v>7</v>
      </c>
      <c r="AC67" s="146">
        <v>7</v>
      </c>
      <c r="AZ67" s="146">
        <v>2</v>
      </c>
      <c r="BA67" s="146">
        <f>IF(AZ67=1,G67,0)</f>
        <v>0</v>
      </c>
      <c r="BB67" s="146">
        <f>IF(AZ67=2,G67,0)</f>
        <v>0</v>
      </c>
      <c r="BC67" s="146">
        <f>IF(AZ67=3,G67,0)</f>
        <v>0</v>
      </c>
      <c r="BD67" s="146">
        <f>IF(AZ67=4,G67,0)</f>
        <v>0</v>
      </c>
      <c r="BE67" s="146">
        <f>IF(AZ67=5,G67,0)</f>
        <v>0</v>
      </c>
      <c r="CA67" s="177">
        <v>2</v>
      </c>
      <c r="CB67" s="177">
        <v>7</v>
      </c>
      <c r="CZ67" s="146">
        <v>0</v>
      </c>
    </row>
    <row r="68" spans="1:104" x14ac:dyDescent="0.2">
      <c r="A68" s="178"/>
      <c r="B68" s="180"/>
      <c r="C68" s="224" t="s">
        <v>150</v>
      </c>
      <c r="D68" s="225"/>
      <c r="E68" s="181">
        <v>81.84</v>
      </c>
      <c r="F68" s="182"/>
      <c r="G68" s="183"/>
      <c r="M68" s="179" t="s">
        <v>150</v>
      </c>
      <c r="O68" s="170"/>
    </row>
    <row r="69" spans="1:104" x14ac:dyDescent="0.2">
      <c r="A69" s="178"/>
      <c r="B69" s="180"/>
      <c r="C69" s="224" t="s">
        <v>151</v>
      </c>
      <c r="D69" s="225"/>
      <c r="E69" s="181">
        <v>58.38</v>
      </c>
      <c r="F69" s="182"/>
      <c r="G69" s="183"/>
      <c r="M69" s="179" t="s">
        <v>151</v>
      </c>
      <c r="O69" s="170"/>
    </row>
    <row r="70" spans="1:104" x14ac:dyDescent="0.2">
      <c r="A70" s="184"/>
      <c r="B70" s="185" t="s">
        <v>75</v>
      </c>
      <c r="C70" s="186" t="str">
        <f>CONCATENATE(B66," ",C66)</f>
        <v>762 Konstrukce tesařské</v>
      </c>
      <c r="D70" s="187"/>
      <c r="E70" s="188"/>
      <c r="F70" s="189"/>
      <c r="G70" s="190">
        <f>SUM(G66:G69)</f>
        <v>0</v>
      </c>
      <c r="O70" s="170">
        <v>4</v>
      </c>
      <c r="BA70" s="191">
        <f>SUM(BA66:BA69)</f>
        <v>0</v>
      </c>
      <c r="BB70" s="191">
        <f>SUM(BB66:BB69)</f>
        <v>0</v>
      </c>
      <c r="BC70" s="191">
        <f>SUM(BC66:BC69)</f>
        <v>0</v>
      </c>
      <c r="BD70" s="191">
        <f>SUM(BD66:BD69)</f>
        <v>0</v>
      </c>
      <c r="BE70" s="191">
        <f>SUM(BE66:BE69)</f>
        <v>0</v>
      </c>
    </row>
    <row r="71" spans="1:104" x14ac:dyDescent="0.2">
      <c r="A71" s="163" t="s">
        <v>72</v>
      </c>
      <c r="B71" s="164" t="s">
        <v>152</v>
      </c>
      <c r="C71" s="165" t="s">
        <v>153</v>
      </c>
      <c r="D71" s="166"/>
      <c r="E71" s="167"/>
      <c r="F71" s="167"/>
      <c r="G71" s="168"/>
      <c r="H71" s="169"/>
      <c r="I71" s="169"/>
      <c r="O71" s="170">
        <v>1</v>
      </c>
    </row>
    <row r="72" spans="1:104" x14ac:dyDescent="0.2">
      <c r="A72" s="171">
        <v>19</v>
      </c>
      <c r="B72" s="172" t="s">
        <v>154</v>
      </c>
      <c r="C72" s="173" t="s">
        <v>155</v>
      </c>
      <c r="D72" s="174" t="s">
        <v>156</v>
      </c>
      <c r="E72" s="175">
        <v>15.7</v>
      </c>
      <c r="F72" s="175"/>
      <c r="G72" s="176">
        <f>E72*F72</f>
        <v>0</v>
      </c>
      <c r="O72" s="170">
        <v>2</v>
      </c>
      <c r="AA72" s="146">
        <v>1</v>
      </c>
      <c r="AB72" s="146">
        <v>7</v>
      </c>
      <c r="AC72" s="146">
        <v>7</v>
      </c>
      <c r="AZ72" s="146">
        <v>2</v>
      </c>
      <c r="BA72" s="146">
        <f>IF(AZ72=1,G72,0)</f>
        <v>0</v>
      </c>
      <c r="BB72" s="146">
        <f>IF(AZ72=2,G72,0)</f>
        <v>0</v>
      </c>
      <c r="BC72" s="146">
        <f>IF(AZ72=3,G72,0)</f>
        <v>0</v>
      </c>
      <c r="BD72" s="146">
        <f>IF(AZ72=4,G72,0)</f>
        <v>0</v>
      </c>
      <c r="BE72" s="146">
        <f>IF(AZ72=5,G72,0)</f>
        <v>0</v>
      </c>
      <c r="CA72" s="177">
        <v>1</v>
      </c>
      <c r="CB72" s="177">
        <v>7</v>
      </c>
      <c r="CZ72" s="146">
        <v>0</v>
      </c>
    </row>
    <row r="73" spans="1:104" x14ac:dyDescent="0.2">
      <c r="A73" s="178"/>
      <c r="B73" s="180"/>
      <c r="C73" s="224" t="s">
        <v>157</v>
      </c>
      <c r="D73" s="225"/>
      <c r="E73" s="181">
        <v>15.7</v>
      </c>
      <c r="F73" s="182"/>
      <c r="G73" s="183"/>
      <c r="M73" s="179" t="s">
        <v>157</v>
      </c>
      <c r="O73" s="170"/>
    </row>
    <row r="74" spans="1:104" x14ac:dyDescent="0.2">
      <c r="A74" s="171">
        <v>20</v>
      </c>
      <c r="B74" s="172" t="s">
        <v>158</v>
      </c>
      <c r="C74" s="173" t="s">
        <v>159</v>
      </c>
      <c r="D74" s="174" t="s">
        <v>156</v>
      </c>
      <c r="E74" s="175">
        <v>5.5</v>
      </c>
      <c r="F74" s="175"/>
      <c r="G74" s="176">
        <f>E74*F74</f>
        <v>0</v>
      </c>
      <c r="O74" s="170">
        <v>2</v>
      </c>
      <c r="AA74" s="146">
        <v>1</v>
      </c>
      <c r="AB74" s="146">
        <v>7</v>
      </c>
      <c r="AC74" s="146">
        <v>7</v>
      </c>
      <c r="AZ74" s="146">
        <v>2</v>
      </c>
      <c r="BA74" s="146">
        <f>IF(AZ74=1,G74,0)</f>
        <v>0</v>
      </c>
      <c r="BB74" s="146">
        <f>IF(AZ74=2,G74,0)</f>
        <v>0</v>
      </c>
      <c r="BC74" s="146">
        <f>IF(AZ74=3,G74,0)</f>
        <v>0</v>
      </c>
      <c r="BD74" s="146">
        <f>IF(AZ74=4,G74,0)</f>
        <v>0</v>
      </c>
      <c r="BE74" s="146">
        <f>IF(AZ74=5,G74,0)</f>
        <v>0</v>
      </c>
      <c r="CA74" s="177">
        <v>1</v>
      </c>
      <c r="CB74" s="177">
        <v>7</v>
      </c>
      <c r="CZ74" s="146">
        <v>0</v>
      </c>
    </row>
    <row r="75" spans="1:104" x14ac:dyDescent="0.2">
      <c r="A75" s="171">
        <v>21</v>
      </c>
      <c r="B75" s="172" t="s">
        <v>160</v>
      </c>
      <c r="C75" s="173" t="s">
        <v>161</v>
      </c>
      <c r="D75" s="174" t="s">
        <v>61</v>
      </c>
      <c r="E75" s="175">
        <v>8.6433999999999997</v>
      </c>
      <c r="F75" s="175"/>
      <c r="G75" s="176">
        <f>E75*F75</f>
        <v>0</v>
      </c>
      <c r="O75" s="170">
        <v>2</v>
      </c>
      <c r="AA75" s="146">
        <v>7</v>
      </c>
      <c r="AB75" s="146">
        <v>1002</v>
      </c>
      <c r="AC75" s="146">
        <v>5</v>
      </c>
      <c r="AZ75" s="146">
        <v>2</v>
      </c>
      <c r="BA75" s="146">
        <f>IF(AZ75=1,G75,0)</f>
        <v>0</v>
      </c>
      <c r="BB75" s="146">
        <f>IF(AZ75=2,G75,0)</f>
        <v>0</v>
      </c>
      <c r="BC75" s="146">
        <f>IF(AZ75=3,G75,0)</f>
        <v>0</v>
      </c>
      <c r="BD75" s="146">
        <f>IF(AZ75=4,G75,0)</f>
        <v>0</v>
      </c>
      <c r="BE75" s="146">
        <f>IF(AZ75=5,G75,0)</f>
        <v>0</v>
      </c>
      <c r="CA75" s="177">
        <v>7</v>
      </c>
      <c r="CB75" s="177">
        <v>1002</v>
      </c>
      <c r="CZ75" s="146">
        <v>0</v>
      </c>
    </row>
    <row r="76" spans="1:104" x14ac:dyDescent="0.2">
      <c r="A76" s="184"/>
      <c r="B76" s="185" t="s">
        <v>75</v>
      </c>
      <c r="C76" s="186" t="str">
        <f>CONCATENATE(B71," ",C71)</f>
        <v>764 Konstrukce klempířské</v>
      </c>
      <c r="D76" s="187"/>
      <c r="E76" s="188"/>
      <c r="F76" s="189"/>
      <c r="G76" s="190">
        <f>SUM(G71:G75)</f>
        <v>0</v>
      </c>
      <c r="O76" s="170">
        <v>4</v>
      </c>
      <c r="BA76" s="191">
        <f>SUM(BA71:BA75)</f>
        <v>0</v>
      </c>
      <c r="BB76" s="191">
        <f>SUM(BB71:BB75)</f>
        <v>0</v>
      </c>
      <c r="BC76" s="191">
        <f>SUM(BC71:BC75)</f>
        <v>0</v>
      </c>
      <c r="BD76" s="191">
        <f>SUM(BD71:BD75)</f>
        <v>0</v>
      </c>
      <c r="BE76" s="191">
        <f>SUM(BE71:BE75)</f>
        <v>0</v>
      </c>
    </row>
    <row r="77" spans="1:104" x14ac:dyDescent="0.2">
      <c r="A77" s="163" t="s">
        <v>72</v>
      </c>
      <c r="B77" s="164" t="s">
        <v>162</v>
      </c>
      <c r="C77" s="165" t="s">
        <v>163</v>
      </c>
      <c r="D77" s="166"/>
      <c r="E77" s="167"/>
      <c r="F77" s="167"/>
      <c r="G77" s="168"/>
      <c r="H77" s="169"/>
      <c r="I77" s="169"/>
      <c r="O77" s="170">
        <v>1</v>
      </c>
    </row>
    <row r="78" spans="1:104" x14ac:dyDescent="0.2">
      <c r="A78" s="171">
        <v>22</v>
      </c>
      <c r="B78" s="172" t="s">
        <v>164</v>
      </c>
      <c r="C78" s="173" t="s">
        <v>165</v>
      </c>
      <c r="D78" s="174" t="s">
        <v>95</v>
      </c>
      <c r="E78" s="175">
        <v>140.22</v>
      </c>
      <c r="F78" s="175"/>
      <c r="G78" s="176">
        <f>E78*F78</f>
        <v>0</v>
      </c>
      <c r="O78" s="170">
        <v>2</v>
      </c>
      <c r="AA78" s="146">
        <v>2</v>
      </c>
      <c r="AB78" s="146">
        <v>7</v>
      </c>
      <c r="AC78" s="146">
        <v>7</v>
      </c>
      <c r="AZ78" s="146">
        <v>2</v>
      </c>
      <c r="BA78" s="146">
        <f>IF(AZ78=1,G78,0)</f>
        <v>0</v>
      </c>
      <c r="BB78" s="146">
        <f>IF(AZ78=2,G78,0)</f>
        <v>0</v>
      </c>
      <c r="BC78" s="146">
        <f>IF(AZ78=3,G78,0)</f>
        <v>0</v>
      </c>
      <c r="BD78" s="146">
        <f>IF(AZ78=4,G78,0)</f>
        <v>0</v>
      </c>
      <c r="BE78" s="146">
        <f>IF(AZ78=5,G78,0)</f>
        <v>0</v>
      </c>
      <c r="CA78" s="177">
        <v>2</v>
      </c>
      <c r="CB78" s="177">
        <v>7</v>
      </c>
      <c r="CZ78" s="146">
        <v>0</v>
      </c>
    </row>
    <row r="79" spans="1:104" x14ac:dyDescent="0.2">
      <c r="A79" s="178"/>
      <c r="B79" s="180"/>
      <c r="C79" s="224" t="s">
        <v>150</v>
      </c>
      <c r="D79" s="225"/>
      <c r="E79" s="181">
        <v>81.84</v>
      </c>
      <c r="F79" s="182"/>
      <c r="G79" s="183"/>
      <c r="M79" s="179" t="s">
        <v>150</v>
      </c>
      <c r="O79" s="170"/>
    </row>
    <row r="80" spans="1:104" x14ac:dyDescent="0.2">
      <c r="A80" s="178"/>
      <c r="B80" s="180"/>
      <c r="C80" s="224" t="s">
        <v>151</v>
      </c>
      <c r="D80" s="225"/>
      <c r="E80" s="181">
        <v>58.38</v>
      </c>
      <c r="F80" s="182"/>
      <c r="G80" s="183"/>
      <c r="M80" s="179" t="s">
        <v>151</v>
      </c>
      <c r="O80" s="170"/>
    </row>
    <row r="81" spans="1:104" x14ac:dyDescent="0.2">
      <c r="A81" s="184"/>
      <c r="B81" s="185" t="s">
        <v>75</v>
      </c>
      <c r="C81" s="186" t="str">
        <f>CONCATENATE(B77," ",C77)</f>
        <v>765 Krytiny tvrdé</v>
      </c>
      <c r="D81" s="187"/>
      <c r="E81" s="188"/>
      <c r="F81" s="189"/>
      <c r="G81" s="190">
        <f>SUM(G77:G80)</f>
        <v>0</v>
      </c>
      <c r="O81" s="170">
        <v>4</v>
      </c>
      <c r="BA81" s="191">
        <f>SUM(BA77:BA80)</f>
        <v>0</v>
      </c>
      <c r="BB81" s="191">
        <f>SUM(BB77:BB80)</f>
        <v>0</v>
      </c>
      <c r="BC81" s="191">
        <f>SUM(BC77:BC80)</f>
        <v>0</v>
      </c>
      <c r="BD81" s="191">
        <f>SUM(BD77:BD80)</f>
        <v>0</v>
      </c>
      <c r="BE81" s="191">
        <f>SUM(BE77:BE80)</f>
        <v>0</v>
      </c>
    </row>
    <row r="82" spans="1:104" x14ac:dyDescent="0.2">
      <c r="A82" s="163" t="s">
        <v>72</v>
      </c>
      <c r="B82" s="164" t="s">
        <v>166</v>
      </c>
      <c r="C82" s="165" t="s">
        <v>167</v>
      </c>
      <c r="D82" s="166"/>
      <c r="E82" s="167"/>
      <c r="F82" s="167"/>
      <c r="G82" s="168"/>
      <c r="H82" s="169"/>
      <c r="I82" s="169"/>
      <c r="O82" s="170">
        <v>1</v>
      </c>
    </row>
    <row r="83" spans="1:104" x14ac:dyDescent="0.2">
      <c r="A83" s="171">
        <v>23</v>
      </c>
      <c r="B83" s="172" t="s">
        <v>168</v>
      </c>
      <c r="C83" s="173" t="s">
        <v>169</v>
      </c>
      <c r="D83" s="174" t="s">
        <v>170</v>
      </c>
      <c r="E83" s="175">
        <v>260.82754340000002</v>
      </c>
      <c r="F83" s="175"/>
      <c r="G83" s="176">
        <f>E83*F83</f>
        <v>0</v>
      </c>
      <c r="O83" s="170">
        <v>2</v>
      </c>
      <c r="AA83" s="146">
        <v>8</v>
      </c>
      <c r="AB83" s="146">
        <v>0</v>
      </c>
      <c r="AC83" s="146">
        <v>3</v>
      </c>
      <c r="AZ83" s="146">
        <v>4</v>
      </c>
      <c r="BA83" s="146">
        <f>IF(AZ83=1,G83,0)</f>
        <v>0</v>
      </c>
      <c r="BB83" s="146">
        <f>IF(AZ83=2,G83,0)</f>
        <v>0</v>
      </c>
      <c r="BC83" s="146">
        <f>IF(AZ83=3,G83,0)</f>
        <v>0</v>
      </c>
      <c r="BD83" s="146">
        <f>IF(AZ83=4,G83,0)</f>
        <v>0</v>
      </c>
      <c r="BE83" s="146">
        <f>IF(AZ83=5,G83,0)</f>
        <v>0</v>
      </c>
      <c r="CA83" s="177">
        <v>8</v>
      </c>
      <c r="CB83" s="177">
        <v>0</v>
      </c>
      <c r="CZ83" s="146">
        <v>0</v>
      </c>
    </row>
    <row r="84" spans="1:104" x14ac:dyDescent="0.2">
      <c r="A84" s="171">
        <v>24</v>
      </c>
      <c r="B84" s="172" t="s">
        <v>171</v>
      </c>
      <c r="C84" s="173" t="s">
        <v>172</v>
      </c>
      <c r="D84" s="174" t="s">
        <v>170</v>
      </c>
      <c r="E84" s="175">
        <v>260.82754340000002</v>
      </c>
      <c r="F84" s="175"/>
      <c r="G84" s="176">
        <f>E84*F84</f>
        <v>0</v>
      </c>
      <c r="O84" s="170">
        <v>2</v>
      </c>
      <c r="AA84" s="146">
        <v>8</v>
      </c>
      <c r="AB84" s="146">
        <v>0</v>
      </c>
      <c r="AC84" s="146">
        <v>3</v>
      </c>
      <c r="AZ84" s="146">
        <v>4</v>
      </c>
      <c r="BA84" s="146">
        <f>IF(AZ84=1,G84,0)</f>
        <v>0</v>
      </c>
      <c r="BB84" s="146">
        <f>IF(AZ84=2,G84,0)</f>
        <v>0</v>
      </c>
      <c r="BC84" s="146">
        <f>IF(AZ84=3,G84,0)</f>
        <v>0</v>
      </c>
      <c r="BD84" s="146">
        <f>IF(AZ84=4,G84,0)</f>
        <v>0</v>
      </c>
      <c r="BE84" s="146">
        <f>IF(AZ84=5,G84,0)</f>
        <v>0</v>
      </c>
      <c r="CA84" s="177">
        <v>8</v>
      </c>
      <c r="CB84" s="177">
        <v>0</v>
      </c>
      <c r="CZ84" s="146">
        <v>0</v>
      </c>
    </row>
    <row r="85" spans="1:104" ht="22.5" x14ac:dyDescent="0.2">
      <c r="A85" s="171">
        <v>25</v>
      </c>
      <c r="B85" s="172" t="s">
        <v>173</v>
      </c>
      <c r="C85" s="173" t="s">
        <v>185</v>
      </c>
      <c r="D85" s="174" t="s">
        <v>170</v>
      </c>
      <c r="E85" s="175">
        <v>260.82754340000002</v>
      </c>
      <c r="F85" s="175"/>
      <c r="G85" s="176">
        <f>E85*F85</f>
        <v>0</v>
      </c>
      <c r="O85" s="170">
        <v>2</v>
      </c>
      <c r="AA85" s="146">
        <v>8</v>
      </c>
      <c r="AB85" s="146">
        <v>0</v>
      </c>
      <c r="AC85" s="146">
        <v>3</v>
      </c>
      <c r="AZ85" s="146">
        <v>4</v>
      </c>
      <c r="BA85" s="146">
        <f>IF(AZ85=1,G85,0)</f>
        <v>0</v>
      </c>
      <c r="BB85" s="146">
        <f>IF(AZ85=2,G85,0)</f>
        <v>0</v>
      </c>
      <c r="BC85" s="146">
        <f>IF(AZ85=3,G85,0)</f>
        <v>0</v>
      </c>
      <c r="BD85" s="146">
        <f>IF(AZ85=4,G85,0)</f>
        <v>0</v>
      </c>
      <c r="BE85" s="146">
        <f>IF(AZ85=5,G85,0)</f>
        <v>0</v>
      </c>
      <c r="CA85" s="177">
        <v>8</v>
      </c>
      <c r="CB85" s="177">
        <v>0</v>
      </c>
      <c r="CZ85" s="146">
        <v>0</v>
      </c>
    </row>
    <row r="86" spans="1:104" ht="45" x14ac:dyDescent="0.2">
      <c r="A86" s="171">
        <v>26</v>
      </c>
      <c r="B86" s="172"/>
      <c r="C86" s="173" t="s">
        <v>186</v>
      </c>
      <c r="D86" s="174" t="s">
        <v>187</v>
      </c>
      <c r="E86" s="175">
        <v>1</v>
      </c>
      <c r="F86" s="175"/>
      <c r="G86" s="176">
        <f>E86*F86</f>
        <v>0</v>
      </c>
      <c r="O86" s="170">
        <v>2</v>
      </c>
      <c r="AA86" s="146">
        <v>8</v>
      </c>
      <c r="AB86" s="146">
        <v>0</v>
      </c>
      <c r="AC86" s="146">
        <v>3</v>
      </c>
      <c r="AZ86" s="146">
        <v>4</v>
      </c>
      <c r="BA86" s="146">
        <f>IF(AZ86=1,G86,0)</f>
        <v>0</v>
      </c>
      <c r="BB86" s="146">
        <f>IF(AZ86=2,G86,0)</f>
        <v>0</v>
      </c>
      <c r="BC86" s="146">
        <f>IF(AZ86=3,G86,0)</f>
        <v>0</v>
      </c>
      <c r="BD86" s="146">
        <f>IF(AZ86=4,G86,0)</f>
        <v>0</v>
      </c>
      <c r="BE86" s="146">
        <f>IF(AZ86=5,G86,0)</f>
        <v>0</v>
      </c>
      <c r="CA86" s="177">
        <v>8</v>
      </c>
      <c r="CB86" s="177">
        <v>0</v>
      </c>
      <c r="CZ86" s="146">
        <v>0</v>
      </c>
    </row>
    <row r="87" spans="1:104" x14ac:dyDescent="0.2">
      <c r="A87" s="184"/>
      <c r="B87" s="185" t="s">
        <v>75</v>
      </c>
      <c r="C87" s="186" t="str">
        <f>CONCATENATE(B82," ",C82)</f>
        <v>D96 Přesuny suti a vybouraných hmot</v>
      </c>
      <c r="D87" s="187"/>
      <c r="E87" s="188"/>
      <c r="F87" s="189"/>
      <c r="G87" s="190">
        <f>SUM(G82:G86)</f>
        <v>0</v>
      </c>
      <c r="O87" s="170">
        <v>4</v>
      </c>
      <c r="BA87" s="191">
        <f>SUM(BA82:BA86)</f>
        <v>0</v>
      </c>
      <c r="BB87" s="191">
        <f>SUM(BB82:BB86)</f>
        <v>0</v>
      </c>
      <c r="BC87" s="191">
        <f>SUM(BC82:BC86)</f>
        <v>0</v>
      </c>
      <c r="BD87" s="191">
        <f>SUM(BD82:BD86)</f>
        <v>0</v>
      </c>
      <c r="BE87" s="191">
        <f>SUM(BE82:BE86)</f>
        <v>0</v>
      </c>
    </row>
    <row r="88" spans="1:104" x14ac:dyDescent="0.2">
      <c r="E88" s="146"/>
    </row>
    <row r="89" spans="1:104" x14ac:dyDescent="0.2">
      <c r="E89" s="146"/>
    </row>
    <row r="90" spans="1:104" x14ac:dyDescent="0.2">
      <c r="E90" s="146"/>
    </row>
    <row r="91" spans="1:104" x14ac:dyDescent="0.2">
      <c r="E91" s="146"/>
    </row>
    <row r="92" spans="1:104" x14ac:dyDescent="0.2">
      <c r="E92" s="146"/>
    </row>
    <row r="93" spans="1:104" x14ac:dyDescent="0.2">
      <c r="E93" s="146"/>
    </row>
    <row r="94" spans="1:104" x14ac:dyDescent="0.2">
      <c r="E94" s="146"/>
    </row>
    <row r="95" spans="1:104" x14ac:dyDescent="0.2">
      <c r="E95" s="146"/>
    </row>
    <row r="96" spans="1:104" x14ac:dyDescent="0.2">
      <c r="E96" s="146"/>
    </row>
    <row r="97" spans="1:7" x14ac:dyDescent="0.2">
      <c r="E97" s="146"/>
    </row>
    <row r="98" spans="1:7" x14ac:dyDescent="0.2">
      <c r="E98" s="146"/>
    </row>
    <row r="99" spans="1:7" x14ac:dyDescent="0.2">
      <c r="E99" s="146"/>
    </row>
    <row r="100" spans="1:7" x14ac:dyDescent="0.2">
      <c r="E100" s="146"/>
    </row>
    <row r="101" spans="1:7" x14ac:dyDescent="0.2">
      <c r="E101" s="146"/>
    </row>
    <row r="102" spans="1:7" x14ac:dyDescent="0.2">
      <c r="E102" s="146"/>
    </row>
    <row r="103" spans="1:7" x14ac:dyDescent="0.2">
      <c r="E103" s="146"/>
    </row>
    <row r="104" spans="1:7" x14ac:dyDescent="0.2">
      <c r="E104" s="146"/>
    </row>
    <row r="105" spans="1:7" x14ac:dyDescent="0.2">
      <c r="E105" s="146"/>
    </row>
    <row r="106" spans="1:7" x14ac:dyDescent="0.2">
      <c r="E106" s="146"/>
    </row>
    <row r="107" spans="1:7" x14ac:dyDescent="0.2">
      <c r="E107" s="146"/>
    </row>
    <row r="108" spans="1:7" x14ac:dyDescent="0.2">
      <c r="E108" s="146"/>
    </row>
    <row r="109" spans="1:7" x14ac:dyDescent="0.2">
      <c r="E109" s="146"/>
    </row>
    <row r="110" spans="1:7" x14ac:dyDescent="0.2">
      <c r="E110" s="146"/>
    </row>
    <row r="111" spans="1:7" x14ac:dyDescent="0.2">
      <c r="A111" s="192"/>
      <c r="B111" s="192"/>
      <c r="C111" s="192"/>
      <c r="D111" s="192"/>
      <c r="E111" s="192"/>
      <c r="F111" s="192"/>
      <c r="G111" s="192"/>
    </row>
    <row r="112" spans="1:7" x14ac:dyDescent="0.2">
      <c r="A112" s="192"/>
      <c r="B112" s="192"/>
      <c r="C112" s="192"/>
      <c r="D112" s="192"/>
      <c r="E112" s="192"/>
      <c r="F112" s="192"/>
      <c r="G112" s="192"/>
    </row>
    <row r="113" spans="1:7" x14ac:dyDescent="0.2">
      <c r="A113" s="192"/>
      <c r="B113" s="192"/>
      <c r="C113" s="192"/>
      <c r="D113" s="192"/>
      <c r="E113" s="192"/>
      <c r="F113" s="192"/>
      <c r="G113" s="192"/>
    </row>
    <row r="114" spans="1:7" x14ac:dyDescent="0.2">
      <c r="A114" s="192"/>
      <c r="B114" s="192"/>
      <c r="C114" s="192"/>
      <c r="D114" s="192"/>
      <c r="E114" s="192"/>
      <c r="F114" s="192"/>
      <c r="G114" s="192"/>
    </row>
    <row r="115" spans="1:7" x14ac:dyDescent="0.2">
      <c r="E115" s="146"/>
    </row>
    <row r="116" spans="1:7" x14ac:dyDescent="0.2">
      <c r="E116" s="146"/>
    </row>
    <row r="117" spans="1:7" x14ac:dyDescent="0.2">
      <c r="E117" s="146"/>
    </row>
    <row r="118" spans="1:7" x14ac:dyDescent="0.2">
      <c r="E118" s="146"/>
    </row>
    <row r="119" spans="1:7" x14ac:dyDescent="0.2">
      <c r="E119" s="146"/>
    </row>
    <row r="120" spans="1:7" x14ac:dyDescent="0.2">
      <c r="E120" s="146"/>
    </row>
    <row r="121" spans="1:7" x14ac:dyDescent="0.2">
      <c r="E121" s="146"/>
    </row>
    <row r="122" spans="1:7" x14ac:dyDescent="0.2">
      <c r="E122" s="146"/>
    </row>
    <row r="123" spans="1:7" x14ac:dyDescent="0.2">
      <c r="E123" s="146"/>
    </row>
    <row r="124" spans="1:7" x14ac:dyDescent="0.2">
      <c r="E124" s="146"/>
    </row>
    <row r="125" spans="1:7" x14ac:dyDescent="0.2">
      <c r="E125" s="146"/>
    </row>
    <row r="126" spans="1:7" x14ac:dyDescent="0.2">
      <c r="E126" s="146"/>
    </row>
    <row r="127" spans="1:7" x14ac:dyDescent="0.2">
      <c r="E127" s="146"/>
    </row>
    <row r="128" spans="1:7" x14ac:dyDescent="0.2">
      <c r="E128" s="146"/>
    </row>
    <row r="129" spans="5:5" x14ac:dyDescent="0.2">
      <c r="E129" s="146"/>
    </row>
    <row r="130" spans="5:5" x14ac:dyDescent="0.2">
      <c r="E130" s="146"/>
    </row>
    <row r="131" spans="5:5" x14ac:dyDescent="0.2">
      <c r="E131" s="146"/>
    </row>
    <row r="132" spans="5:5" x14ac:dyDescent="0.2">
      <c r="E132" s="146"/>
    </row>
    <row r="133" spans="5:5" x14ac:dyDescent="0.2">
      <c r="E133" s="146"/>
    </row>
    <row r="134" spans="5:5" x14ac:dyDescent="0.2">
      <c r="E134" s="146"/>
    </row>
    <row r="135" spans="5:5" x14ac:dyDescent="0.2">
      <c r="E135" s="146"/>
    </row>
    <row r="136" spans="5:5" x14ac:dyDescent="0.2">
      <c r="E136" s="146"/>
    </row>
    <row r="137" spans="5:5" x14ac:dyDescent="0.2">
      <c r="E137" s="146"/>
    </row>
    <row r="138" spans="5:5" x14ac:dyDescent="0.2">
      <c r="E138" s="146"/>
    </row>
    <row r="139" spans="5:5" x14ac:dyDescent="0.2">
      <c r="E139" s="146"/>
    </row>
    <row r="140" spans="5:5" x14ac:dyDescent="0.2">
      <c r="E140" s="146"/>
    </row>
    <row r="141" spans="5:5" x14ac:dyDescent="0.2">
      <c r="E141" s="146"/>
    </row>
    <row r="142" spans="5:5" x14ac:dyDescent="0.2">
      <c r="E142" s="146"/>
    </row>
    <row r="143" spans="5:5" x14ac:dyDescent="0.2">
      <c r="E143" s="146"/>
    </row>
    <row r="144" spans="5:5" x14ac:dyDescent="0.2">
      <c r="E144" s="146"/>
    </row>
    <row r="145" spans="1:7" x14ac:dyDescent="0.2">
      <c r="E145" s="146"/>
    </row>
    <row r="146" spans="1:7" x14ac:dyDescent="0.2">
      <c r="A146" s="193"/>
      <c r="B146" s="193"/>
    </row>
    <row r="147" spans="1:7" x14ac:dyDescent="0.2">
      <c r="A147" s="192"/>
      <c r="B147" s="192"/>
      <c r="C147" s="195"/>
      <c r="D147" s="195"/>
      <c r="E147" s="196"/>
      <c r="F147" s="195"/>
      <c r="G147" s="197"/>
    </row>
    <row r="148" spans="1:7" x14ac:dyDescent="0.2">
      <c r="A148" s="198"/>
      <c r="B148" s="198"/>
      <c r="C148" s="192"/>
      <c r="D148" s="192"/>
      <c r="E148" s="199"/>
      <c r="F148" s="192"/>
      <c r="G148" s="192"/>
    </row>
    <row r="149" spans="1:7" x14ac:dyDescent="0.2">
      <c r="A149" s="192"/>
      <c r="B149" s="192"/>
      <c r="C149" s="192"/>
      <c r="D149" s="192"/>
      <c r="E149" s="199"/>
      <c r="F149" s="192"/>
      <c r="G149" s="192"/>
    </row>
    <row r="150" spans="1:7" x14ac:dyDescent="0.2">
      <c r="A150" s="192"/>
      <c r="B150" s="192"/>
      <c r="C150" s="192"/>
      <c r="D150" s="192"/>
      <c r="E150" s="199"/>
      <c r="F150" s="192"/>
      <c r="G150" s="192"/>
    </row>
    <row r="151" spans="1:7" x14ac:dyDescent="0.2">
      <c r="A151" s="192"/>
      <c r="B151" s="192"/>
      <c r="C151" s="192"/>
      <c r="D151" s="192"/>
      <c r="E151" s="199"/>
      <c r="F151" s="192"/>
      <c r="G151" s="192"/>
    </row>
    <row r="152" spans="1:7" x14ac:dyDescent="0.2">
      <c r="A152" s="192"/>
      <c r="B152" s="192"/>
      <c r="C152" s="192"/>
      <c r="D152" s="192"/>
      <c r="E152" s="199"/>
      <c r="F152" s="192"/>
      <c r="G152" s="192"/>
    </row>
    <row r="153" spans="1:7" x14ac:dyDescent="0.2">
      <c r="A153" s="192"/>
      <c r="B153" s="192"/>
      <c r="C153" s="192"/>
      <c r="D153" s="192"/>
      <c r="E153" s="199"/>
      <c r="F153" s="192"/>
      <c r="G153" s="192"/>
    </row>
    <row r="154" spans="1:7" x14ac:dyDescent="0.2">
      <c r="A154" s="192"/>
      <c r="B154" s="192"/>
      <c r="C154" s="192"/>
      <c r="D154" s="192"/>
      <c r="E154" s="199"/>
      <c r="F154" s="192"/>
      <c r="G154" s="192"/>
    </row>
    <row r="155" spans="1:7" x14ac:dyDescent="0.2">
      <c r="A155" s="192"/>
      <c r="B155" s="192"/>
      <c r="C155" s="192"/>
      <c r="D155" s="192"/>
      <c r="E155" s="199"/>
      <c r="F155" s="192"/>
      <c r="G155" s="192"/>
    </row>
    <row r="156" spans="1:7" x14ac:dyDescent="0.2">
      <c r="A156" s="192"/>
      <c r="B156" s="192"/>
      <c r="C156" s="192"/>
      <c r="D156" s="192"/>
      <c r="E156" s="199"/>
      <c r="F156" s="192"/>
      <c r="G156" s="192"/>
    </row>
    <row r="157" spans="1:7" x14ac:dyDescent="0.2">
      <c r="A157" s="192"/>
      <c r="B157" s="192"/>
      <c r="C157" s="192"/>
      <c r="D157" s="192"/>
      <c r="E157" s="199"/>
      <c r="F157" s="192"/>
      <c r="G157" s="192"/>
    </row>
    <row r="158" spans="1:7" x14ac:dyDescent="0.2">
      <c r="A158" s="192"/>
      <c r="B158" s="192"/>
      <c r="C158" s="192"/>
      <c r="D158" s="192"/>
      <c r="E158" s="199"/>
      <c r="F158" s="192"/>
      <c r="G158" s="192"/>
    </row>
    <row r="159" spans="1:7" x14ac:dyDescent="0.2">
      <c r="A159" s="192"/>
      <c r="B159" s="192"/>
      <c r="C159" s="192"/>
      <c r="D159" s="192"/>
      <c r="E159" s="199"/>
      <c r="F159" s="192"/>
      <c r="G159" s="192"/>
    </row>
    <row r="160" spans="1:7" x14ac:dyDescent="0.2">
      <c r="A160" s="192"/>
      <c r="B160" s="192"/>
      <c r="C160" s="192"/>
      <c r="D160" s="192"/>
      <c r="E160" s="199"/>
      <c r="F160" s="192"/>
      <c r="G160" s="192"/>
    </row>
  </sheetData>
  <mergeCells count="37">
    <mergeCell ref="C20:D20"/>
    <mergeCell ref="A1:G1"/>
    <mergeCell ref="A3:B3"/>
    <mergeCell ref="A4:B4"/>
    <mergeCell ref="E4:G4"/>
    <mergeCell ref="C9:D9"/>
    <mergeCell ref="C10:D10"/>
    <mergeCell ref="C11:D11"/>
    <mergeCell ref="C12:D12"/>
    <mergeCell ref="C14:D14"/>
    <mergeCell ref="C15:D15"/>
    <mergeCell ref="C16:D16"/>
    <mergeCell ref="C17:D17"/>
    <mergeCell ref="C19:D19"/>
    <mergeCell ref="C21:D21"/>
    <mergeCell ref="C22:D22"/>
    <mergeCell ref="C24:D24"/>
    <mergeCell ref="C28:D28"/>
    <mergeCell ref="C49:D49"/>
    <mergeCell ref="C35:D35"/>
    <mergeCell ref="C37:D37"/>
    <mergeCell ref="C39:D39"/>
    <mergeCell ref="C43:D43"/>
    <mergeCell ref="C44:D44"/>
    <mergeCell ref="C45:D45"/>
    <mergeCell ref="C46:D46"/>
    <mergeCell ref="C48:D48"/>
    <mergeCell ref="C79:D79"/>
    <mergeCell ref="C80:D80"/>
    <mergeCell ref="C68:D68"/>
    <mergeCell ref="C69:D69"/>
    <mergeCell ref="C73:D73"/>
    <mergeCell ref="C54:D54"/>
    <mergeCell ref="C55:D55"/>
    <mergeCell ref="C50:D50"/>
    <mergeCell ref="C51:D51"/>
    <mergeCell ref="C53:D53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Jan Příkazký</cp:lastModifiedBy>
  <cp:lastPrinted>2022-10-12T13:28:10Z</cp:lastPrinted>
  <dcterms:created xsi:type="dcterms:W3CDTF">2020-07-30T13:07:33Z</dcterms:created>
  <dcterms:modified xsi:type="dcterms:W3CDTF">2022-10-24T12:43:52Z</dcterms:modified>
</cp:coreProperties>
</file>