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Ř\PŘ_2023\Rekonstrukce měnírny Mariánské Hory\DI\1\Dotaz_230630\"/>
    </mc:Choice>
  </mc:AlternateContent>
  <bookViews>
    <workbookView xWindow="-120" yWindow="-120" windowWidth="29040" windowHeight="17790"/>
  </bookViews>
  <sheets>
    <sheet name="Rekapitulace stavby" sheetId="1" r:id="rId1"/>
    <sheet name="001 - Stavební část" sheetId="2" r:id="rId2"/>
    <sheet name="001 - Stavební část - výmalba" sheetId="5" r:id="rId3"/>
    <sheet name="002 - Elektroinstalace - ..." sheetId="3" r:id="rId4"/>
    <sheet name="003 - Ostatní a vedlejší ..." sheetId="4" r:id="rId5"/>
  </sheets>
  <externalReferences>
    <externalReference r:id="rId6"/>
  </externalReferences>
  <definedNames>
    <definedName name="_xlnm._FilterDatabase" localSheetId="1" hidden="1">'001 - Stavební část'!$C$139:$K$580</definedName>
    <definedName name="_xlnm._FilterDatabase" localSheetId="3" hidden="1">'002 - Elektroinstalace - ...'!$C$122:$K$170</definedName>
    <definedName name="_xlnm._FilterDatabase" localSheetId="4" hidden="1">'003 - Ostatní a vedlejší ...'!$C$121:$K$150</definedName>
    <definedName name="_xlnm.Print_Titles" localSheetId="1">'001 - Stavební část'!$139:$139</definedName>
    <definedName name="_xlnm.Print_Titles" localSheetId="3">'002 - Elektroinstalace - ...'!$122:$122</definedName>
    <definedName name="_xlnm.Print_Titles" localSheetId="4">'003 - Ostatní a vedlejší ...'!$121:$121</definedName>
    <definedName name="_xlnm.Print_Titles" localSheetId="0">'Rekapitulace stavby'!$92:$92</definedName>
    <definedName name="_xlnm.Print_Area" localSheetId="1">'001 - Stavební část'!$C$4:$J$76,'001 - Stavební část'!$C$82:$J$119,'001 - Stavební část'!$C$125:$K$580</definedName>
    <definedName name="_xlnm.Print_Area" localSheetId="3">'002 - Elektroinstalace - ...'!$C$4:$J$76,'002 - Elektroinstalace - ...'!$C$82:$J$102,'002 - Elektroinstalace - ...'!$C$108:$K$170</definedName>
    <definedName name="_xlnm.Print_Area" localSheetId="4">'003 - Ostatní a vedlejší ...'!$C$4:$J$76,'003 - Ostatní a vedlejší ...'!$C$82:$J$101,'003 - Ostatní a vedlejší ...'!$C$107:$K$150</definedName>
    <definedName name="_xlnm.Print_Area" localSheetId="0">'Rekapitulace stavby'!$D$4:$AO$76,'Rekapitulace stavby'!$C$82:$AQ$100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212" i="5" l="1"/>
  <c r="BI212" i="5"/>
  <c r="BH212" i="5"/>
  <c r="BG212" i="5"/>
  <c r="BF212" i="5"/>
  <c r="T212" i="5"/>
  <c r="T211" i="5" s="1"/>
  <c r="T210" i="5" s="1"/>
  <c r="R212" i="5"/>
  <c r="P212" i="5"/>
  <c r="J212" i="5"/>
  <c r="BE212" i="5" s="1"/>
  <c r="BK211" i="5"/>
  <c r="R211" i="5"/>
  <c r="P211" i="5"/>
  <c r="P210" i="5" s="1"/>
  <c r="J211" i="5"/>
  <c r="J106" i="5" s="1"/>
  <c r="BK210" i="5"/>
  <c r="J210" i="5" s="1"/>
  <c r="J105" i="5" s="1"/>
  <c r="R210" i="5"/>
  <c r="BK208" i="5"/>
  <c r="BI208" i="5"/>
  <c r="BH208" i="5"/>
  <c r="BG208" i="5"/>
  <c r="BF208" i="5"/>
  <c r="BE208" i="5"/>
  <c r="T208" i="5"/>
  <c r="R208" i="5"/>
  <c r="P208" i="5"/>
  <c r="J208" i="5"/>
  <c r="BK203" i="5"/>
  <c r="BK202" i="5" s="1"/>
  <c r="BI203" i="5"/>
  <c r="BH203" i="5"/>
  <c r="BG203" i="5"/>
  <c r="BF203" i="5"/>
  <c r="T203" i="5"/>
  <c r="R203" i="5"/>
  <c r="R202" i="5" s="1"/>
  <c r="R201" i="5" s="1"/>
  <c r="P203" i="5"/>
  <c r="P202" i="5" s="1"/>
  <c r="P201" i="5" s="1"/>
  <c r="J203" i="5"/>
  <c r="BE203" i="5" s="1"/>
  <c r="T202" i="5"/>
  <c r="T201" i="5"/>
  <c r="BK199" i="5"/>
  <c r="BI199" i="5"/>
  <c r="BH199" i="5"/>
  <c r="BG199" i="5"/>
  <c r="BF199" i="5"/>
  <c r="BE199" i="5"/>
  <c r="T199" i="5"/>
  <c r="R199" i="5"/>
  <c r="P199" i="5"/>
  <c r="J199" i="5"/>
  <c r="BK196" i="5"/>
  <c r="BI196" i="5"/>
  <c r="BH196" i="5"/>
  <c r="BG196" i="5"/>
  <c r="BF196" i="5"/>
  <c r="BE196" i="5"/>
  <c r="T196" i="5"/>
  <c r="R196" i="5"/>
  <c r="P196" i="5"/>
  <c r="J196" i="5"/>
  <c r="BK194" i="5"/>
  <c r="BK191" i="5" s="1"/>
  <c r="J191" i="5" s="1"/>
  <c r="J102" i="5" s="1"/>
  <c r="BI194" i="5"/>
  <c r="BH194" i="5"/>
  <c r="BG194" i="5"/>
  <c r="BF194" i="5"/>
  <c r="T194" i="5"/>
  <c r="R194" i="5"/>
  <c r="P194" i="5"/>
  <c r="P191" i="5" s="1"/>
  <c r="J194" i="5"/>
  <c r="BE194" i="5" s="1"/>
  <c r="BK192" i="5"/>
  <c r="BI192" i="5"/>
  <c r="BH192" i="5"/>
  <c r="BG192" i="5"/>
  <c r="BF192" i="5"/>
  <c r="T192" i="5"/>
  <c r="T191" i="5" s="1"/>
  <c r="R192" i="5"/>
  <c r="R191" i="5" s="1"/>
  <c r="P192" i="5"/>
  <c r="J192" i="5"/>
  <c r="BE192" i="5" s="1"/>
  <c r="BK188" i="5"/>
  <c r="BI188" i="5"/>
  <c r="BH188" i="5"/>
  <c r="BG188" i="5"/>
  <c r="BF188" i="5"/>
  <c r="BE188" i="5"/>
  <c r="T188" i="5"/>
  <c r="R188" i="5"/>
  <c r="R179" i="5" s="1"/>
  <c r="P188" i="5"/>
  <c r="J188" i="5"/>
  <c r="BK185" i="5"/>
  <c r="BI185" i="5"/>
  <c r="BH185" i="5"/>
  <c r="BG185" i="5"/>
  <c r="BF185" i="5"/>
  <c r="BE185" i="5"/>
  <c r="T185" i="5"/>
  <c r="R185" i="5"/>
  <c r="P185" i="5"/>
  <c r="P179" i="5" s="1"/>
  <c r="J185" i="5"/>
  <c r="BK183" i="5"/>
  <c r="BI183" i="5"/>
  <c r="BH183" i="5"/>
  <c r="BG183" i="5"/>
  <c r="BF183" i="5"/>
  <c r="T183" i="5"/>
  <c r="T179" i="5" s="1"/>
  <c r="R183" i="5"/>
  <c r="P183" i="5"/>
  <c r="J183" i="5"/>
  <c r="BE183" i="5" s="1"/>
  <c r="BK180" i="5"/>
  <c r="BI180" i="5"/>
  <c r="BH180" i="5"/>
  <c r="BG180" i="5"/>
  <c r="BF180" i="5"/>
  <c r="T180" i="5"/>
  <c r="R180" i="5"/>
  <c r="P180" i="5"/>
  <c r="J180" i="5"/>
  <c r="BE180" i="5" s="1"/>
  <c r="BK179" i="5"/>
  <c r="J179" i="5" s="1"/>
  <c r="J101" i="5" s="1"/>
  <c r="BK175" i="5"/>
  <c r="BI175" i="5"/>
  <c r="BH175" i="5"/>
  <c r="BG175" i="5"/>
  <c r="BF175" i="5"/>
  <c r="BE175" i="5"/>
  <c r="T175" i="5"/>
  <c r="R175" i="5"/>
  <c r="P175" i="5"/>
  <c r="J175" i="5"/>
  <c r="BK173" i="5"/>
  <c r="BI173" i="5"/>
  <c r="BH173" i="5"/>
  <c r="BG173" i="5"/>
  <c r="BF173" i="5"/>
  <c r="T173" i="5"/>
  <c r="R173" i="5"/>
  <c r="P173" i="5"/>
  <c r="J173" i="5"/>
  <c r="BE173" i="5" s="1"/>
  <c r="BK169" i="5"/>
  <c r="BI169" i="5"/>
  <c r="BH169" i="5"/>
  <c r="BG169" i="5"/>
  <c r="BF169" i="5"/>
  <c r="T169" i="5"/>
  <c r="R169" i="5"/>
  <c r="P169" i="5"/>
  <c r="J169" i="5"/>
  <c r="BE169" i="5" s="1"/>
  <c r="BK162" i="5"/>
  <c r="BI162" i="5"/>
  <c r="BH162" i="5"/>
  <c r="BG162" i="5"/>
  <c r="BF162" i="5"/>
  <c r="BE162" i="5"/>
  <c r="T162" i="5"/>
  <c r="R162" i="5"/>
  <c r="P162" i="5"/>
  <c r="J162" i="5"/>
  <c r="BK159" i="5"/>
  <c r="BI159" i="5"/>
  <c r="BH159" i="5"/>
  <c r="BG159" i="5"/>
  <c r="BF159" i="5"/>
  <c r="BE159" i="5"/>
  <c r="T159" i="5"/>
  <c r="R159" i="5"/>
  <c r="P159" i="5"/>
  <c r="J159" i="5"/>
  <c r="BK157" i="5"/>
  <c r="BI157" i="5"/>
  <c r="BH157" i="5"/>
  <c r="BG157" i="5"/>
  <c r="BF157" i="5"/>
  <c r="T157" i="5"/>
  <c r="R157" i="5"/>
  <c r="P157" i="5"/>
  <c r="J157" i="5"/>
  <c r="BE157" i="5" s="1"/>
  <c r="BK153" i="5"/>
  <c r="BI153" i="5"/>
  <c r="BH153" i="5"/>
  <c r="BG153" i="5"/>
  <c r="BF153" i="5"/>
  <c r="T153" i="5"/>
  <c r="R153" i="5"/>
  <c r="P153" i="5"/>
  <c r="J153" i="5"/>
  <c r="BE153" i="5" s="1"/>
  <c r="BK151" i="5"/>
  <c r="BI151" i="5"/>
  <c r="BH151" i="5"/>
  <c r="BG151" i="5"/>
  <c r="BF151" i="5"/>
  <c r="BE151" i="5"/>
  <c r="T151" i="5"/>
  <c r="R151" i="5"/>
  <c r="P151" i="5"/>
  <c r="J151" i="5"/>
  <c r="BK147" i="5"/>
  <c r="BI147" i="5"/>
  <c r="BH147" i="5"/>
  <c r="BG147" i="5"/>
  <c r="BF147" i="5"/>
  <c r="BE147" i="5"/>
  <c r="T147" i="5"/>
  <c r="R147" i="5"/>
  <c r="P147" i="5"/>
  <c r="J147" i="5"/>
  <c r="BK140" i="5"/>
  <c r="BI140" i="5"/>
  <c r="BH140" i="5"/>
  <c r="BG140" i="5"/>
  <c r="BF140" i="5"/>
  <c r="T140" i="5"/>
  <c r="R140" i="5"/>
  <c r="P140" i="5"/>
  <c r="P130" i="5" s="1"/>
  <c r="P129" i="5" s="1"/>
  <c r="P128" i="5" s="1"/>
  <c r="J140" i="5"/>
  <c r="BE140" i="5" s="1"/>
  <c r="BK137" i="5"/>
  <c r="BI137" i="5"/>
  <c r="BH137" i="5"/>
  <c r="BG137" i="5"/>
  <c r="BF137" i="5"/>
  <c r="T137" i="5"/>
  <c r="R137" i="5"/>
  <c r="P137" i="5"/>
  <c r="J137" i="5"/>
  <c r="BE137" i="5" s="1"/>
  <c r="BK135" i="5"/>
  <c r="BI135" i="5"/>
  <c r="BH135" i="5"/>
  <c r="BG135" i="5"/>
  <c r="BF135" i="5"/>
  <c r="BE135" i="5"/>
  <c r="T135" i="5"/>
  <c r="R135" i="5"/>
  <c r="P135" i="5"/>
  <c r="J135" i="5"/>
  <c r="BK131" i="5"/>
  <c r="BI131" i="5"/>
  <c r="BH131" i="5"/>
  <c r="F38" i="5" s="1"/>
  <c r="BG131" i="5"/>
  <c r="F37" i="5" s="1"/>
  <c r="BF131" i="5"/>
  <c r="T131" i="5"/>
  <c r="R131" i="5"/>
  <c r="R130" i="5" s="1"/>
  <c r="P131" i="5"/>
  <c r="J131" i="5"/>
  <c r="BE131" i="5" s="1"/>
  <c r="T130" i="5"/>
  <c r="J124" i="5"/>
  <c r="F124" i="5"/>
  <c r="F122" i="5"/>
  <c r="E120" i="5"/>
  <c r="F94" i="5"/>
  <c r="J93" i="5"/>
  <c r="F93" i="5"/>
  <c r="F91" i="5"/>
  <c r="E89" i="5"/>
  <c r="J39" i="5"/>
  <c r="J38" i="5"/>
  <c r="J37" i="5"/>
  <c r="J26" i="5"/>
  <c r="E26" i="5"/>
  <c r="J125" i="5" s="1"/>
  <c r="J25" i="5"/>
  <c r="J20" i="5"/>
  <c r="E20" i="5"/>
  <c r="F125" i="5" s="1"/>
  <c r="J19" i="5"/>
  <c r="J14" i="5"/>
  <c r="J122" i="5" s="1"/>
  <c r="E7" i="5"/>
  <c r="E116" i="5" s="1"/>
  <c r="F36" i="5" l="1"/>
  <c r="F39" i="5"/>
  <c r="BK130" i="5"/>
  <c r="J36" i="5"/>
  <c r="T129" i="5"/>
  <c r="T128" i="5" s="1"/>
  <c r="F35" i="5"/>
  <c r="R129" i="5"/>
  <c r="R128" i="5" s="1"/>
  <c r="J130" i="5"/>
  <c r="J100" i="5" s="1"/>
  <c r="BK129" i="5"/>
  <c r="J202" i="5"/>
  <c r="J104" i="5" s="1"/>
  <c r="BK201" i="5"/>
  <c r="J201" i="5" s="1"/>
  <c r="J103" i="5" s="1"/>
  <c r="J35" i="5"/>
  <c r="J94" i="5"/>
  <c r="E85" i="5"/>
  <c r="J91" i="5"/>
  <c r="J39" i="4"/>
  <c r="J38" i="4"/>
  <c r="AY99" i="1" s="1"/>
  <c r="J37" i="4"/>
  <c r="AX99" i="1" s="1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91" i="4"/>
  <c r="E89" i="4"/>
  <c r="J26" i="4"/>
  <c r="E26" i="4"/>
  <c r="J119" i="4" s="1"/>
  <c r="J25" i="4"/>
  <c r="J23" i="4"/>
  <c r="E23" i="4"/>
  <c r="J93" i="4" s="1"/>
  <c r="J22" i="4"/>
  <c r="J20" i="4"/>
  <c r="E20" i="4"/>
  <c r="F119" i="4" s="1"/>
  <c r="J19" i="4"/>
  <c r="J17" i="4"/>
  <c r="E17" i="4"/>
  <c r="F93" i="4" s="1"/>
  <c r="J16" i="4"/>
  <c r="J14" i="4"/>
  <c r="J116" i="4"/>
  <c r="E7" i="4"/>
  <c r="E110" i="4"/>
  <c r="J39" i="3"/>
  <c r="J38" i="3"/>
  <c r="AY98" i="1" s="1"/>
  <c r="J37" i="3"/>
  <c r="AX98" i="1" s="1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F117" i="3"/>
  <c r="E115" i="3"/>
  <c r="F91" i="3"/>
  <c r="E89" i="3"/>
  <c r="J26" i="3"/>
  <c r="E26" i="3"/>
  <c r="J120" i="3" s="1"/>
  <c r="J25" i="3"/>
  <c r="J23" i="3"/>
  <c r="E23" i="3"/>
  <c r="J93" i="3" s="1"/>
  <c r="J22" i="3"/>
  <c r="J20" i="3"/>
  <c r="E20" i="3"/>
  <c r="F94" i="3" s="1"/>
  <c r="J19" i="3"/>
  <c r="J17" i="3"/>
  <c r="E17" i="3"/>
  <c r="F119" i="3" s="1"/>
  <c r="J16" i="3"/>
  <c r="J14" i="3"/>
  <c r="J91" i="3" s="1"/>
  <c r="E7" i="3"/>
  <c r="E85" i="3" s="1"/>
  <c r="J39" i="2"/>
  <c r="J38" i="2"/>
  <c r="AY96" i="1"/>
  <c r="J37" i="2"/>
  <c r="AX96" i="1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T459" i="2" s="1"/>
  <c r="R460" i="2"/>
  <c r="R459" i="2" s="1"/>
  <c r="P460" i="2"/>
  <c r="P459" i="2" s="1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T343" i="2"/>
  <c r="R344" i="2"/>
  <c r="R343" i="2"/>
  <c r="P344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23" i="2"/>
  <c r="BH323" i="2"/>
  <c r="BG323" i="2"/>
  <c r="BF323" i="2"/>
  <c r="T323" i="2"/>
  <c r="R323" i="2"/>
  <c r="P323" i="2"/>
  <c r="BI298" i="2"/>
  <c r="BH298" i="2"/>
  <c r="BG298" i="2"/>
  <c r="BF298" i="2"/>
  <c r="T298" i="2"/>
  <c r="R298" i="2"/>
  <c r="P298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R208" i="2"/>
  <c r="P208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T164" i="2" s="1"/>
  <c r="R165" i="2"/>
  <c r="R164" i="2" s="1"/>
  <c r="P165" i="2"/>
  <c r="P164" i="2" s="1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J136" i="2"/>
  <c r="F136" i="2"/>
  <c r="F134" i="2"/>
  <c r="E132" i="2"/>
  <c r="J93" i="2"/>
  <c r="F93" i="2"/>
  <c r="F91" i="2"/>
  <c r="E89" i="2"/>
  <c r="J26" i="2"/>
  <c r="E26" i="2"/>
  <c r="J137" i="2" s="1"/>
  <c r="J25" i="2"/>
  <c r="J20" i="2"/>
  <c r="E20" i="2"/>
  <c r="F94" i="2"/>
  <c r="J19" i="2"/>
  <c r="J14" i="2"/>
  <c r="J134" i="2" s="1"/>
  <c r="E7" i="2"/>
  <c r="E128" i="2" s="1"/>
  <c r="L90" i="1"/>
  <c r="AM90" i="1"/>
  <c r="AM89" i="1"/>
  <c r="L89" i="1"/>
  <c r="AM87" i="1"/>
  <c r="L87" i="1"/>
  <c r="L85" i="1"/>
  <c r="L84" i="1"/>
  <c r="BK338" i="2"/>
  <c r="BK298" i="2"/>
  <c r="J243" i="2"/>
  <c r="BK198" i="2"/>
  <c r="BK157" i="2"/>
  <c r="BK563" i="2"/>
  <c r="BK341" i="2"/>
  <c r="BK281" i="2"/>
  <c r="J258" i="2"/>
  <c r="J228" i="2"/>
  <c r="J201" i="2"/>
  <c r="BK191" i="2"/>
  <c r="J165" i="2"/>
  <c r="J147" i="2"/>
  <c r="BK571" i="2"/>
  <c r="BK561" i="2"/>
  <c r="BK539" i="2"/>
  <c r="BK535" i="2"/>
  <c r="J524" i="2"/>
  <c r="BK491" i="2"/>
  <c r="J479" i="2"/>
  <c r="J464" i="2"/>
  <c r="BK449" i="2"/>
  <c r="J430" i="2"/>
  <c r="J410" i="2"/>
  <c r="BK394" i="2"/>
  <c r="BK382" i="2"/>
  <c r="J370" i="2"/>
  <c r="BK356" i="2"/>
  <c r="J336" i="2"/>
  <c r="J275" i="2"/>
  <c r="BK261" i="2"/>
  <c r="J245" i="2"/>
  <c r="J225" i="2"/>
  <c r="BK174" i="2"/>
  <c r="J153" i="2"/>
  <c r="J577" i="2"/>
  <c r="BK526" i="2"/>
  <c r="J512" i="2"/>
  <c r="BK503" i="2"/>
  <c r="J500" i="2"/>
  <c r="BK494" i="2"/>
  <c r="J485" i="2"/>
  <c r="J476" i="2"/>
  <c r="BK464" i="2"/>
  <c r="J453" i="2"/>
  <c r="BK426" i="2"/>
  <c r="BK410" i="2"/>
  <c r="J398" i="2"/>
  <c r="J382" i="2"/>
  <c r="BK370" i="2"/>
  <c r="J356" i="2"/>
  <c r="J344" i="2"/>
  <c r="J323" i="2"/>
  <c r="J279" i="2"/>
  <c r="BK269" i="2"/>
  <c r="BK236" i="2"/>
  <c r="J157" i="2"/>
  <c r="BK165" i="3"/>
  <c r="J155" i="3"/>
  <c r="BK134" i="3"/>
  <c r="J128" i="3"/>
  <c r="J167" i="3"/>
  <c r="BK142" i="3"/>
  <c r="BK159" i="3"/>
  <c r="BK146" i="3"/>
  <c r="BK128" i="3"/>
  <c r="J153" i="3"/>
  <c r="BK144" i="3"/>
  <c r="J149" i="4"/>
  <c r="J141" i="4"/>
  <c r="BK129" i="4"/>
  <c r="J133" i="4"/>
  <c r="J145" i="4"/>
  <c r="BK139" i="4"/>
  <c r="J334" i="2"/>
  <c r="J281" i="2"/>
  <c r="J236" i="2"/>
  <c r="J208" i="2"/>
  <c r="BK180" i="2"/>
  <c r="J565" i="2"/>
  <c r="J291" i="2"/>
  <c r="BK275" i="2"/>
  <c r="BK231" i="2"/>
  <c r="BK220" i="2"/>
  <c r="J174" i="2"/>
  <c r="J161" i="2"/>
  <c r="J143" i="2"/>
  <c r="J571" i="2"/>
  <c r="BK542" i="2"/>
  <c r="J539" i="2"/>
  <c r="J535" i="2"/>
  <c r="BK515" i="2"/>
  <c r="BK485" i="2"/>
  <c r="J470" i="2"/>
  <c r="BK457" i="2"/>
  <c r="BK438" i="2"/>
  <c r="BK422" i="2"/>
  <c r="BK406" i="2"/>
  <c r="BK389" i="2"/>
  <c r="J376" i="2"/>
  <c r="J367" i="2"/>
  <c r="J350" i="2"/>
  <c r="J283" i="2"/>
  <c r="BK265" i="2"/>
  <c r="J249" i="2"/>
  <c r="BK228" i="2"/>
  <c r="J194" i="2"/>
  <c r="J172" i="2"/>
  <c r="BK579" i="2"/>
  <c r="J529" i="2"/>
  <c r="BK512" i="2"/>
  <c r="J509" i="2"/>
  <c r="BK500" i="2"/>
  <c r="J497" i="2"/>
  <c r="BK479" i="2"/>
  <c r="BK467" i="2"/>
  <c r="J449" i="2"/>
  <c r="J434" i="2"/>
  <c r="J422" i="2"/>
  <c r="J406" i="2"/>
  <c r="J389" i="2"/>
  <c r="BK376" i="2"/>
  <c r="BK367" i="2"/>
  <c r="BK350" i="2"/>
  <c r="BK336" i="2"/>
  <c r="BK283" i="2"/>
  <c r="J265" i="2"/>
  <c r="BK201" i="2"/>
  <c r="BK143" i="2"/>
  <c r="J159" i="3"/>
  <c r="J149" i="3"/>
  <c r="J134" i="3"/>
  <c r="BK126" i="3"/>
  <c r="BK163" i="3"/>
  <c r="J130" i="3"/>
  <c r="BK161" i="3"/>
  <c r="BK151" i="3"/>
  <c r="BK140" i="3"/>
  <c r="BK169" i="3"/>
  <c r="J142" i="3"/>
  <c r="BK145" i="4"/>
  <c r="BK137" i="4"/>
  <c r="BK131" i="4"/>
  <c r="BK127" i="4"/>
  <c r="J147" i="4"/>
  <c r="J137" i="4"/>
  <c r="J129" i="4"/>
  <c r="BK323" i="2"/>
  <c r="BK253" i="2"/>
  <c r="BK215" i="2"/>
  <c r="J191" i="2"/>
  <c r="BK565" i="2"/>
  <c r="BK334" i="2"/>
  <c r="BK279" i="2"/>
  <c r="J234" i="2"/>
  <c r="J215" i="2"/>
  <c r="J198" i="2"/>
  <c r="BK172" i="2"/>
  <c r="BK153" i="2"/>
  <c r="J579" i="2"/>
  <c r="J561" i="2"/>
  <c r="BK537" i="2"/>
  <c r="J532" i="2"/>
  <c r="J526" i="2"/>
  <c r="J488" i="2"/>
  <c r="J473" i="2"/>
  <c r="BK460" i="2"/>
  <c r="BK445" i="2"/>
  <c r="J426" i="2"/>
  <c r="J414" i="2"/>
  <c r="BK398" i="2"/>
  <c r="BK379" i="2"/>
  <c r="BK363" i="2"/>
  <c r="BK348" i="2"/>
  <c r="BK277" i="2"/>
  <c r="J269" i="2"/>
  <c r="J253" i="2"/>
  <c r="BK234" i="2"/>
  <c r="J180" i="2"/>
  <c r="BK161" i="2"/>
  <c r="BK147" i="2"/>
  <c r="J563" i="2"/>
  <c r="BK524" i="2"/>
  <c r="BK509" i="2"/>
  <c r="J506" i="2"/>
  <c r="BK497" i="2"/>
  <c r="J491" i="2"/>
  <c r="J482" i="2"/>
  <c r="BK470" i="2"/>
  <c r="J457" i="2"/>
  <c r="J438" i="2"/>
  <c r="BK414" i="2"/>
  <c r="BK402" i="2"/>
  <c r="BK385" i="2"/>
  <c r="J373" i="2"/>
  <c r="J363" i="2"/>
  <c r="J338" i="2"/>
  <c r="BK287" i="2"/>
  <c r="J261" i="2"/>
  <c r="J187" i="2"/>
  <c r="AS95" i="1"/>
  <c r="BK130" i="3"/>
  <c r="J165" i="3"/>
  <c r="J136" i="3"/>
  <c r="BK167" i="3"/>
  <c r="BK155" i="3"/>
  <c r="J144" i="3"/>
  <c r="J138" i="3"/>
  <c r="J151" i="3"/>
  <c r="BK138" i="3"/>
  <c r="J143" i="4"/>
  <c r="J135" i="4"/>
  <c r="J127" i="4"/>
  <c r="BK147" i="4"/>
  <c r="BK149" i="4"/>
  <c r="BK141" i="4"/>
  <c r="J131" i="4"/>
  <c r="BK344" i="2"/>
  <c r="BK249" i="2"/>
  <c r="J231" i="2"/>
  <c r="BK194" i="2"/>
  <c r="J567" i="2"/>
  <c r="J348" i="2"/>
  <c r="J287" i="2"/>
  <c r="J277" i="2"/>
  <c r="BK225" i="2"/>
  <c r="BK208" i="2"/>
  <c r="BK187" i="2"/>
  <c r="BK165" i="2"/>
  <c r="J149" i="2"/>
  <c r="BK577" i="2"/>
  <c r="BK567" i="2"/>
  <c r="J542" i="2"/>
  <c r="J537" i="2"/>
  <c r="BK529" i="2"/>
  <c r="BK488" i="2"/>
  <c r="BK476" i="2"/>
  <c r="J467" i="2"/>
  <c r="BK453" i="2"/>
  <c r="BK434" i="2"/>
  <c r="J418" i="2"/>
  <c r="J402" i="2"/>
  <c r="J385" i="2"/>
  <c r="BK373" i="2"/>
  <c r="J354" i="2"/>
  <c r="J298" i="2"/>
  <c r="BK272" i="2"/>
  <c r="BK258" i="2"/>
  <c r="BK243" i="2"/>
  <c r="J220" i="2"/>
  <c r="J178" i="2"/>
  <c r="BK149" i="2"/>
  <c r="BK532" i="2"/>
  <c r="J515" i="2"/>
  <c r="BK506" i="2"/>
  <c r="J503" i="2"/>
  <c r="J494" i="2"/>
  <c r="BK482" i="2"/>
  <c r="BK473" i="2"/>
  <c r="J460" i="2"/>
  <c r="J445" i="2"/>
  <c r="BK430" i="2"/>
  <c r="BK418" i="2"/>
  <c r="J394" i="2"/>
  <c r="J379" i="2"/>
  <c r="BK354" i="2"/>
  <c r="J341" i="2"/>
  <c r="BK291" i="2"/>
  <c r="J272" i="2"/>
  <c r="BK245" i="2"/>
  <c r="BK178" i="2"/>
  <c r="J163" i="3"/>
  <c r="BK157" i="3"/>
  <c r="J140" i="3"/>
  <c r="BK132" i="3"/>
  <c r="J169" i="3"/>
  <c r="BK153" i="3"/>
  <c r="J126" i="3"/>
  <c r="J157" i="3"/>
  <c r="BK149" i="3"/>
  <c r="J132" i="3"/>
  <c r="J161" i="3"/>
  <c r="J146" i="3"/>
  <c r="BK136" i="3"/>
  <c r="J139" i="4"/>
  <c r="BK133" i="4"/>
  <c r="BK125" i="4"/>
  <c r="J125" i="4"/>
  <c r="BK143" i="4"/>
  <c r="BK135" i="4"/>
  <c r="BK128" i="5" l="1"/>
  <c r="J128" i="5" s="1"/>
  <c r="J129" i="5"/>
  <c r="J99" i="5" s="1"/>
  <c r="BK142" i="2"/>
  <c r="J142" i="2" s="1"/>
  <c r="J100" i="2" s="1"/>
  <c r="R152" i="2"/>
  <c r="P171" i="2"/>
  <c r="R257" i="2"/>
  <c r="R264" i="2"/>
  <c r="R333" i="2"/>
  <c r="P347" i="2"/>
  <c r="P378" i="2"/>
  <c r="P384" i="2"/>
  <c r="R393" i="2"/>
  <c r="P463" i="2"/>
  <c r="R523" i="2"/>
  <c r="R541" i="2"/>
  <c r="P576" i="2"/>
  <c r="P575" i="2" s="1"/>
  <c r="R125" i="3"/>
  <c r="R148" i="3"/>
  <c r="BK124" i="4"/>
  <c r="BK123" i="4" s="1"/>
  <c r="J123" i="4" s="1"/>
  <c r="J99" i="4" s="1"/>
  <c r="P142" i="2"/>
  <c r="BK152" i="2"/>
  <c r="J152" i="2"/>
  <c r="J101" i="2"/>
  <c r="R171" i="2"/>
  <c r="P257" i="2"/>
  <c r="P264" i="2"/>
  <c r="P333" i="2"/>
  <c r="R347" i="2"/>
  <c r="R378" i="2"/>
  <c r="BK384" i="2"/>
  <c r="J384" i="2"/>
  <c r="J111" i="2"/>
  <c r="T393" i="2"/>
  <c r="BK463" i="2"/>
  <c r="J463" i="2"/>
  <c r="J114" i="2"/>
  <c r="P523" i="2"/>
  <c r="T541" i="2"/>
  <c r="T576" i="2"/>
  <c r="T575" i="2"/>
  <c r="P125" i="3"/>
  <c r="T148" i="3"/>
  <c r="P124" i="4"/>
  <c r="P123" i="4"/>
  <c r="P122" i="4" s="1"/>
  <c r="AU99" i="1" s="1"/>
  <c r="R142" i="2"/>
  <c r="R141" i="2"/>
  <c r="P152" i="2"/>
  <c r="BK171" i="2"/>
  <c r="J171" i="2"/>
  <c r="J103" i="2"/>
  <c r="BK257" i="2"/>
  <c r="J257" i="2"/>
  <c r="J104" i="2"/>
  <c r="T264" i="2"/>
  <c r="T333" i="2"/>
  <c r="BK347" i="2"/>
  <c r="J347" i="2"/>
  <c r="J109" i="2"/>
  <c r="BK378" i="2"/>
  <c r="J378" i="2"/>
  <c r="J110" i="2"/>
  <c r="R384" i="2"/>
  <c r="BK393" i="2"/>
  <c r="J393" i="2"/>
  <c r="J112" i="2"/>
  <c r="T463" i="2"/>
  <c r="T523" i="2"/>
  <c r="P541" i="2"/>
  <c r="BK576" i="2"/>
  <c r="J576" i="2"/>
  <c r="J118" i="2" s="1"/>
  <c r="BK125" i="3"/>
  <c r="J125" i="3"/>
  <c r="J100" i="3" s="1"/>
  <c r="T125" i="3"/>
  <c r="T124" i="3"/>
  <c r="T123" i="3"/>
  <c r="BK148" i="3"/>
  <c r="J148" i="3" s="1"/>
  <c r="J101" i="3" s="1"/>
  <c r="R124" i="4"/>
  <c r="R123" i="4"/>
  <c r="R122" i="4" s="1"/>
  <c r="T142" i="2"/>
  <c r="T152" i="2"/>
  <c r="T171" i="2"/>
  <c r="T257" i="2"/>
  <c r="BK264" i="2"/>
  <c r="J264" i="2"/>
  <c r="J105" i="2"/>
  <c r="BK333" i="2"/>
  <c r="J333" i="2"/>
  <c r="J106" i="2"/>
  <c r="T347" i="2"/>
  <c r="T378" i="2"/>
  <c r="T384" i="2"/>
  <c r="P393" i="2"/>
  <c r="R463" i="2"/>
  <c r="BK523" i="2"/>
  <c r="J523" i="2"/>
  <c r="J115" i="2"/>
  <c r="BK541" i="2"/>
  <c r="J541" i="2" s="1"/>
  <c r="J116" i="2" s="1"/>
  <c r="R576" i="2"/>
  <c r="R575" i="2"/>
  <c r="P148" i="3"/>
  <c r="T124" i="4"/>
  <c r="T123" i="4"/>
  <c r="T122" i="4"/>
  <c r="BK164" i="2"/>
  <c r="J164" i="2"/>
  <c r="J102" i="2"/>
  <c r="BK459" i="2"/>
  <c r="J459" i="2" s="1"/>
  <c r="J113" i="2" s="1"/>
  <c r="BK343" i="2"/>
  <c r="J343" i="2"/>
  <c r="J107" i="2" s="1"/>
  <c r="E85" i="4"/>
  <c r="F94" i="4"/>
  <c r="J118" i="4"/>
  <c r="BE131" i="4"/>
  <c r="BE141" i="4"/>
  <c r="BE147" i="4"/>
  <c r="F118" i="4"/>
  <c r="J91" i="4"/>
  <c r="J94" i="4"/>
  <c r="BE125" i="4"/>
  <c r="BE127" i="4"/>
  <c r="BE135" i="4"/>
  <c r="BE145" i="4"/>
  <c r="BE129" i="4"/>
  <c r="BE133" i="4"/>
  <c r="BE137" i="4"/>
  <c r="BE139" i="4"/>
  <c r="BE143" i="4"/>
  <c r="BE149" i="4"/>
  <c r="J119" i="3"/>
  <c r="BE155" i="3"/>
  <c r="BE165" i="3"/>
  <c r="BE167" i="3"/>
  <c r="J94" i="3"/>
  <c r="BE128" i="3"/>
  <c r="BE130" i="3"/>
  <c r="BE142" i="3"/>
  <c r="BE153" i="3"/>
  <c r="BE157" i="3"/>
  <c r="BE161" i="3"/>
  <c r="BE163" i="3"/>
  <c r="F93" i="3"/>
  <c r="E111" i="3"/>
  <c r="J117" i="3"/>
  <c r="F120" i="3"/>
  <c r="BE136" i="3"/>
  <c r="BE138" i="3"/>
  <c r="BE146" i="3"/>
  <c r="BE149" i="3"/>
  <c r="BE159" i="3"/>
  <c r="BE126" i="3"/>
  <c r="BE132" i="3"/>
  <c r="BE134" i="3"/>
  <c r="BE140" i="3"/>
  <c r="BE144" i="3"/>
  <c r="BE151" i="3"/>
  <c r="BE169" i="3"/>
  <c r="BE147" i="2"/>
  <c r="BE149" i="2"/>
  <c r="BE191" i="2"/>
  <c r="BE194" i="2"/>
  <c r="BE215" i="2"/>
  <c r="BE220" i="2"/>
  <c r="BE228" i="2"/>
  <c r="BE231" i="2"/>
  <c r="BE253" i="2"/>
  <c r="BE258" i="2"/>
  <c r="BE261" i="2"/>
  <c r="BE265" i="2"/>
  <c r="BE275" i="2"/>
  <c r="BE334" i="2"/>
  <c r="BE363" i="2"/>
  <c r="BE367" i="2"/>
  <c r="BE373" i="2"/>
  <c r="BE376" i="2"/>
  <c r="BE382" i="2"/>
  <c r="BE398" i="2"/>
  <c r="BE406" i="2"/>
  <c r="BE410" i="2"/>
  <c r="BE414" i="2"/>
  <c r="BE422" i="2"/>
  <c r="BE426" i="2"/>
  <c r="BE460" i="2"/>
  <c r="BE467" i="2"/>
  <c r="BE470" i="2"/>
  <c r="BE476" i="2"/>
  <c r="BE485" i="2"/>
  <c r="BE488" i="2"/>
  <c r="BE491" i="2"/>
  <c r="BE494" i="2"/>
  <c r="BE497" i="2"/>
  <c r="BE500" i="2"/>
  <c r="BE503" i="2"/>
  <c r="BE506" i="2"/>
  <c r="BE509" i="2"/>
  <c r="BE512" i="2"/>
  <c r="BE524" i="2"/>
  <c r="BE529" i="2"/>
  <c r="BE561" i="2"/>
  <c r="E85" i="2"/>
  <c r="J94" i="2"/>
  <c r="F137" i="2"/>
  <c r="BE143" i="2"/>
  <c r="BE153" i="2"/>
  <c r="BE157" i="2"/>
  <c r="BE187" i="2"/>
  <c r="BE198" i="2"/>
  <c r="BE201" i="2"/>
  <c r="BE208" i="2"/>
  <c r="BE279" i="2"/>
  <c r="BE348" i="2"/>
  <c r="BE350" i="2"/>
  <c r="BE354" i="2"/>
  <c r="BE356" i="2"/>
  <c r="BE370" i="2"/>
  <c r="BE379" i="2"/>
  <c r="BE385" i="2"/>
  <c r="BE389" i="2"/>
  <c r="BE394" i="2"/>
  <c r="BE402" i="2"/>
  <c r="BE418" i="2"/>
  <c r="BE430" i="2"/>
  <c r="BE434" i="2"/>
  <c r="BE438" i="2"/>
  <c r="BE445" i="2"/>
  <c r="BE449" i="2"/>
  <c r="BE453" i="2"/>
  <c r="BE457" i="2"/>
  <c r="BE464" i="2"/>
  <c r="BE473" i="2"/>
  <c r="BE479" i="2"/>
  <c r="BE482" i="2"/>
  <c r="BE515" i="2"/>
  <c r="BE526" i="2"/>
  <c r="BE532" i="2"/>
  <c r="BE535" i="2"/>
  <c r="BE537" i="2"/>
  <c r="BE539" i="2"/>
  <c r="BE542" i="2"/>
  <c r="BE567" i="2"/>
  <c r="BE571" i="2"/>
  <c r="BE577" i="2"/>
  <c r="BE165" i="2"/>
  <c r="BE178" i="2"/>
  <c r="BE180" i="2"/>
  <c r="BE236" i="2"/>
  <c r="BE243" i="2"/>
  <c r="BE245" i="2"/>
  <c r="BE249" i="2"/>
  <c r="BE269" i="2"/>
  <c r="BE298" i="2"/>
  <c r="BE323" i="2"/>
  <c r="BE338" i="2"/>
  <c r="BE344" i="2"/>
  <c r="BE563" i="2"/>
  <c r="BE579" i="2"/>
  <c r="J91" i="2"/>
  <c r="BE161" i="2"/>
  <c r="BE172" i="2"/>
  <c r="BE174" i="2"/>
  <c r="BE225" i="2"/>
  <c r="BE234" i="2"/>
  <c r="BE272" i="2"/>
  <c r="BE277" i="2"/>
  <c r="BE281" i="2"/>
  <c r="BE283" i="2"/>
  <c r="BE287" i="2"/>
  <c r="BE291" i="2"/>
  <c r="BE336" i="2"/>
  <c r="BE341" i="2"/>
  <c r="BE565" i="2"/>
  <c r="J36" i="2"/>
  <c r="AW96" i="1" s="1"/>
  <c r="J36" i="3"/>
  <c r="AW98" i="1" s="1"/>
  <c r="F36" i="3"/>
  <c r="BA98" i="1" s="1"/>
  <c r="F39" i="4"/>
  <c r="BD99" i="1"/>
  <c r="F38" i="4"/>
  <c r="BC99" i="1" s="1"/>
  <c r="F38" i="2"/>
  <c r="BC96" i="1" s="1"/>
  <c r="F39" i="3"/>
  <c r="BD98" i="1" s="1"/>
  <c r="F37" i="3"/>
  <c r="BB98" i="1" s="1"/>
  <c r="J36" i="4"/>
  <c r="AW99" i="1" s="1"/>
  <c r="AS94" i="1"/>
  <c r="F36" i="2"/>
  <c r="BA96" i="1" s="1"/>
  <c r="F39" i="2"/>
  <c r="BD96" i="1" s="1"/>
  <c r="F37" i="2"/>
  <c r="BB96" i="1" s="1"/>
  <c r="F38" i="3"/>
  <c r="BC98" i="1" s="1"/>
  <c r="F37" i="4"/>
  <c r="BB99" i="1"/>
  <c r="F36" i="4"/>
  <c r="BA99" i="1" s="1"/>
  <c r="J32" i="5" l="1"/>
  <c r="J98" i="5"/>
  <c r="BK124" i="3"/>
  <c r="BK123" i="3" s="1"/>
  <c r="J123" i="3" s="1"/>
  <c r="J98" i="3" s="1"/>
  <c r="T141" i="2"/>
  <c r="R346" i="2"/>
  <c r="R140" i="2" s="1"/>
  <c r="T346" i="2"/>
  <c r="P124" i="3"/>
  <c r="P123" i="3"/>
  <c r="AU98" i="1"/>
  <c r="P141" i="2"/>
  <c r="R124" i="3"/>
  <c r="R123" i="3"/>
  <c r="P346" i="2"/>
  <c r="BK122" i="4"/>
  <c r="J122" i="4" s="1"/>
  <c r="J98" i="4" s="1"/>
  <c r="J124" i="4"/>
  <c r="J100" i="4" s="1"/>
  <c r="BK141" i="2"/>
  <c r="J141" i="2" s="1"/>
  <c r="J99" i="2" s="1"/>
  <c r="BK346" i="2"/>
  <c r="J346" i="2"/>
  <c r="J108" i="2"/>
  <c r="BK575" i="2"/>
  <c r="J575" i="2" s="1"/>
  <c r="J117" i="2" s="1"/>
  <c r="J35" i="3"/>
  <c r="AV98" i="1" s="1"/>
  <c r="AT98" i="1" s="1"/>
  <c r="BA95" i="1"/>
  <c r="BA94" i="1" s="1"/>
  <c r="AW94" i="1" s="1"/>
  <c r="AK30" i="1" s="1"/>
  <c r="BC95" i="1"/>
  <c r="AY95" i="1" s="1"/>
  <c r="F35" i="4"/>
  <c r="AZ99" i="1" s="1"/>
  <c r="BD95" i="1"/>
  <c r="BD94" i="1" s="1"/>
  <c r="W33" i="1" s="1"/>
  <c r="J35" i="2"/>
  <c r="AV96" i="1" s="1"/>
  <c r="AT96" i="1" s="1"/>
  <c r="F35" i="2"/>
  <c r="AZ96" i="1" s="1"/>
  <c r="F35" i="3"/>
  <c r="AZ98" i="1" s="1"/>
  <c r="J35" i="4"/>
  <c r="AV99" i="1" s="1"/>
  <c r="AT99" i="1" s="1"/>
  <c r="BB95" i="1"/>
  <c r="AX95" i="1" s="1"/>
  <c r="J124" i="3" l="1"/>
  <c r="J99" i="3" s="1"/>
  <c r="J32" i="3"/>
  <c r="AG98" i="1" s="1"/>
  <c r="J41" i="5"/>
  <c r="AN97" i="1" s="1"/>
  <c r="AG97" i="1"/>
  <c r="P140" i="2"/>
  <c r="AU96" i="1"/>
  <c r="AU95" i="1" s="1"/>
  <c r="AU94" i="1" s="1"/>
  <c r="T140" i="2"/>
  <c r="BK140" i="2"/>
  <c r="J140" i="2" s="1"/>
  <c r="J98" i="2" s="1"/>
  <c r="J41" i="3"/>
  <c r="AN98" i="1" s="1"/>
  <c r="AZ95" i="1"/>
  <c r="AZ94" i="1" s="1"/>
  <c r="AV94" i="1" s="1"/>
  <c r="AK29" i="1" s="1"/>
  <c r="W30" i="1"/>
  <c r="BC94" i="1"/>
  <c r="AY94" i="1" s="1"/>
  <c r="J32" i="4"/>
  <c r="AG99" i="1"/>
  <c r="BB94" i="1"/>
  <c r="W31" i="1" s="1"/>
  <c r="AW95" i="1"/>
  <c r="J41" i="4" l="1"/>
  <c r="AN99" i="1" s="1"/>
  <c r="J32" i="2"/>
  <c r="AG96" i="1" s="1"/>
  <c r="AG95" i="1" s="1"/>
  <c r="AG94" i="1" s="1"/>
  <c r="W32" i="1"/>
  <c r="W29" i="1"/>
  <c r="AV95" i="1"/>
  <c r="AT95" i="1" s="1"/>
  <c r="AX94" i="1"/>
  <c r="AT94" i="1"/>
  <c r="J41" i="2" l="1"/>
  <c r="AN96" i="1" s="1"/>
  <c r="AN95" i="1" s="1"/>
  <c r="AN94" i="1" s="1"/>
  <c r="AK26" i="1" l="1"/>
  <c r="AK35" i="1" s="1"/>
</calcChain>
</file>

<file path=xl/sharedStrings.xml><?xml version="1.0" encoding="utf-8"?>
<sst xmlns="http://schemas.openxmlformats.org/spreadsheetml/2006/main" count="6177" uniqueCount="1034">
  <si>
    <t>Export Komplet</t>
  </si>
  <si>
    <t/>
  </si>
  <si>
    <t>2.0</t>
  </si>
  <si>
    <t>False</t>
  </si>
  <si>
    <t>{7839e29c-fc14-4422-bcd8-01610cdcd762}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</si>
  <si>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</si>
  <si>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</si>
  <si>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</si>
  <si>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</si>
  <si>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</si>
  <si>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</si>
  <si>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</si>
  <si>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</si>
  <si>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</si>
  <si>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MartinPolach161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</si>
  <si>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</si>
  <si>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</si>
  <si>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DPO p.č. 850, k.ú. Mariánské Hory, obec Ostrava</t>
  </si>
  <si>
    <t>KSO:</t>
  </si>
  <si>
    <t>CC-CZ:</t>
  </si>
  <si>
    <t>Místo:</t>
  </si>
  <si>
    <t xml:space="preserve"> </t>
  </si>
  <si>
    <t>Datum:</t>
  </si>
  <si>
    <t>30. 8. 2022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</si>
  <si>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</si>
  <si>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</si>
  <si>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</si>
  <si>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</si>
  <si>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</si>
  <si>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</si>
  <si>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</si>
  <si>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</si>
  <si>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</si>
  <si>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</si>
  <si>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</si>
  <si>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</si>
  <si>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</si>
  <si>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</si>
  <si>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</si>
  <si>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</si>
  <si>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</si>
  <si>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</si>
  <si>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</si>
  <si>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</si>
  <si>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</si>
  <si>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</si>
  <si>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</si>
  <si>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</si>
  <si>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</si>
  <si>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</si>
  <si>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</si>
  <si>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</si>
  <si>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</si>
  <si>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</si>
  <si>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</si>
  <si>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</si>
  <si>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</si>
  <si>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</si>
  <si>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</si>
  <si>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</si>
  <si>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</si>
  <si>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</si>
  <si>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</si>
  <si>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</si>
  <si>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</si>
  <si>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</si>
  <si>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</si>
  <si>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</si>
  <si>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</si>
  <si>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</si>
  <si>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</si>
  <si>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</si>
  <si>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</si>
  <si>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</si>
  <si>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</si>
  <si>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</si>
  <si>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</si>
  <si>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</si>
  <si>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</si>
  <si>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</si>
  <si>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</si>
  <si>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</si>
  <si>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{5603200f-3b0a-4d2a-aed6-5a758283e39d}</t>
  </si>
  <si>
    <t>2</t>
  </si>
  <si>
    <t>/</t>
  </si>
  <si>
    <t>001</t>
  </si>
  <si>
    <t>Stavební část</t>
  </si>
  <si>
    <t>Soupis</t>
  </si>
  <si>
    <t>{7e718802-eb42-44fc-82bc-3897e6a17af6}</t>
  </si>
  <si>
    <t>002</t>
  </si>
  <si>
    <t>Elektroinstalace - Hromosvod</t>
  </si>
  <si>
    <t>{c22a7645-c37b-49af-969a-965c829d063a}</t>
  </si>
  <si>
    <t>003</t>
  </si>
  <si>
    <t>Ostatní a vedlejší náklady</t>
  </si>
  <si>
    <t>{5975bc71-9d05-41ba-9734-aea30bd3eb3f}</t>
  </si>
  <si>
    <t>KRYCÍ LIST SOUPISU PRACÍ</t>
  </si>
  <si>
    <t>Objekt:</t>
  </si>
  <si>
    <t>01 - Stavební úpravy objektu DPO p.č. 850, k.ú. Mariánské Hory, obec Ostrava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</si>
  <si>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</si>
  <si>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</si>
  <si>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</si>
  <si>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</si>
  <si>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</si>
  <si>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</si>
  <si>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</si>
  <si>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</si>
  <si>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</si>
  <si>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</si>
  <si>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</si>
  <si>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</si>
  <si>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</si>
  <si>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</si>
  <si>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</si>
  <si>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</si>
  <si>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</si>
  <si>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</si>
  <si>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</si>
  <si>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</si>
  <si>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</si>
  <si>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</si>
  <si>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</si>
  <si>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</si>
  <si>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</si>
  <si>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OST - Ostatní</t>
  </si>
  <si>
    <t xml:space="preserve">    Ost1 -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</si>
  <si>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</si>
  <si>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</si>
  <si>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</si>
  <si>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</si>
  <si>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</si>
  <si>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</si>
  <si>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</si>
  <si>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</si>
  <si>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</si>
  <si>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</si>
  <si>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</si>
  <si>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</si>
  <si>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</si>
  <si>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</si>
  <si>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</si>
  <si>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</si>
  <si>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</si>
  <si>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</si>
  <si>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</si>
  <si>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</si>
  <si>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</si>
  <si>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CS ÚRS 2022 02</t>
  </si>
  <si>
    <t>4</t>
  </si>
  <si>
    <t>-1389627909</t>
  </si>
  <si>
    <t>PP</t>
  </si>
  <si>
    <t>Hloubení nezapažených jam ručně s urovnáním dna do předepsaného profilu a spádu v hornině třídy těžitelnosti I skupiny 3 soudržných</t>
  </si>
  <si>
    <t>VV</t>
  </si>
  <si>
    <t>základy schodiště</t>
  </si>
  <si>
    <t>0,5*0,4*1*2*(2+1)</t>
  </si>
  <si>
    <t>162751117</t>
  </si>
  <si>
    <t>Vodorovné přemístění do 10000 m výkopku/sypaniny z horniny třídy těžitelnosti I, skupiny 1 až 3</t>
  </si>
  <si>
    <t>1150276093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</si>
  <si>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</si>
  <si>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</t>
  </si>
  <si>
    <t>171201231</t>
  </si>
  <si>
    <t>Poplatek za uložení zeminy a kamení na recyklační skládce (skládkovné) kód odpadu 17 05 04</t>
  </si>
  <si>
    <t>t</t>
  </si>
  <si>
    <t>-1782763080</t>
  </si>
  <si>
    <t>Poplatek za uložení stavebního odpadu na recyklační skládce (skládkovné) zeminy a kamení zatříděného do Katalogu odpadů pod kódem 17 05 04</t>
  </si>
  <si>
    <t>1,2*1,8 'Přepočtené koeficientem množství</t>
  </si>
  <si>
    <t>Zakládání</t>
  </si>
  <si>
    <t>273313511</t>
  </si>
  <si>
    <t>Základové desky z betonu tř. C 12/15 - podkladní</t>
  </si>
  <si>
    <t>-984390843</t>
  </si>
  <si>
    <t>Základy z betonu prostého desky z betonu kamenem neprokládaného tř. C 12/15</t>
  </si>
  <si>
    <t>0,5*0,4*0,1*2*(2+1)</t>
  </si>
  <si>
    <t>5</t>
  </si>
  <si>
    <t>275321511</t>
  </si>
  <si>
    <t>Základové patky ze ŽB bez zvýšených nároků na prostředí tř. C 25/30</t>
  </si>
  <si>
    <t>1084812557</t>
  </si>
  <si>
    <t>Základy z betonu železového (bez výztuže) patky z betonu bez zvláštních nároků na prostředí tř. C 25/30</t>
  </si>
  <si>
    <t>základy schodiště, lito do výkopu tj.+5%</t>
  </si>
  <si>
    <t>(0,5*0,4*0,9*2*(2+1))*1,05</t>
  </si>
  <si>
    <t>6</t>
  </si>
  <si>
    <t>275362021</t>
  </si>
  <si>
    <t>Výztuž základových patek svařovanými sítěmi Kari</t>
  </si>
  <si>
    <t>1342233750</t>
  </si>
  <si>
    <t>Výztuž základů patek ze svařovaných sítí z drátů typu KARI</t>
  </si>
  <si>
    <t>62*3/1000*1,1</t>
  </si>
  <si>
    <t>Svislé a kompletní konstrukce</t>
  </si>
  <si>
    <t>7</t>
  </si>
  <si>
    <t>311272211</t>
  </si>
  <si>
    <t>Zdivo z pórobetonových tvárnic hladkých do P2 do 450 kg/m3 na tenkovrstvou maltu tl 300 mm</t>
  </si>
  <si>
    <t>m2</t>
  </si>
  <si>
    <t>1181876646</t>
  </si>
  <si>
    <t>Zdivo z pórobetonových tvárnic na tenké maltové lože, tl. zdiva 300 mm pevnost tvárnic do P2, objemová hmotnost do 450 kg/m3 hladkých</t>
  </si>
  <si>
    <t>Dozdívky 1.PP</t>
  </si>
  <si>
    <t>0,6*0,5*3</t>
  </si>
  <si>
    <t>Součet</t>
  </si>
  <si>
    <t>Úpravy povrchů, podlahy a osazování výplní</t>
  </si>
  <si>
    <t>8</t>
  </si>
  <si>
    <t>612131121</t>
  </si>
  <si>
    <t>Penetrační disperzní nátěr vnitřních stěn nanášený ručně</t>
  </si>
  <si>
    <t>1437129843</t>
  </si>
  <si>
    <t>Podkladní a spojovací vrstva vnitřních omítaných ploch  penetrace akrylát-silikonová nanášená ručně stěn</t>
  </si>
  <si>
    <t>9</t>
  </si>
  <si>
    <t>612142001</t>
  </si>
  <si>
    <t>Potažení vnitřních stěn sklovláknitým pletivem vtlačeným do tenkovrstvé hmoty</t>
  </si>
  <si>
    <t>895844230</t>
  </si>
  <si>
    <t>Potažení vnitřních ploch pletivem  v ploše nebo pruzích, na plném podkladu sklovláknitým vtlačením do tmelu stěn</t>
  </si>
  <si>
    <t>po dozdívkách</t>
  </si>
  <si>
    <t>3,6</t>
  </si>
  <si>
    <t>10</t>
  </si>
  <si>
    <t>612311131</t>
  </si>
  <si>
    <t>Potažení vnitřních stěn vápenným štukem tloušťky do 3 mm</t>
  </si>
  <si>
    <t>2114899965</t>
  </si>
  <si>
    <t>Potažení vnitřních ploch štukem tloušťky do 3 mm svislých konstrukcí stěn</t>
  </si>
  <si>
    <t>11</t>
  </si>
  <si>
    <t>622131101</t>
  </si>
  <si>
    <t>Cementový postřik vnějších stěn nanášený celoplošně ručně</t>
  </si>
  <si>
    <t>-148768750</t>
  </si>
  <si>
    <t>Podkladní a spojovací vrstva vnějších omítaných ploch  cementový postřik nanášený ručně celoplošně stěn</t>
  </si>
  <si>
    <t>S3, sokl, viz odsekání obkladů</t>
  </si>
  <si>
    <t>55,48</t>
  </si>
  <si>
    <t>S4, fasáda, viz otlučení omítek</t>
  </si>
  <si>
    <t>342,12</t>
  </si>
  <si>
    <t>12</t>
  </si>
  <si>
    <t>622321111</t>
  </si>
  <si>
    <t>Vápenocementová omítka hrubá jednovrstvá zatřená vnějších stěn nanášená ručně</t>
  </si>
  <si>
    <t>-1627211779</t>
  </si>
  <si>
    <t>Omítka vápenocementová vnějších ploch  nanášená ručně jednovrstvá, tloušťky do 15 mm hrubá zatřená stěn</t>
  </si>
  <si>
    <t>13</t>
  </si>
  <si>
    <t>622321191</t>
  </si>
  <si>
    <t>Příplatek k vápenocementové omítce vnějších stěn za každých dalších 5 mm tloušťky ručně</t>
  </si>
  <si>
    <t>-986140618</t>
  </si>
  <si>
    <t>Omítka vápenocementová vnějších ploch  nanášená ručně Příplatek k cenám za každých dalších i započatých 5 mm tloušťky omítky přes 15 mm stěn</t>
  </si>
  <si>
    <t>342,12*3 'Přepočtené koeficientem množství</t>
  </si>
  <si>
    <t>14</t>
  </si>
  <si>
    <t>622325121</t>
  </si>
  <si>
    <t>Sanační jádrová omítka vnějších stěn nanášená ručně</t>
  </si>
  <si>
    <t>110693958</t>
  </si>
  <si>
    <t>Omítka sanační vnějších ploch jádrová tloušťky do 15 mm nanášená ručně stěn</t>
  </si>
  <si>
    <t>622325191</t>
  </si>
  <si>
    <t>Příplatek k sanační jádrové omítce vnějších stěn za každých dalších 5 mm tloušťky přes 15 mm ručně</t>
  </si>
  <si>
    <t>321822356</t>
  </si>
  <si>
    <t>Omítka sanační vnějších ploch jádrová tloušťky do 15 mm Příplatek k cenám za každých dalších i započatých 5 mm tloušťky omítky přes 15 mm stěn</t>
  </si>
  <si>
    <t>55,48*3 'Přepočtené koeficientem množství</t>
  </si>
  <si>
    <t>16</t>
  </si>
  <si>
    <t>622131121</t>
  </si>
  <si>
    <t>Penetrační disperzní nátěr vnějších stěn nanášený ručně</t>
  </si>
  <si>
    <t>-10535044</t>
  </si>
  <si>
    <t>Podkladní a spojovací vrstva vnějších omítaných ploch  penetrace akrylát-silikonová nanášená ručně stěn</t>
  </si>
  <si>
    <t>sokl</t>
  </si>
  <si>
    <t>57,28</t>
  </si>
  <si>
    <t>fasáda</t>
  </si>
  <si>
    <t>17</t>
  </si>
  <si>
    <t>622211011</t>
  </si>
  <si>
    <t>Montáž kontaktního zateplení vnějších stěn lepením a mechanickým kotvením polystyrénových desek do betonu a zdiva tl přes 40 do 80 mm</t>
  </si>
  <si>
    <t>1816285603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</si>
  <si>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</si>
  <si>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18</t>
  </si>
  <si>
    <t>M</t>
  </si>
  <si>
    <t>28375933</t>
  </si>
  <si>
    <t>deska EPS 70 fasádní λ=0,039 tl 50mm</t>
  </si>
  <si>
    <t>32</t>
  </si>
  <si>
    <t>1805993795</t>
  </si>
  <si>
    <t>342,12*1,1 'Přepočtené koeficientem množství</t>
  </si>
  <si>
    <t>19</t>
  </si>
  <si>
    <t>28376417</t>
  </si>
  <si>
    <t>deska XPS hrana polodrážková a hladký povrch 300kPA tl 50mm</t>
  </si>
  <si>
    <t>-1758855805</t>
  </si>
  <si>
    <t>57,28*1,1 'Přepočtené koeficientem množství</t>
  </si>
  <si>
    <t>20</t>
  </si>
  <si>
    <t>622252001</t>
  </si>
  <si>
    <t>Montáž profilů kontaktního zateplení připevněných mechanicky</t>
  </si>
  <si>
    <t>m</t>
  </si>
  <si>
    <t>-2026942159</t>
  </si>
  <si>
    <t>Montáž profilů kontaktního zateplení zakládacích soklových připevněných hmoždinkami</t>
  </si>
  <si>
    <t>2*(17,55+17,25)-10,45</t>
  </si>
  <si>
    <t>59051663</t>
  </si>
  <si>
    <t>profil zakládací Al tl 0,7mm pro ETICS pro izolant tl 50mm</t>
  </si>
  <si>
    <t>-422710244</t>
  </si>
  <si>
    <t>59,15*1,05 'Přepočtené koeficientem množství</t>
  </si>
  <si>
    <t>22</t>
  </si>
  <si>
    <t>622252000R</t>
  </si>
  <si>
    <t>-967700601</t>
  </si>
  <si>
    <t>399,4</t>
  </si>
  <si>
    <t>23</t>
  </si>
  <si>
    <t>622151021</t>
  </si>
  <si>
    <t>Penetrační akrylátový nátěr vnějších mozaikových tenkovrstvých omítek stěn</t>
  </si>
  <si>
    <t>581386309</t>
  </si>
  <si>
    <t>Penetrační nátěr vnějších pastovitých tenkovrstvých omítek mozaikových akrylátový stěn</t>
  </si>
  <si>
    <t>24</t>
  </si>
  <si>
    <t>622511112</t>
  </si>
  <si>
    <t>Tenkovrstvá akrylátová mozaiková střednězrnná omítka vnějších stěn</t>
  </si>
  <si>
    <t>-9723087</t>
  </si>
  <si>
    <t>Omítka tenkovrstvá akrylátová vnějších ploch probarvená bez penetrace mozaiková střednězrnná stěn</t>
  </si>
  <si>
    <t>1,8</t>
  </si>
  <si>
    <t>25</t>
  </si>
  <si>
    <t>622151001</t>
  </si>
  <si>
    <t>Penetrační akrylátový nátěr vnějších pastovitých tenkovrstvých omítek stěn</t>
  </si>
  <si>
    <t>888658305</t>
  </si>
  <si>
    <t>Penetrační nátěr vnějších pastovitých tenkovrstvých omítek akrylátový univerzální stěn</t>
  </si>
  <si>
    <t>26</t>
  </si>
  <si>
    <t>622531022</t>
  </si>
  <si>
    <t>Tenkovrstvá silikonová zrnitá omítka zrnitost 2,0 mm vnějších stěn</t>
  </si>
  <si>
    <t>2012964907</t>
  </si>
  <si>
    <t>Omítka tenkovrstvá silikonová vnějších ploch probarvená bez penetrace zatíraná (škrábaná), zrnitost 2,0 mm stěn</t>
  </si>
  <si>
    <t>27</t>
  </si>
  <si>
    <t>623,1-R</t>
  </si>
  <si>
    <t>Příplatek za vytvoření ozdobných prvků fasády u ostění oken, dveří a římsy střechy s polystyrenových fasádních profilů</t>
  </si>
  <si>
    <t>kpl</t>
  </si>
  <si>
    <t>-1000408251</t>
  </si>
  <si>
    <t>P1, P2, P3</t>
  </si>
  <si>
    <t>28</t>
  </si>
  <si>
    <t>632450122</t>
  </si>
  <si>
    <t>Vyrovnávací cementový potěr tl do 30 mm ze suchých směsí provedený v pásu</t>
  </si>
  <si>
    <t>2033828480</t>
  </si>
  <si>
    <t>Potěr cementový vyrovnávací ze suchých směsí  v pásu o průměrné (střední) tl. přes 20 do 30 mm</t>
  </si>
  <si>
    <t>S2, 30% z plochy</t>
  </si>
  <si>
    <t>60*0,3</t>
  </si>
  <si>
    <t>Trubní vedení</t>
  </si>
  <si>
    <t>29</t>
  </si>
  <si>
    <t>890,1-R</t>
  </si>
  <si>
    <t>Napojení lapačů střešních splavenin na stávající dešťovou kanalizaci</t>
  </si>
  <si>
    <t>ks</t>
  </si>
  <si>
    <t>-513412231</t>
  </si>
  <si>
    <t>30</t>
  </si>
  <si>
    <t>892,1-R</t>
  </si>
  <si>
    <t>Kamerová zkouška kanalizačního potrubí, vč. vyhotovení záznamu o zkoušce</t>
  </si>
  <si>
    <t>-1394636158</t>
  </si>
  <si>
    <t>60</t>
  </si>
  <si>
    <t>Ostatní konstrukce a práce, bourání</t>
  </si>
  <si>
    <t>31</t>
  </si>
  <si>
    <t>920,1-R</t>
  </si>
  <si>
    <t>Demontáž stávajícího ocelového schodiště, vč. odvozu a likvidace</t>
  </si>
  <si>
    <t>-397806841</t>
  </si>
  <si>
    <t>D10</t>
  </si>
  <si>
    <t>941211111</t>
  </si>
  <si>
    <t>Montáž lešení řadového rámového lehkého zatížení do 200 kg/m2 š do 0,9 m v do 10 m</t>
  </si>
  <si>
    <t>603025790</t>
  </si>
  <si>
    <t>Montáž lešení řadového rámového lehkého pracovního s podlahami  s provozním zatížením tř. 3 do 200 kg/m2 šířky tř. SW06 přes 0,6 do 0,9 m, výšky do 10 m</t>
  </si>
  <si>
    <t>(19,55+19,15+19,4+7,95)*7</t>
  </si>
  <si>
    <t>33</t>
  </si>
  <si>
    <t>941211211</t>
  </si>
  <si>
    <t>Příplatek k lešení řadovému rámovému lehkému š 0,9 m v do 25 m za první a ZKD den použití</t>
  </si>
  <si>
    <t>-1464197312</t>
  </si>
  <si>
    <t>Montáž lešení řadového rámového lehkého pracovního s podlahami  s provozním zatížením tř. 3 do 200 kg/m2 Příplatek za první a každý další den použití lešení k ceně -1111 nebo -1112</t>
  </si>
  <si>
    <t>462,35*60 'Přepočtené koeficientem množství</t>
  </si>
  <si>
    <t>34</t>
  </si>
  <si>
    <t>941211811</t>
  </si>
  <si>
    <t>Demontáž lešení řadového rámového lehkého zatížení do 200 kg/m2 š do 0,9 m v do 10 m</t>
  </si>
  <si>
    <t>1264147905</t>
  </si>
  <si>
    <t>Demontáž lešení řadového rámového lehkého pracovního  s provozním zatížením tř. 3 do 200 kg/m2 šířky tř. SW06 přes 0,6 do 0,9 m, výšky do 10 m</t>
  </si>
  <si>
    <t>35</t>
  </si>
  <si>
    <t>944511111</t>
  </si>
  <si>
    <t>Montáž ochranné sítě z textilie z umělých vláken</t>
  </si>
  <si>
    <t>-1657106687</t>
  </si>
  <si>
    <t>Montáž ochranné sítě  zavěšené na konstrukci lešení z textilie z umělých vláken</t>
  </si>
  <si>
    <t>36</t>
  </si>
  <si>
    <t>944511211</t>
  </si>
  <si>
    <t>Příplatek k ochranné síti za první a ZKD den použití</t>
  </si>
  <si>
    <t>193614</t>
  </si>
  <si>
    <t>Montáž ochranné sítě  Příplatek za první a každý další den použití sítě k ceně -1111</t>
  </si>
  <si>
    <t>37</t>
  </si>
  <si>
    <t>944511811</t>
  </si>
  <si>
    <t>Demontáž ochranné sítě z textilie z umělých vláken</t>
  </si>
  <si>
    <t>-97367688</t>
  </si>
  <si>
    <t>Demontáž ochranné sítě  zavěšené na konstrukci lešení z textilie z umělých vláken</t>
  </si>
  <si>
    <t>38</t>
  </si>
  <si>
    <t>968062375</t>
  </si>
  <si>
    <t>Vybourání dřevěných rámů oken zdvojených včetně křídel pl do 2 m2</t>
  </si>
  <si>
    <t>-1753768458</t>
  </si>
  <si>
    <t>Vybourání dřevěných rámů oken s křídly, dveřních zárubní, vrat, stěn, ostění nebo obkladů rámů oken s křídly zdvojených, plochy do 2 m2</t>
  </si>
  <si>
    <t>D13</t>
  </si>
  <si>
    <t>1,2*1,75</t>
  </si>
  <si>
    <t>39</t>
  </si>
  <si>
    <t>968072354</t>
  </si>
  <si>
    <t>Vybourání kovových rámů oken zdvojených včetně křídel pl do 1 m2</t>
  </si>
  <si>
    <t>679613132</t>
  </si>
  <si>
    <t>Vybourání kovových rámů oken s křídly, dveřních zárubní, vrat, stěn, ostění nebo obkladů  okenních rámů s křídly zdvojených, plochy do 1 m2</t>
  </si>
  <si>
    <t>D16</t>
  </si>
  <si>
    <t>40</t>
  </si>
  <si>
    <t>968072456</t>
  </si>
  <si>
    <t>Vybourání kovových dveřních zárubní pl přes 2 m2, vč. křídel dveří</t>
  </si>
  <si>
    <t>-203505989</t>
  </si>
  <si>
    <t>Vybourání kovových rámů oken s křídly, dveřních zárubní, vrat, stěn, ostění nebo obkladů  dveřních zárubní, plochy přes 2 m2</t>
  </si>
  <si>
    <t>D11</t>
  </si>
  <si>
    <t>1,5*3,05</t>
  </si>
  <si>
    <t>1,2*2</t>
  </si>
  <si>
    <t>0,95*1,97*2</t>
  </si>
  <si>
    <t>41</t>
  </si>
  <si>
    <t>978015391</t>
  </si>
  <si>
    <t>Otlučení (osekání) vnější vápenné nebo vápenocementové omítky stupně členitosti 1 a 2 do 100%, vč. okrasných říms a šambrán</t>
  </si>
  <si>
    <t>675428770</t>
  </si>
  <si>
    <t>Otlučení vápenných nebo vápenocementových omítek vnějších ploch s vyškrabáním spar a s očištěním zdiva stupně členitosti 1 a 2, v rozsahu přes 80 do 100 %</t>
  </si>
  <si>
    <t>D2</t>
  </si>
  <si>
    <t>plochy dle autocad</t>
  </si>
  <si>
    <t>109,9+83,6+88,7+49,1</t>
  </si>
  <si>
    <t>"vstup" (1,75+1,8+1,75)*3,6</t>
  </si>
  <si>
    <t>-1,5*3,05</t>
  </si>
  <si>
    <t>"přesahy říms, sropních kcí" 15</t>
  </si>
  <si>
    <t>ostění - otvory</t>
  </si>
  <si>
    <t>pohled JV</t>
  </si>
  <si>
    <t>2*(1,5+0,75)*0,2*8-1,5*0,75*8</t>
  </si>
  <si>
    <t>pohled SV</t>
  </si>
  <si>
    <t>-1,2*2-0,95*1,97*2</t>
  </si>
  <si>
    <t>2*(1,35+0,75)*0,2-1,35*0,75</t>
  </si>
  <si>
    <t>-1,35*0,75*2</t>
  </si>
  <si>
    <t>2*(1,5+0,75)*0,2-1,5*0,75</t>
  </si>
  <si>
    <t>pohled JZ</t>
  </si>
  <si>
    <t>2*(1,2+1,58)*0,2-1,2*1,58</t>
  </si>
  <si>
    <t>2*(0,9+1,75)*0,2*4-0,9*1,75*4</t>
  </si>
  <si>
    <t>2*(1,2+1,75)*0,2-1,2*1,75</t>
  </si>
  <si>
    <t>-1,15*0,7-1,5*0,7</t>
  </si>
  <si>
    <t>pohled SZ</t>
  </si>
  <si>
    <t>2*(1,5+0,75)*0,2*2-1,5*0,75*2</t>
  </si>
  <si>
    <t>-1,5*0,75*2</t>
  </si>
  <si>
    <t>42</t>
  </si>
  <si>
    <t>978059241</t>
  </si>
  <si>
    <t>Odsekání obkladů stěn z desek z kamene plochy přes 1 m2</t>
  </si>
  <si>
    <t>206866935</t>
  </si>
  <si>
    <t>Odsekání obkladů  stěn včetně otlučení podkladní omítky až na zdivo z kamene přes 1 m2</t>
  </si>
  <si>
    <t>D1</t>
  </si>
  <si>
    <t>16,6+15,9+16,6+5,9</t>
  </si>
  <si>
    <t>2*(1,4+0,475)*0,2*4-1,4*0,475*4</t>
  </si>
  <si>
    <t>2*(0,6+0,5)*0,2*3-0,6*0,5*3</t>
  </si>
  <si>
    <t>(0,9+0,5+0,5)*0,2*4-0,9*0,5*4</t>
  </si>
  <si>
    <t>997</t>
  </si>
  <si>
    <t>Přesun sutě</t>
  </si>
  <si>
    <t>43</t>
  </si>
  <si>
    <t>997013151</t>
  </si>
  <si>
    <t>Vnitrostaveništní doprava suti a vybouraných hmot pro budovy v do 6 m s omezením mechanizace</t>
  </si>
  <si>
    <t>200143140</t>
  </si>
  <si>
    <t>Vnitrostaveništní doprava suti a vybouraných hmot vodorovně do 50 m svisle s omezením mechanizace pro budovy a haly výšky do 6 m</t>
  </si>
  <si>
    <t>44</t>
  </si>
  <si>
    <t>997013511</t>
  </si>
  <si>
    <t>Odvoz suti a vybouraných hmot z meziskládky na skládku do 1 km s naložením a se složením</t>
  </si>
  <si>
    <t>-638898824</t>
  </si>
  <si>
    <t>Odvoz suti a vybouraných hmot z meziskládky na skládku  s naložením a se složením, na vzdálenost do 1 km</t>
  </si>
  <si>
    <t>45</t>
  </si>
  <si>
    <t>997013509</t>
  </si>
  <si>
    <t>Příplatek k odvozu suti a vybouraných hmot na skládku ZKD 1 km přes 1 km</t>
  </si>
  <si>
    <t>368647728</t>
  </si>
  <si>
    <t>Odvoz suti a vybouraných hmot na skládku nebo meziskládku  se složením, na vzdálenost Příplatek k ceně za každý další i započatý 1 km přes 1 km</t>
  </si>
  <si>
    <t>31,961*9 'Přepočtené koeficientem množství</t>
  </si>
  <si>
    <t>46</t>
  </si>
  <si>
    <t>997013871</t>
  </si>
  <si>
    <t>Poplatek za uložení stavebního odpadu na recyklační skládce (skládkovné) směsného stavebního a demoličního kód odpadu  17 09 04</t>
  </si>
  <si>
    <t>403417587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</si>
  <si>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</si>
  <si>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</si>
  <si>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</si>
  <si>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47</t>
  </si>
  <si>
    <t>998011002</t>
  </si>
  <si>
    <t>Přesun hmot pro budovy zděné v do 12 m</t>
  </si>
  <si>
    <t>2085255582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</si>
  <si>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</si>
  <si>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</si>
  <si>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</si>
  <si>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712</t>
  </si>
  <si>
    <t>Povlakové krytiny</t>
  </si>
  <si>
    <t>48</t>
  </si>
  <si>
    <t>712,1-R</t>
  </si>
  <si>
    <t>Předpříprava stávajícího povrchu střešní krytiny</t>
  </si>
  <si>
    <t>-716257191</t>
  </si>
  <si>
    <t>Předpříprava stávajícího povrchu střešní krytiny
Nerovnosti budou prořezány, očištěny, vysušeny a přetaveny přířezem z asfaltového pásu s nenasákavou vložkou (např. DEKBIT V60 S35). Pomocí přířezů z asfaltového pásu s nenasákavou vložkou budou vyrovnány i lokální nerovnosti a prohlubně pro zajištění plynulého odtoku srážkových vod z plochy střechy. Alternativně lze větší prohlubně vyrovnat i pomocí směsí horkého asfaltu AOSI 85/25 se silikátovým plnivem</t>
  </si>
  <si>
    <t>49</t>
  </si>
  <si>
    <t>712,2-R</t>
  </si>
  <si>
    <t>Očištění střešní roviny v její nejvyšší části před vyrovnáním a doplnění cem. potěru</t>
  </si>
  <si>
    <t>202376355</t>
  </si>
  <si>
    <t>S2, dle demotnáže střešní krytiny</t>
  </si>
  <si>
    <t>50</t>
  </si>
  <si>
    <t>712,3-R</t>
  </si>
  <si>
    <t>Dodávka + montáž vícevrstvá folie lehkého typu s nakašírovanou strukturovanou rohoží z polypropylenových vláken, v podélném přesahu opatřena butylkaučukovou páskou</t>
  </si>
  <si>
    <t>-20530446</t>
  </si>
  <si>
    <t>51</t>
  </si>
  <si>
    <t>712311101</t>
  </si>
  <si>
    <t>Provedení povlakové krytiny střech do 10° za studena lakem penetračním nebo asfaltovým</t>
  </si>
  <si>
    <t>-456212366</t>
  </si>
  <si>
    <t>Provedení povlakové krytiny střech plochých do 10° natěradly a tmely za studena  nátěrem lakem penetračním nebo asfaltovým</t>
  </si>
  <si>
    <t>S1</t>
  </si>
  <si>
    <t>280</t>
  </si>
  <si>
    <t>S2</t>
  </si>
  <si>
    <t>52</t>
  </si>
  <si>
    <t>11163150</t>
  </si>
  <si>
    <t>lak penetrační asfaltový</t>
  </si>
  <si>
    <t>1855797597</t>
  </si>
  <si>
    <t>P</t>
  </si>
  <si>
    <t>Poznámka k položce:_x000D_
Spotřeba 0,3-0,4kg/m2</t>
  </si>
  <si>
    <t>340*0,0003 'Přepočtené koeficientem množství</t>
  </si>
  <si>
    <t>53</t>
  </si>
  <si>
    <t>712341559</t>
  </si>
  <si>
    <t>Provedení povlakové krytiny střech do 10° pásy NAIP přitavením v plné ploše</t>
  </si>
  <si>
    <t>-506387521</t>
  </si>
  <si>
    <t>Provedení povlakové krytiny střech plochých do 10° pásy přitavením  NAIP v plné ploše</t>
  </si>
  <si>
    <t>(280+60)*2</t>
  </si>
  <si>
    <t>54</t>
  </si>
  <si>
    <t>62853004</t>
  </si>
  <si>
    <t>pás asfaltový natavitelný modifikovaný SBS tl 4,0mm s vložkou ze skleněné tkaniny a spalitelnou PE fólií nebo jemnozrnný minerálním posypem na horním povrchu</t>
  </si>
  <si>
    <t>-1900789963</t>
  </si>
  <si>
    <t>340*1,15 'Přepočtené koeficientem množství</t>
  </si>
  <si>
    <t>55</t>
  </si>
  <si>
    <t>62855002</t>
  </si>
  <si>
    <t>pás asfaltový natavitelný modifikovaný SBS tl 5mm s vložkou z polyesterové rohože a spalitelnou PE fólií nebo jemnozrnný minerálním posypem na horním povrchu</t>
  </si>
  <si>
    <t>-818535485</t>
  </si>
  <si>
    <t>56</t>
  </si>
  <si>
    <t>998712202</t>
  </si>
  <si>
    <t>Přesun hmot procentní pro krytiny povlakové v objektech v do 12 m</t>
  </si>
  <si>
    <t>%</t>
  </si>
  <si>
    <t>957023875</t>
  </si>
  <si>
    <t>Přesun hmot pro povlakové krytiny stanovený procentní sazbou (%) z ceny vodorovná dopravní vzdálenost do 50 m v objektech výšky přes 6 do 12 m</t>
  </si>
  <si>
    <t>721</t>
  </si>
  <si>
    <t>Zdravotechnika - vnitřní kanalizace</t>
  </si>
  <si>
    <t>57</t>
  </si>
  <si>
    <t>721242115</t>
  </si>
  <si>
    <t>Lapač střešních splavenin z PP s kulovým kloubem na odtoku DN 110</t>
  </si>
  <si>
    <t>kus</t>
  </si>
  <si>
    <t>300872585</t>
  </si>
  <si>
    <t>Lapače střešních splavenin polypropylenové (PP) s kulovým kloubem na odtoku DN 110</t>
  </si>
  <si>
    <t>58</t>
  </si>
  <si>
    <t>998721201</t>
  </si>
  <si>
    <t>Přesun hmot procentní pro vnitřní kanalizace v objektech v do 6 m</t>
  </si>
  <si>
    <t>-320647415</t>
  </si>
  <si>
    <t>Přesun hmot pro vnitřní kanalizace stanovený procentní sazbou (%) z ceny vodorovná dopravní vzdálenost do 50 m v objektech výšky do 6 m</t>
  </si>
  <si>
    <t>751</t>
  </si>
  <si>
    <t>Vzduchotechnika</t>
  </si>
  <si>
    <t>59</t>
  </si>
  <si>
    <t>751398852</t>
  </si>
  <si>
    <t>Demontáž protidešťové žaluzie z potrubí čtyřhranného do průžezu 0,300 m2</t>
  </si>
  <si>
    <t>1451837365</t>
  </si>
  <si>
    <t>Demontáž ostatních zařízení protidešťové žaluzie nebo žaluziové klapky z čtyřhranného potrubí, průřezu přes 0,150 do 0,300 m2</t>
  </si>
  <si>
    <t>D15</t>
  </si>
  <si>
    <t>751398855</t>
  </si>
  <si>
    <t>Demontáž protidešťové žaluzie z potrubí čtyřhranného do průžezu 0,750 m2</t>
  </si>
  <si>
    <t>-726677966</t>
  </si>
  <si>
    <t>Demontáž ostatních zařízení protidešťové žaluzie nebo žaluziové klapky z čtyřhranného potrubí, průřezu přes 0,600 do 0,750 m2</t>
  </si>
  <si>
    <t>D14</t>
  </si>
  <si>
    <t>764</t>
  </si>
  <si>
    <t>Konstrukce klempířské</t>
  </si>
  <si>
    <t>61</t>
  </si>
  <si>
    <t>764001801</t>
  </si>
  <si>
    <t>Demontáž oplechování střechy do suti</t>
  </si>
  <si>
    <t>-1253419335</t>
  </si>
  <si>
    <t>D6</t>
  </si>
  <si>
    <t>62</t>
  </si>
  <si>
    <t>764001821</t>
  </si>
  <si>
    <t>Demontáž krytiny ze svitků nebo tabulí do suti</t>
  </si>
  <si>
    <t>41188267</t>
  </si>
  <si>
    <t>Demontáž klempířských konstrukcí krytiny ze svitků nebo tabulí do suti</t>
  </si>
  <si>
    <t>D7</t>
  </si>
  <si>
    <t>63</t>
  </si>
  <si>
    <t>764002841</t>
  </si>
  <si>
    <t>Demontáž oplechování horních ploch zdí a nadezdívek do suti</t>
  </si>
  <si>
    <t>-1370633060</t>
  </si>
  <si>
    <t>Demontáž klempířských konstrukcí oplechování horních ploch zdí a nadezdívek do suti</t>
  </si>
  <si>
    <t>D9</t>
  </si>
  <si>
    <t>64</t>
  </si>
  <si>
    <t>764002851</t>
  </si>
  <si>
    <t>Demontáž oplechování parapetů do suti</t>
  </si>
  <si>
    <t>-590173446</t>
  </si>
  <si>
    <t>Demontáž klempířských konstrukcí oplechování parapetů do suti</t>
  </si>
  <si>
    <t>D3</t>
  </si>
  <si>
    <t>28,5</t>
  </si>
  <si>
    <t>65</t>
  </si>
  <si>
    <t>764002861</t>
  </si>
  <si>
    <t>Demontáž oplechování říms a ozdobných prvků do suti</t>
  </si>
  <si>
    <t>434223752</t>
  </si>
  <si>
    <t>Demontáž klempířských konstrukcí oplechování říms do suti</t>
  </si>
  <si>
    <t>D4</t>
  </si>
  <si>
    <t>120</t>
  </si>
  <si>
    <t>66</t>
  </si>
  <si>
    <t>764004801</t>
  </si>
  <si>
    <t>Demontáž podokapního žlabu do suti</t>
  </si>
  <si>
    <t>-1617149195</t>
  </si>
  <si>
    <t>Demontáž klempířských konstrukcí žlabu podokapního do suti</t>
  </si>
  <si>
    <t>D5</t>
  </si>
  <si>
    <t>90</t>
  </si>
  <si>
    <t>67</t>
  </si>
  <si>
    <t>764004861</t>
  </si>
  <si>
    <t>Demontáž svodu do suti</t>
  </si>
  <si>
    <t>325026828</t>
  </si>
  <si>
    <t>Demontáž klempířských konstrukcí svodu do suti</t>
  </si>
  <si>
    <t>D8</t>
  </si>
  <si>
    <t>68</t>
  </si>
  <si>
    <t>764121431</t>
  </si>
  <si>
    <t>Krytina střechy z hliníkových plechů s povrchovou úpravou na bázi polymerem modifikovaného polyuretanu v tl. 25um spojovaná na dvojitou stojatou drážku (falcovaná krytina)</t>
  </si>
  <si>
    <t>-254772611</t>
  </si>
  <si>
    <t>Krytina z hliníkového plechu s úpravou u okapů, prostupů a výčnělků střechy rovné drážkováním z tabulí, velikosti 1000 x 2000 mm, sklon střechy do 30°</t>
  </si>
  <si>
    <t>69</t>
  </si>
  <si>
    <t>764212664</t>
  </si>
  <si>
    <t>Oplechování rovné okapové hrany z Pz plechu tl.0,7mm s povrchovou úpravou rš 330 mm</t>
  </si>
  <si>
    <t>-637473436</t>
  </si>
  <si>
    <t>Oplechování střešních prvků z pozinkovaného plechu s povrchovou úpravou okapu okapovým plechem střechy rovné rš 330 mm</t>
  </si>
  <si>
    <t>K/4</t>
  </si>
  <si>
    <t>110</t>
  </si>
  <si>
    <t>70</t>
  </si>
  <si>
    <t>764216646</t>
  </si>
  <si>
    <t>Oplechování rovných parapetů celoplošně lepené z Pz plechu tl.0,7mm s povrchovou úpravou rš 500 mm</t>
  </si>
  <si>
    <t>1138705947</t>
  </si>
  <si>
    <t>Oplechování parapetů z pozinkovaného plechu s povrchovou úpravou rovných celoplošně lepené, bez rohů rš 500 mm</t>
  </si>
  <si>
    <t>K/1</t>
  </si>
  <si>
    <t>43,5</t>
  </si>
  <si>
    <t>71</t>
  </si>
  <si>
    <t>764218426</t>
  </si>
  <si>
    <t>Oplechování rovné římsy celoplošně lepené z Pz plechu tl.0,7mm rš 500 mm</t>
  </si>
  <si>
    <t>-210457014</t>
  </si>
  <si>
    <t>Oplechování říms a ozdobných prvků z pozinkovaného plechu rovných, bez rohů celoplošně lepené rš 500 mm</t>
  </si>
  <si>
    <t>¨K/2</t>
  </si>
  <si>
    <t>72</t>
  </si>
  <si>
    <t>764218427</t>
  </si>
  <si>
    <t>Oplechování rovné římsy celoplošně lepené z Pz plechu tl.0,7mm rš 750 mm</t>
  </si>
  <si>
    <t>685423261</t>
  </si>
  <si>
    <t>Oplechování říms a ozdobných prvků z pozinkovaného plechu rovných, bez rohů celoplošně lepené rš 750 mm</t>
  </si>
  <si>
    <t>K/3</t>
  </si>
  <si>
    <t>114</t>
  </si>
  <si>
    <t>K/7</t>
  </si>
  <si>
    <t>73</t>
  </si>
  <si>
    <t>764311603</t>
  </si>
  <si>
    <t>Oplechování návaznosti svislé konstrukce na střechu z Pz plechu tl.0,7mm s povrchovou úpravou rš 250 mm</t>
  </si>
  <si>
    <t>-534829679</t>
  </si>
  <si>
    <t>K/6</t>
  </si>
  <si>
    <t>74</t>
  </si>
  <si>
    <t>764511602</t>
  </si>
  <si>
    <t>Žlab podokapní půlkruhový z Pz plechu tl.0,7mm s povrchovou úpravou rš 330 mm</t>
  </si>
  <si>
    <t>-617883767</t>
  </si>
  <si>
    <t>Žlab podokapní z pozinkovaného plechu s povrchovou úpravou včetně háků a čel půlkruhový rš 330 mm</t>
  </si>
  <si>
    <t>75</t>
  </si>
  <si>
    <t>764518622</t>
  </si>
  <si>
    <t>Svody kruhové včetně objímek, kolen, odskoků z Pz plechu tl.0,7mm s povrchovou úpravou průměru 100 mm</t>
  </si>
  <si>
    <t>-1414109448</t>
  </si>
  <si>
    <t>Svod z pozinkovaného plechu s upraveným povrchem včetně objímek, kolen a odskoků kruhový, průměru 100 mm</t>
  </si>
  <si>
    <t>K/5</t>
  </si>
  <si>
    <t>76</t>
  </si>
  <si>
    <t>998764202</t>
  </si>
  <si>
    <t>Přesun hmot procentní pro konstrukce klempířské v objektech v do 12 m</t>
  </si>
  <si>
    <t>497123736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</si>
  <si>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</si>
  <si>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</si>
  <si>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</si>
  <si>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77</t>
  </si>
  <si>
    <t>766,1-R</t>
  </si>
  <si>
    <t>O/1 - Dodávka + montáž okno plastové 1200x1750mm, dvojkřídlé s nadsvětlíkem, otevíravé, sklopně, zasklené izolačním dvojsklem Uw=1,2W/m2K, vč. vnitřního plastového parapetu, vč. kování, barva bílá</t>
  </si>
  <si>
    <t>1212865011</t>
  </si>
  <si>
    <t>767</t>
  </si>
  <si>
    <t>Konstrukce zámečnické</t>
  </si>
  <si>
    <t>78</t>
  </si>
  <si>
    <t>767,1-R</t>
  </si>
  <si>
    <t>O/2 - Dodávka + montáž okno ocelové 900x500mm, sklopné, jednoduše zaskleno, vč. vnitřního plastového parapetu, povrchová úprava žárový poznik, vč. kování</t>
  </si>
  <si>
    <t>-1130507325</t>
  </si>
  <si>
    <t>O/2 - Dodávka + montáž okno ocelové 900x500mm, sklopné, jednoduše zaskleno, vč. vnitřního plastového parapetu, povrchová úprava žárový poznik</t>
  </si>
  <si>
    <t>79</t>
  </si>
  <si>
    <t>767,21-R</t>
  </si>
  <si>
    <t>D/1 - Dodávka + montáž vrata ocelová 1400x3000mm, s vestavěnými dveřmi 850x1970mm, plná, zateplená, vč. ocelové zárubně, samozavírače, vč. kování, na spodní straně křídla plastový kartáč, zámek FAB, povrchová úprava žárový pozink, nátěr RAL 7016</t>
  </si>
  <si>
    <t>-1304939931</t>
  </si>
  <si>
    <t>80</t>
  </si>
  <si>
    <t>767,22-R</t>
  </si>
  <si>
    <t>D/2 - Dodávka + montáž vrata ocelová 1200x2000mm, vč. ocelové zárubně, samozavírače, vč. kování, na spodní straně křídla plastový kartáč, zámek FAB, povrchová úprava žárový pozink, nátěr RAL 7016</t>
  </si>
  <si>
    <t>-1132833684</t>
  </si>
  <si>
    <t>81</t>
  </si>
  <si>
    <t>767,23-R</t>
  </si>
  <si>
    <t>D/3 - Dodávka + montáž dveře ocelové 950x1970mm, plné, zateplené vč. ocelové zárubně, samozavírače, vč. kování, na spodní straně křídla plastový kartáč, zámek FAB, povrchová úprava žárový pozink, nátěr RAL 7016</t>
  </si>
  <si>
    <t>-448530861</t>
  </si>
  <si>
    <t>82</t>
  </si>
  <si>
    <t>767,3-R</t>
  </si>
  <si>
    <t>Z/1 - Dodávka + montáž ochranná ocelová mříž 1500x2050mm, povrchová úprava žárový pozink (detail a popis viz výpis prvků), vč. kotvení do zdiva, vč. případného nátěru</t>
  </si>
  <si>
    <t>kg</t>
  </si>
  <si>
    <t>-78618083</t>
  </si>
  <si>
    <t>Z/1 - Dodávka + montáž ochranná ocelová mříž 1500x2050mm, povrchová úprava žárový pozink (detail a popis viz výpis prvků)</t>
  </si>
  <si>
    <t>83</t>
  </si>
  <si>
    <t>767,4-R</t>
  </si>
  <si>
    <t>Z/2 - Dodávka + montáž ochranná ocelová mříž 2350x2050mm, povrchová úprava žárový pozink (detail a popis viz výpis prvků), vč. kotvení do zdiva, vč. případného nátěru</t>
  </si>
  <si>
    <t>-939848534</t>
  </si>
  <si>
    <t>Z/2 - Dodávka + montáž ochranná ocelová mříž 2350x2050mm, povrchová úprava žárový pozink (detail a popis viz výpis prvků)</t>
  </si>
  <si>
    <t>60*2</t>
  </si>
  <si>
    <t>84</t>
  </si>
  <si>
    <t>767,5-R</t>
  </si>
  <si>
    <t>Z/3 - Dodávka + montáž ochranná ocelová mříž 1500x1880mm, povrchová úprava žárový pozink (detail a popis viz výpis prvků), vč. kotvení do zdiva, vč. případného nátěru</t>
  </si>
  <si>
    <t>547762609</t>
  </si>
  <si>
    <t>Z/3 - Dodávka + montáž ochranná ocelová mříž 1500x1880mm, povrchová úprava žárový pozink (detail a popis viz výpis prvků)</t>
  </si>
  <si>
    <t>85</t>
  </si>
  <si>
    <t>767,6-R</t>
  </si>
  <si>
    <t>Z/4 - Dodávka + montáž ochranná ocelová mříž 1500x1050mm, povrchová úprava žárový pozink (detail a popis viz výpis prvků), vč. kotvení do zdiva, vč. případného nátěru</t>
  </si>
  <si>
    <t>-791999098</t>
  </si>
  <si>
    <t>Z/4 - Dodávka + montáž ochranná ocelová mříž 1500x1050mm, povrchová úprava žárový pozink (detail a popis viz výpis prvků)</t>
  </si>
  <si>
    <t>21*2</t>
  </si>
  <si>
    <t>86</t>
  </si>
  <si>
    <t>767,7-R</t>
  </si>
  <si>
    <t>Z/5 - Dodávka + montáž ochranná ocelová mříž 1500x920mm, povrchová úprava žárový pozink (detail a popis viz výpis prvků), vč. kotvení do zdiva, vč. případného nátěru</t>
  </si>
  <si>
    <t>1127811675</t>
  </si>
  <si>
    <t>Z/7 - Dodávka + montáž ochranná ocelová mříž 1500x920mm, povrchová úprava žárový pozink (detail a popis viz výpis prvků)</t>
  </si>
  <si>
    <t>17*2</t>
  </si>
  <si>
    <t>87</t>
  </si>
  <si>
    <t>767,8-R</t>
  </si>
  <si>
    <t>Z/6 - Dodávka + montáž ochranná ocelová mříž 1450x550mm z tahokovu, povrchová úprava žárový pozink (detail a popis viz výpis prvků), vč. kotvení do zdiva, vč. případného nátěru</t>
  </si>
  <si>
    <t>-623984422</t>
  </si>
  <si>
    <t>Z/6 - Dodávka + montáž ochranná ocelová mříž 1450x550mm z tahokovu, povrchová úprava žárový pozink (detail a popis viz výpis prvků)</t>
  </si>
  <si>
    <t>88</t>
  </si>
  <si>
    <t>767,9-R</t>
  </si>
  <si>
    <t>Z/7 - Dodávka + montáž ochranná ocelová mříž 1800x1050mm, povrchová úprava žárový pozink (detail a popis viz výpis prvků), vč. kotvení do zdiva, vč. případného nátěru</t>
  </si>
  <si>
    <t>1209629963</t>
  </si>
  <si>
    <t>Z/7 - Dodávka + montáž ochranná ocelová mříž 1800x1050mm, povrchová úprava žárový pozink (detail a popis viz výpis prvků)</t>
  </si>
  <si>
    <t>89</t>
  </si>
  <si>
    <t>767,10-R</t>
  </si>
  <si>
    <t>Z/8 - Dodávka + montáž ochranná ocelová mříž 1800x870mm, povrchová úprava žárový pozink (detail a popis viz výpis prvků), vč. kotvení do zdiva, vč. případného nátěru</t>
  </si>
  <si>
    <t>-1335884128</t>
  </si>
  <si>
    <t>Z/8 - Dodávka + montáž ochranná ocelová mříž 1800x870mm, povrchová úprava žárový pozink (detail a popis viz výpis prvků)</t>
  </si>
  <si>
    <t>767,11-R</t>
  </si>
  <si>
    <t>Z/9 - Dodávka + montáž ochranná ocelová mříž 1000x550mm z tahokovu, povrchová úprava žárový pozink (detail a popis viz výpis prvků), vč. kotvení do zdiva, vč. případného nátěru</t>
  </si>
  <si>
    <t>-2121370594</t>
  </si>
  <si>
    <t>Z/9 - Dodávka + montáž ochranná ocelová mříž 1000x550mm z tahokovu, povrchová úprava žárový pozink (detail a popis viz výpis prvků)</t>
  </si>
  <si>
    <t>91</t>
  </si>
  <si>
    <t>767,12-R</t>
  </si>
  <si>
    <t>Z/10 - Dodávka + montáž ocelová VZT protidešťová žaluzie 1350x500mm, vč. sítě proti hmyzu, povrchová úprava žárový pozink</t>
  </si>
  <si>
    <t>-1070054934</t>
  </si>
  <si>
    <t>92</t>
  </si>
  <si>
    <t>767,13-R</t>
  </si>
  <si>
    <t>Z/11 - Dodávka + montáž ocelové schodiště se zábradlím, vč. kotvícíh prvků a kotev,  povrchová úprava žárový pozink, (detail a popis viz výpis prvků), vč. případného nátěru</t>
  </si>
  <si>
    <t>-253826526</t>
  </si>
  <si>
    <t>240*2</t>
  </si>
  <si>
    <t>93</t>
  </si>
  <si>
    <t>767,14-R</t>
  </si>
  <si>
    <t>Z/12 - Dodávka + montáž ocelové schodiště se zábradlím, vč. kotvícíh prvků a kotev,  povrchová úprava žárový pozink, (detail a popis viz výpis prvků), vč. případného nátěru</t>
  </si>
  <si>
    <t>486762418</t>
  </si>
  <si>
    <t>250</t>
  </si>
  <si>
    <t>94</t>
  </si>
  <si>
    <t>767,15-R</t>
  </si>
  <si>
    <t>Z/13 - Dodávka + montáž ocelové ochranná mříž čelního vstupu, vč. kotvícíh prvků a kotev,  povrchová úprava žárový pozink, (detail a popis viz výpis prvků), vč. případného nátěru</t>
  </si>
  <si>
    <t>-1962456732</t>
  </si>
  <si>
    <t>220</t>
  </si>
  <si>
    <t>95</t>
  </si>
  <si>
    <t>767661811</t>
  </si>
  <si>
    <t>Demontáž mříží pevných nebo otevíravých</t>
  </si>
  <si>
    <t>-932585177</t>
  </si>
  <si>
    <t>D12</t>
  </si>
  <si>
    <t>1,5*0,7*5</t>
  </si>
  <si>
    <t>1,3*0,5*1</t>
  </si>
  <si>
    <t>1,2*1,75*1</t>
  </si>
  <si>
    <t>771</t>
  </si>
  <si>
    <t>Podlahy z dlaždic</t>
  </si>
  <si>
    <t>96</t>
  </si>
  <si>
    <t>771121011</t>
  </si>
  <si>
    <t>Nátěr penetrační na podlahu</t>
  </si>
  <si>
    <t>-908421193</t>
  </si>
  <si>
    <t>Příprava podkladu před provedením dlažby nátěr penetrační na podlahu</t>
  </si>
  <si>
    <t>97</t>
  </si>
  <si>
    <t>771274113</t>
  </si>
  <si>
    <t>Montáž obkladů stupnic z dlaždic keramických flexibilní lepidlo š do 300 mm</t>
  </si>
  <si>
    <t>-856760332</t>
  </si>
  <si>
    <t>Montáž obkladů schodišť z dlaždic keramických lepených flexibilním lepidlem stupnic hladkých, šířky přes 250 do 300 mm</t>
  </si>
  <si>
    <t>0,8*6+1,1*1</t>
  </si>
  <si>
    <t>98</t>
  </si>
  <si>
    <t>771274231</t>
  </si>
  <si>
    <t>Montáž obkladů podstupnic z dlaždic hladkých keramických flexibilní lepidlo v do 150 mm</t>
  </si>
  <si>
    <t>602349056</t>
  </si>
  <si>
    <t>Montáž obkladů schodišť z dlaždic keramických lepených flexibilním lepidlem podstupnic hladkých, výšky do 150 mm</t>
  </si>
  <si>
    <t>0,8*5+1,1</t>
  </si>
  <si>
    <t>99</t>
  </si>
  <si>
    <t>59761004</t>
  </si>
  <si>
    <t>dlažba keramická protiskluzová pro vnější prostředí</t>
  </si>
  <si>
    <t>1481724587</t>
  </si>
  <si>
    <t xml:space="preserve">dlažba velkoformátová keramická slinutá reliéfní do interiéru i exteriéru přes 4 do 6 ks/m2
Ukazatel nebezpečí uklouznutí dlažby R10 (DIN 51130). Součinitel smykového tření dlažby µ &gt; 0,6 (ČSN 74 4507).  </t>
  </si>
  <si>
    <t>6*1,1 'Přepočtené koeficientem množství</t>
  </si>
  <si>
    <t>100</t>
  </si>
  <si>
    <t>771577114</t>
  </si>
  <si>
    <t>Příplatek k montáži podlah keramických lepených flexibilním lepidlem za spárování tmelem dvousložkovým</t>
  </si>
  <si>
    <t>-592274206</t>
  </si>
  <si>
    <t>Montáž podlah z dlaždic keramických lepených flexibilním lepidlem Příplatek k cenám za dvousložkový spárovací tmel - pružná antibakteriální spárovací hmota</t>
  </si>
  <si>
    <t>101</t>
  </si>
  <si>
    <t>77159,3-R</t>
  </si>
  <si>
    <t>Očištění povrchu a zdrsnění podkladu ocelovými kartáčí</t>
  </si>
  <si>
    <t>-1864320537</t>
  </si>
  <si>
    <t>Čištění vnitřních ploch po položení dlažby podlah nebo schodišť chemickými prostředky</t>
  </si>
  <si>
    <t>102</t>
  </si>
  <si>
    <t>998771201</t>
  </si>
  <si>
    <t>Přesun hmot procentní pro podlahy z dlaždic v objektech v do 6 m</t>
  </si>
  <si>
    <t>420473059</t>
  </si>
  <si>
    <t>Přesun hmot pro podlahy z dlaždic stanovený procentní sazbou (%) z ceny vodorovná dopravní vzdálenost do 50 m v objektech výšky do 6 m</t>
  </si>
  <si>
    <t>783</t>
  </si>
  <si>
    <t>Dokončovací práce - nátěry</t>
  </si>
  <si>
    <t>103</t>
  </si>
  <si>
    <t>783301311</t>
  </si>
  <si>
    <t>Odmaštění zámečnických konstrukcí vodou ředitelným odmašťovačem</t>
  </si>
  <si>
    <t>-1637728696</t>
  </si>
  <si>
    <t>Příprava podkladu zámečnických konstrukcí před provedením nátěru odmaštění odmašťovačem vodou ředitelným</t>
  </si>
  <si>
    <t>NO1</t>
  </si>
  <si>
    <t>NO2</t>
  </si>
  <si>
    <t>(2,2+3)*0,6</t>
  </si>
  <si>
    <t>NO3</t>
  </si>
  <si>
    <t>0,35*0,6*2*9</t>
  </si>
  <si>
    <t>0,75*1,35*2*2</t>
  </si>
  <si>
    <t>0,75*1,5*2*2</t>
  </si>
  <si>
    <t>NO4</t>
  </si>
  <si>
    <t>2*(1,5*0,75)*0,2*14</t>
  </si>
  <si>
    <t>2*(1,35+0,75)*0,2</t>
  </si>
  <si>
    <t>2*(0,8+0,45)*0,2</t>
  </si>
  <si>
    <t>2*(1,2+0,75)*0,2</t>
  </si>
  <si>
    <t>2*(0,9+1,75)*0,2*4</t>
  </si>
  <si>
    <t>2*(1,58+1,2)*0,2</t>
  </si>
  <si>
    <t>104</t>
  </si>
  <si>
    <t>783306807</t>
  </si>
  <si>
    <t>Odstranění nátěru ze zámečnických konstrukcí odstraňovačem nátěrů</t>
  </si>
  <si>
    <t>-1922238270</t>
  </si>
  <si>
    <t>Odstranění nátěrů ze zámečnických konstrukcí odstraňovačem nátěrů s obroušením</t>
  </si>
  <si>
    <t>105</t>
  </si>
  <si>
    <t>783314201</t>
  </si>
  <si>
    <t>Základní antikorozní jednonásobný syntetický standardní nátěr zámečnických konstrukcí</t>
  </si>
  <si>
    <t>1464073793</t>
  </si>
  <si>
    <t>Základní antikorozní nátěr zámečnických konstrukcí jednonásobný syntetický standardní</t>
  </si>
  <si>
    <t>106</t>
  </si>
  <si>
    <t>783317101</t>
  </si>
  <si>
    <t>Krycí jednonásobný syntetický standardní nátěr zámečnických konstrukcí</t>
  </si>
  <si>
    <t>184142270</t>
  </si>
  <si>
    <t>Krycí nátěr (email) zámečnických konstrukcí jednonásobný syntetický standardní</t>
  </si>
  <si>
    <t>107</t>
  </si>
  <si>
    <t>783322101</t>
  </si>
  <si>
    <t>Tmelení včetně přebroušení zámečnických konstrukcí disperzním tmelem</t>
  </si>
  <si>
    <t>1425860589</t>
  </si>
  <si>
    <t>Tmelení zámečnických konstrukcí včetně přebroušení tmelených míst, tmelem disperzním akrylátovým nebo latexovým</t>
  </si>
  <si>
    <t>cca 30% ze stávající plochy</t>
  </si>
  <si>
    <t>38,002*0,3</t>
  </si>
  <si>
    <t>108</t>
  </si>
  <si>
    <t>783846523</t>
  </si>
  <si>
    <t>Antigraffiti nátěr trvalý do 100 cyklů odstranění graffiti omítek hladkých, zrnitých, štukových</t>
  </si>
  <si>
    <t>-1627881701</t>
  </si>
  <si>
    <t>Antigraffiti preventivní nátěr omítek hladkých omítek hladkých, zrnitých tenkovrstvých nebo štukových trvalý pro opakované odstraňování graffiti v počtu do 100 cyklů</t>
  </si>
  <si>
    <t>do výšky 2,5m</t>
  </si>
  <si>
    <t>(17,55+17,15+17,4+6,95)*2,5</t>
  </si>
  <si>
    <t>OST</t>
  </si>
  <si>
    <t>Ostatní</t>
  </si>
  <si>
    <t>Ost1</t>
  </si>
  <si>
    <t>109</t>
  </si>
  <si>
    <t>Ost1-1R</t>
  </si>
  <si>
    <t xml:space="preserve">Náklady na ochranu okolních prostorů proti poškození </t>
  </si>
  <si>
    <t>512</t>
  </si>
  <si>
    <t>-264785351</t>
  </si>
  <si>
    <t>Ost1-2R</t>
  </si>
  <si>
    <t>Náklady na pravidélný úklid dotčených prostor, vč. konečného vyčistění objektu k předání ivestorovi</t>
  </si>
  <si>
    <t>-986291891</t>
  </si>
  <si>
    <t>002 - Elektroinstalace - Hromosvod</t>
  </si>
  <si>
    <t>M - Práce a dodávky M</t>
  </si>
  <si>
    <t xml:space="preserve">    21-M - Elektromontáže</t>
  </si>
  <si>
    <t xml:space="preserve">    21-M1 - Dodávla hromosvodu</t>
  </si>
  <si>
    <t>Práce a dodávky M</t>
  </si>
  <si>
    <t>21-M</t>
  </si>
  <si>
    <t>Elektromontáže</t>
  </si>
  <si>
    <t>21022055.R</t>
  </si>
  <si>
    <t>Demontáž stávající jímací soustavy</t>
  </si>
  <si>
    <t>hod.</t>
  </si>
  <si>
    <t>210220111R00</t>
  </si>
  <si>
    <t>Vodiče svodové AlMgSi D do 10, bez podpěr</t>
  </si>
  <si>
    <t>210220002R00</t>
  </si>
  <si>
    <t>Vedení uzemňovací na povrchu AlMgSI D 8 mm</t>
  </si>
  <si>
    <t>210220221R00</t>
  </si>
  <si>
    <t>Tyč jímací s upev. na bet.podstavec do 2 m,</t>
  </si>
  <si>
    <t>210220431R00</t>
  </si>
  <si>
    <t>Tvarování montážního dílu jímače</t>
  </si>
  <si>
    <t>210220302R00</t>
  </si>
  <si>
    <t>Svorka hromosvodová nad 2 šrouby /ST, SJ, SR, atd/</t>
  </si>
  <si>
    <t>210220373R00</t>
  </si>
  <si>
    <t>Úhelník ochranný nebo trubka s držáky do zdi</t>
  </si>
  <si>
    <t>210220401R00</t>
  </si>
  <si>
    <t>Označení svodu štítky, smaltované, umělá hmota</t>
  </si>
  <si>
    <t>210220453R00</t>
  </si>
  <si>
    <t>Propojení se žebříkem</t>
  </si>
  <si>
    <t>210150601R00</t>
  </si>
  <si>
    <t>Revize hromosvodu</t>
  </si>
  <si>
    <t>svod</t>
  </si>
  <si>
    <t>R100</t>
  </si>
  <si>
    <t>Mimostaveništní doprava</t>
  </si>
  <si>
    <t>kpl.</t>
  </si>
  <si>
    <t>21-M1</t>
  </si>
  <si>
    <t>Dodávla hromosvodu</t>
  </si>
  <si>
    <t>35444180R</t>
  </si>
  <si>
    <t>Svodový drát pr. 8 mm AlMgSi měkký</t>
  </si>
  <si>
    <t>35441475R</t>
  </si>
  <si>
    <t>podpěra vedení PV 21c - beton/plast/zámek, na střechu</t>
  </si>
  <si>
    <t>35441420R</t>
  </si>
  <si>
    <t>Podpěra vedení do zdiva PV 1a-20</t>
  </si>
  <si>
    <t>35441846R</t>
  </si>
  <si>
    <t>Štítek označení</t>
  </si>
  <si>
    <t>35441925R</t>
  </si>
  <si>
    <t>Svorka zkušební SZ pro lano d 6-12 mm</t>
  </si>
  <si>
    <t>35441832R</t>
  </si>
  <si>
    <t>Trubka ochranná OT 1,7</t>
  </si>
  <si>
    <t>35441840R</t>
  </si>
  <si>
    <t>Držák ochranného úhelníku nebo trubky</t>
  </si>
  <si>
    <t>35441020R</t>
  </si>
  <si>
    <t>Tyč jímací JP 20/M16 pr.16 2000 mm FeZn</t>
  </si>
  <si>
    <t>35441233R</t>
  </si>
  <si>
    <t>Betonový podstavec (pro JP/M16)</t>
  </si>
  <si>
    <t>35441875R</t>
  </si>
  <si>
    <t>Svorka křížová SK pro vodič d 6-10 mm</t>
  </si>
  <si>
    <t>35441885R</t>
  </si>
  <si>
    <t>Svorka spojovací SS,SR,ST atd. d 8-10 mm</t>
  </si>
  <si>
    <t>003 - Ostatní a vedlejší náklady</t>
  </si>
  <si>
    <t>ost - Ostatní</t>
  </si>
  <si>
    <t xml:space="preserve">    OST 01 - Ostatní a vedlejší náklady</t>
  </si>
  <si>
    <t>ost</t>
  </si>
  <si>
    <t>OST 01</t>
  </si>
  <si>
    <t>Ost 01,1</t>
  </si>
  <si>
    <t>Zařízení staveniště</t>
  </si>
  <si>
    <t>1340159207</t>
  </si>
  <si>
    <t>Ost 01,2</t>
  </si>
  <si>
    <t>Provozní vlivy</t>
  </si>
  <si>
    <t>-192190405</t>
  </si>
  <si>
    <t>Ost 01,3</t>
  </si>
  <si>
    <t>Náklady na dozor projektanta při realizaci</t>
  </si>
  <si>
    <t>hod</t>
  </si>
  <si>
    <t>928411294</t>
  </si>
  <si>
    <t>Ost 01,4</t>
  </si>
  <si>
    <t>Náklady na dokumentaci skutečného provedení stavby</t>
  </si>
  <si>
    <t>-1478256426</t>
  </si>
  <si>
    <t>Náklady na dokumentaci skutečného provedení stavby, vč. části elektro</t>
  </si>
  <si>
    <t>Ost 01,5</t>
  </si>
  <si>
    <t>Náklady na dílenskou a ostatní dodavatelskou dokumentaci (technologické postupy)</t>
  </si>
  <si>
    <t>35868403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</si>
  <si>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</si>
  <si>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</si>
  <si>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-540621485</t>
  </si>
  <si>
    <t>Ost 01,7</t>
  </si>
  <si>
    <t>Technická řešení - návrh a projednání nutných odchylek a změn oproti PD zjištěných v průběhu stavby</t>
  </si>
  <si>
    <t>-430710479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</si>
  <si>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</si>
  <si>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</si>
  <si>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</si>
  <si>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1174520335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</si>
  <si>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</si>
  <si>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</si>
  <si>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Kompletační činnost zhotovitele stavby a příprava k odevzdání stavby zadavateli</t>
  </si>
  <si>
    <t>Kpl</t>
  </si>
  <si>
    <t>-976251622</t>
  </si>
  <si>
    <t>Zajištění a shromáždění všech dokladů potřebných k zahájení stavby, k vlastní realizaci stavby a k ukončení stavby včetně přípravy a shromáždění dokladů ke kolaudaci stavby a k předání stavby zadavateli.</t>
  </si>
  <si>
    <t>Ost 01,10</t>
  </si>
  <si>
    <t>Zpracování fotodokumentace fasády : A) fotofokumentace stávajícího stavu před zahájením stavebních prací, B) fotodokumentace průběhu realizace stavby, C) fotodokumentace dokončeného díla. Předání objednateli v počtu a formě uvedené v zadávací dokumentaci</t>
  </si>
  <si>
    <t>1142538665</t>
  </si>
  <si>
    <t>Ost 01,11</t>
  </si>
  <si>
    <t>Ostatní náklady spojené s požadavky objednatele, které jsou uvedeny v jednotlivých článcích smlouvy o dílo, pokud nejsou zahrnuty v soupisech prací</t>
  </si>
  <si>
    <t>-2062465585</t>
  </si>
  <si>
    <t xml:space="preserve">Ostatní náklady spojené s požadavky objednatele, které jsou uvedeny v jednotlivých článcích smlouvy o dílo, pokud nejsou zahrnuty v soupisech prací
</t>
  </si>
  <si>
    <t>Ost 01,12</t>
  </si>
  <si>
    <t>Náklady na uvedení dotčených ploch do původního stavu</t>
  </si>
  <si>
    <t>531203699</t>
  </si>
  <si>
    <t>Ost 01,13</t>
  </si>
  <si>
    <t>Náklady na zajištění aktuálních vyjádření správců inženýrských sítí a dotčených orgánů</t>
  </si>
  <si>
    <t>-1700824429</t>
  </si>
  <si>
    <t>Příplatek ke kontantaktnímu zateplení vnějších ploch za ostatní systémové lišty (rohové, dilatační, začišťovací..), vtlačeného do tmelu, vč. dodávky materiálů</t>
  </si>
  <si>
    <t>{883e4700-a818-445f-ae8b-aafb6e1e0cb6}</t>
  </si>
  <si>
    <t xml:space="preserve">    784 - Dokončovací práce - malby a tapety</t>
  </si>
  <si>
    <t>611131101</t>
  </si>
  <si>
    <t>Cementový postřik vnitřních stropů nanášený celoplošně ručně</t>
  </si>
  <si>
    <t>1117314222</t>
  </si>
  <si>
    <t>Podkladní a spojovací vrstva vnitřních omítaných ploch cementový postřik nanášený ručně celoplošně stropů</t>
  </si>
  <si>
    <t>odhad 30%</t>
  </si>
  <si>
    <t>100*0,3</t>
  </si>
  <si>
    <t>611321111</t>
  </si>
  <si>
    <t>Vápenocementová omítka hrubá jednovrstvá zatřená vnitřních stropů rovných nanášená ručně</t>
  </si>
  <si>
    <t>1240070720</t>
  </si>
  <si>
    <t>Omítka vápenocementová vnitřních ploch nanášená ručně jednovrstvá, tloušťky do 10 mm hrubá zatřená vodorovných konstrukcí stropů rovných</t>
  </si>
  <si>
    <t>611321191</t>
  </si>
  <si>
    <t>Příplatek k vápenocementové omítce vnitřních stropů za každých dalších 5 mm tloušťky ručně</t>
  </si>
  <si>
    <t>544146656</t>
  </si>
  <si>
    <t>Omítka vápenocementová vnitřních ploch nanášená ručně Příplatek k cenám za každých dalších i započatých 5 mm tloušťky omítky přes 10 mm stropů</t>
  </si>
  <si>
    <t>30*3 'Přepočtené koeficientem množství</t>
  </si>
  <si>
    <t>611131121</t>
  </si>
  <si>
    <t>Penetrační disperzní nátěr vnitřních stropů nanášený ručně</t>
  </si>
  <si>
    <t>-21443709</t>
  </si>
  <si>
    <t>Podkladní a spojovací vrstva vnitřních omítaných ploch penetrace disperzní nanášená ručně stropů</t>
  </si>
  <si>
    <t>před potažením tmelem</t>
  </si>
  <si>
    <t>před potažením štukem</t>
  </si>
  <si>
    <t>611142001</t>
  </si>
  <si>
    <t>Potažení vnitřních stropů sklovláknitým pletivem vtlačeným do tenkovrstvé hmoty</t>
  </si>
  <si>
    <t>-1078296324</t>
  </si>
  <si>
    <t>Potažení vnitřních ploch pletivem v ploše nebo pruzích, na plném podkladu sklovláknitým vtlačením do tmelu stropů</t>
  </si>
  <si>
    <t>jedna vrstva perlinky</t>
  </si>
  <si>
    <t>100*2</t>
  </si>
  <si>
    <t>611311131</t>
  </si>
  <si>
    <t>Potažení vnitřních rovných stropů vápenným štukem tloušťky do 3 mm</t>
  </si>
  <si>
    <t>-1926567209</t>
  </si>
  <si>
    <t>Potažení vnitřních ploch vápenným štukem tloušťky do 3 mm vodorovných konstrukcí stropů rovných</t>
  </si>
  <si>
    <t>612131101</t>
  </si>
  <si>
    <t>Cementový postřik vnitřních stěn nanášený celoplošně ručně</t>
  </si>
  <si>
    <t>-879534692</t>
  </si>
  <si>
    <t>Podkladní a spojovací vrstva vnitřních omítaných ploch cementový postřik nanášený ručně celoplošně stěn</t>
  </si>
  <si>
    <t>200*0,3</t>
  </si>
  <si>
    <t>612321111</t>
  </si>
  <si>
    <t>Vápenocementová omítka hrubá jednovrstvá zatřená vnitřních stěn nanášená ručně</t>
  </si>
  <si>
    <t>-1318103229</t>
  </si>
  <si>
    <t>Omítka vápenocementová vnitřních ploch nanášená ručně jednovrstvá, tloušťky do 10 mm hrubá zatřená svislých konstrukcí stěn</t>
  </si>
  <si>
    <t>612321191</t>
  </si>
  <si>
    <t>Příplatek k vápenocementové omítce vnitřních stěn za každých dalších 5 mm tloušťky ručně</t>
  </si>
  <si>
    <t>-621428143</t>
  </si>
  <si>
    <t>Omítka vápenocementová vnitřních ploch nanášená ručně Příplatek k cenám za každých dalších i započatých 5 mm tloušťky omítky přes 10 mm stěn</t>
  </si>
  <si>
    <t>60*3 'Přepočtené koeficientem množství</t>
  </si>
  <si>
    <t>1963095001</t>
  </si>
  <si>
    <t>200</t>
  </si>
  <si>
    <t>-1653375977</t>
  </si>
  <si>
    <t>200*2</t>
  </si>
  <si>
    <t>-1990779188</t>
  </si>
  <si>
    <t>615,1-R</t>
  </si>
  <si>
    <t>Příplatek k opravě omítek za použítí plastových rohovníků nebo APU lišt, vč. dodávky materiálů</t>
  </si>
  <si>
    <t>1179603162</t>
  </si>
  <si>
    <t>Poznámka k položce:_x000D_
V případě opravy v místě vnějších rohů budou rohy opatřeny plastovými rohovníky, případně u otvorů APU lištami.</t>
  </si>
  <si>
    <t>949101111</t>
  </si>
  <si>
    <t>Lešení pomocné pro objekty pozemních staveb s lešeňovou podlahou v do 1,9 m zatížení do 150 kg/m2</t>
  </si>
  <si>
    <t>1503582154</t>
  </si>
  <si>
    <t>Lešení pomocné pracovní pro objekty pozemních staveb pro zatížení do 150 kg/m2, o výšce lešeňové podlahy do 1,9 m</t>
  </si>
  <si>
    <t>952901111</t>
  </si>
  <si>
    <t>Vyčištění budov bytové a občanské výstavby při výšce podlaží do 4 m</t>
  </si>
  <si>
    <t>549087491</t>
  </si>
  <si>
    <t>Vyčištění budov nebo objektů před předáním do užívání budov bytové nebo občanské výstavby, světlé výšky podlaží do 4 m</t>
  </si>
  <si>
    <t>978011141</t>
  </si>
  <si>
    <t>Otlučení (osekání) vnitřní vápenné nebo vápenocementové omítky stropů v rozsahu přes 10 do 30 %</t>
  </si>
  <si>
    <t>1728213844</t>
  </si>
  <si>
    <t>Otlučení vápenných nebo vápenocementových omítek vnitřních ploch stropů, v rozsahu přes 10 do 30 %</t>
  </si>
  <si>
    <t>978013141</t>
  </si>
  <si>
    <t>Otlučení (osekání) vnitřní vápenné nebo vápenocementové omítky stěn v rozsahu přes 10 do 30 %</t>
  </si>
  <si>
    <t>-1827299441</t>
  </si>
  <si>
    <t>Otlučení vápenných nebo vápenocementových omítek vnitřních ploch stěn s vyškrabáním spar, s očištěním zdiva, v rozsahu přes 10 do 30 %</t>
  </si>
  <si>
    <t>94315805</t>
  </si>
  <si>
    <t>1158830953</t>
  </si>
  <si>
    <t>1793354415</t>
  </si>
  <si>
    <t>3*9 'Přepočtené koeficientem množství</t>
  </si>
  <si>
    <t>-1342790347</t>
  </si>
  <si>
    <t>784</t>
  </si>
  <si>
    <t>Dokončovací práce - malby a tapety</t>
  </si>
  <si>
    <t>784181121</t>
  </si>
  <si>
    <t>Hloubková jednonásobná penetrace podkladu v místnostech výšky do 3,80 m</t>
  </si>
  <si>
    <t>2131038480</t>
  </si>
  <si>
    <t>Penetrace podkladu jednonásobná hloubková v místnostech výšky do 3,80 m</t>
  </si>
  <si>
    <t>"strop" 100</t>
  </si>
  <si>
    <t>"stěny" 200</t>
  </si>
  <si>
    <t>784221101R</t>
  </si>
  <si>
    <t>Trojnásobné bílé malby ze směsí za sucha dobře otěruvzdorných v místnostech do 3,80 m</t>
  </si>
  <si>
    <t>1134019549</t>
  </si>
  <si>
    <t>Malby z malířských směsí otěruvzdorných za sucha trojnásobné, bílé za sucha otěruvzdorné dobře v místnostech výšky do 3,80 m</t>
  </si>
  <si>
    <t xml:space="preserve">Náklady na ochranu dotčených prostorů proti poškození </t>
  </si>
  <si>
    <t>1990928398</t>
  </si>
  <si>
    <t>Stavební část - výmalba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</si>
</sst>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0"/>
      <color rgb="FF00336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9" fontId="41" fillId="0" borderId="0" xfId="0" applyNumberFormat="1" applyFont="1" applyAlignment="1">
      <alignment horizontal="left" vertical="center" wrapText="1"/>
    </xf>
    <xf numFmtId="49" fontId="30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vratilk\AppData\Local\Microsoft\Windows\INetCache\Content.Outlook\Q4R9MJ2S\Stavebn&#237;%20&#250;pravy%20objektu%20DPO%20p.&#269;.%20850%20k.&#250;.%20Mari&#225;nsk&#233;%20Hory%20obec%20Ostrava_..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01 - Stavební část"/>
    </sheetNames>
    <sheetDataSet>
      <sheetData sheetId="0">
        <row r="6">
          <cell r="K6" t="str">
            <v>Stavební úpravy objektu DPO p.č. 850, k.ú. Mariánské Hory, obec Ostrava</v>
          </cell>
        </row>
        <row r="8">
          <cell r="AN8" t="str">
            <v>30. 8. 2022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topLeftCell="A70" workbookViewId="0">
      <selection activeCell="BE94" sqref="BE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9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58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R5" s="20"/>
      <c r="BE5" s="25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59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R6" s="20"/>
      <c r="BE6" s="25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5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56"/>
      <c r="BS8" s="17" t="s">
        <v>6</v>
      </c>
    </row>
    <row r="9" spans="1:74" s="1" customFormat="1" ht="14.45" customHeight="1">
      <c r="B9" s="20"/>
      <c r="AR9" s="20"/>
      <c r="BE9" s="25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56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56"/>
      <c r="BS11" s="17" t="s">
        <v>6</v>
      </c>
    </row>
    <row r="12" spans="1:74" s="1" customFormat="1" ht="6.95" customHeight="1">
      <c r="B12" s="20"/>
      <c r="AR12" s="20"/>
      <c r="BE12" s="256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56"/>
      <c r="BS13" s="17" t="s">
        <v>6</v>
      </c>
    </row>
    <row r="14" spans="1:74" ht="12.75">
      <c r="B14" s="20"/>
      <c r="E14" s="260" t="s">
        <v>29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7" t="s">
        <v>27</v>
      </c>
      <c r="AN14" s="29" t="s">
        <v>29</v>
      </c>
      <c r="AR14" s="20"/>
      <c r="BE14" s="256"/>
      <c r="BS14" s="17" t="s">
        <v>6</v>
      </c>
    </row>
    <row r="15" spans="1:74" s="1" customFormat="1" ht="6.95" customHeight="1">
      <c r="B15" s="20"/>
      <c r="AR15" s="20"/>
      <c r="BE15" s="256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5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56"/>
      <c r="BS17" s="17" t="s">
        <v>32</v>
      </c>
    </row>
    <row r="18" spans="1:71" s="1" customFormat="1" ht="6.95" customHeight="1">
      <c r="B18" s="20"/>
      <c r="AR18" s="20"/>
      <c r="BE18" s="256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5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256"/>
      <c r="BS20" s="17" t="s">
        <v>32</v>
      </c>
    </row>
    <row r="21" spans="1:71" s="1" customFormat="1" ht="6.95" customHeight="1">
      <c r="B21" s="20"/>
      <c r="AR21" s="20"/>
      <c r="BE21" s="256"/>
    </row>
    <row r="22" spans="1:71" s="1" customFormat="1" ht="12" customHeight="1">
      <c r="B22" s="20"/>
      <c r="D22" s="27" t="s">
        <v>34</v>
      </c>
      <c r="AR22" s="20"/>
      <c r="BE22" s="256"/>
    </row>
    <row r="23" spans="1:71" s="1" customFormat="1" ht="16.5" customHeight="1">
      <c r="B23" s="20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20"/>
      <c r="BE23" s="256"/>
    </row>
    <row r="24" spans="1:71" s="1" customFormat="1" ht="6.95" customHeight="1">
      <c r="B24" s="20"/>
      <c r="AR24" s="20"/>
      <c r="BE24" s="25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6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6">
        <f>ROUND(AG94,2)</f>
        <v>0</v>
      </c>
      <c r="AL26" s="247"/>
      <c r="AM26" s="247"/>
      <c r="AN26" s="247"/>
      <c r="AO26" s="247"/>
      <c r="AP26" s="32"/>
      <c r="AQ26" s="32"/>
      <c r="AR26" s="33"/>
      <c r="BE26" s="25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5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8" t="s">
        <v>36</v>
      </c>
      <c r="M28" s="248"/>
      <c r="N28" s="248"/>
      <c r="O28" s="248"/>
      <c r="P28" s="248"/>
      <c r="Q28" s="32"/>
      <c r="R28" s="32"/>
      <c r="S28" s="32"/>
      <c r="T28" s="32"/>
      <c r="U28" s="32"/>
      <c r="V28" s="32"/>
      <c r="W28" s="248" t="s">
        <v>37</v>
      </c>
      <c r="X28" s="248"/>
      <c r="Y28" s="248"/>
      <c r="Z28" s="248"/>
      <c r="AA28" s="248"/>
      <c r="AB28" s="248"/>
      <c r="AC28" s="248"/>
      <c r="AD28" s="248"/>
      <c r="AE28" s="248"/>
      <c r="AF28" s="32"/>
      <c r="AG28" s="32"/>
      <c r="AH28" s="32"/>
      <c r="AI28" s="32"/>
      <c r="AJ28" s="32"/>
      <c r="AK28" s="248" t="s">
        <v>38</v>
      </c>
      <c r="AL28" s="248"/>
      <c r="AM28" s="248"/>
      <c r="AN28" s="248"/>
      <c r="AO28" s="248"/>
      <c r="AP28" s="32"/>
      <c r="AQ28" s="32"/>
      <c r="AR28" s="33"/>
      <c r="BE28" s="256"/>
    </row>
    <row r="29" spans="1:71" s="3" customFormat="1" ht="14.45" customHeight="1">
      <c r="B29" s="37"/>
      <c r="D29" s="27" t="s">
        <v>39</v>
      </c>
      <c r="F29" s="27" t="s">
        <v>40</v>
      </c>
      <c r="L29" s="242">
        <v>0.21</v>
      </c>
      <c r="M29" s="241"/>
      <c r="N29" s="241"/>
      <c r="O29" s="241"/>
      <c r="P29" s="241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2)</f>
        <v>0</v>
      </c>
      <c r="AL29" s="241"/>
      <c r="AM29" s="241"/>
      <c r="AN29" s="241"/>
      <c r="AO29" s="241"/>
      <c r="AR29" s="37"/>
      <c r="BE29" s="257"/>
    </row>
    <row r="30" spans="1:71" s="3" customFormat="1" ht="14.45" customHeight="1">
      <c r="B30" s="37"/>
      <c r="F30" s="27" t="s">
        <v>41</v>
      </c>
      <c r="L30" s="242">
        <v>0.15</v>
      </c>
      <c r="M30" s="241"/>
      <c r="N30" s="241"/>
      <c r="O30" s="241"/>
      <c r="P30" s="241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2)</f>
        <v>0</v>
      </c>
      <c r="AL30" s="241"/>
      <c r="AM30" s="241"/>
      <c r="AN30" s="241"/>
      <c r="AO30" s="241"/>
      <c r="AR30" s="37"/>
      <c r="BE30" s="257"/>
    </row>
    <row r="31" spans="1:71" s="3" customFormat="1" ht="14.45" hidden="1" customHeight="1">
      <c r="B31" s="37"/>
      <c r="F31" s="27" t="s">
        <v>42</v>
      </c>
      <c r="L31" s="242">
        <v>0.21</v>
      </c>
      <c r="M31" s="241"/>
      <c r="N31" s="241"/>
      <c r="O31" s="241"/>
      <c r="P31" s="241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7"/>
      <c r="BE31" s="257"/>
    </row>
    <row r="32" spans="1:71" s="3" customFormat="1" ht="14.45" hidden="1" customHeight="1">
      <c r="B32" s="37"/>
      <c r="F32" s="27" t="s">
        <v>43</v>
      </c>
      <c r="L32" s="242">
        <v>0.15</v>
      </c>
      <c r="M32" s="241"/>
      <c r="N32" s="241"/>
      <c r="O32" s="241"/>
      <c r="P32" s="241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7"/>
      <c r="BE32" s="257"/>
    </row>
    <row r="33" spans="1:57" s="3" customFormat="1" ht="14.45" hidden="1" customHeight="1">
      <c r="B33" s="37"/>
      <c r="F33" s="27" t="s">
        <v>44</v>
      </c>
      <c r="L33" s="242">
        <v>0</v>
      </c>
      <c r="M33" s="241"/>
      <c r="N33" s="241"/>
      <c r="O33" s="241"/>
      <c r="P33" s="241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7"/>
      <c r="BE33" s="25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56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54" t="s">
        <v>47</v>
      </c>
      <c r="Y35" s="252"/>
      <c r="Z35" s="252"/>
      <c r="AA35" s="252"/>
      <c r="AB35" s="252"/>
      <c r="AC35" s="40"/>
      <c r="AD35" s="40"/>
      <c r="AE35" s="40"/>
      <c r="AF35" s="40"/>
      <c r="AG35" s="40"/>
      <c r="AH35" s="40"/>
      <c r="AI35" s="40"/>
      <c r="AJ35" s="40"/>
      <c r="AK35" s="251">
        <f>SUM(AK26:AK33)</f>
        <v>0</v>
      </c>
      <c r="AL35" s="252"/>
      <c r="AM35" s="252"/>
      <c r="AN35" s="252"/>
      <c r="AO35" s="253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MartinPolach161</v>
      </c>
      <c r="AR84" s="51"/>
    </row>
    <row r="85" spans="1:91" s="5" customFormat="1" ht="36.950000000000003" customHeight="1">
      <c r="B85" s="52"/>
      <c r="C85" s="53" t="s">
        <v>16</v>
      </c>
      <c r="L85" s="243" t="str">
        <f>K6</f>
        <v>Stavební úpravy objektu DPO p.č. 850, k.ú. Mariánské Hory, obec Ostrava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5" t="str">
        <f>IF(AN8= "","",AN8)</f>
        <v>30. 8. 2022</v>
      </c>
      <c r="AN87" s="24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Dopravní podnik Ostrava a.s.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22" t="str">
        <f>IF(E17="","",E17)</f>
        <v>RP Projekt s.r.o.</v>
      </c>
      <c r="AN89" s="223"/>
      <c r="AO89" s="223"/>
      <c r="AP89" s="223"/>
      <c r="AQ89" s="32"/>
      <c r="AR89" s="33"/>
      <c r="AS89" s="218" t="s">
        <v>55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0"/>
      <c r="AT90" s="22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0"/>
      <c r="AT91" s="22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9" t="s">
        <v>56</v>
      </c>
      <c r="D92" s="230"/>
      <c r="E92" s="230"/>
      <c r="F92" s="230"/>
      <c r="G92" s="230"/>
      <c r="H92" s="60"/>
      <c r="I92" s="232" t="s">
        <v>57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1" t="s">
        <v>58</v>
      </c>
      <c r="AH92" s="230"/>
      <c r="AI92" s="230"/>
      <c r="AJ92" s="230"/>
      <c r="AK92" s="230"/>
      <c r="AL92" s="230"/>
      <c r="AM92" s="230"/>
      <c r="AN92" s="232" t="s">
        <v>59</v>
      </c>
      <c r="AO92" s="230"/>
      <c r="AP92" s="233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AG95</f>
        <v>0</v>
      </c>
      <c r="AH94" s="238"/>
      <c r="AI94" s="238"/>
      <c r="AJ94" s="238"/>
      <c r="AK94" s="238"/>
      <c r="AL94" s="238"/>
      <c r="AM94" s="238"/>
      <c r="AN94" s="239">
        <f>AN95</f>
        <v>0</v>
      </c>
      <c r="AO94" s="239"/>
      <c r="AP94" s="23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24.75" customHeight="1">
      <c r="B95" s="79"/>
      <c r="C95" s="80"/>
      <c r="D95" s="237" t="s">
        <v>79</v>
      </c>
      <c r="E95" s="237"/>
      <c r="F95" s="237"/>
      <c r="G95" s="237"/>
      <c r="H95" s="237"/>
      <c r="I95" s="81"/>
      <c r="J95" s="237" t="s">
        <v>17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4">
        <f>SUM(AG96:AM99)</f>
        <v>0</v>
      </c>
      <c r="AH95" s="235"/>
      <c r="AI95" s="235"/>
      <c r="AJ95" s="235"/>
      <c r="AK95" s="235"/>
      <c r="AL95" s="235"/>
      <c r="AM95" s="235"/>
      <c r="AN95" s="236">
        <f>SUM(AN96:AP99)</f>
        <v>0</v>
      </c>
      <c r="AO95" s="235"/>
      <c r="AP95" s="235"/>
      <c r="AQ95" s="82" t="s">
        <v>80</v>
      </c>
      <c r="AR95" s="79"/>
      <c r="AS95" s="83">
        <f>ROUND(SUM(AS96:AS99),2)</f>
        <v>0</v>
      </c>
      <c r="AT95" s="84">
        <f>ROUND(SUM(AV95:AW95),2)</f>
        <v>0</v>
      </c>
      <c r="AU95" s="85">
        <f>ROUND(SUM(AU96:AU99),5)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ROUND(SUM(AZ96:AZ99),2)</f>
        <v>0</v>
      </c>
      <c r="BA95" s="84">
        <f>ROUND(SUM(BA96:BA99),2)</f>
        <v>0</v>
      </c>
      <c r="BB95" s="84">
        <f>ROUND(SUM(BB96:BB99),2)</f>
        <v>0</v>
      </c>
      <c r="BC95" s="84">
        <f>ROUND(SUM(BC96:BC99),2)</f>
        <v>0</v>
      </c>
      <c r="BD95" s="86">
        <f>ROUND(SUM(BD96:BD99),2)</f>
        <v>0</v>
      </c>
      <c r="BS95" s="87" t="s">
        <v>74</v>
      </c>
      <c r="BT95" s="87" t="s">
        <v>81</v>
      </c>
      <c r="BU95" s="87" t="s">
        <v>76</v>
      </c>
      <c r="BV95" s="87" t="s">
        <v>77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4" customFormat="1" ht="16.5" customHeight="1">
      <c r="A96" s="88" t="s">
        <v>84</v>
      </c>
      <c r="B96" s="51"/>
      <c r="C96" s="10"/>
      <c r="D96" s="10"/>
      <c r="E96" s="228" t="s">
        <v>85</v>
      </c>
      <c r="F96" s="228"/>
      <c r="G96" s="228"/>
      <c r="H96" s="228"/>
      <c r="I96" s="228"/>
      <c r="J96" s="10"/>
      <c r="K96" s="228" t="s">
        <v>86</v>
      </c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6">
        <f>'001 - Stavební část'!J32</f>
        <v>0</v>
      </c>
      <c r="AH96" s="227"/>
      <c r="AI96" s="227"/>
      <c r="AJ96" s="227"/>
      <c r="AK96" s="227"/>
      <c r="AL96" s="227"/>
      <c r="AM96" s="227"/>
      <c r="AN96" s="226">
        <f>'001 - Stavební část'!J41</f>
        <v>0</v>
      </c>
      <c r="AO96" s="227"/>
      <c r="AP96" s="227"/>
      <c r="AQ96" s="89" t="s">
        <v>87</v>
      </c>
      <c r="AR96" s="51"/>
      <c r="AS96" s="90">
        <v>0</v>
      </c>
      <c r="AT96" s="91">
        <f>ROUND(SUM(AV96:AW96),2)</f>
        <v>0</v>
      </c>
      <c r="AU96" s="92">
        <f>'001 - Stavební část'!P140</f>
        <v>0</v>
      </c>
      <c r="AV96" s="91">
        <f>'001 - Stavební část'!J35</f>
        <v>0</v>
      </c>
      <c r="AW96" s="91">
        <f>'001 - Stavební část'!J36</f>
        <v>0</v>
      </c>
      <c r="AX96" s="91">
        <f>'001 - Stavební část'!J37</f>
        <v>0</v>
      </c>
      <c r="AY96" s="91">
        <f>'001 - Stavební část'!J38</f>
        <v>0</v>
      </c>
      <c r="AZ96" s="91">
        <f>'001 - Stavební část'!F35</f>
        <v>0</v>
      </c>
      <c r="BA96" s="91">
        <f>'001 - Stavební část'!F36</f>
        <v>0</v>
      </c>
      <c r="BB96" s="91">
        <f>'001 - Stavební část'!F37</f>
        <v>0</v>
      </c>
      <c r="BC96" s="91">
        <f>'001 - Stavební část'!F38</f>
        <v>0</v>
      </c>
      <c r="BD96" s="93">
        <f>'001 - Stavební část'!F39</f>
        <v>0</v>
      </c>
      <c r="BT96" s="25" t="s">
        <v>83</v>
      </c>
      <c r="BV96" s="25" t="s">
        <v>77</v>
      </c>
      <c r="BW96" s="25" t="s">
        <v>88</v>
      </c>
      <c r="BX96" s="25" t="s">
        <v>82</v>
      </c>
      <c r="CL96" s="25" t="s">
        <v>1</v>
      </c>
    </row>
    <row r="97" spans="1:90" s="207" customFormat="1" ht="16.5" customHeight="1">
      <c r="A97" s="88"/>
      <c r="B97" s="51"/>
      <c r="C97" s="208"/>
      <c r="D97" s="208"/>
      <c r="E97" s="224" t="s">
        <v>85</v>
      </c>
      <c r="F97" s="225"/>
      <c r="G97" s="225"/>
      <c r="H97" s="225"/>
      <c r="I97" s="225"/>
      <c r="J97" s="208"/>
      <c r="K97" s="228" t="s">
        <v>1033</v>
      </c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6">
        <f>'001 - Stavební část - výmalba'!J32</f>
        <v>0</v>
      </c>
      <c r="AH97" s="227"/>
      <c r="AI97" s="227"/>
      <c r="AJ97" s="227"/>
      <c r="AK97" s="227"/>
      <c r="AL97" s="227"/>
      <c r="AM97" s="227"/>
      <c r="AN97" s="226">
        <f>'001 - Stavební část - výmalba'!J41</f>
        <v>0</v>
      </c>
      <c r="AO97" s="227"/>
      <c r="AP97" s="227"/>
      <c r="AQ97" s="89"/>
      <c r="AR97" s="51"/>
      <c r="AS97" s="90"/>
      <c r="AT97" s="91"/>
      <c r="AU97" s="92"/>
      <c r="AV97" s="91"/>
      <c r="AW97" s="91"/>
      <c r="AX97" s="91"/>
      <c r="AY97" s="91"/>
      <c r="AZ97" s="91"/>
      <c r="BA97" s="91"/>
      <c r="BB97" s="91"/>
      <c r="BC97" s="91"/>
      <c r="BD97" s="93"/>
      <c r="BT97" s="210"/>
      <c r="BV97" s="210"/>
      <c r="BW97" s="210"/>
      <c r="BX97" s="210"/>
      <c r="CL97" s="210"/>
    </row>
    <row r="98" spans="1:90" s="4" customFormat="1" ht="16.5" customHeight="1">
      <c r="A98" s="88" t="s">
        <v>84</v>
      </c>
      <c r="B98" s="51"/>
      <c r="C98" s="10"/>
      <c r="D98" s="10"/>
      <c r="E98" s="228" t="s">
        <v>89</v>
      </c>
      <c r="F98" s="228"/>
      <c r="G98" s="228"/>
      <c r="H98" s="228"/>
      <c r="I98" s="228"/>
      <c r="J98" s="10"/>
      <c r="K98" s="228" t="s">
        <v>90</v>
      </c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6">
        <f>'002 - Elektroinstalace - ...'!J32</f>
        <v>0</v>
      </c>
      <c r="AH98" s="227"/>
      <c r="AI98" s="227"/>
      <c r="AJ98" s="227"/>
      <c r="AK98" s="227"/>
      <c r="AL98" s="227"/>
      <c r="AM98" s="227"/>
      <c r="AN98" s="226">
        <f>'002 - Elektroinstalace - ...'!J41</f>
        <v>0</v>
      </c>
      <c r="AO98" s="227"/>
      <c r="AP98" s="227"/>
      <c r="AQ98" s="89" t="s">
        <v>87</v>
      </c>
      <c r="AR98" s="51"/>
      <c r="AS98" s="90">
        <v>0</v>
      </c>
      <c r="AT98" s="91">
        <f>ROUND(SUM(AV98:AW98),2)</f>
        <v>0</v>
      </c>
      <c r="AU98" s="92">
        <f>'002 - Elektroinstalace - ...'!P123</f>
        <v>0</v>
      </c>
      <c r="AV98" s="91">
        <f>'002 - Elektroinstalace - ...'!J35</f>
        <v>0</v>
      </c>
      <c r="AW98" s="91">
        <f>'002 - Elektroinstalace - ...'!J36</f>
        <v>0</v>
      </c>
      <c r="AX98" s="91">
        <f>'002 - Elektroinstalace - ...'!J37</f>
        <v>0</v>
      </c>
      <c r="AY98" s="91">
        <f>'002 - Elektroinstalace - ...'!J38</f>
        <v>0</v>
      </c>
      <c r="AZ98" s="91">
        <f>'002 - Elektroinstalace - ...'!F35</f>
        <v>0</v>
      </c>
      <c r="BA98" s="91">
        <f>'002 - Elektroinstalace - ...'!F36</f>
        <v>0</v>
      </c>
      <c r="BB98" s="91">
        <f>'002 - Elektroinstalace - ...'!F37</f>
        <v>0</v>
      </c>
      <c r="BC98" s="91">
        <f>'002 - Elektroinstalace - ...'!F38</f>
        <v>0</v>
      </c>
      <c r="BD98" s="93">
        <f>'002 - Elektroinstalace - ...'!F39</f>
        <v>0</v>
      </c>
      <c r="BT98" s="25" t="s">
        <v>83</v>
      </c>
      <c r="BV98" s="25" t="s">
        <v>77</v>
      </c>
      <c r="BW98" s="25" t="s">
        <v>91</v>
      </c>
      <c r="BX98" s="25" t="s">
        <v>82</v>
      </c>
      <c r="CL98" s="25" t="s">
        <v>1</v>
      </c>
    </row>
    <row r="99" spans="1:90" s="4" customFormat="1" ht="16.5" customHeight="1">
      <c r="A99" s="88" t="s">
        <v>84</v>
      </c>
      <c r="B99" s="51"/>
      <c r="C99" s="10"/>
      <c r="D99" s="10"/>
      <c r="E99" s="228" t="s">
        <v>92</v>
      </c>
      <c r="F99" s="228"/>
      <c r="G99" s="228"/>
      <c r="H99" s="228"/>
      <c r="I99" s="228"/>
      <c r="J99" s="10"/>
      <c r="K99" s="228" t="s">
        <v>93</v>
      </c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6">
        <f>'003 - Ostatní a vedlejší ...'!J32</f>
        <v>0</v>
      </c>
      <c r="AH99" s="227"/>
      <c r="AI99" s="227"/>
      <c r="AJ99" s="227"/>
      <c r="AK99" s="227"/>
      <c r="AL99" s="227"/>
      <c r="AM99" s="227"/>
      <c r="AN99" s="226">
        <f>'003 - Ostatní a vedlejší ...'!J41</f>
        <v>0</v>
      </c>
      <c r="AO99" s="227"/>
      <c r="AP99" s="227"/>
      <c r="AQ99" s="89" t="s">
        <v>87</v>
      </c>
      <c r="AR99" s="51"/>
      <c r="AS99" s="94">
        <v>0</v>
      </c>
      <c r="AT99" s="95">
        <f>ROUND(SUM(AV99:AW99),2)</f>
        <v>0</v>
      </c>
      <c r="AU99" s="96">
        <f>'003 - Ostatní a vedlejší ...'!P122</f>
        <v>0</v>
      </c>
      <c r="AV99" s="95">
        <f>'003 - Ostatní a vedlejší ...'!J35</f>
        <v>0</v>
      </c>
      <c r="AW99" s="95">
        <f>'003 - Ostatní a vedlejší ...'!J36</f>
        <v>0</v>
      </c>
      <c r="AX99" s="95">
        <f>'003 - Ostatní a vedlejší ...'!J37</f>
        <v>0</v>
      </c>
      <c r="AY99" s="95">
        <f>'003 - Ostatní a vedlejší ...'!J38</f>
        <v>0</v>
      </c>
      <c r="AZ99" s="95">
        <f>'003 - Ostatní a vedlejší ...'!F35</f>
        <v>0</v>
      </c>
      <c r="BA99" s="95">
        <f>'003 - Ostatní a vedlejší ...'!F36</f>
        <v>0</v>
      </c>
      <c r="BB99" s="95">
        <f>'003 - Ostatní a vedlejší ...'!F37</f>
        <v>0</v>
      </c>
      <c r="BC99" s="95">
        <f>'003 - Ostatní a vedlejší ...'!F38</f>
        <v>0</v>
      </c>
      <c r="BD99" s="97">
        <f>'003 - Ostatní a vedlejší ...'!F39</f>
        <v>0</v>
      </c>
      <c r="BT99" s="25" t="s">
        <v>83</v>
      </c>
      <c r="BV99" s="25" t="s">
        <v>77</v>
      </c>
      <c r="BW99" s="25" t="s">
        <v>94</v>
      </c>
      <c r="BX99" s="25" t="s">
        <v>82</v>
      </c>
      <c r="CL99" s="25" t="s">
        <v>1</v>
      </c>
    </row>
    <row r="100" spans="1:90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0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9:AM99"/>
    <mergeCell ref="AN99:AP99"/>
    <mergeCell ref="L85:AJ85"/>
    <mergeCell ref="AM87:AN87"/>
    <mergeCell ref="E99:I99"/>
    <mergeCell ref="K99:AF99"/>
    <mergeCell ref="AG94:AM94"/>
    <mergeCell ref="AN94:AP94"/>
    <mergeCell ref="AN96:AP96"/>
    <mergeCell ref="E96:I96"/>
    <mergeCell ref="K96:AF96"/>
    <mergeCell ref="AG96:AM96"/>
    <mergeCell ref="K98:AF98"/>
    <mergeCell ref="AN98:AP98"/>
    <mergeCell ref="E98:I98"/>
    <mergeCell ref="AG98:AM98"/>
    <mergeCell ref="AS89:AT91"/>
    <mergeCell ref="AM89:AP89"/>
    <mergeCell ref="AM90:AP90"/>
    <mergeCell ref="E97:I97"/>
    <mergeCell ref="AN97:AP97"/>
    <mergeCell ref="K97:AF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</mergeCells>
  <hyperlinks>
    <hyperlink ref="A96" location="'001 - Stavební část'!C2" display="/"/>
    <hyperlink ref="A98" location="'002 - Elektroinstalace - ...'!C2" display="/"/>
    <hyperlink ref="A99" location="'003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81"/>
  <sheetViews>
    <sheetView showGridLines="0" topLeftCell="C133" workbookViewId="0">
      <selection activeCell="I144" sqref="I14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64" t="str">
        <f>'Rekapitulace stavby'!K6</f>
        <v>Stavební úpravy objektu DPO p.č. 850, k.ú. Mariánské Hory, obec Ostrava</v>
      </c>
      <c r="F7" s="265"/>
      <c r="G7" s="265"/>
      <c r="H7" s="265"/>
      <c r="L7" s="20"/>
    </row>
    <row r="8" spans="1:46" s="1" customFormat="1" ht="12" customHeight="1">
      <c r="B8" s="20"/>
      <c r="D8" s="27" t="s">
        <v>96</v>
      </c>
      <c r="L8" s="20"/>
    </row>
    <row r="9" spans="1:46" s="2" customFormat="1" ht="23.25" customHeight="1">
      <c r="A9" s="32"/>
      <c r="B9" s="33"/>
      <c r="C9" s="32"/>
      <c r="D9" s="32"/>
      <c r="E9" s="264" t="s">
        <v>97</v>
      </c>
      <c r="F9" s="263"/>
      <c r="G9" s="263"/>
      <c r="H9" s="26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3" t="s">
        <v>99</v>
      </c>
      <c r="F11" s="263"/>
      <c r="G11" s="263"/>
      <c r="H11" s="263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30. 8. 2022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66" t="str">
        <f>'Rekapitulace stavby'!E14</f>
        <v>Vyplň údaj</v>
      </c>
      <c r="F20" s="258"/>
      <c r="G20" s="258"/>
      <c r="H20" s="258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62" t="s">
        <v>1</v>
      </c>
      <c r="F29" s="262"/>
      <c r="G29" s="262"/>
      <c r="H29" s="262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ROUND(J140,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ROUND((SUM(BE140:BE580)),  2)</f>
        <v>0</v>
      </c>
      <c r="G35" s="32"/>
      <c r="H35" s="32"/>
      <c r="I35" s="105">
        <v>0.21</v>
      </c>
      <c r="J35" s="104">
        <f>ROUND(((SUM(BE140:BE580))*I35),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ROUND((SUM(BF140:BF580)),  2)</f>
        <v>0</v>
      </c>
      <c r="G36" s="32"/>
      <c r="H36" s="32"/>
      <c r="I36" s="105">
        <v>0.15</v>
      </c>
      <c r="J36" s="104">
        <f>ROUND(((SUM(BF140:BF580))*I36),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ROUND((SUM(BG140:BG580)),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ROUND((SUM(BH140:BH580)),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ROUND((SUM(BI140:BI580)),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64" t="str">
        <f>E7</f>
        <v>Stavební úpravy objektu DPO p.č. 850, k.ú. Mariánské Hory, obec Ostrava</v>
      </c>
      <c r="F85" s="265"/>
      <c r="G85" s="265"/>
      <c r="H85" s="26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96</v>
      </c>
      <c r="L86" s="20"/>
    </row>
    <row r="87" spans="1:31" s="2" customFormat="1" ht="23.25" customHeight="1">
      <c r="A87" s="32"/>
      <c r="B87" s="33"/>
      <c r="C87" s="32"/>
      <c r="D87" s="32"/>
      <c r="E87" s="264" t="s">
        <v>97</v>
      </c>
      <c r="F87" s="263"/>
      <c r="G87" s="263"/>
      <c r="H87" s="26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3" t="str">
        <f>E11</f>
        <v>001 - Stavební část</v>
      </c>
      <c r="F89" s="263"/>
      <c r="G89" s="263"/>
      <c r="H89" s="263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30. 8. 2022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Dopravní podnik Ostrava a.s.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101</v>
      </c>
      <c r="D96" s="106"/>
      <c r="E96" s="106"/>
      <c r="F96" s="106"/>
      <c r="G96" s="106"/>
      <c r="H96" s="106"/>
      <c r="I96" s="106"/>
      <c r="J96" s="115" t="s">
        <v>102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103</v>
      </c>
      <c r="D98" s="32"/>
      <c r="E98" s="32"/>
      <c r="F98" s="32"/>
      <c r="G98" s="32"/>
      <c r="H98" s="32"/>
      <c r="I98" s="32"/>
      <c r="J98" s="71">
        <f>J140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104</v>
      </c>
    </row>
    <row r="99" spans="1:47" s="9" customFormat="1" ht="24.95" customHeight="1">
      <c r="B99" s="117"/>
      <c r="D99" s="118" t="s">
        <v>105</v>
      </c>
      <c r="E99" s="119"/>
      <c r="F99" s="119"/>
      <c r="G99" s="119"/>
      <c r="H99" s="119"/>
      <c r="I99" s="119"/>
      <c r="J99" s="120">
        <f>J141</f>
        <v>0</v>
      </c>
      <c r="L99" s="117"/>
    </row>
    <row r="100" spans="1:47" s="10" customFormat="1" ht="19.899999999999999" customHeight="1">
      <c r="B100" s="121"/>
      <c r="D100" s="122" t="s">
        <v>106</v>
      </c>
      <c r="E100" s="123"/>
      <c r="F100" s="123"/>
      <c r="G100" s="123"/>
      <c r="H100" s="123"/>
      <c r="I100" s="123"/>
      <c r="J100" s="124">
        <f>J142</f>
        <v>0</v>
      </c>
      <c r="L100" s="121"/>
    </row>
    <row r="101" spans="1:47" s="10" customFormat="1" ht="19.899999999999999" customHeight="1">
      <c r="B101" s="121"/>
      <c r="D101" s="122" t="s">
        <v>107</v>
      </c>
      <c r="E101" s="123"/>
      <c r="F101" s="123"/>
      <c r="G101" s="123"/>
      <c r="H101" s="123"/>
      <c r="I101" s="123"/>
      <c r="J101" s="124">
        <f>J152</f>
        <v>0</v>
      </c>
      <c r="L101" s="121"/>
    </row>
    <row r="102" spans="1:47" s="10" customFormat="1" ht="19.899999999999999" customHeight="1">
      <c r="B102" s="121"/>
      <c r="D102" s="122" t="s">
        <v>108</v>
      </c>
      <c r="E102" s="123"/>
      <c r="F102" s="123"/>
      <c r="G102" s="123"/>
      <c r="H102" s="123"/>
      <c r="I102" s="123"/>
      <c r="J102" s="124">
        <f>J164</f>
        <v>0</v>
      </c>
      <c r="L102" s="121"/>
    </row>
    <row r="103" spans="1:47" s="10" customFormat="1" ht="19.899999999999999" customHeight="1">
      <c r="B103" s="121"/>
      <c r="D103" s="122" t="s">
        <v>109</v>
      </c>
      <c r="E103" s="123"/>
      <c r="F103" s="123"/>
      <c r="G103" s="123"/>
      <c r="H103" s="123"/>
      <c r="I103" s="123"/>
      <c r="J103" s="124">
        <f>J171</f>
        <v>0</v>
      </c>
      <c r="L103" s="121"/>
    </row>
    <row r="104" spans="1:47" s="10" customFormat="1" ht="19.899999999999999" customHeight="1">
      <c r="B104" s="121"/>
      <c r="D104" s="122" t="s">
        <v>110</v>
      </c>
      <c r="E104" s="123"/>
      <c r="F104" s="123"/>
      <c r="G104" s="123"/>
      <c r="H104" s="123"/>
      <c r="I104" s="123"/>
      <c r="J104" s="124">
        <f>J257</f>
        <v>0</v>
      </c>
      <c r="L104" s="121"/>
    </row>
    <row r="105" spans="1:47" s="10" customFormat="1" ht="19.899999999999999" customHeight="1">
      <c r="B105" s="121"/>
      <c r="D105" s="122" t="s">
        <v>111</v>
      </c>
      <c r="E105" s="123"/>
      <c r="F105" s="123"/>
      <c r="G105" s="123"/>
      <c r="H105" s="123"/>
      <c r="I105" s="123"/>
      <c r="J105" s="124">
        <f>J264</f>
        <v>0</v>
      </c>
      <c r="L105" s="121"/>
    </row>
    <row r="106" spans="1:47" s="10" customFormat="1" ht="19.899999999999999" customHeight="1">
      <c r="B106" s="121"/>
      <c r="D106" s="122" t="s">
        <v>112</v>
      </c>
      <c r="E106" s="123"/>
      <c r="F106" s="123"/>
      <c r="G106" s="123"/>
      <c r="H106" s="123"/>
      <c r="I106" s="123"/>
      <c r="J106" s="124">
        <f>J333</f>
        <v>0</v>
      </c>
      <c r="L106" s="121"/>
    </row>
    <row r="107" spans="1:47" s="10" customFormat="1" ht="19.899999999999999" customHeight="1">
      <c r="B107" s="121"/>
      <c r="D107" s="122" t="s">
        <v>113</v>
      </c>
      <c r="E107" s="123"/>
      <c r="F107" s="123"/>
      <c r="G107" s="123"/>
      <c r="H107" s="123"/>
      <c r="I107" s="123"/>
      <c r="J107" s="124">
        <f>J343</f>
        <v>0</v>
      </c>
      <c r="L107" s="121"/>
    </row>
    <row r="108" spans="1:47" s="9" customFormat="1" ht="24.95" customHeight="1">
      <c r="B108" s="117"/>
      <c r="D108" s="118" t="s">
        <v>114</v>
      </c>
      <c r="E108" s="119"/>
      <c r="F108" s="119"/>
      <c r="G108" s="119"/>
      <c r="H108" s="119"/>
      <c r="I108" s="119"/>
      <c r="J108" s="120">
        <f>J346</f>
        <v>0</v>
      </c>
      <c r="L108" s="117"/>
    </row>
    <row r="109" spans="1:47" s="10" customFormat="1" ht="19.899999999999999" customHeight="1">
      <c r="B109" s="121"/>
      <c r="D109" s="122" t="s">
        <v>115</v>
      </c>
      <c r="E109" s="123"/>
      <c r="F109" s="123"/>
      <c r="G109" s="123"/>
      <c r="H109" s="123"/>
      <c r="I109" s="123"/>
      <c r="J109" s="124">
        <f>J347</f>
        <v>0</v>
      </c>
      <c r="L109" s="121"/>
    </row>
    <row r="110" spans="1:47" s="10" customFormat="1" ht="19.899999999999999" customHeight="1">
      <c r="B110" s="121"/>
      <c r="D110" s="122" t="s">
        <v>116</v>
      </c>
      <c r="E110" s="123"/>
      <c r="F110" s="123"/>
      <c r="G110" s="123"/>
      <c r="H110" s="123"/>
      <c r="I110" s="123"/>
      <c r="J110" s="124">
        <f>J378</f>
        <v>0</v>
      </c>
      <c r="L110" s="121"/>
    </row>
    <row r="111" spans="1:47" s="10" customFormat="1" ht="19.899999999999999" customHeight="1">
      <c r="B111" s="121"/>
      <c r="D111" s="122" t="s">
        <v>117</v>
      </c>
      <c r="E111" s="123"/>
      <c r="F111" s="123"/>
      <c r="G111" s="123"/>
      <c r="H111" s="123"/>
      <c r="I111" s="123"/>
      <c r="J111" s="124">
        <f>J384</f>
        <v>0</v>
      </c>
      <c r="L111" s="121"/>
    </row>
    <row r="112" spans="1:47" s="10" customFormat="1" ht="19.899999999999999" customHeight="1">
      <c r="B112" s="121"/>
      <c r="D112" s="122" t="s">
        <v>118</v>
      </c>
      <c r="E112" s="123"/>
      <c r="F112" s="123"/>
      <c r="G112" s="123"/>
      <c r="H112" s="123"/>
      <c r="I112" s="123"/>
      <c r="J112" s="124">
        <f>J393</f>
        <v>0</v>
      </c>
      <c r="L112" s="121"/>
    </row>
    <row r="113" spans="1:31" s="10" customFormat="1" ht="19.899999999999999" customHeight="1">
      <c r="B113" s="121"/>
      <c r="D113" s="122" t="s">
        <v>119</v>
      </c>
      <c r="E113" s="123"/>
      <c r="F113" s="123"/>
      <c r="G113" s="123"/>
      <c r="H113" s="123"/>
      <c r="I113" s="123"/>
      <c r="J113" s="124">
        <f>J459</f>
        <v>0</v>
      </c>
      <c r="L113" s="121"/>
    </row>
    <row r="114" spans="1:31" s="10" customFormat="1" ht="19.899999999999999" customHeight="1">
      <c r="B114" s="121"/>
      <c r="D114" s="122" t="s">
        <v>120</v>
      </c>
      <c r="E114" s="123"/>
      <c r="F114" s="123"/>
      <c r="G114" s="123"/>
      <c r="H114" s="123"/>
      <c r="I114" s="123"/>
      <c r="J114" s="124">
        <f>J463</f>
        <v>0</v>
      </c>
      <c r="L114" s="121"/>
    </row>
    <row r="115" spans="1:31" s="10" customFormat="1" ht="19.899999999999999" customHeight="1">
      <c r="B115" s="121"/>
      <c r="D115" s="122" t="s">
        <v>121</v>
      </c>
      <c r="E115" s="123"/>
      <c r="F115" s="123"/>
      <c r="G115" s="123"/>
      <c r="H115" s="123"/>
      <c r="I115" s="123"/>
      <c r="J115" s="124">
        <f>J523</f>
        <v>0</v>
      </c>
      <c r="L115" s="121"/>
    </row>
    <row r="116" spans="1:31" s="10" customFormat="1" ht="19.899999999999999" customHeight="1">
      <c r="B116" s="121"/>
      <c r="D116" s="122" t="s">
        <v>122</v>
      </c>
      <c r="E116" s="123"/>
      <c r="F116" s="123"/>
      <c r="G116" s="123"/>
      <c r="H116" s="123"/>
      <c r="I116" s="123"/>
      <c r="J116" s="124">
        <f>J541</f>
        <v>0</v>
      </c>
      <c r="L116" s="121"/>
    </row>
    <row r="117" spans="1:31" s="9" customFormat="1" ht="24.95" customHeight="1">
      <c r="B117" s="117"/>
      <c r="D117" s="118" t="s">
        <v>123</v>
      </c>
      <c r="E117" s="119"/>
      <c r="F117" s="119"/>
      <c r="G117" s="119"/>
      <c r="H117" s="119"/>
      <c r="I117" s="119"/>
      <c r="J117" s="120">
        <f>J575</f>
        <v>0</v>
      </c>
      <c r="L117" s="117"/>
    </row>
    <row r="118" spans="1:31" s="10" customFormat="1" ht="19.899999999999999" customHeight="1">
      <c r="B118" s="121"/>
      <c r="D118" s="122" t="s">
        <v>124</v>
      </c>
      <c r="E118" s="123"/>
      <c r="F118" s="123"/>
      <c r="G118" s="123"/>
      <c r="H118" s="123"/>
      <c r="I118" s="123"/>
      <c r="J118" s="124">
        <f>J576</f>
        <v>0</v>
      </c>
      <c r="L118" s="121"/>
    </row>
    <row r="119" spans="1:31" s="2" customFormat="1" ht="21.7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4" spans="1:31" s="2" customFormat="1" ht="6.95" customHeight="1">
      <c r="A124" s="32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4.95" customHeight="1">
      <c r="A125" s="32"/>
      <c r="B125" s="33"/>
      <c r="C125" s="21" t="s">
        <v>125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16</v>
      </c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6.25" customHeight="1">
      <c r="A128" s="32"/>
      <c r="B128" s="33"/>
      <c r="C128" s="32"/>
      <c r="D128" s="32"/>
      <c r="E128" s="264" t="str">
        <f>E7</f>
        <v>Stavební úpravy objektu DPO p.č. 850, k.ú. Mariánské Hory, obec Ostrava</v>
      </c>
      <c r="F128" s="265"/>
      <c r="G128" s="265"/>
      <c r="H128" s="265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" customFormat="1" ht="12" customHeight="1">
      <c r="B129" s="20"/>
      <c r="C129" s="27" t="s">
        <v>96</v>
      </c>
      <c r="L129" s="20"/>
    </row>
    <row r="130" spans="1:65" s="2" customFormat="1" ht="23.25" customHeight="1">
      <c r="A130" s="32"/>
      <c r="B130" s="33"/>
      <c r="C130" s="32"/>
      <c r="D130" s="32"/>
      <c r="E130" s="264" t="s">
        <v>97</v>
      </c>
      <c r="F130" s="263"/>
      <c r="G130" s="263"/>
      <c r="H130" s="263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98</v>
      </c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43" t="str">
        <f>E11</f>
        <v>001 - Stavební část</v>
      </c>
      <c r="F132" s="263"/>
      <c r="G132" s="263"/>
      <c r="H132" s="263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F14</f>
        <v xml:space="preserve"> </v>
      </c>
      <c r="G134" s="32"/>
      <c r="H134" s="32"/>
      <c r="I134" s="27" t="s">
        <v>22</v>
      </c>
      <c r="J134" s="55" t="str">
        <f>IF(J14="","",J14)</f>
        <v>30. 8. 2022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3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15.2" customHeight="1">
      <c r="A136" s="32"/>
      <c r="B136" s="33"/>
      <c r="C136" s="27" t="s">
        <v>24</v>
      </c>
      <c r="D136" s="32"/>
      <c r="E136" s="32"/>
      <c r="F136" s="25" t="str">
        <f>E17</f>
        <v>Dopravní podnik Ostrava a.s.</v>
      </c>
      <c r="G136" s="32"/>
      <c r="H136" s="32"/>
      <c r="I136" s="27" t="s">
        <v>30</v>
      </c>
      <c r="J136" s="30" t="str">
        <f>E23</f>
        <v>RP Projekt s.r.o.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28</v>
      </c>
      <c r="D137" s="32"/>
      <c r="E137" s="32"/>
      <c r="F137" s="25" t="str">
        <f>IF(E20="","",E20)</f>
        <v>Vyplň údaj</v>
      </c>
      <c r="G137" s="32"/>
      <c r="H137" s="32"/>
      <c r="I137" s="27" t="s">
        <v>33</v>
      </c>
      <c r="J137" s="30" t="str">
        <f>E26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3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25"/>
      <c r="B139" s="126"/>
      <c r="C139" s="127" t="s">
        <v>126</v>
      </c>
      <c r="D139" s="128" t="s">
        <v>60</v>
      </c>
      <c r="E139" s="128" t="s">
        <v>56</v>
      </c>
      <c r="F139" s="128" t="s">
        <v>57</v>
      </c>
      <c r="G139" s="128" t="s">
        <v>127</v>
      </c>
      <c r="H139" s="128" t="s">
        <v>128</v>
      </c>
      <c r="I139" s="128" t="s">
        <v>129</v>
      </c>
      <c r="J139" s="128" t="s">
        <v>102</v>
      </c>
      <c r="K139" s="129" t="s">
        <v>130</v>
      </c>
      <c r="L139" s="130"/>
      <c r="M139" s="62" t="s">
        <v>1</v>
      </c>
      <c r="N139" s="63" t="s">
        <v>39</v>
      </c>
      <c r="O139" s="63" t="s">
        <v>131</v>
      </c>
      <c r="P139" s="63" t="s">
        <v>132</v>
      </c>
      <c r="Q139" s="63" t="s">
        <v>133</v>
      </c>
      <c r="R139" s="63" t="s">
        <v>134</v>
      </c>
      <c r="S139" s="63" t="s">
        <v>135</v>
      </c>
      <c r="T139" s="64" t="s">
        <v>136</v>
      </c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</row>
    <row r="140" spans="1:65" s="2" customFormat="1" ht="22.9" customHeight="1">
      <c r="A140" s="32"/>
      <c r="B140" s="33"/>
      <c r="C140" s="69" t="s">
        <v>137</v>
      </c>
      <c r="D140" s="32"/>
      <c r="E140" s="32"/>
      <c r="F140" s="32"/>
      <c r="G140" s="32"/>
      <c r="H140" s="32"/>
      <c r="I140" s="32"/>
      <c r="J140" s="131">
        <f>BK140</f>
        <v>0</v>
      </c>
      <c r="K140" s="32"/>
      <c r="L140" s="33"/>
      <c r="M140" s="65"/>
      <c r="N140" s="56"/>
      <c r="O140" s="66"/>
      <c r="P140" s="132">
        <f>P141+P346+P575</f>
        <v>0</v>
      </c>
      <c r="Q140" s="66"/>
      <c r="R140" s="132">
        <f>R141+R346+R575</f>
        <v>38.487701810000004</v>
      </c>
      <c r="S140" s="66"/>
      <c r="T140" s="133">
        <f>T141+T346+T575</f>
        <v>31.961058999999999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74</v>
      </c>
      <c r="AU140" s="17" t="s">
        <v>104</v>
      </c>
      <c r="BK140" s="134">
        <f>BK141+BK346+BK575</f>
        <v>0</v>
      </c>
    </row>
    <row r="141" spans="1:65" s="12" customFormat="1" ht="25.9" customHeight="1">
      <c r="B141" s="135"/>
      <c r="D141" s="136" t="s">
        <v>74</v>
      </c>
      <c r="E141" s="137" t="s">
        <v>138</v>
      </c>
      <c r="F141" s="137" t="s">
        <v>139</v>
      </c>
      <c r="I141" s="138"/>
      <c r="J141" s="139">
        <f>BK141</f>
        <v>0</v>
      </c>
      <c r="L141" s="135"/>
      <c r="M141" s="140"/>
      <c r="N141" s="141"/>
      <c r="O141" s="141"/>
      <c r="P141" s="142">
        <f>P142+P152+P164+P171+P257+P264+P333+P343</f>
        <v>0</v>
      </c>
      <c r="Q141" s="141"/>
      <c r="R141" s="142">
        <f>R142+R152+R164+R171+R257+R264+R333+R343</f>
        <v>31.107165570000003</v>
      </c>
      <c r="S141" s="141"/>
      <c r="T141" s="143">
        <f>T142+T152+T164+T171+T257+T264+T333+T343</f>
        <v>30.672234</v>
      </c>
      <c r="AR141" s="136" t="s">
        <v>81</v>
      </c>
      <c r="AT141" s="144" t="s">
        <v>74</v>
      </c>
      <c r="AU141" s="144" t="s">
        <v>75</v>
      </c>
      <c r="AY141" s="136" t="s">
        <v>140</v>
      </c>
      <c r="BK141" s="145">
        <f>BK142+BK152+BK164+BK171+BK257+BK264+BK333+BK343</f>
        <v>0</v>
      </c>
    </row>
    <row r="142" spans="1:65" s="12" customFormat="1" ht="22.9" customHeight="1">
      <c r="B142" s="135"/>
      <c r="D142" s="136" t="s">
        <v>74</v>
      </c>
      <c r="E142" s="146" t="s">
        <v>81</v>
      </c>
      <c r="F142" s="146" t="s">
        <v>141</v>
      </c>
      <c r="I142" s="138"/>
      <c r="J142" s="147">
        <f>BK142</f>
        <v>0</v>
      </c>
      <c r="L142" s="135"/>
      <c r="M142" s="140"/>
      <c r="N142" s="141"/>
      <c r="O142" s="141"/>
      <c r="P142" s="142">
        <f>SUM(P143:P151)</f>
        <v>0</v>
      </c>
      <c r="Q142" s="141"/>
      <c r="R142" s="142">
        <f>SUM(R143:R151)</f>
        <v>0</v>
      </c>
      <c r="S142" s="141"/>
      <c r="T142" s="143">
        <f>SUM(T143:T151)</f>
        <v>0</v>
      </c>
      <c r="AR142" s="136" t="s">
        <v>81</v>
      </c>
      <c r="AT142" s="144" t="s">
        <v>74</v>
      </c>
      <c r="AU142" s="144" t="s">
        <v>81</v>
      </c>
      <c r="AY142" s="136" t="s">
        <v>140</v>
      </c>
      <c r="BK142" s="145">
        <f>SUM(BK143:BK151)</f>
        <v>0</v>
      </c>
    </row>
    <row r="143" spans="1:65" s="2" customFormat="1" ht="24.2" customHeight="1">
      <c r="A143" s="32"/>
      <c r="B143" s="148"/>
      <c r="C143" s="149" t="s">
        <v>81</v>
      </c>
      <c r="D143" s="149" t="s">
        <v>142</v>
      </c>
      <c r="E143" s="150" t="s">
        <v>143</v>
      </c>
      <c r="F143" s="151" t="s">
        <v>144</v>
      </c>
      <c r="G143" s="152" t="s">
        <v>145</v>
      </c>
      <c r="H143" s="153">
        <v>1.2</v>
      </c>
      <c r="I143" s="154"/>
      <c r="J143" s="155">
        <f>ROUND(I143*H143,2)</f>
        <v>0</v>
      </c>
      <c r="K143" s="151" t="s">
        <v>146</v>
      </c>
      <c r="L143" s="33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0" t="s">
        <v>147</v>
      </c>
      <c r="AT143" s="160" t="s">
        <v>142</v>
      </c>
      <c r="AU143" s="160" t="s">
        <v>83</v>
      </c>
      <c r="AY143" s="17" t="s">
        <v>140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7" t="s">
        <v>81</v>
      </c>
      <c r="BK143" s="161">
        <f>ROUND(I143*H143,2)</f>
        <v>0</v>
      </c>
      <c r="BL143" s="17" t="s">
        <v>147</v>
      </c>
      <c r="BM143" s="160" t="s">
        <v>148</v>
      </c>
    </row>
    <row r="144" spans="1:65" s="2" customFormat="1" ht="29.25">
      <c r="A144" s="32"/>
      <c r="B144" s="33"/>
      <c r="C144" s="32"/>
      <c r="D144" s="162" t="s">
        <v>149</v>
      </c>
      <c r="E144" s="32"/>
      <c r="F144" s="163" t="s">
        <v>150</v>
      </c>
      <c r="G144" s="32"/>
      <c r="H144" s="32"/>
      <c r="I144" s="164"/>
      <c r="J144" s="32"/>
      <c r="K144" s="32"/>
      <c r="L144" s="33"/>
      <c r="M144" s="165"/>
      <c r="N144" s="166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149</v>
      </c>
      <c r="AU144" s="17" t="s">
        <v>83</v>
      </c>
    </row>
    <row r="145" spans="1:65" s="13" customFormat="1">
      <c r="B145" s="167"/>
      <c r="D145" s="162" t="s">
        <v>151</v>
      </c>
      <c r="E145" s="168" t="s">
        <v>1</v>
      </c>
      <c r="F145" s="169" t="s">
        <v>152</v>
      </c>
      <c r="H145" s="168" t="s">
        <v>1</v>
      </c>
      <c r="I145" s="170"/>
      <c r="L145" s="167"/>
      <c r="M145" s="171"/>
      <c r="N145" s="172"/>
      <c r="O145" s="172"/>
      <c r="P145" s="172"/>
      <c r="Q145" s="172"/>
      <c r="R145" s="172"/>
      <c r="S145" s="172"/>
      <c r="T145" s="173"/>
      <c r="AT145" s="168" t="s">
        <v>151</v>
      </c>
      <c r="AU145" s="168" t="s">
        <v>83</v>
      </c>
      <c r="AV145" s="13" t="s">
        <v>81</v>
      </c>
      <c r="AW145" s="13" t="s">
        <v>32</v>
      </c>
      <c r="AX145" s="13" t="s">
        <v>75</v>
      </c>
      <c r="AY145" s="168" t="s">
        <v>140</v>
      </c>
    </row>
    <row r="146" spans="1:65" s="14" customFormat="1">
      <c r="B146" s="174"/>
      <c r="D146" s="162" t="s">
        <v>151</v>
      </c>
      <c r="E146" s="175" t="s">
        <v>1</v>
      </c>
      <c r="F146" s="176" t="s">
        <v>153</v>
      </c>
      <c r="H146" s="177">
        <v>1.2</v>
      </c>
      <c r="I146" s="178"/>
      <c r="L146" s="174"/>
      <c r="M146" s="179"/>
      <c r="N146" s="180"/>
      <c r="O146" s="180"/>
      <c r="P146" s="180"/>
      <c r="Q146" s="180"/>
      <c r="R146" s="180"/>
      <c r="S146" s="180"/>
      <c r="T146" s="181"/>
      <c r="AT146" s="175" t="s">
        <v>151</v>
      </c>
      <c r="AU146" s="175" t="s">
        <v>83</v>
      </c>
      <c r="AV146" s="14" t="s">
        <v>83</v>
      </c>
      <c r="AW146" s="14" t="s">
        <v>32</v>
      </c>
      <c r="AX146" s="14" t="s">
        <v>81</v>
      </c>
      <c r="AY146" s="175" t="s">
        <v>140</v>
      </c>
    </row>
    <row r="147" spans="1:65" s="2" customFormat="1" ht="33" customHeight="1">
      <c r="A147" s="32"/>
      <c r="B147" s="148"/>
      <c r="C147" s="149" t="s">
        <v>83</v>
      </c>
      <c r="D147" s="149" t="s">
        <v>142</v>
      </c>
      <c r="E147" s="150" t="s">
        <v>154</v>
      </c>
      <c r="F147" s="151" t="s">
        <v>155</v>
      </c>
      <c r="G147" s="152" t="s">
        <v>145</v>
      </c>
      <c r="H147" s="153">
        <v>1.2</v>
      </c>
      <c r="I147" s="154"/>
      <c r="J147" s="155">
        <f>ROUND(I147*H147,2)</f>
        <v>0</v>
      </c>
      <c r="K147" s="151" t="s">
        <v>146</v>
      </c>
      <c r="L147" s="33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0" t="s">
        <v>147</v>
      </c>
      <c r="AT147" s="160" t="s">
        <v>142</v>
      </c>
      <c r="AU147" s="160" t="s">
        <v>83</v>
      </c>
      <c r="AY147" s="17" t="s">
        <v>140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7" t="s">
        <v>81</v>
      </c>
      <c r="BK147" s="161">
        <f>ROUND(I147*H147,2)</f>
        <v>0</v>
      </c>
      <c r="BL147" s="17" t="s">
        <v>147</v>
      </c>
      <c r="BM147" s="160" t="s">
        <v>156</v>
      </c>
    </row>
    <row r="148" spans="1:65" s="2" customFormat="1" ht="39">
      <c r="A148" s="32"/>
      <c r="B148" s="33"/>
      <c r="C148" s="32"/>
      <c r="D148" s="162" t="s">
        <v>149</v>
      </c>
      <c r="E148" s="32"/>
      <c r="F148" s="163" t="s">
        <v>157</v>
      </c>
      <c r="G148" s="32"/>
      <c r="H148" s="32"/>
      <c r="I148" s="164"/>
      <c r="J148" s="32"/>
      <c r="K148" s="32"/>
      <c r="L148" s="33"/>
      <c r="M148" s="165"/>
      <c r="N148" s="166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149</v>
      </c>
      <c r="AU148" s="17" t="s">
        <v>83</v>
      </c>
    </row>
    <row r="149" spans="1:65" s="2" customFormat="1" ht="33" customHeight="1">
      <c r="A149" s="32"/>
      <c r="B149" s="148"/>
      <c r="C149" s="149" t="s">
        <v>158</v>
      </c>
      <c r="D149" s="149" t="s">
        <v>142</v>
      </c>
      <c r="E149" s="150" t="s">
        <v>159</v>
      </c>
      <c r="F149" s="151" t="s">
        <v>160</v>
      </c>
      <c r="G149" s="152" t="s">
        <v>161</v>
      </c>
      <c r="H149" s="153">
        <v>2.16</v>
      </c>
      <c r="I149" s="154"/>
      <c r="J149" s="155">
        <f>ROUND(I149*H149,2)</f>
        <v>0</v>
      </c>
      <c r="K149" s="151" t="s">
        <v>146</v>
      </c>
      <c r="L149" s="33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147</v>
      </c>
      <c r="AT149" s="160" t="s">
        <v>142</v>
      </c>
      <c r="AU149" s="160" t="s">
        <v>83</v>
      </c>
      <c r="AY149" s="17" t="s">
        <v>140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81</v>
      </c>
      <c r="BK149" s="161">
        <f>ROUND(I149*H149,2)</f>
        <v>0</v>
      </c>
      <c r="BL149" s="17" t="s">
        <v>147</v>
      </c>
      <c r="BM149" s="160" t="s">
        <v>162</v>
      </c>
    </row>
    <row r="150" spans="1:65" s="2" customFormat="1" ht="29.25">
      <c r="A150" s="32"/>
      <c r="B150" s="33"/>
      <c r="C150" s="32"/>
      <c r="D150" s="162" t="s">
        <v>149</v>
      </c>
      <c r="E150" s="32"/>
      <c r="F150" s="163" t="s">
        <v>163</v>
      </c>
      <c r="G150" s="32"/>
      <c r="H150" s="32"/>
      <c r="I150" s="164"/>
      <c r="J150" s="32"/>
      <c r="K150" s="32"/>
      <c r="L150" s="33"/>
      <c r="M150" s="165"/>
      <c r="N150" s="166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149</v>
      </c>
      <c r="AU150" s="17" t="s">
        <v>83</v>
      </c>
    </row>
    <row r="151" spans="1:65" s="14" customFormat="1">
      <c r="B151" s="174"/>
      <c r="D151" s="162" t="s">
        <v>151</v>
      </c>
      <c r="F151" s="176" t="s">
        <v>164</v>
      </c>
      <c r="H151" s="177">
        <v>2.16</v>
      </c>
      <c r="I151" s="178"/>
      <c r="L151" s="174"/>
      <c r="M151" s="179"/>
      <c r="N151" s="180"/>
      <c r="O151" s="180"/>
      <c r="P151" s="180"/>
      <c r="Q151" s="180"/>
      <c r="R151" s="180"/>
      <c r="S151" s="180"/>
      <c r="T151" s="181"/>
      <c r="AT151" s="175" t="s">
        <v>151</v>
      </c>
      <c r="AU151" s="175" t="s">
        <v>83</v>
      </c>
      <c r="AV151" s="14" t="s">
        <v>83</v>
      </c>
      <c r="AW151" s="14" t="s">
        <v>3</v>
      </c>
      <c r="AX151" s="14" t="s">
        <v>81</v>
      </c>
      <c r="AY151" s="175" t="s">
        <v>140</v>
      </c>
    </row>
    <row r="152" spans="1:65" s="12" customFormat="1" ht="22.9" customHeight="1">
      <c r="B152" s="135"/>
      <c r="D152" s="136" t="s">
        <v>74</v>
      </c>
      <c r="E152" s="146" t="s">
        <v>83</v>
      </c>
      <c r="F152" s="146" t="s">
        <v>165</v>
      </c>
      <c r="I152" s="138"/>
      <c r="J152" s="147">
        <f>BK152</f>
        <v>0</v>
      </c>
      <c r="L152" s="135"/>
      <c r="M152" s="140"/>
      <c r="N152" s="141"/>
      <c r="O152" s="141"/>
      <c r="P152" s="142">
        <f>SUM(P153:P163)</f>
        <v>0</v>
      </c>
      <c r="Q152" s="141"/>
      <c r="R152" s="142">
        <f>SUM(R153:R163)</f>
        <v>3.2706595099999998</v>
      </c>
      <c r="S152" s="141"/>
      <c r="T152" s="143">
        <f>SUM(T153:T163)</f>
        <v>0</v>
      </c>
      <c r="AR152" s="136" t="s">
        <v>81</v>
      </c>
      <c r="AT152" s="144" t="s">
        <v>74</v>
      </c>
      <c r="AU152" s="144" t="s">
        <v>81</v>
      </c>
      <c r="AY152" s="136" t="s">
        <v>140</v>
      </c>
      <c r="BK152" s="145">
        <f>SUM(BK153:BK163)</f>
        <v>0</v>
      </c>
    </row>
    <row r="153" spans="1:65" s="2" customFormat="1" ht="21.75" customHeight="1">
      <c r="A153" s="32"/>
      <c r="B153" s="148"/>
      <c r="C153" s="149" t="s">
        <v>147</v>
      </c>
      <c r="D153" s="149" t="s">
        <v>142</v>
      </c>
      <c r="E153" s="150" t="s">
        <v>166</v>
      </c>
      <c r="F153" s="151" t="s">
        <v>167</v>
      </c>
      <c r="G153" s="152" t="s">
        <v>145</v>
      </c>
      <c r="H153" s="153">
        <v>0.12</v>
      </c>
      <c r="I153" s="154"/>
      <c r="J153" s="155">
        <f>ROUND(I153*H153,2)</f>
        <v>0</v>
      </c>
      <c r="K153" s="151" t="s">
        <v>146</v>
      </c>
      <c r="L153" s="33"/>
      <c r="M153" s="156" t="s">
        <v>1</v>
      </c>
      <c r="N153" s="157" t="s">
        <v>40</v>
      </c>
      <c r="O153" s="58"/>
      <c r="P153" s="158">
        <f>O153*H153</f>
        <v>0</v>
      </c>
      <c r="Q153" s="158">
        <v>2.2563399999999998</v>
      </c>
      <c r="R153" s="158">
        <f>Q153*H153</f>
        <v>0.27076079999999997</v>
      </c>
      <c r="S153" s="158">
        <v>0</v>
      </c>
      <c r="T153" s="15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0" t="s">
        <v>147</v>
      </c>
      <c r="AT153" s="160" t="s">
        <v>142</v>
      </c>
      <c r="AU153" s="160" t="s">
        <v>83</v>
      </c>
      <c r="AY153" s="17" t="s">
        <v>140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81</v>
      </c>
      <c r="BK153" s="161">
        <f>ROUND(I153*H153,2)</f>
        <v>0</v>
      </c>
      <c r="BL153" s="17" t="s">
        <v>147</v>
      </c>
      <c r="BM153" s="160" t="s">
        <v>168</v>
      </c>
    </row>
    <row r="154" spans="1:65" s="2" customFormat="1" ht="19.5">
      <c r="A154" s="32"/>
      <c r="B154" s="33"/>
      <c r="C154" s="32"/>
      <c r="D154" s="162" t="s">
        <v>149</v>
      </c>
      <c r="E154" s="32"/>
      <c r="F154" s="163" t="s">
        <v>169</v>
      </c>
      <c r="G154" s="32"/>
      <c r="H154" s="32"/>
      <c r="I154" s="164"/>
      <c r="J154" s="32"/>
      <c r="K154" s="32"/>
      <c r="L154" s="33"/>
      <c r="M154" s="165"/>
      <c r="N154" s="166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149</v>
      </c>
      <c r="AU154" s="17" t="s">
        <v>83</v>
      </c>
    </row>
    <row r="155" spans="1:65" s="13" customFormat="1">
      <c r="B155" s="167"/>
      <c r="D155" s="162" t="s">
        <v>151</v>
      </c>
      <c r="E155" s="168" t="s">
        <v>1</v>
      </c>
      <c r="F155" s="169" t="s">
        <v>152</v>
      </c>
      <c r="H155" s="168" t="s">
        <v>1</v>
      </c>
      <c r="I155" s="170"/>
      <c r="L155" s="167"/>
      <c r="M155" s="171"/>
      <c r="N155" s="172"/>
      <c r="O155" s="172"/>
      <c r="P155" s="172"/>
      <c r="Q155" s="172"/>
      <c r="R155" s="172"/>
      <c r="S155" s="172"/>
      <c r="T155" s="173"/>
      <c r="AT155" s="168" t="s">
        <v>151</v>
      </c>
      <c r="AU155" s="168" t="s">
        <v>83</v>
      </c>
      <c r="AV155" s="13" t="s">
        <v>81</v>
      </c>
      <c r="AW155" s="13" t="s">
        <v>32</v>
      </c>
      <c r="AX155" s="13" t="s">
        <v>75</v>
      </c>
      <c r="AY155" s="168" t="s">
        <v>140</v>
      </c>
    </row>
    <row r="156" spans="1:65" s="14" customFormat="1">
      <c r="B156" s="174"/>
      <c r="D156" s="162" t="s">
        <v>151</v>
      </c>
      <c r="E156" s="175" t="s">
        <v>1</v>
      </c>
      <c r="F156" s="176" t="s">
        <v>170</v>
      </c>
      <c r="H156" s="177">
        <v>0.12</v>
      </c>
      <c r="I156" s="178"/>
      <c r="L156" s="174"/>
      <c r="M156" s="179"/>
      <c r="N156" s="180"/>
      <c r="O156" s="180"/>
      <c r="P156" s="180"/>
      <c r="Q156" s="180"/>
      <c r="R156" s="180"/>
      <c r="S156" s="180"/>
      <c r="T156" s="181"/>
      <c r="AT156" s="175" t="s">
        <v>151</v>
      </c>
      <c r="AU156" s="175" t="s">
        <v>83</v>
      </c>
      <c r="AV156" s="14" t="s">
        <v>83</v>
      </c>
      <c r="AW156" s="14" t="s">
        <v>32</v>
      </c>
      <c r="AX156" s="14" t="s">
        <v>81</v>
      </c>
      <c r="AY156" s="175" t="s">
        <v>140</v>
      </c>
    </row>
    <row r="157" spans="1:65" s="2" customFormat="1" ht="24.2" customHeight="1">
      <c r="A157" s="32"/>
      <c r="B157" s="148"/>
      <c r="C157" s="149" t="s">
        <v>171</v>
      </c>
      <c r="D157" s="149" t="s">
        <v>142</v>
      </c>
      <c r="E157" s="150" t="s">
        <v>172</v>
      </c>
      <c r="F157" s="151" t="s">
        <v>173</v>
      </c>
      <c r="G157" s="152" t="s">
        <v>145</v>
      </c>
      <c r="H157" s="153">
        <v>1.1339999999999999</v>
      </c>
      <c r="I157" s="154"/>
      <c r="J157" s="155">
        <f>ROUND(I157*H157,2)</f>
        <v>0</v>
      </c>
      <c r="K157" s="151" t="s">
        <v>146</v>
      </c>
      <c r="L157" s="33"/>
      <c r="M157" s="156" t="s">
        <v>1</v>
      </c>
      <c r="N157" s="157" t="s">
        <v>40</v>
      </c>
      <c r="O157" s="58"/>
      <c r="P157" s="158">
        <f>O157*H157</f>
        <v>0</v>
      </c>
      <c r="Q157" s="158">
        <v>2.45329</v>
      </c>
      <c r="R157" s="158">
        <f>Q157*H157</f>
        <v>2.7820308599999999</v>
      </c>
      <c r="S157" s="158">
        <v>0</v>
      </c>
      <c r="T157" s="15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0" t="s">
        <v>147</v>
      </c>
      <c r="AT157" s="160" t="s">
        <v>142</v>
      </c>
      <c r="AU157" s="160" t="s">
        <v>83</v>
      </c>
      <c r="AY157" s="17" t="s">
        <v>140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7" t="s">
        <v>81</v>
      </c>
      <c r="BK157" s="161">
        <f>ROUND(I157*H157,2)</f>
        <v>0</v>
      </c>
      <c r="BL157" s="17" t="s">
        <v>147</v>
      </c>
      <c r="BM157" s="160" t="s">
        <v>174</v>
      </c>
    </row>
    <row r="158" spans="1:65" s="2" customFormat="1" ht="19.5">
      <c r="A158" s="32"/>
      <c r="B158" s="33"/>
      <c r="C158" s="32"/>
      <c r="D158" s="162" t="s">
        <v>149</v>
      </c>
      <c r="E158" s="32"/>
      <c r="F158" s="163" t="s">
        <v>175</v>
      </c>
      <c r="G158" s="32"/>
      <c r="H158" s="32"/>
      <c r="I158" s="164"/>
      <c r="J158" s="32"/>
      <c r="K158" s="32"/>
      <c r="L158" s="33"/>
      <c r="M158" s="165"/>
      <c r="N158" s="166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149</v>
      </c>
      <c r="AU158" s="17" t="s">
        <v>83</v>
      </c>
    </row>
    <row r="159" spans="1:65" s="13" customFormat="1">
      <c r="B159" s="167"/>
      <c r="D159" s="162" t="s">
        <v>151</v>
      </c>
      <c r="E159" s="168" t="s">
        <v>1</v>
      </c>
      <c r="F159" s="169" t="s">
        <v>176</v>
      </c>
      <c r="H159" s="168" t="s">
        <v>1</v>
      </c>
      <c r="I159" s="170"/>
      <c r="L159" s="167"/>
      <c r="M159" s="171"/>
      <c r="N159" s="172"/>
      <c r="O159" s="172"/>
      <c r="P159" s="172"/>
      <c r="Q159" s="172"/>
      <c r="R159" s="172"/>
      <c r="S159" s="172"/>
      <c r="T159" s="173"/>
      <c r="AT159" s="168" t="s">
        <v>151</v>
      </c>
      <c r="AU159" s="168" t="s">
        <v>83</v>
      </c>
      <c r="AV159" s="13" t="s">
        <v>81</v>
      </c>
      <c r="AW159" s="13" t="s">
        <v>32</v>
      </c>
      <c r="AX159" s="13" t="s">
        <v>75</v>
      </c>
      <c r="AY159" s="168" t="s">
        <v>140</v>
      </c>
    </row>
    <row r="160" spans="1:65" s="14" customFormat="1">
      <c r="B160" s="174"/>
      <c r="D160" s="162" t="s">
        <v>151</v>
      </c>
      <c r="E160" s="175" t="s">
        <v>1</v>
      </c>
      <c r="F160" s="176" t="s">
        <v>177</v>
      </c>
      <c r="H160" s="177">
        <v>1.1339999999999999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151</v>
      </c>
      <c r="AU160" s="175" t="s">
        <v>83</v>
      </c>
      <c r="AV160" s="14" t="s">
        <v>83</v>
      </c>
      <c r="AW160" s="14" t="s">
        <v>32</v>
      </c>
      <c r="AX160" s="14" t="s">
        <v>81</v>
      </c>
      <c r="AY160" s="175" t="s">
        <v>140</v>
      </c>
    </row>
    <row r="161" spans="1:65" s="2" customFormat="1" ht="16.5" customHeight="1">
      <c r="A161" s="32"/>
      <c r="B161" s="148"/>
      <c r="C161" s="149" t="s">
        <v>178</v>
      </c>
      <c r="D161" s="149" t="s">
        <v>142</v>
      </c>
      <c r="E161" s="150" t="s">
        <v>179</v>
      </c>
      <c r="F161" s="151" t="s">
        <v>180</v>
      </c>
      <c r="G161" s="152" t="s">
        <v>161</v>
      </c>
      <c r="H161" s="153">
        <v>0.20499999999999999</v>
      </c>
      <c r="I161" s="154"/>
      <c r="J161" s="155">
        <f>ROUND(I161*H161,2)</f>
        <v>0</v>
      </c>
      <c r="K161" s="151" t="s">
        <v>146</v>
      </c>
      <c r="L161" s="33"/>
      <c r="M161" s="156" t="s">
        <v>1</v>
      </c>
      <c r="N161" s="157" t="s">
        <v>40</v>
      </c>
      <c r="O161" s="58"/>
      <c r="P161" s="158">
        <f>O161*H161</f>
        <v>0</v>
      </c>
      <c r="Q161" s="158">
        <v>1.06277</v>
      </c>
      <c r="R161" s="158">
        <f>Q161*H161</f>
        <v>0.21786784999999997</v>
      </c>
      <c r="S161" s="158">
        <v>0</v>
      </c>
      <c r="T161" s="15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0" t="s">
        <v>147</v>
      </c>
      <c r="AT161" s="160" t="s">
        <v>142</v>
      </c>
      <c r="AU161" s="160" t="s">
        <v>83</v>
      </c>
      <c r="AY161" s="17" t="s">
        <v>140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81</v>
      </c>
      <c r="BK161" s="161">
        <f>ROUND(I161*H161,2)</f>
        <v>0</v>
      </c>
      <c r="BL161" s="17" t="s">
        <v>147</v>
      </c>
      <c r="BM161" s="160" t="s">
        <v>181</v>
      </c>
    </row>
    <row r="162" spans="1:65" s="2" customFormat="1">
      <c r="A162" s="32"/>
      <c r="B162" s="33"/>
      <c r="C162" s="32"/>
      <c r="D162" s="162" t="s">
        <v>149</v>
      </c>
      <c r="E162" s="32"/>
      <c r="F162" s="163" t="s">
        <v>182</v>
      </c>
      <c r="G162" s="32"/>
      <c r="H162" s="32"/>
      <c r="I162" s="164"/>
      <c r="J162" s="32"/>
      <c r="K162" s="32"/>
      <c r="L162" s="33"/>
      <c r="M162" s="165"/>
      <c r="N162" s="166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149</v>
      </c>
      <c r="AU162" s="17" t="s">
        <v>83</v>
      </c>
    </row>
    <row r="163" spans="1:65" s="14" customFormat="1">
      <c r="B163" s="174"/>
      <c r="D163" s="162" t="s">
        <v>151</v>
      </c>
      <c r="E163" s="175" t="s">
        <v>1</v>
      </c>
      <c r="F163" s="176" t="s">
        <v>183</v>
      </c>
      <c r="H163" s="177">
        <v>0.20499999999999999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151</v>
      </c>
      <c r="AU163" s="175" t="s">
        <v>83</v>
      </c>
      <c r="AV163" s="14" t="s">
        <v>83</v>
      </c>
      <c r="AW163" s="14" t="s">
        <v>32</v>
      </c>
      <c r="AX163" s="14" t="s">
        <v>81</v>
      </c>
      <c r="AY163" s="175" t="s">
        <v>140</v>
      </c>
    </row>
    <row r="164" spans="1:65" s="12" customFormat="1" ht="22.9" customHeight="1">
      <c r="B164" s="135"/>
      <c r="D164" s="136" t="s">
        <v>74</v>
      </c>
      <c r="E164" s="146" t="s">
        <v>158</v>
      </c>
      <c r="F164" s="146" t="s">
        <v>184</v>
      </c>
      <c r="I164" s="138"/>
      <c r="J164" s="147">
        <f>BK164</f>
        <v>0</v>
      </c>
      <c r="L164" s="135"/>
      <c r="M164" s="140"/>
      <c r="N164" s="141"/>
      <c r="O164" s="141"/>
      <c r="P164" s="142">
        <f>SUM(P165:P170)</f>
        <v>0</v>
      </c>
      <c r="Q164" s="141"/>
      <c r="R164" s="142">
        <f>SUM(R165:R170)</f>
        <v>0.31231799999999998</v>
      </c>
      <c r="S164" s="141"/>
      <c r="T164" s="143">
        <f>SUM(T165:T170)</f>
        <v>0</v>
      </c>
      <c r="AR164" s="136" t="s">
        <v>81</v>
      </c>
      <c r="AT164" s="144" t="s">
        <v>74</v>
      </c>
      <c r="AU164" s="144" t="s">
        <v>81</v>
      </c>
      <c r="AY164" s="136" t="s">
        <v>140</v>
      </c>
      <c r="BK164" s="145">
        <f>SUM(BK165:BK170)</f>
        <v>0</v>
      </c>
    </row>
    <row r="165" spans="1:65" s="2" customFormat="1" ht="33" customHeight="1">
      <c r="A165" s="32"/>
      <c r="B165" s="148"/>
      <c r="C165" s="149" t="s">
        <v>185</v>
      </c>
      <c r="D165" s="149" t="s">
        <v>142</v>
      </c>
      <c r="E165" s="150" t="s">
        <v>186</v>
      </c>
      <c r="F165" s="151" t="s">
        <v>187</v>
      </c>
      <c r="G165" s="152" t="s">
        <v>188</v>
      </c>
      <c r="H165" s="153">
        <v>1.8</v>
      </c>
      <c r="I165" s="154"/>
      <c r="J165" s="155">
        <f>ROUND(I165*H165,2)</f>
        <v>0</v>
      </c>
      <c r="K165" s="151" t="s">
        <v>146</v>
      </c>
      <c r="L165" s="33"/>
      <c r="M165" s="156" t="s">
        <v>1</v>
      </c>
      <c r="N165" s="157" t="s">
        <v>40</v>
      </c>
      <c r="O165" s="58"/>
      <c r="P165" s="158">
        <f>O165*H165</f>
        <v>0</v>
      </c>
      <c r="Q165" s="158">
        <v>0.17351</v>
      </c>
      <c r="R165" s="158">
        <f>Q165*H165</f>
        <v>0.31231799999999998</v>
      </c>
      <c r="S165" s="158">
        <v>0</v>
      </c>
      <c r="T165" s="15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0" t="s">
        <v>147</v>
      </c>
      <c r="AT165" s="160" t="s">
        <v>142</v>
      </c>
      <c r="AU165" s="160" t="s">
        <v>83</v>
      </c>
      <c r="AY165" s="17" t="s">
        <v>140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81</v>
      </c>
      <c r="BK165" s="161">
        <f>ROUND(I165*H165,2)</f>
        <v>0</v>
      </c>
      <c r="BL165" s="17" t="s">
        <v>147</v>
      </c>
      <c r="BM165" s="160" t="s">
        <v>189</v>
      </c>
    </row>
    <row r="166" spans="1:65" s="2" customFormat="1" ht="29.25">
      <c r="A166" s="32"/>
      <c r="B166" s="33"/>
      <c r="C166" s="32"/>
      <c r="D166" s="162" t="s">
        <v>149</v>
      </c>
      <c r="E166" s="32"/>
      <c r="F166" s="163" t="s">
        <v>190</v>
      </c>
      <c r="G166" s="32"/>
      <c r="H166" s="32"/>
      <c r="I166" s="164"/>
      <c r="J166" s="32"/>
      <c r="K166" s="32"/>
      <c r="L166" s="33"/>
      <c r="M166" s="165"/>
      <c r="N166" s="166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149</v>
      </c>
      <c r="AU166" s="17" t="s">
        <v>83</v>
      </c>
    </row>
    <row r="167" spans="1:65" s="13" customFormat="1">
      <c r="B167" s="167"/>
      <c r="D167" s="162" t="s">
        <v>151</v>
      </c>
      <c r="E167" s="168" t="s">
        <v>1</v>
      </c>
      <c r="F167" s="169" t="s">
        <v>191</v>
      </c>
      <c r="H167" s="168" t="s">
        <v>1</v>
      </c>
      <c r="I167" s="170"/>
      <c r="L167" s="167"/>
      <c r="M167" s="171"/>
      <c r="N167" s="172"/>
      <c r="O167" s="172"/>
      <c r="P167" s="172"/>
      <c r="Q167" s="172"/>
      <c r="R167" s="172"/>
      <c r="S167" s="172"/>
      <c r="T167" s="173"/>
      <c r="AT167" s="168" t="s">
        <v>151</v>
      </c>
      <c r="AU167" s="168" t="s">
        <v>83</v>
      </c>
      <c r="AV167" s="13" t="s">
        <v>81</v>
      </c>
      <c r="AW167" s="13" t="s">
        <v>32</v>
      </c>
      <c r="AX167" s="13" t="s">
        <v>75</v>
      </c>
      <c r="AY167" s="168" t="s">
        <v>140</v>
      </c>
    </row>
    <row r="168" spans="1:65" s="14" customFormat="1">
      <c r="B168" s="174"/>
      <c r="D168" s="162" t="s">
        <v>151</v>
      </c>
      <c r="E168" s="175" t="s">
        <v>1</v>
      </c>
      <c r="F168" s="176" t="s">
        <v>192</v>
      </c>
      <c r="H168" s="177">
        <v>0.9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151</v>
      </c>
      <c r="AU168" s="175" t="s">
        <v>83</v>
      </c>
      <c r="AV168" s="14" t="s">
        <v>83</v>
      </c>
      <c r="AW168" s="14" t="s">
        <v>32</v>
      </c>
      <c r="AX168" s="14" t="s">
        <v>75</v>
      </c>
      <c r="AY168" s="175" t="s">
        <v>140</v>
      </c>
    </row>
    <row r="169" spans="1:65" s="14" customFormat="1">
      <c r="B169" s="174"/>
      <c r="D169" s="162" t="s">
        <v>151</v>
      </c>
      <c r="E169" s="175" t="s">
        <v>1</v>
      </c>
      <c r="F169" s="176" t="s">
        <v>192</v>
      </c>
      <c r="H169" s="177">
        <v>0.9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151</v>
      </c>
      <c r="AU169" s="175" t="s">
        <v>83</v>
      </c>
      <c r="AV169" s="14" t="s">
        <v>83</v>
      </c>
      <c r="AW169" s="14" t="s">
        <v>32</v>
      </c>
      <c r="AX169" s="14" t="s">
        <v>75</v>
      </c>
      <c r="AY169" s="175" t="s">
        <v>140</v>
      </c>
    </row>
    <row r="170" spans="1:65" s="15" customFormat="1">
      <c r="B170" s="182"/>
      <c r="D170" s="162" t="s">
        <v>151</v>
      </c>
      <c r="E170" s="183" t="s">
        <v>1</v>
      </c>
      <c r="F170" s="184" t="s">
        <v>193</v>
      </c>
      <c r="H170" s="185">
        <v>1.8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83" t="s">
        <v>151</v>
      </c>
      <c r="AU170" s="183" t="s">
        <v>83</v>
      </c>
      <c r="AV170" s="15" t="s">
        <v>147</v>
      </c>
      <c r="AW170" s="15" t="s">
        <v>32</v>
      </c>
      <c r="AX170" s="15" t="s">
        <v>81</v>
      </c>
      <c r="AY170" s="183" t="s">
        <v>140</v>
      </c>
    </row>
    <row r="171" spans="1:65" s="12" customFormat="1" ht="22.9" customHeight="1">
      <c r="B171" s="135"/>
      <c r="D171" s="136" t="s">
        <v>74</v>
      </c>
      <c r="E171" s="146" t="s">
        <v>178</v>
      </c>
      <c r="F171" s="146" t="s">
        <v>194</v>
      </c>
      <c r="I171" s="138"/>
      <c r="J171" s="147">
        <f>BK171</f>
        <v>0</v>
      </c>
      <c r="L171" s="135"/>
      <c r="M171" s="140"/>
      <c r="N171" s="141"/>
      <c r="O171" s="141"/>
      <c r="P171" s="142">
        <f>SUM(P172:P256)</f>
        <v>0</v>
      </c>
      <c r="Q171" s="141"/>
      <c r="R171" s="142">
        <f>SUM(R172:R256)</f>
        <v>27.524188060000004</v>
      </c>
      <c r="S171" s="141"/>
      <c r="T171" s="143">
        <f>SUM(T172:T256)</f>
        <v>0</v>
      </c>
      <c r="AR171" s="136" t="s">
        <v>81</v>
      </c>
      <c r="AT171" s="144" t="s">
        <v>74</v>
      </c>
      <c r="AU171" s="144" t="s">
        <v>81</v>
      </c>
      <c r="AY171" s="136" t="s">
        <v>140</v>
      </c>
      <c r="BK171" s="145">
        <f>SUM(BK172:BK256)</f>
        <v>0</v>
      </c>
    </row>
    <row r="172" spans="1:65" s="2" customFormat="1" ht="24.2" customHeight="1">
      <c r="A172" s="32"/>
      <c r="B172" s="148"/>
      <c r="C172" s="149" t="s">
        <v>195</v>
      </c>
      <c r="D172" s="149" t="s">
        <v>142</v>
      </c>
      <c r="E172" s="150" t="s">
        <v>196</v>
      </c>
      <c r="F172" s="151" t="s">
        <v>197</v>
      </c>
      <c r="G172" s="152" t="s">
        <v>188</v>
      </c>
      <c r="H172" s="153">
        <v>3.6</v>
      </c>
      <c r="I172" s="154"/>
      <c r="J172" s="155">
        <f>ROUND(I172*H172,2)</f>
        <v>0</v>
      </c>
      <c r="K172" s="151" t="s">
        <v>146</v>
      </c>
      <c r="L172" s="33"/>
      <c r="M172" s="156" t="s">
        <v>1</v>
      </c>
      <c r="N172" s="157" t="s">
        <v>40</v>
      </c>
      <c r="O172" s="58"/>
      <c r="P172" s="158">
        <f>O172*H172</f>
        <v>0</v>
      </c>
      <c r="Q172" s="158">
        <v>2.5999999999999998E-4</v>
      </c>
      <c r="R172" s="158">
        <f>Q172*H172</f>
        <v>9.3599999999999998E-4</v>
      </c>
      <c r="S172" s="158">
        <v>0</v>
      </c>
      <c r="T172" s="15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0" t="s">
        <v>147</v>
      </c>
      <c r="AT172" s="160" t="s">
        <v>142</v>
      </c>
      <c r="AU172" s="160" t="s">
        <v>83</v>
      </c>
      <c r="AY172" s="17" t="s">
        <v>140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81</v>
      </c>
      <c r="BK172" s="161">
        <f>ROUND(I172*H172,2)</f>
        <v>0</v>
      </c>
      <c r="BL172" s="17" t="s">
        <v>147</v>
      </c>
      <c r="BM172" s="160" t="s">
        <v>198</v>
      </c>
    </row>
    <row r="173" spans="1:65" s="2" customFormat="1" ht="19.5">
      <c r="A173" s="32"/>
      <c r="B173" s="33"/>
      <c r="C173" s="32"/>
      <c r="D173" s="162" t="s">
        <v>149</v>
      </c>
      <c r="E173" s="32"/>
      <c r="F173" s="163" t="s">
        <v>199</v>
      </c>
      <c r="G173" s="32"/>
      <c r="H173" s="32"/>
      <c r="I173" s="164"/>
      <c r="J173" s="32"/>
      <c r="K173" s="32"/>
      <c r="L173" s="33"/>
      <c r="M173" s="165"/>
      <c r="N173" s="166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149</v>
      </c>
      <c r="AU173" s="17" t="s">
        <v>83</v>
      </c>
    </row>
    <row r="174" spans="1:65" s="2" customFormat="1" ht="24.2" customHeight="1">
      <c r="A174" s="32"/>
      <c r="B174" s="148"/>
      <c r="C174" s="149" t="s">
        <v>200</v>
      </c>
      <c r="D174" s="149" t="s">
        <v>142</v>
      </c>
      <c r="E174" s="150" t="s">
        <v>201</v>
      </c>
      <c r="F174" s="151" t="s">
        <v>202</v>
      </c>
      <c r="G174" s="152" t="s">
        <v>188</v>
      </c>
      <c r="H174" s="153">
        <v>3.6</v>
      </c>
      <c r="I174" s="154"/>
      <c r="J174" s="155">
        <f>ROUND(I174*H174,2)</f>
        <v>0</v>
      </c>
      <c r="K174" s="151" t="s">
        <v>146</v>
      </c>
      <c r="L174" s="33"/>
      <c r="M174" s="156" t="s">
        <v>1</v>
      </c>
      <c r="N174" s="157" t="s">
        <v>40</v>
      </c>
      <c r="O174" s="58"/>
      <c r="P174" s="158">
        <f>O174*H174</f>
        <v>0</v>
      </c>
      <c r="Q174" s="158">
        <v>4.3800000000000002E-3</v>
      </c>
      <c r="R174" s="158">
        <f>Q174*H174</f>
        <v>1.5768000000000001E-2</v>
      </c>
      <c r="S174" s="158">
        <v>0</v>
      </c>
      <c r="T174" s="15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0" t="s">
        <v>147</v>
      </c>
      <c r="AT174" s="160" t="s">
        <v>142</v>
      </c>
      <c r="AU174" s="160" t="s">
        <v>83</v>
      </c>
      <c r="AY174" s="17" t="s">
        <v>140</v>
      </c>
      <c r="BE174" s="161">
        <f>IF(N174="základní",J174,0)</f>
        <v>0</v>
      </c>
      <c r="BF174" s="161">
        <f>IF(N174="snížená",J174,0)</f>
        <v>0</v>
      </c>
      <c r="BG174" s="161">
        <f>IF(N174="zákl. přenesená",J174,0)</f>
        <v>0</v>
      </c>
      <c r="BH174" s="161">
        <f>IF(N174="sníž. přenesená",J174,0)</f>
        <v>0</v>
      </c>
      <c r="BI174" s="161">
        <f>IF(N174="nulová",J174,0)</f>
        <v>0</v>
      </c>
      <c r="BJ174" s="17" t="s">
        <v>81</v>
      </c>
      <c r="BK174" s="161">
        <f>ROUND(I174*H174,2)</f>
        <v>0</v>
      </c>
      <c r="BL174" s="17" t="s">
        <v>147</v>
      </c>
      <c r="BM174" s="160" t="s">
        <v>203</v>
      </c>
    </row>
    <row r="175" spans="1:65" s="2" customFormat="1" ht="19.5">
      <c r="A175" s="32"/>
      <c r="B175" s="33"/>
      <c r="C175" s="32"/>
      <c r="D175" s="162" t="s">
        <v>149</v>
      </c>
      <c r="E175" s="32"/>
      <c r="F175" s="163" t="s">
        <v>204</v>
      </c>
      <c r="G175" s="32"/>
      <c r="H175" s="32"/>
      <c r="I175" s="164"/>
      <c r="J175" s="32"/>
      <c r="K175" s="32"/>
      <c r="L175" s="33"/>
      <c r="M175" s="165"/>
      <c r="N175" s="166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149</v>
      </c>
      <c r="AU175" s="17" t="s">
        <v>83</v>
      </c>
    </row>
    <row r="176" spans="1:65" s="13" customFormat="1">
      <c r="B176" s="167"/>
      <c r="D176" s="162" t="s">
        <v>151</v>
      </c>
      <c r="E176" s="168" t="s">
        <v>1</v>
      </c>
      <c r="F176" s="169" t="s">
        <v>205</v>
      </c>
      <c r="H176" s="168" t="s">
        <v>1</v>
      </c>
      <c r="I176" s="170"/>
      <c r="L176" s="167"/>
      <c r="M176" s="171"/>
      <c r="N176" s="172"/>
      <c r="O176" s="172"/>
      <c r="P176" s="172"/>
      <c r="Q176" s="172"/>
      <c r="R176" s="172"/>
      <c r="S176" s="172"/>
      <c r="T176" s="173"/>
      <c r="AT176" s="168" t="s">
        <v>151</v>
      </c>
      <c r="AU176" s="168" t="s">
        <v>83</v>
      </c>
      <c r="AV176" s="13" t="s">
        <v>81</v>
      </c>
      <c r="AW176" s="13" t="s">
        <v>32</v>
      </c>
      <c r="AX176" s="13" t="s">
        <v>75</v>
      </c>
      <c r="AY176" s="168" t="s">
        <v>140</v>
      </c>
    </row>
    <row r="177" spans="1:65" s="14" customFormat="1">
      <c r="B177" s="174"/>
      <c r="D177" s="162" t="s">
        <v>151</v>
      </c>
      <c r="E177" s="175" t="s">
        <v>1</v>
      </c>
      <c r="F177" s="176" t="s">
        <v>206</v>
      </c>
      <c r="H177" s="177">
        <v>3.6</v>
      </c>
      <c r="I177" s="178"/>
      <c r="L177" s="174"/>
      <c r="M177" s="179"/>
      <c r="N177" s="180"/>
      <c r="O177" s="180"/>
      <c r="P177" s="180"/>
      <c r="Q177" s="180"/>
      <c r="R177" s="180"/>
      <c r="S177" s="180"/>
      <c r="T177" s="181"/>
      <c r="AT177" s="175" t="s">
        <v>151</v>
      </c>
      <c r="AU177" s="175" t="s">
        <v>83</v>
      </c>
      <c r="AV177" s="14" t="s">
        <v>83</v>
      </c>
      <c r="AW177" s="14" t="s">
        <v>32</v>
      </c>
      <c r="AX177" s="14" t="s">
        <v>81</v>
      </c>
      <c r="AY177" s="175" t="s">
        <v>140</v>
      </c>
    </row>
    <row r="178" spans="1:65" s="2" customFormat="1" ht="24.2" customHeight="1">
      <c r="A178" s="32"/>
      <c r="B178" s="148"/>
      <c r="C178" s="149" t="s">
        <v>207</v>
      </c>
      <c r="D178" s="149" t="s">
        <v>142</v>
      </c>
      <c r="E178" s="150" t="s">
        <v>208</v>
      </c>
      <c r="F178" s="151" t="s">
        <v>209</v>
      </c>
      <c r="G178" s="152" t="s">
        <v>188</v>
      </c>
      <c r="H178" s="153">
        <v>3.6</v>
      </c>
      <c r="I178" s="154"/>
      <c r="J178" s="155">
        <f>ROUND(I178*H178,2)</f>
        <v>0</v>
      </c>
      <c r="K178" s="151" t="s">
        <v>146</v>
      </c>
      <c r="L178" s="33"/>
      <c r="M178" s="156" t="s">
        <v>1</v>
      </c>
      <c r="N178" s="157" t="s">
        <v>40</v>
      </c>
      <c r="O178" s="58"/>
      <c r="P178" s="158">
        <f>O178*H178</f>
        <v>0</v>
      </c>
      <c r="Q178" s="158">
        <v>3.0000000000000001E-3</v>
      </c>
      <c r="R178" s="158">
        <f>Q178*H178</f>
        <v>1.0800000000000001E-2</v>
      </c>
      <c r="S178" s="158">
        <v>0</v>
      </c>
      <c r="T178" s="15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0" t="s">
        <v>147</v>
      </c>
      <c r="AT178" s="160" t="s">
        <v>142</v>
      </c>
      <c r="AU178" s="160" t="s">
        <v>83</v>
      </c>
      <c r="AY178" s="17" t="s">
        <v>140</v>
      </c>
      <c r="BE178" s="161">
        <f>IF(N178="základní",J178,0)</f>
        <v>0</v>
      </c>
      <c r="BF178" s="161">
        <f>IF(N178="snížená",J178,0)</f>
        <v>0</v>
      </c>
      <c r="BG178" s="161">
        <f>IF(N178="zákl. přenesená",J178,0)</f>
        <v>0</v>
      </c>
      <c r="BH178" s="161">
        <f>IF(N178="sníž. přenesená",J178,0)</f>
        <v>0</v>
      </c>
      <c r="BI178" s="161">
        <f>IF(N178="nulová",J178,0)</f>
        <v>0</v>
      </c>
      <c r="BJ178" s="17" t="s">
        <v>81</v>
      </c>
      <c r="BK178" s="161">
        <f>ROUND(I178*H178,2)</f>
        <v>0</v>
      </c>
      <c r="BL178" s="17" t="s">
        <v>147</v>
      </c>
      <c r="BM178" s="160" t="s">
        <v>210</v>
      </c>
    </row>
    <row r="179" spans="1:65" s="2" customFormat="1" ht="19.5">
      <c r="A179" s="32"/>
      <c r="B179" s="33"/>
      <c r="C179" s="32"/>
      <c r="D179" s="162" t="s">
        <v>149</v>
      </c>
      <c r="E179" s="32"/>
      <c r="F179" s="163" t="s">
        <v>211</v>
      </c>
      <c r="G179" s="32"/>
      <c r="H179" s="32"/>
      <c r="I179" s="164"/>
      <c r="J179" s="32"/>
      <c r="K179" s="32"/>
      <c r="L179" s="33"/>
      <c r="M179" s="165"/>
      <c r="N179" s="166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149</v>
      </c>
      <c r="AU179" s="17" t="s">
        <v>83</v>
      </c>
    </row>
    <row r="180" spans="1:65" s="2" customFormat="1" ht="24.2" customHeight="1">
      <c r="A180" s="32"/>
      <c r="B180" s="148"/>
      <c r="C180" s="149" t="s">
        <v>212</v>
      </c>
      <c r="D180" s="149" t="s">
        <v>142</v>
      </c>
      <c r="E180" s="150" t="s">
        <v>213</v>
      </c>
      <c r="F180" s="151" t="s">
        <v>214</v>
      </c>
      <c r="G180" s="152" t="s">
        <v>188</v>
      </c>
      <c r="H180" s="153">
        <v>397.6</v>
      </c>
      <c r="I180" s="154"/>
      <c r="J180" s="155">
        <f>ROUND(I180*H180,2)</f>
        <v>0</v>
      </c>
      <c r="K180" s="151" t="s">
        <v>146</v>
      </c>
      <c r="L180" s="33"/>
      <c r="M180" s="156" t="s">
        <v>1</v>
      </c>
      <c r="N180" s="157" t="s">
        <v>40</v>
      </c>
      <c r="O180" s="58"/>
      <c r="P180" s="158">
        <f>O180*H180</f>
        <v>0</v>
      </c>
      <c r="Q180" s="158">
        <v>7.3499999999999998E-3</v>
      </c>
      <c r="R180" s="158">
        <f>Q180*H180</f>
        <v>2.9223600000000003</v>
      </c>
      <c r="S180" s="158">
        <v>0</v>
      </c>
      <c r="T180" s="15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0" t="s">
        <v>147</v>
      </c>
      <c r="AT180" s="160" t="s">
        <v>142</v>
      </c>
      <c r="AU180" s="160" t="s">
        <v>83</v>
      </c>
      <c r="AY180" s="17" t="s">
        <v>140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81</v>
      </c>
      <c r="BK180" s="161">
        <f>ROUND(I180*H180,2)</f>
        <v>0</v>
      </c>
      <c r="BL180" s="17" t="s">
        <v>147</v>
      </c>
      <c r="BM180" s="160" t="s">
        <v>215</v>
      </c>
    </row>
    <row r="181" spans="1:65" s="2" customFormat="1" ht="19.5">
      <c r="A181" s="32"/>
      <c r="B181" s="33"/>
      <c r="C181" s="32"/>
      <c r="D181" s="162" t="s">
        <v>149</v>
      </c>
      <c r="E181" s="32"/>
      <c r="F181" s="163" t="s">
        <v>216</v>
      </c>
      <c r="G181" s="32"/>
      <c r="H181" s="32"/>
      <c r="I181" s="164"/>
      <c r="J181" s="32"/>
      <c r="K181" s="32"/>
      <c r="L181" s="33"/>
      <c r="M181" s="165"/>
      <c r="N181" s="166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149</v>
      </c>
      <c r="AU181" s="17" t="s">
        <v>83</v>
      </c>
    </row>
    <row r="182" spans="1:65" s="13" customFormat="1">
      <c r="B182" s="167"/>
      <c r="D182" s="162" t="s">
        <v>151</v>
      </c>
      <c r="E182" s="168" t="s">
        <v>1</v>
      </c>
      <c r="F182" s="169" t="s">
        <v>217</v>
      </c>
      <c r="H182" s="168" t="s">
        <v>1</v>
      </c>
      <c r="I182" s="170"/>
      <c r="L182" s="167"/>
      <c r="M182" s="171"/>
      <c r="N182" s="172"/>
      <c r="O182" s="172"/>
      <c r="P182" s="172"/>
      <c r="Q182" s="172"/>
      <c r="R182" s="172"/>
      <c r="S182" s="172"/>
      <c r="T182" s="173"/>
      <c r="AT182" s="168" t="s">
        <v>151</v>
      </c>
      <c r="AU182" s="168" t="s">
        <v>83</v>
      </c>
      <c r="AV182" s="13" t="s">
        <v>81</v>
      </c>
      <c r="AW182" s="13" t="s">
        <v>32</v>
      </c>
      <c r="AX182" s="13" t="s">
        <v>75</v>
      </c>
      <c r="AY182" s="168" t="s">
        <v>140</v>
      </c>
    </row>
    <row r="183" spans="1:65" s="14" customFormat="1">
      <c r="B183" s="174"/>
      <c r="D183" s="162" t="s">
        <v>151</v>
      </c>
      <c r="E183" s="175" t="s">
        <v>1</v>
      </c>
      <c r="F183" s="176" t="s">
        <v>218</v>
      </c>
      <c r="H183" s="177">
        <v>55.48</v>
      </c>
      <c r="I183" s="178"/>
      <c r="L183" s="174"/>
      <c r="M183" s="179"/>
      <c r="N183" s="180"/>
      <c r="O183" s="180"/>
      <c r="P183" s="180"/>
      <c r="Q183" s="180"/>
      <c r="R183" s="180"/>
      <c r="S183" s="180"/>
      <c r="T183" s="181"/>
      <c r="AT183" s="175" t="s">
        <v>151</v>
      </c>
      <c r="AU183" s="175" t="s">
        <v>83</v>
      </c>
      <c r="AV183" s="14" t="s">
        <v>83</v>
      </c>
      <c r="AW183" s="14" t="s">
        <v>32</v>
      </c>
      <c r="AX183" s="14" t="s">
        <v>75</v>
      </c>
      <c r="AY183" s="175" t="s">
        <v>140</v>
      </c>
    </row>
    <row r="184" spans="1:65" s="13" customFormat="1">
      <c r="B184" s="167"/>
      <c r="D184" s="162" t="s">
        <v>151</v>
      </c>
      <c r="E184" s="168" t="s">
        <v>1</v>
      </c>
      <c r="F184" s="169" t="s">
        <v>219</v>
      </c>
      <c r="H184" s="168" t="s">
        <v>1</v>
      </c>
      <c r="I184" s="170"/>
      <c r="L184" s="167"/>
      <c r="M184" s="171"/>
      <c r="N184" s="172"/>
      <c r="O184" s="172"/>
      <c r="P184" s="172"/>
      <c r="Q184" s="172"/>
      <c r="R184" s="172"/>
      <c r="S184" s="172"/>
      <c r="T184" s="173"/>
      <c r="AT184" s="168" t="s">
        <v>151</v>
      </c>
      <c r="AU184" s="168" t="s">
        <v>83</v>
      </c>
      <c r="AV184" s="13" t="s">
        <v>81</v>
      </c>
      <c r="AW184" s="13" t="s">
        <v>32</v>
      </c>
      <c r="AX184" s="13" t="s">
        <v>75</v>
      </c>
      <c r="AY184" s="168" t="s">
        <v>140</v>
      </c>
    </row>
    <row r="185" spans="1:65" s="14" customFormat="1">
      <c r="B185" s="174"/>
      <c r="D185" s="162" t="s">
        <v>151</v>
      </c>
      <c r="E185" s="175" t="s">
        <v>1</v>
      </c>
      <c r="F185" s="176" t="s">
        <v>220</v>
      </c>
      <c r="H185" s="177">
        <v>342.12</v>
      </c>
      <c r="I185" s="178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5" t="s">
        <v>151</v>
      </c>
      <c r="AU185" s="175" t="s">
        <v>83</v>
      </c>
      <c r="AV185" s="14" t="s">
        <v>83</v>
      </c>
      <c r="AW185" s="14" t="s">
        <v>32</v>
      </c>
      <c r="AX185" s="14" t="s">
        <v>75</v>
      </c>
      <c r="AY185" s="175" t="s">
        <v>140</v>
      </c>
    </row>
    <row r="186" spans="1:65" s="15" customFormat="1">
      <c r="B186" s="182"/>
      <c r="D186" s="162" t="s">
        <v>151</v>
      </c>
      <c r="E186" s="183" t="s">
        <v>1</v>
      </c>
      <c r="F186" s="184" t="s">
        <v>193</v>
      </c>
      <c r="H186" s="185">
        <v>397.6</v>
      </c>
      <c r="I186" s="186"/>
      <c r="L186" s="182"/>
      <c r="M186" s="187"/>
      <c r="N186" s="188"/>
      <c r="O186" s="188"/>
      <c r="P186" s="188"/>
      <c r="Q186" s="188"/>
      <c r="R186" s="188"/>
      <c r="S186" s="188"/>
      <c r="T186" s="189"/>
      <c r="AT186" s="183" t="s">
        <v>151</v>
      </c>
      <c r="AU186" s="183" t="s">
        <v>83</v>
      </c>
      <c r="AV186" s="15" t="s">
        <v>147</v>
      </c>
      <c r="AW186" s="15" t="s">
        <v>32</v>
      </c>
      <c r="AX186" s="15" t="s">
        <v>81</v>
      </c>
      <c r="AY186" s="183" t="s">
        <v>140</v>
      </c>
    </row>
    <row r="187" spans="1:65" s="2" customFormat="1" ht="24.2" customHeight="1">
      <c r="A187" s="32"/>
      <c r="B187" s="148"/>
      <c r="C187" s="149" t="s">
        <v>221</v>
      </c>
      <c r="D187" s="149" t="s">
        <v>142</v>
      </c>
      <c r="E187" s="150" t="s">
        <v>222</v>
      </c>
      <c r="F187" s="151" t="s">
        <v>223</v>
      </c>
      <c r="G187" s="152" t="s">
        <v>188</v>
      </c>
      <c r="H187" s="153">
        <v>342.12</v>
      </c>
      <c r="I187" s="154"/>
      <c r="J187" s="155">
        <f>ROUND(I187*H187,2)</f>
        <v>0</v>
      </c>
      <c r="K187" s="151" t="s">
        <v>146</v>
      </c>
      <c r="L187" s="33"/>
      <c r="M187" s="156" t="s">
        <v>1</v>
      </c>
      <c r="N187" s="157" t="s">
        <v>40</v>
      </c>
      <c r="O187" s="58"/>
      <c r="P187" s="158">
        <f>O187*H187</f>
        <v>0</v>
      </c>
      <c r="Q187" s="158">
        <v>2.3630000000000002E-2</v>
      </c>
      <c r="R187" s="158">
        <f>Q187*H187</f>
        <v>8.0842956000000008</v>
      </c>
      <c r="S187" s="158">
        <v>0</v>
      </c>
      <c r="T187" s="15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0" t="s">
        <v>147</v>
      </c>
      <c r="AT187" s="160" t="s">
        <v>142</v>
      </c>
      <c r="AU187" s="160" t="s">
        <v>83</v>
      </c>
      <c r="AY187" s="17" t="s">
        <v>140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7" t="s">
        <v>81</v>
      </c>
      <c r="BK187" s="161">
        <f>ROUND(I187*H187,2)</f>
        <v>0</v>
      </c>
      <c r="BL187" s="17" t="s">
        <v>147</v>
      </c>
      <c r="BM187" s="160" t="s">
        <v>224</v>
      </c>
    </row>
    <row r="188" spans="1:65" s="2" customFormat="1" ht="19.5">
      <c r="A188" s="32"/>
      <c r="B188" s="33"/>
      <c r="C188" s="32"/>
      <c r="D188" s="162" t="s">
        <v>149</v>
      </c>
      <c r="E188" s="32"/>
      <c r="F188" s="163" t="s">
        <v>225</v>
      </c>
      <c r="G188" s="32"/>
      <c r="H188" s="32"/>
      <c r="I188" s="164"/>
      <c r="J188" s="32"/>
      <c r="K188" s="32"/>
      <c r="L188" s="33"/>
      <c r="M188" s="165"/>
      <c r="N188" s="166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149</v>
      </c>
      <c r="AU188" s="17" t="s">
        <v>83</v>
      </c>
    </row>
    <row r="189" spans="1:65" s="13" customFormat="1">
      <c r="B189" s="167"/>
      <c r="D189" s="162" t="s">
        <v>151</v>
      </c>
      <c r="E189" s="168" t="s">
        <v>1</v>
      </c>
      <c r="F189" s="169" t="s">
        <v>219</v>
      </c>
      <c r="H189" s="168" t="s">
        <v>1</v>
      </c>
      <c r="I189" s="170"/>
      <c r="L189" s="167"/>
      <c r="M189" s="171"/>
      <c r="N189" s="172"/>
      <c r="O189" s="172"/>
      <c r="P189" s="172"/>
      <c r="Q189" s="172"/>
      <c r="R189" s="172"/>
      <c r="S189" s="172"/>
      <c r="T189" s="173"/>
      <c r="AT189" s="168" t="s">
        <v>151</v>
      </c>
      <c r="AU189" s="168" t="s">
        <v>83</v>
      </c>
      <c r="AV189" s="13" t="s">
        <v>81</v>
      </c>
      <c r="AW189" s="13" t="s">
        <v>32</v>
      </c>
      <c r="AX189" s="13" t="s">
        <v>75</v>
      </c>
      <c r="AY189" s="168" t="s">
        <v>140</v>
      </c>
    </row>
    <row r="190" spans="1:65" s="14" customFormat="1">
      <c r="B190" s="174"/>
      <c r="D190" s="162" t="s">
        <v>151</v>
      </c>
      <c r="E190" s="175" t="s">
        <v>1</v>
      </c>
      <c r="F190" s="176" t="s">
        <v>220</v>
      </c>
      <c r="H190" s="177">
        <v>342.12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151</v>
      </c>
      <c r="AU190" s="175" t="s">
        <v>83</v>
      </c>
      <c r="AV190" s="14" t="s">
        <v>83</v>
      </c>
      <c r="AW190" s="14" t="s">
        <v>32</v>
      </c>
      <c r="AX190" s="14" t="s">
        <v>81</v>
      </c>
      <c r="AY190" s="175" t="s">
        <v>140</v>
      </c>
    </row>
    <row r="191" spans="1:65" s="2" customFormat="1" ht="24.2" customHeight="1">
      <c r="A191" s="32"/>
      <c r="B191" s="148"/>
      <c r="C191" s="149" t="s">
        <v>226</v>
      </c>
      <c r="D191" s="149" t="s">
        <v>142</v>
      </c>
      <c r="E191" s="150" t="s">
        <v>227</v>
      </c>
      <c r="F191" s="151" t="s">
        <v>228</v>
      </c>
      <c r="G191" s="152" t="s">
        <v>188</v>
      </c>
      <c r="H191" s="153">
        <v>1026.3599999999999</v>
      </c>
      <c r="I191" s="154"/>
      <c r="J191" s="155">
        <f>ROUND(I191*H191,2)</f>
        <v>0</v>
      </c>
      <c r="K191" s="151" t="s">
        <v>146</v>
      </c>
      <c r="L191" s="33"/>
      <c r="M191" s="156" t="s">
        <v>1</v>
      </c>
      <c r="N191" s="157" t="s">
        <v>40</v>
      </c>
      <c r="O191" s="58"/>
      <c r="P191" s="158">
        <f>O191*H191</f>
        <v>0</v>
      </c>
      <c r="Q191" s="158">
        <v>7.9000000000000008E-3</v>
      </c>
      <c r="R191" s="158">
        <f>Q191*H191</f>
        <v>8.1082439999999991</v>
      </c>
      <c r="S191" s="158">
        <v>0</v>
      </c>
      <c r="T191" s="15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0" t="s">
        <v>147</v>
      </c>
      <c r="AT191" s="160" t="s">
        <v>142</v>
      </c>
      <c r="AU191" s="160" t="s">
        <v>83</v>
      </c>
      <c r="AY191" s="17" t="s">
        <v>140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7" t="s">
        <v>81</v>
      </c>
      <c r="BK191" s="161">
        <f>ROUND(I191*H191,2)</f>
        <v>0</v>
      </c>
      <c r="BL191" s="17" t="s">
        <v>147</v>
      </c>
      <c r="BM191" s="160" t="s">
        <v>229</v>
      </c>
    </row>
    <row r="192" spans="1:65" s="2" customFormat="1" ht="29.25">
      <c r="A192" s="32"/>
      <c r="B192" s="33"/>
      <c r="C192" s="32"/>
      <c r="D192" s="162" t="s">
        <v>149</v>
      </c>
      <c r="E192" s="32"/>
      <c r="F192" s="163" t="s">
        <v>230</v>
      </c>
      <c r="G192" s="32"/>
      <c r="H192" s="32"/>
      <c r="I192" s="164"/>
      <c r="J192" s="32"/>
      <c r="K192" s="32"/>
      <c r="L192" s="33"/>
      <c r="M192" s="165"/>
      <c r="N192" s="166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149</v>
      </c>
      <c r="AU192" s="17" t="s">
        <v>83</v>
      </c>
    </row>
    <row r="193" spans="1:65" s="14" customFormat="1">
      <c r="B193" s="174"/>
      <c r="D193" s="162" t="s">
        <v>151</v>
      </c>
      <c r="F193" s="176" t="s">
        <v>231</v>
      </c>
      <c r="H193" s="177">
        <v>1026.3599999999999</v>
      </c>
      <c r="I193" s="178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5" t="s">
        <v>151</v>
      </c>
      <c r="AU193" s="175" t="s">
        <v>83</v>
      </c>
      <c r="AV193" s="14" t="s">
        <v>83</v>
      </c>
      <c r="AW193" s="14" t="s">
        <v>3</v>
      </c>
      <c r="AX193" s="14" t="s">
        <v>81</v>
      </c>
      <c r="AY193" s="175" t="s">
        <v>140</v>
      </c>
    </row>
    <row r="194" spans="1:65" s="2" customFormat="1" ht="21.75" customHeight="1">
      <c r="A194" s="32"/>
      <c r="B194" s="148"/>
      <c r="C194" s="149" t="s">
        <v>232</v>
      </c>
      <c r="D194" s="149" t="s">
        <v>142</v>
      </c>
      <c r="E194" s="150" t="s">
        <v>233</v>
      </c>
      <c r="F194" s="151" t="s">
        <v>234</v>
      </c>
      <c r="G194" s="152" t="s">
        <v>188</v>
      </c>
      <c r="H194" s="153">
        <v>55.48</v>
      </c>
      <c r="I194" s="154"/>
      <c r="J194" s="155">
        <f>ROUND(I194*H194,2)</f>
        <v>0</v>
      </c>
      <c r="K194" s="151" t="s">
        <v>146</v>
      </c>
      <c r="L194" s="33"/>
      <c r="M194" s="156" t="s">
        <v>1</v>
      </c>
      <c r="N194" s="157" t="s">
        <v>40</v>
      </c>
      <c r="O194" s="58"/>
      <c r="P194" s="158">
        <f>O194*H194</f>
        <v>0</v>
      </c>
      <c r="Q194" s="158">
        <v>1.6199999999999999E-2</v>
      </c>
      <c r="R194" s="158">
        <f>Q194*H194</f>
        <v>0.89877599999999991</v>
      </c>
      <c r="S194" s="158">
        <v>0</v>
      </c>
      <c r="T194" s="15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0" t="s">
        <v>147</v>
      </c>
      <c r="AT194" s="160" t="s">
        <v>142</v>
      </c>
      <c r="AU194" s="160" t="s">
        <v>83</v>
      </c>
      <c r="AY194" s="17" t="s">
        <v>140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7" t="s">
        <v>81</v>
      </c>
      <c r="BK194" s="161">
        <f>ROUND(I194*H194,2)</f>
        <v>0</v>
      </c>
      <c r="BL194" s="17" t="s">
        <v>147</v>
      </c>
      <c r="BM194" s="160" t="s">
        <v>235</v>
      </c>
    </row>
    <row r="195" spans="1:65" s="2" customFormat="1" ht="19.5">
      <c r="A195" s="32"/>
      <c r="B195" s="33"/>
      <c r="C195" s="32"/>
      <c r="D195" s="162" t="s">
        <v>149</v>
      </c>
      <c r="E195" s="32"/>
      <c r="F195" s="163" t="s">
        <v>236</v>
      </c>
      <c r="G195" s="32"/>
      <c r="H195" s="32"/>
      <c r="I195" s="164"/>
      <c r="J195" s="32"/>
      <c r="K195" s="32"/>
      <c r="L195" s="33"/>
      <c r="M195" s="165"/>
      <c r="N195" s="166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149</v>
      </c>
      <c r="AU195" s="17" t="s">
        <v>83</v>
      </c>
    </row>
    <row r="196" spans="1:65" s="13" customFormat="1">
      <c r="B196" s="167"/>
      <c r="D196" s="162" t="s">
        <v>151</v>
      </c>
      <c r="E196" s="168" t="s">
        <v>1</v>
      </c>
      <c r="F196" s="169" t="s">
        <v>217</v>
      </c>
      <c r="H196" s="168" t="s">
        <v>1</v>
      </c>
      <c r="I196" s="170"/>
      <c r="L196" s="167"/>
      <c r="M196" s="171"/>
      <c r="N196" s="172"/>
      <c r="O196" s="172"/>
      <c r="P196" s="172"/>
      <c r="Q196" s="172"/>
      <c r="R196" s="172"/>
      <c r="S196" s="172"/>
      <c r="T196" s="173"/>
      <c r="AT196" s="168" t="s">
        <v>151</v>
      </c>
      <c r="AU196" s="168" t="s">
        <v>83</v>
      </c>
      <c r="AV196" s="13" t="s">
        <v>81</v>
      </c>
      <c r="AW196" s="13" t="s">
        <v>32</v>
      </c>
      <c r="AX196" s="13" t="s">
        <v>75</v>
      </c>
      <c r="AY196" s="168" t="s">
        <v>140</v>
      </c>
    </row>
    <row r="197" spans="1:65" s="14" customFormat="1">
      <c r="B197" s="174"/>
      <c r="D197" s="162" t="s">
        <v>151</v>
      </c>
      <c r="E197" s="175" t="s">
        <v>1</v>
      </c>
      <c r="F197" s="176" t="s">
        <v>218</v>
      </c>
      <c r="H197" s="177">
        <v>55.48</v>
      </c>
      <c r="I197" s="178"/>
      <c r="L197" s="174"/>
      <c r="M197" s="179"/>
      <c r="N197" s="180"/>
      <c r="O197" s="180"/>
      <c r="P197" s="180"/>
      <c r="Q197" s="180"/>
      <c r="R197" s="180"/>
      <c r="S197" s="180"/>
      <c r="T197" s="181"/>
      <c r="AT197" s="175" t="s">
        <v>151</v>
      </c>
      <c r="AU197" s="175" t="s">
        <v>83</v>
      </c>
      <c r="AV197" s="14" t="s">
        <v>83</v>
      </c>
      <c r="AW197" s="14" t="s">
        <v>32</v>
      </c>
      <c r="AX197" s="14" t="s">
        <v>81</v>
      </c>
      <c r="AY197" s="175" t="s">
        <v>140</v>
      </c>
    </row>
    <row r="198" spans="1:65" s="2" customFormat="1" ht="33" customHeight="1">
      <c r="A198" s="32"/>
      <c r="B198" s="148"/>
      <c r="C198" s="149" t="s">
        <v>8</v>
      </c>
      <c r="D198" s="149" t="s">
        <v>142</v>
      </c>
      <c r="E198" s="150" t="s">
        <v>237</v>
      </c>
      <c r="F198" s="151" t="s">
        <v>238</v>
      </c>
      <c r="G198" s="152" t="s">
        <v>188</v>
      </c>
      <c r="H198" s="153">
        <v>166.44</v>
      </c>
      <c r="I198" s="154"/>
      <c r="J198" s="155">
        <f>ROUND(I198*H198,2)</f>
        <v>0</v>
      </c>
      <c r="K198" s="151" t="s">
        <v>146</v>
      </c>
      <c r="L198" s="33"/>
      <c r="M198" s="156" t="s">
        <v>1</v>
      </c>
      <c r="N198" s="157" t="s">
        <v>40</v>
      </c>
      <c r="O198" s="58"/>
      <c r="P198" s="158">
        <f>O198*H198</f>
        <v>0</v>
      </c>
      <c r="Q198" s="158">
        <v>5.4000000000000003E-3</v>
      </c>
      <c r="R198" s="158">
        <f>Q198*H198</f>
        <v>0.89877600000000002</v>
      </c>
      <c r="S198" s="158">
        <v>0</v>
      </c>
      <c r="T198" s="15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0" t="s">
        <v>147</v>
      </c>
      <c r="AT198" s="160" t="s">
        <v>142</v>
      </c>
      <c r="AU198" s="160" t="s">
        <v>83</v>
      </c>
      <c r="AY198" s="17" t="s">
        <v>140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81</v>
      </c>
      <c r="BK198" s="161">
        <f>ROUND(I198*H198,2)</f>
        <v>0</v>
      </c>
      <c r="BL198" s="17" t="s">
        <v>147</v>
      </c>
      <c r="BM198" s="160" t="s">
        <v>239</v>
      </c>
    </row>
    <row r="199" spans="1:65" s="2" customFormat="1" ht="29.25">
      <c r="A199" s="32"/>
      <c r="B199" s="33"/>
      <c r="C199" s="32"/>
      <c r="D199" s="162" t="s">
        <v>149</v>
      </c>
      <c r="E199" s="32"/>
      <c r="F199" s="163" t="s">
        <v>240</v>
      </c>
      <c r="G199" s="32"/>
      <c r="H199" s="32"/>
      <c r="I199" s="164"/>
      <c r="J199" s="32"/>
      <c r="K199" s="32"/>
      <c r="L199" s="33"/>
      <c r="M199" s="165"/>
      <c r="N199" s="166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149</v>
      </c>
      <c r="AU199" s="17" t="s">
        <v>83</v>
      </c>
    </row>
    <row r="200" spans="1:65" s="14" customFormat="1">
      <c r="B200" s="174"/>
      <c r="D200" s="162" t="s">
        <v>151</v>
      </c>
      <c r="F200" s="176" t="s">
        <v>241</v>
      </c>
      <c r="H200" s="177">
        <v>166.44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151</v>
      </c>
      <c r="AU200" s="175" t="s">
        <v>83</v>
      </c>
      <c r="AV200" s="14" t="s">
        <v>83</v>
      </c>
      <c r="AW200" s="14" t="s">
        <v>3</v>
      </c>
      <c r="AX200" s="14" t="s">
        <v>81</v>
      </c>
      <c r="AY200" s="175" t="s">
        <v>140</v>
      </c>
    </row>
    <row r="201" spans="1:65" s="2" customFormat="1" ht="24.2" customHeight="1">
      <c r="A201" s="32"/>
      <c r="B201" s="148"/>
      <c r="C201" s="149" t="s">
        <v>242</v>
      </c>
      <c r="D201" s="149" t="s">
        <v>142</v>
      </c>
      <c r="E201" s="150" t="s">
        <v>243</v>
      </c>
      <c r="F201" s="151" t="s">
        <v>244</v>
      </c>
      <c r="G201" s="152" t="s">
        <v>188</v>
      </c>
      <c r="H201" s="153">
        <v>399.4</v>
      </c>
      <c r="I201" s="154"/>
      <c r="J201" s="155">
        <f>ROUND(I201*H201,2)</f>
        <v>0</v>
      </c>
      <c r="K201" s="151" t="s">
        <v>146</v>
      </c>
      <c r="L201" s="33"/>
      <c r="M201" s="156" t="s">
        <v>1</v>
      </c>
      <c r="N201" s="157" t="s">
        <v>40</v>
      </c>
      <c r="O201" s="58"/>
      <c r="P201" s="158">
        <f>O201*H201</f>
        <v>0</v>
      </c>
      <c r="Q201" s="158">
        <v>2.5999999999999998E-4</v>
      </c>
      <c r="R201" s="158">
        <f>Q201*H201</f>
        <v>0.10384399999999999</v>
      </c>
      <c r="S201" s="158">
        <v>0</v>
      </c>
      <c r="T201" s="15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0" t="s">
        <v>147</v>
      </c>
      <c r="AT201" s="160" t="s">
        <v>142</v>
      </c>
      <c r="AU201" s="160" t="s">
        <v>83</v>
      </c>
      <c r="AY201" s="17" t="s">
        <v>140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7" t="s">
        <v>81</v>
      </c>
      <c r="BK201" s="161">
        <f>ROUND(I201*H201,2)</f>
        <v>0</v>
      </c>
      <c r="BL201" s="17" t="s">
        <v>147</v>
      </c>
      <c r="BM201" s="160" t="s">
        <v>245</v>
      </c>
    </row>
    <row r="202" spans="1:65" s="2" customFormat="1" ht="19.5">
      <c r="A202" s="32"/>
      <c r="B202" s="33"/>
      <c r="C202" s="32"/>
      <c r="D202" s="162" t="s">
        <v>149</v>
      </c>
      <c r="E202" s="32"/>
      <c r="F202" s="163" t="s">
        <v>246</v>
      </c>
      <c r="G202" s="32"/>
      <c r="H202" s="32"/>
      <c r="I202" s="164"/>
      <c r="J202" s="32"/>
      <c r="K202" s="32"/>
      <c r="L202" s="33"/>
      <c r="M202" s="165"/>
      <c r="N202" s="166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149</v>
      </c>
      <c r="AU202" s="17" t="s">
        <v>83</v>
      </c>
    </row>
    <row r="203" spans="1:65" s="13" customFormat="1">
      <c r="B203" s="167"/>
      <c r="D203" s="162" t="s">
        <v>151</v>
      </c>
      <c r="E203" s="168" t="s">
        <v>1</v>
      </c>
      <c r="F203" s="169" t="s">
        <v>247</v>
      </c>
      <c r="H203" s="168" t="s">
        <v>1</v>
      </c>
      <c r="I203" s="170"/>
      <c r="L203" s="167"/>
      <c r="M203" s="171"/>
      <c r="N203" s="172"/>
      <c r="O203" s="172"/>
      <c r="P203" s="172"/>
      <c r="Q203" s="172"/>
      <c r="R203" s="172"/>
      <c r="S203" s="172"/>
      <c r="T203" s="173"/>
      <c r="AT203" s="168" t="s">
        <v>151</v>
      </c>
      <c r="AU203" s="168" t="s">
        <v>83</v>
      </c>
      <c r="AV203" s="13" t="s">
        <v>81</v>
      </c>
      <c r="AW203" s="13" t="s">
        <v>32</v>
      </c>
      <c r="AX203" s="13" t="s">
        <v>75</v>
      </c>
      <c r="AY203" s="168" t="s">
        <v>140</v>
      </c>
    </row>
    <row r="204" spans="1:65" s="14" customFormat="1">
      <c r="B204" s="174"/>
      <c r="D204" s="162" t="s">
        <v>151</v>
      </c>
      <c r="E204" s="175" t="s">
        <v>1</v>
      </c>
      <c r="F204" s="176" t="s">
        <v>248</v>
      </c>
      <c r="H204" s="177">
        <v>57.28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151</v>
      </c>
      <c r="AU204" s="175" t="s">
        <v>83</v>
      </c>
      <c r="AV204" s="14" t="s">
        <v>83</v>
      </c>
      <c r="AW204" s="14" t="s">
        <v>32</v>
      </c>
      <c r="AX204" s="14" t="s">
        <v>75</v>
      </c>
      <c r="AY204" s="175" t="s">
        <v>140</v>
      </c>
    </row>
    <row r="205" spans="1:65" s="13" customFormat="1">
      <c r="B205" s="167"/>
      <c r="D205" s="162" t="s">
        <v>151</v>
      </c>
      <c r="E205" s="168" t="s">
        <v>1</v>
      </c>
      <c r="F205" s="169" t="s">
        <v>249</v>
      </c>
      <c r="H205" s="168" t="s">
        <v>1</v>
      </c>
      <c r="I205" s="170"/>
      <c r="L205" s="167"/>
      <c r="M205" s="171"/>
      <c r="N205" s="172"/>
      <c r="O205" s="172"/>
      <c r="P205" s="172"/>
      <c r="Q205" s="172"/>
      <c r="R205" s="172"/>
      <c r="S205" s="172"/>
      <c r="T205" s="173"/>
      <c r="AT205" s="168" t="s">
        <v>151</v>
      </c>
      <c r="AU205" s="168" t="s">
        <v>83</v>
      </c>
      <c r="AV205" s="13" t="s">
        <v>81</v>
      </c>
      <c r="AW205" s="13" t="s">
        <v>32</v>
      </c>
      <c r="AX205" s="13" t="s">
        <v>75</v>
      </c>
      <c r="AY205" s="168" t="s">
        <v>140</v>
      </c>
    </row>
    <row r="206" spans="1:65" s="14" customFormat="1">
      <c r="B206" s="174"/>
      <c r="D206" s="162" t="s">
        <v>151</v>
      </c>
      <c r="E206" s="175" t="s">
        <v>1</v>
      </c>
      <c r="F206" s="176" t="s">
        <v>220</v>
      </c>
      <c r="H206" s="177">
        <v>342.12</v>
      </c>
      <c r="I206" s="178"/>
      <c r="L206" s="174"/>
      <c r="M206" s="179"/>
      <c r="N206" s="180"/>
      <c r="O206" s="180"/>
      <c r="P206" s="180"/>
      <c r="Q206" s="180"/>
      <c r="R206" s="180"/>
      <c r="S206" s="180"/>
      <c r="T206" s="181"/>
      <c r="AT206" s="175" t="s">
        <v>151</v>
      </c>
      <c r="AU206" s="175" t="s">
        <v>83</v>
      </c>
      <c r="AV206" s="14" t="s">
        <v>83</v>
      </c>
      <c r="AW206" s="14" t="s">
        <v>32</v>
      </c>
      <c r="AX206" s="14" t="s">
        <v>75</v>
      </c>
      <c r="AY206" s="175" t="s">
        <v>140</v>
      </c>
    </row>
    <row r="207" spans="1:65" s="15" customFormat="1">
      <c r="B207" s="182"/>
      <c r="D207" s="162" t="s">
        <v>151</v>
      </c>
      <c r="E207" s="183" t="s">
        <v>1</v>
      </c>
      <c r="F207" s="184" t="s">
        <v>193</v>
      </c>
      <c r="H207" s="185">
        <v>399.4</v>
      </c>
      <c r="I207" s="186"/>
      <c r="L207" s="182"/>
      <c r="M207" s="187"/>
      <c r="N207" s="188"/>
      <c r="O207" s="188"/>
      <c r="P207" s="188"/>
      <c r="Q207" s="188"/>
      <c r="R207" s="188"/>
      <c r="S207" s="188"/>
      <c r="T207" s="189"/>
      <c r="AT207" s="183" t="s">
        <v>151</v>
      </c>
      <c r="AU207" s="183" t="s">
        <v>83</v>
      </c>
      <c r="AV207" s="15" t="s">
        <v>147</v>
      </c>
      <c r="AW207" s="15" t="s">
        <v>32</v>
      </c>
      <c r="AX207" s="15" t="s">
        <v>81</v>
      </c>
      <c r="AY207" s="183" t="s">
        <v>140</v>
      </c>
    </row>
    <row r="208" spans="1:65" s="2" customFormat="1" ht="44.25" customHeight="1">
      <c r="A208" s="32"/>
      <c r="B208" s="148"/>
      <c r="C208" s="149" t="s">
        <v>250</v>
      </c>
      <c r="D208" s="149" t="s">
        <v>142</v>
      </c>
      <c r="E208" s="150" t="s">
        <v>251</v>
      </c>
      <c r="F208" s="151" t="s">
        <v>252</v>
      </c>
      <c r="G208" s="152" t="s">
        <v>188</v>
      </c>
      <c r="H208" s="153">
        <v>399.4</v>
      </c>
      <c r="I208" s="154"/>
      <c r="J208" s="155">
        <f>ROUND(I208*H208,2)</f>
        <v>0</v>
      </c>
      <c r="K208" s="151" t="s">
        <v>146</v>
      </c>
      <c r="L208" s="33"/>
      <c r="M208" s="156" t="s">
        <v>1</v>
      </c>
      <c r="N208" s="157" t="s">
        <v>40</v>
      </c>
      <c r="O208" s="58"/>
      <c r="P208" s="158">
        <f>O208*H208</f>
        <v>0</v>
      </c>
      <c r="Q208" s="158">
        <v>8.3499999999999998E-3</v>
      </c>
      <c r="R208" s="158">
        <f>Q208*H208</f>
        <v>3.3349899999999999</v>
      </c>
      <c r="S208" s="158">
        <v>0</v>
      </c>
      <c r="T208" s="15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0" t="s">
        <v>147</v>
      </c>
      <c r="AT208" s="160" t="s">
        <v>142</v>
      </c>
      <c r="AU208" s="160" t="s">
        <v>83</v>
      </c>
      <c r="AY208" s="17" t="s">
        <v>140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81</v>
      </c>
      <c r="BK208" s="161">
        <f>ROUND(I208*H208,2)</f>
        <v>0</v>
      </c>
      <c r="BL208" s="17" t="s">
        <v>147</v>
      </c>
      <c r="BM208" s="160" t="s">
        <v>253</v>
      </c>
    </row>
    <row r="209" spans="1:65" s="2" customFormat="1" ht="39">
      <c r="A209" s="32"/>
      <c r="B209" s="33"/>
      <c r="C209" s="32"/>
      <c r="D209" s="162" t="s">
        <v>149</v>
      </c>
      <c r="E209" s="32"/>
      <c r="F209" s="163" t="s">
        <v>254</v>
      </c>
      <c r="G209" s="32"/>
      <c r="H209" s="32"/>
      <c r="I209" s="164"/>
      <c r="J209" s="32"/>
      <c r="K209" s="32"/>
      <c r="L209" s="33"/>
      <c r="M209" s="165"/>
      <c r="N209" s="166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149</v>
      </c>
      <c r="AU209" s="17" t="s">
        <v>83</v>
      </c>
    </row>
    <row r="210" spans="1:65" s="13" customFormat="1">
      <c r="B210" s="167"/>
      <c r="D210" s="162" t="s">
        <v>151</v>
      </c>
      <c r="E210" s="168" t="s">
        <v>1</v>
      </c>
      <c r="F210" s="169" t="s">
        <v>247</v>
      </c>
      <c r="H210" s="168" t="s">
        <v>1</v>
      </c>
      <c r="I210" s="170"/>
      <c r="L210" s="167"/>
      <c r="M210" s="171"/>
      <c r="N210" s="172"/>
      <c r="O210" s="172"/>
      <c r="P210" s="172"/>
      <c r="Q210" s="172"/>
      <c r="R210" s="172"/>
      <c r="S210" s="172"/>
      <c r="T210" s="173"/>
      <c r="AT210" s="168" t="s">
        <v>151</v>
      </c>
      <c r="AU210" s="168" t="s">
        <v>83</v>
      </c>
      <c r="AV210" s="13" t="s">
        <v>81</v>
      </c>
      <c r="AW210" s="13" t="s">
        <v>32</v>
      </c>
      <c r="AX210" s="13" t="s">
        <v>75</v>
      </c>
      <c r="AY210" s="168" t="s">
        <v>140</v>
      </c>
    </row>
    <row r="211" spans="1:65" s="14" customFormat="1">
      <c r="B211" s="174"/>
      <c r="D211" s="162" t="s">
        <v>151</v>
      </c>
      <c r="E211" s="175" t="s">
        <v>1</v>
      </c>
      <c r="F211" s="176" t="s">
        <v>248</v>
      </c>
      <c r="H211" s="177">
        <v>57.28</v>
      </c>
      <c r="I211" s="178"/>
      <c r="L211" s="174"/>
      <c r="M211" s="179"/>
      <c r="N211" s="180"/>
      <c r="O211" s="180"/>
      <c r="P211" s="180"/>
      <c r="Q211" s="180"/>
      <c r="R211" s="180"/>
      <c r="S211" s="180"/>
      <c r="T211" s="181"/>
      <c r="AT211" s="175" t="s">
        <v>151</v>
      </c>
      <c r="AU211" s="175" t="s">
        <v>83</v>
      </c>
      <c r="AV211" s="14" t="s">
        <v>83</v>
      </c>
      <c r="AW211" s="14" t="s">
        <v>32</v>
      </c>
      <c r="AX211" s="14" t="s">
        <v>75</v>
      </c>
      <c r="AY211" s="175" t="s">
        <v>140</v>
      </c>
    </row>
    <row r="212" spans="1:65" s="13" customFormat="1">
      <c r="B212" s="167"/>
      <c r="D212" s="162" t="s">
        <v>151</v>
      </c>
      <c r="E212" s="168" t="s">
        <v>1</v>
      </c>
      <c r="F212" s="169" t="s">
        <v>249</v>
      </c>
      <c r="H212" s="168" t="s">
        <v>1</v>
      </c>
      <c r="I212" s="170"/>
      <c r="L212" s="167"/>
      <c r="M212" s="171"/>
      <c r="N212" s="172"/>
      <c r="O212" s="172"/>
      <c r="P212" s="172"/>
      <c r="Q212" s="172"/>
      <c r="R212" s="172"/>
      <c r="S212" s="172"/>
      <c r="T212" s="173"/>
      <c r="AT212" s="168" t="s">
        <v>151</v>
      </c>
      <c r="AU212" s="168" t="s">
        <v>83</v>
      </c>
      <c r="AV212" s="13" t="s">
        <v>81</v>
      </c>
      <c r="AW212" s="13" t="s">
        <v>32</v>
      </c>
      <c r="AX212" s="13" t="s">
        <v>75</v>
      </c>
      <c r="AY212" s="168" t="s">
        <v>140</v>
      </c>
    </row>
    <row r="213" spans="1:65" s="14" customFormat="1">
      <c r="B213" s="174"/>
      <c r="D213" s="162" t="s">
        <v>151</v>
      </c>
      <c r="E213" s="175" t="s">
        <v>1</v>
      </c>
      <c r="F213" s="176" t="s">
        <v>220</v>
      </c>
      <c r="H213" s="177">
        <v>342.12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151</v>
      </c>
      <c r="AU213" s="175" t="s">
        <v>83</v>
      </c>
      <c r="AV213" s="14" t="s">
        <v>83</v>
      </c>
      <c r="AW213" s="14" t="s">
        <v>32</v>
      </c>
      <c r="AX213" s="14" t="s">
        <v>75</v>
      </c>
      <c r="AY213" s="175" t="s">
        <v>140</v>
      </c>
    </row>
    <row r="214" spans="1:65" s="15" customFormat="1">
      <c r="B214" s="182"/>
      <c r="D214" s="162" t="s">
        <v>151</v>
      </c>
      <c r="E214" s="183" t="s">
        <v>1</v>
      </c>
      <c r="F214" s="184" t="s">
        <v>193</v>
      </c>
      <c r="H214" s="185">
        <v>399.4</v>
      </c>
      <c r="I214" s="186"/>
      <c r="L214" s="182"/>
      <c r="M214" s="187"/>
      <c r="N214" s="188"/>
      <c r="O214" s="188"/>
      <c r="P214" s="188"/>
      <c r="Q214" s="188"/>
      <c r="R214" s="188"/>
      <c r="S214" s="188"/>
      <c r="T214" s="189"/>
      <c r="AT214" s="183" t="s">
        <v>151</v>
      </c>
      <c r="AU214" s="183" t="s">
        <v>83</v>
      </c>
      <c r="AV214" s="15" t="s">
        <v>147</v>
      </c>
      <c r="AW214" s="15" t="s">
        <v>32</v>
      </c>
      <c r="AX214" s="15" t="s">
        <v>81</v>
      </c>
      <c r="AY214" s="183" t="s">
        <v>140</v>
      </c>
    </row>
    <row r="215" spans="1:65" s="2" customFormat="1" ht="16.5" customHeight="1">
      <c r="A215" s="32"/>
      <c r="B215" s="148"/>
      <c r="C215" s="190" t="s">
        <v>255</v>
      </c>
      <c r="D215" s="190" t="s">
        <v>256</v>
      </c>
      <c r="E215" s="191" t="s">
        <v>257</v>
      </c>
      <c r="F215" s="192" t="s">
        <v>258</v>
      </c>
      <c r="G215" s="193" t="s">
        <v>188</v>
      </c>
      <c r="H215" s="194">
        <v>376.33199999999999</v>
      </c>
      <c r="I215" s="195"/>
      <c r="J215" s="196">
        <f>ROUND(I215*H215,2)</f>
        <v>0</v>
      </c>
      <c r="K215" s="192" t="s">
        <v>146</v>
      </c>
      <c r="L215" s="197"/>
      <c r="M215" s="198" t="s">
        <v>1</v>
      </c>
      <c r="N215" s="199" t="s">
        <v>40</v>
      </c>
      <c r="O215" s="58"/>
      <c r="P215" s="158">
        <f>O215*H215</f>
        <v>0</v>
      </c>
      <c r="Q215" s="158">
        <v>8.4999999999999995E-4</v>
      </c>
      <c r="R215" s="158">
        <f>Q215*H215</f>
        <v>0.31988219999999995</v>
      </c>
      <c r="S215" s="158">
        <v>0</v>
      </c>
      <c r="T215" s="15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0" t="s">
        <v>259</v>
      </c>
      <c r="AT215" s="160" t="s">
        <v>256</v>
      </c>
      <c r="AU215" s="160" t="s">
        <v>83</v>
      </c>
      <c r="AY215" s="17" t="s">
        <v>140</v>
      </c>
      <c r="BE215" s="161">
        <f>IF(N215="základní",J215,0)</f>
        <v>0</v>
      </c>
      <c r="BF215" s="161">
        <f>IF(N215="snížená",J215,0)</f>
        <v>0</v>
      </c>
      <c r="BG215" s="161">
        <f>IF(N215="zákl. přenesená",J215,0)</f>
        <v>0</v>
      </c>
      <c r="BH215" s="161">
        <f>IF(N215="sníž. přenesená",J215,0)</f>
        <v>0</v>
      </c>
      <c r="BI215" s="161">
        <f>IF(N215="nulová",J215,0)</f>
        <v>0</v>
      </c>
      <c r="BJ215" s="17" t="s">
        <v>81</v>
      </c>
      <c r="BK215" s="161">
        <f>ROUND(I215*H215,2)</f>
        <v>0</v>
      </c>
      <c r="BL215" s="17" t="s">
        <v>242</v>
      </c>
      <c r="BM215" s="160" t="s">
        <v>260</v>
      </c>
    </row>
    <row r="216" spans="1:65" s="2" customFormat="1">
      <c r="A216" s="32"/>
      <c r="B216" s="33"/>
      <c r="C216" s="32"/>
      <c r="D216" s="162" t="s">
        <v>149</v>
      </c>
      <c r="E216" s="32"/>
      <c r="F216" s="163" t="s">
        <v>258</v>
      </c>
      <c r="G216" s="32"/>
      <c r="H216" s="32"/>
      <c r="I216" s="164"/>
      <c r="J216" s="32"/>
      <c r="K216" s="32"/>
      <c r="L216" s="33"/>
      <c r="M216" s="165"/>
      <c r="N216" s="166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149</v>
      </c>
      <c r="AU216" s="17" t="s">
        <v>83</v>
      </c>
    </row>
    <row r="217" spans="1:65" s="13" customFormat="1">
      <c r="B217" s="167"/>
      <c r="D217" s="162" t="s">
        <v>151</v>
      </c>
      <c r="E217" s="168" t="s">
        <v>1</v>
      </c>
      <c r="F217" s="169" t="s">
        <v>249</v>
      </c>
      <c r="H217" s="168" t="s">
        <v>1</v>
      </c>
      <c r="I217" s="170"/>
      <c r="L217" s="167"/>
      <c r="M217" s="171"/>
      <c r="N217" s="172"/>
      <c r="O217" s="172"/>
      <c r="P217" s="172"/>
      <c r="Q217" s="172"/>
      <c r="R217" s="172"/>
      <c r="S217" s="172"/>
      <c r="T217" s="173"/>
      <c r="AT217" s="168" t="s">
        <v>151</v>
      </c>
      <c r="AU217" s="168" t="s">
        <v>83</v>
      </c>
      <c r="AV217" s="13" t="s">
        <v>81</v>
      </c>
      <c r="AW217" s="13" t="s">
        <v>32</v>
      </c>
      <c r="AX217" s="13" t="s">
        <v>75</v>
      </c>
      <c r="AY217" s="168" t="s">
        <v>140</v>
      </c>
    </row>
    <row r="218" spans="1:65" s="14" customFormat="1">
      <c r="B218" s="174"/>
      <c r="D218" s="162" t="s">
        <v>151</v>
      </c>
      <c r="E218" s="175" t="s">
        <v>1</v>
      </c>
      <c r="F218" s="176" t="s">
        <v>220</v>
      </c>
      <c r="H218" s="177">
        <v>342.12</v>
      </c>
      <c r="I218" s="178"/>
      <c r="L218" s="174"/>
      <c r="M218" s="179"/>
      <c r="N218" s="180"/>
      <c r="O218" s="180"/>
      <c r="P218" s="180"/>
      <c r="Q218" s="180"/>
      <c r="R218" s="180"/>
      <c r="S218" s="180"/>
      <c r="T218" s="181"/>
      <c r="AT218" s="175" t="s">
        <v>151</v>
      </c>
      <c r="AU218" s="175" t="s">
        <v>83</v>
      </c>
      <c r="AV218" s="14" t="s">
        <v>83</v>
      </c>
      <c r="AW218" s="14" t="s">
        <v>32</v>
      </c>
      <c r="AX218" s="14" t="s">
        <v>81</v>
      </c>
      <c r="AY218" s="175" t="s">
        <v>140</v>
      </c>
    </row>
    <row r="219" spans="1:65" s="14" customFormat="1">
      <c r="B219" s="174"/>
      <c r="D219" s="162" t="s">
        <v>151</v>
      </c>
      <c r="F219" s="176" t="s">
        <v>261</v>
      </c>
      <c r="H219" s="177">
        <v>376.33199999999999</v>
      </c>
      <c r="I219" s="178"/>
      <c r="L219" s="174"/>
      <c r="M219" s="179"/>
      <c r="N219" s="180"/>
      <c r="O219" s="180"/>
      <c r="P219" s="180"/>
      <c r="Q219" s="180"/>
      <c r="R219" s="180"/>
      <c r="S219" s="180"/>
      <c r="T219" s="181"/>
      <c r="AT219" s="175" t="s">
        <v>151</v>
      </c>
      <c r="AU219" s="175" t="s">
        <v>83</v>
      </c>
      <c r="AV219" s="14" t="s">
        <v>83</v>
      </c>
      <c r="AW219" s="14" t="s">
        <v>3</v>
      </c>
      <c r="AX219" s="14" t="s">
        <v>81</v>
      </c>
      <c r="AY219" s="175" t="s">
        <v>140</v>
      </c>
    </row>
    <row r="220" spans="1:65" s="2" customFormat="1" ht="24.2" customHeight="1">
      <c r="A220" s="32"/>
      <c r="B220" s="148"/>
      <c r="C220" s="190" t="s">
        <v>262</v>
      </c>
      <c r="D220" s="190" t="s">
        <v>256</v>
      </c>
      <c r="E220" s="191" t="s">
        <v>263</v>
      </c>
      <c r="F220" s="192" t="s">
        <v>264</v>
      </c>
      <c r="G220" s="193" t="s">
        <v>188</v>
      </c>
      <c r="H220" s="194">
        <v>63.008000000000003</v>
      </c>
      <c r="I220" s="195"/>
      <c r="J220" s="196">
        <f>ROUND(I220*H220,2)</f>
        <v>0</v>
      </c>
      <c r="K220" s="192" t="s">
        <v>146</v>
      </c>
      <c r="L220" s="197"/>
      <c r="M220" s="198" t="s">
        <v>1</v>
      </c>
      <c r="N220" s="199" t="s">
        <v>40</v>
      </c>
      <c r="O220" s="58"/>
      <c r="P220" s="158">
        <f>O220*H220</f>
        <v>0</v>
      </c>
      <c r="Q220" s="158">
        <v>1.5E-3</v>
      </c>
      <c r="R220" s="158">
        <f>Q220*H220</f>
        <v>9.4512000000000013E-2</v>
      </c>
      <c r="S220" s="158">
        <v>0</v>
      </c>
      <c r="T220" s="15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0" t="s">
        <v>259</v>
      </c>
      <c r="AT220" s="160" t="s">
        <v>256</v>
      </c>
      <c r="AU220" s="160" t="s">
        <v>83</v>
      </c>
      <c r="AY220" s="17" t="s">
        <v>140</v>
      </c>
      <c r="BE220" s="161">
        <f>IF(N220="základní",J220,0)</f>
        <v>0</v>
      </c>
      <c r="BF220" s="161">
        <f>IF(N220="snížená",J220,0)</f>
        <v>0</v>
      </c>
      <c r="BG220" s="161">
        <f>IF(N220="zákl. přenesená",J220,0)</f>
        <v>0</v>
      </c>
      <c r="BH220" s="161">
        <f>IF(N220="sníž. přenesená",J220,0)</f>
        <v>0</v>
      </c>
      <c r="BI220" s="161">
        <f>IF(N220="nulová",J220,0)</f>
        <v>0</v>
      </c>
      <c r="BJ220" s="17" t="s">
        <v>81</v>
      </c>
      <c r="BK220" s="161">
        <f>ROUND(I220*H220,2)</f>
        <v>0</v>
      </c>
      <c r="BL220" s="17" t="s">
        <v>242</v>
      </c>
      <c r="BM220" s="160" t="s">
        <v>265</v>
      </c>
    </row>
    <row r="221" spans="1:65" s="2" customFormat="1">
      <c r="A221" s="32"/>
      <c r="B221" s="33"/>
      <c r="C221" s="32"/>
      <c r="D221" s="162" t="s">
        <v>149</v>
      </c>
      <c r="E221" s="32"/>
      <c r="F221" s="163" t="s">
        <v>264</v>
      </c>
      <c r="G221" s="32"/>
      <c r="H221" s="32"/>
      <c r="I221" s="164"/>
      <c r="J221" s="32"/>
      <c r="K221" s="32"/>
      <c r="L221" s="33"/>
      <c r="M221" s="165"/>
      <c r="N221" s="166"/>
      <c r="O221" s="58"/>
      <c r="P221" s="58"/>
      <c r="Q221" s="58"/>
      <c r="R221" s="58"/>
      <c r="S221" s="58"/>
      <c r="T221" s="5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149</v>
      </c>
      <c r="AU221" s="17" t="s">
        <v>83</v>
      </c>
    </row>
    <row r="222" spans="1:65" s="13" customFormat="1">
      <c r="B222" s="167"/>
      <c r="D222" s="162" t="s">
        <v>151</v>
      </c>
      <c r="E222" s="168" t="s">
        <v>1</v>
      </c>
      <c r="F222" s="169" t="s">
        <v>247</v>
      </c>
      <c r="H222" s="168" t="s">
        <v>1</v>
      </c>
      <c r="I222" s="170"/>
      <c r="L222" s="167"/>
      <c r="M222" s="171"/>
      <c r="N222" s="172"/>
      <c r="O222" s="172"/>
      <c r="P222" s="172"/>
      <c r="Q222" s="172"/>
      <c r="R222" s="172"/>
      <c r="S222" s="172"/>
      <c r="T222" s="173"/>
      <c r="AT222" s="168" t="s">
        <v>151</v>
      </c>
      <c r="AU222" s="168" t="s">
        <v>83</v>
      </c>
      <c r="AV222" s="13" t="s">
        <v>81</v>
      </c>
      <c r="AW222" s="13" t="s">
        <v>32</v>
      </c>
      <c r="AX222" s="13" t="s">
        <v>75</v>
      </c>
      <c r="AY222" s="168" t="s">
        <v>140</v>
      </c>
    </row>
    <row r="223" spans="1:65" s="14" customFormat="1">
      <c r="B223" s="174"/>
      <c r="D223" s="162" t="s">
        <v>151</v>
      </c>
      <c r="E223" s="175" t="s">
        <v>1</v>
      </c>
      <c r="F223" s="176" t="s">
        <v>248</v>
      </c>
      <c r="H223" s="177">
        <v>57.28</v>
      </c>
      <c r="I223" s="178"/>
      <c r="L223" s="174"/>
      <c r="M223" s="179"/>
      <c r="N223" s="180"/>
      <c r="O223" s="180"/>
      <c r="P223" s="180"/>
      <c r="Q223" s="180"/>
      <c r="R223" s="180"/>
      <c r="S223" s="180"/>
      <c r="T223" s="181"/>
      <c r="AT223" s="175" t="s">
        <v>151</v>
      </c>
      <c r="AU223" s="175" t="s">
        <v>83</v>
      </c>
      <c r="AV223" s="14" t="s">
        <v>83</v>
      </c>
      <c r="AW223" s="14" t="s">
        <v>32</v>
      </c>
      <c r="AX223" s="14" t="s">
        <v>81</v>
      </c>
      <c r="AY223" s="175" t="s">
        <v>140</v>
      </c>
    </row>
    <row r="224" spans="1:65" s="14" customFormat="1">
      <c r="B224" s="174"/>
      <c r="D224" s="162" t="s">
        <v>151</v>
      </c>
      <c r="F224" s="176" t="s">
        <v>266</v>
      </c>
      <c r="H224" s="177">
        <v>63.008000000000003</v>
      </c>
      <c r="I224" s="178"/>
      <c r="L224" s="174"/>
      <c r="M224" s="179"/>
      <c r="N224" s="180"/>
      <c r="O224" s="180"/>
      <c r="P224" s="180"/>
      <c r="Q224" s="180"/>
      <c r="R224" s="180"/>
      <c r="S224" s="180"/>
      <c r="T224" s="181"/>
      <c r="AT224" s="175" t="s">
        <v>151</v>
      </c>
      <c r="AU224" s="175" t="s">
        <v>83</v>
      </c>
      <c r="AV224" s="14" t="s">
        <v>83</v>
      </c>
      <c r="AW224" s="14" t="s">
        <v>3</v>
      </c>
      <c r="AX224" s="14" t="s">
        <v>81</v>
      </c>
      <c r="AY224" s="175" t="s">
        <v>140</v>
      </c>
    </row>
    <row r="225" spans="1:65" s="2" customFormat="1" ht="24.2" customHeight="1">
      <c r="A225" s="32"/>
      <c r="B225" s="148"/>
      <c r="C225" s="149" t="s">
        <v>267</v>
      </c>
      <c r="D225" s="149" t="s">
        <v>142</v>
      </c>
      <c r="E225" s="150" t="s">
        <v>268</v>
      </c>
      <c r="F225" s="151" t="s">
        <v>269</v>
      </c>
      <c r="G225" s="152" t="s">
        <v>270</v>
      </c>
      <c r="H225" s="153">
        <v>59.15</v>
      </c>
      <c r="I225" s="154"/>
      <c r="J225" s="155">
        <f>ROUND(I225*H225,2)</f>
        <v>0</v>
      </c>
      <c r="K225" s="151" t="s">
        <v>146</v>
      </c>
      <c r="L225" s="33"/>
      <c r="M225" s="156" t="s">
        <v>1</v>
      </c>
      <c r="N225" s="157" t="s">
        <v>40</v>
      </c>
      <c r="O225" s="58"/>
      <c r="P225" s="158">
        <f>O225*H225</f>
        <v>0</v>
      </c>
      <c r="Q225" s="158">
        <v>3.0000000000000001E-5</v>
      </c>
      <c r="R225" s="158">
        <f>Q225*H225</f>
        <v>1.7745E-3</v>
      </c>
      <c r="S225" s="158">
        <v>0</v>
      </c>
      <c r="T225" s="15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0" t="s">
        <v>147</v>
      </c>
      <c r="AT225" s="160" t="s">
        <v>142</v>
      </c>
      <c r="AU225" s="160" t="s">
        <v>83</v>
      </c>
      <c r="AY225" s="17" t="s">
        <v>140</v>
      </c>
      <c r="BE225" s="161">
        <f>IF(N225="základní",J225,0)</f>
        <v>0</v>
      </c>
      <c r="BF225" s="161">
        <f>IF(N225="snížená",J225,0)</f>
        <v>0</v>
      </c>
      <c r="BG225" s="161">
        <f>IF(N225="zákl. přenesená",J225,0)</f>
        <v>0</v>
      </c>
      <c r="BH225" s="161">
        <f>IF(N225="sníž. přenesená",J225,0)</f>
        <v>0</v>
      </c>
      <c r="BI225" s="161">
        <f>IF(N225="nulová",J225,0)</f>
        <v>0</v>
      </c>
      <c r="BJ225" s="17" t="s">
        <v>81</v>
      </c>
      <c r="BK225" s="161">
        <f>ROUND(I225*H225,2)</f>
        <v>0</v>
      </c>
      <c r="BL225" s="17" t="s">
        <v>147</v>
      </c>
      <c r="BM225" s="160" t="s">
        <v>271</v>
      </c>
    </row>
    <row r="226" spans="1:65" s="2" customFormat="1" ht="19.5">
      <c r="A226" s="32"/>
      <c r="B226" s="33"/>
      <c r="C226" s="32"/>
      <c r="D226" s="162" t="s">
        <v>149</v>
      </c>
      <c r="E226" s="32"/>
      <c r="F226" s="163" t="s">
        <v>272</v>
      </c>
      <c r="G226" s="32"/>
      <c r="H226" s="32"/>
      <c r="I226" s="164"/>
      <c r="J226" s="32"/>
      <c r="K226" s="32"/>
      <c r="L226" s="33"/>
      <c r="M226" s="165"/>
      <c r="N226" s="166"/>
      <c r="O226" s="58"/>
      <c r="P226" s="58"/>
      <c r="Q226" s="58"/>
      <c r="R226" s="58"/>
      <c r="S226" s="58"/>
      <c r="T226" s="59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149</v>
      </c>
      <c r="AU226" s="17" t="s">
        <v>83</v>
      </c>
    </row>
    <row r="227" spans="1:65" s="14" customFormat="1">
      <c r="B227" s="174"/>
      <c r="D227" s="162" t="s">
        <v>151</v>
      </c>
      <c r="E227" s="175" t="s">
        <v>1</v>
      </c>
      <c r="F227" s="176" t="s">
        <v>273</v>
      </c>
      <c r="H227" s="177">
        <v>59.15</v>
      </c>
      <c r="I227" s="178"/>
      <c r="L227" s="174"/>
      <c r="M227" s="179"/>
      <c r="N227" s="180"/>
      <c r="O227" s="180"/>
      <c r="P227" s="180"/>
      <c r="Q227" s="180"/>
      <c r="R227" s="180"/>
      <c r="S227" s="180"/>
      <c r="T227" s="181"/>
      <c r="AT227" s="175" t="s">
        <v>151</v>
      </c>
      <c r="AU227" s="175" t="s">
        <v>83</v>
      </c>
      <c r="AV227" s="14" t="s">
        <v>83</v>
      </c>
      <c r="AW227" s="14" t="s">
        <v>32</v>
      </c>
      <c r="AX227" s="14" t="s">
        <v>81</v>
      </c>
      <c r="AY227" s="175" t="s">
        <v>140</v>
      </c>
    </row>
    <row r="228" spans="1:65" s="2" customFormat="1" ht="24.2" customHeight="1">
      <c r="A228" s="32"/>
      <c r="B228" s="148"/>
      <c r="C228" s="190" t="s">
        <v>7</v>
      </c>
      <c r="D228" s="190" t="s">
        <v>256</v>
      </c>
      <c r="E228" s="191" t="s">
        <v>274</v>
      </c>
      <c r="F228" s="192" t="s">
        <v>275</v>
      </c>
      <c r="G228" s="193" t="s">
        <v>270</v>
      </c>
      <c r="H228" s="194">
        <v>62.107999999999997</v>
      </c>
      <c r="I228" s="195"/>
      <c r="J228" s="196">
        <f>ROUND(I228*H228,2)</f>
        <v>0</v>
      </c>
      <c r="K228" s="192" t="s">
        <v>146</v>
      </c>
      <c r="L228" s="197"/>
      <c r="M228" s="198" t="s">
        <v>1</v>
      </c>
      <c r="N228" s="199" t="s">
        <v>40</v>
      </c>
      <c r="O228" s="58"/>
      <c r="P228" s="158">
        <f>O228*H228</f>
        <v>0</v>
      </c>
      <c r="Q228" s="158">
        <v>2.2000000000000001E-4</v>
      </c>
      <c r="R228" s="158">
        <f>Q228*H228</f>
        <v>1.366376E-2</v>
      </c>
      <c r="S228" s="158">
        <v>0</v>
      </c>
      <c r="T228" s="15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0" t="s">
        <v>195</v>
      </c>
      <c r="AT228" s="160" t="s">
        <v>256</v>
      </c>
      <c r="AU228" s="160" t="s">
        <v>83</v>
      </c>
      <c r="AY228" s="17" t="s">
        <v>140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7" t="s">
        <v>81</v>
      </c>
      <c r="BK228" s="161">
        <f>ROUND(I228*H228,2)</f>
        <v>0</v>
      </c>
      <c r="BL228" s="17" t="s">
        <v>147</v>
      </c>
      <c r="BM228" s="160" t="s">
        <v>276</v>
      </c>
    </row>
    <row r="229" spans="1:65" s="2" customFormat="1">
      <c r="A229" s="32"/>
      <c r="B229" s="33"/>
      <c r="C229" s="32"/>
      <c r="D229" s="162" t="s">
        <v>149</v>
      </c>
      <c r="E229" s="32"/>
      <c r="F229" s="163" t="s">
        <v>275</v>
      </c>
      <c r="G229" s="32"/>
      <c r="H229" s="32"/>
      <c r="I229" s="164"/>
      <c r="J229" s="32"/>
      <c r="K229" s="32"/>
      <c r="L229" s="33"/>
      <c r="M229" s="165"/>
      <c r="N229" s="166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149</v>
      </c>
      <c r="AU229" s="17" t="s">
        <v>83</v>
      </c>
    </row>
    <row r="230" spans="1:65" s="14" customFormat="1">
      <c r="B230" s="174"/>
      <c r="D230" s="162" t="s">
        <v>151</v>
      </c>
      <c r="F230" s="176" t="s">
        <v>277</v>
      </c>
      <c r="H230" s="177">
        <v>62.107999999999997</v>
      </c>
      <c r="I230" s="178"/>
      <c r="L230" s="174"/>
      <c r="M230" s="179"/>
      <c r="N230" s="180"/>
      <c r="O230" s="180"/>
      <c r="P230" s="180"/>
      <c r="Q230" s="180"/>
      <c r="R230" s="180"/>
      <c r="S230" s="180"/>
      <c r="T230" s="181"/>
      <c r="AT230" s="175" t="s">
        <v>151</v>
      </c>
      <c r="AU230" s="175" t="s">
        <v>83</v>
      </c>
      <c r="AV230" s="14" t="s">
        <v>83</v>
      </c>
      <c r="AW230" s="14" t="s">
        <v>3</v>
      </c>
      <c r="AX230" s="14" t="s">
        <v>81</v>
      </c>
      <c r="AY230" s="175" t="s">
        <v>140</v>
      </c>
    </row>
    <row r="231" spans="1:65" s="2" customFormat="1" ht="49.15" customHeight="1">
      <c r="A231" s="32"/>
      <c r="B231" s="148"/>
      <c r="C231" s="149" t="s">
        <v>278</v>
      </c>
      <c r="D231" s="149" t="s">
        <v>142</v>
      </c>
      <c r="E231" s="150" t="s">
        <v>279</v>
      </c>
      <c r="F231" s="151" t="s">
        <v>941</v>
      </c>
      <c r="G231" s="152" t="s">
        <v>270</v>
      </c>
      <c r="H231" s="153">
        <v>399.4</v>
      </c>
      <c r="I231" s="154"/>
      <c r="J231" s="155">
        <f>ROUND(I231*H231,2)</f>
        <v>0</v>
      </c>
      <c r="K231" s="151" t="s">
        <v>1</v>
      </c>
      <c r="L231" s="33"/>
      <c r="M231" s="156" t="s">
        <v>1</v>
      </c>
      <c r="N231" s="157" t="s">
        <v>40</v>
      </c>
      <c r="O231" s="58"/>
      <c r="P231" s="158">
        <f>O231*H231</f>
        <v>0</v>
      </c>
      <c r="Q231" s="158">
        <v>3.0000000000000001E-5</v>
      </c>
      <c r="R231" s="158">
        <f>Q231*H231</f>
        <v>1.1982E-2</v>
      </c>
      <c r="S231" s="158">
        <v>0</v>
      </c>
      <c r="T231" s="15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0" t="s">
        <v>147</v>
      </c>
      <c r="AT231" s="160" t="s">
        <v>142</v>
      </c>
      <c r="AU231" s="160" t="s">
        <v>83</v>
      </c>
      <c r="AY231" s="17" t="s">
        <v>140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7" t="s">
        <v>81</v>
      </c>
      <c r="BK231" s="161">
        <f>ROUND(I231*H231,2)</f>
        <v>0</v>
      </c>
      <c r="BL231" s="17" t="s">
        <v>147</v>
      </c>
      <c r="BM231" s="160" t="s">
        <v>280</v>
      </c>
    </row>
    <row r="232" spans="1:65" s="2" customFormat="1" ht="29.25">
      <c r="A232" s="32"/>
      <c r="B232" s="33"/>
      <c r="C232" s="32"/>
      <c r="D232" s="162" t="s">
        <v>149</v>
      </c>
      <c r="E232" s="32"/>
      <c r="F232" s="163" t="s">
        <v>941</v>
      </c>
      <c r="G232" s="32"/>
      <c r="H232" s="32"/>
      <c r="I232" s="164"/>
      <c r="J232" s="32"/>
      <c r="K232" s="32"/>
      <c r="L232" s="33"/>
      <c r="M232" s="165"/>
      <c r="N232" s="166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149</v>
      </c>
      <c r="AU232" s="17" t="s">
        <v>83</v>
      </c>
    </row>
    <row r="233" spans="1:65" s="14" customFormat="1">
      <c r="B233" s="174"/>
      <c r="D233" s="162" t="s">
        <v>151</v>
      </c>
      <c r="E233" s="175" t="s">
        <v>1</v>
      </c>
      <c r="F233" s="176" t="s">
        <v>281</v>
      </c>
      <c r="H233" s="177">
        <v>399.4</v>
      </c>
      <c r="I233" s="178"/>
      <c r="L233" s="174"/>
      <c r="M233" s="179"/>
      <c r="N233" s="180"/>
      <c r="O233" s="180"/>
      <c r="P233" s="180"/>
      <c r="Q233" s="180"/>
      <c r="R233" s="180"/>
      <c r="S233" s="180"/>
      <c r="T233" s="181"/>
      <c r="AT233" s="175" t="s">
        <v>151</v>
      </c>
      <c r="AU233" s="175" t="s">
        <v>83</v>
      </c>
      <c r="AV233" s="14" t="s">
        <v>83</v>
      </c>
      <c r="AW233" s="14" t="s">
        <v>32</v>
      </c>
      <c r="AX233" s="14" t="s">
        <v>81</v>
      </c>
      <c r="AY233" s="175" t="s">
        <v>140</v>
      </c>
    </row>
    <row r="234" spans="1:65" s="2" customFormat="1" ht="24.2" customHeight="1">
      <c r="A234" s="32"/>
      <c r="B234" s="148"/>
      <c r="C234" s="149" t="s">
        <v>282</v>
      </c>
      <c r="D234" s="149" t="s">
        <v>142</v>
      </c>
      <c r="E234" s="150" t="s">
        <v>283</v>
      </c>
      <c r="F234" s="151" t="s">
        <v>284</v>
      </c>
      <c r="G234" s="152" t="s">
        <v>188</v>
      </c>
      <c r="H234" s="153">
        <v>57.28</v>
      </c>
      <c r="I234" s="154"/>
      <c r="J234" s="155">
        <f>ROUND(I234*H234,2)</f>
        <v>0</v>
      </c>
      <c r="K234" s="151" t="s">
        <v>146</v>
      </c>
      <c r="L234" s="33"/>
      <c r="M234" s="156" t="s">
        <v>1</v>
      </c>
      <c r="N234" s="157" t="s">
        <v>40</v>
      </c>
      <c r="O234" s="58"/>
      <c r="P234" s="158">
        <f>O234*H234</f>
        <v>0</v>
      </c>
      <c r="Q234" s="158">
        <v>2.0000000000000001E-4</v>
      </c>
      <c r="R234" s="158">
        <f>Q234*H234</f>
        <v>1.1456000000000001E-2</v>
      </c>
      <c r="S234" s="158">
        <v>0</v>
      </c>
      <c r="T234" s="15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0" t="s">
        <v>147</v>
      </c>
      <c r="AT234" s="160" t="s">
        <v>142</v>
      </c>
      <c r="AU234" s="160" t="s">
        <v>83</v>
      </c>
      <c r="AY234" s="17" t="s">
        <v>140</v>
      </c>
      <c r="BE234" s="161">
        <f>IF(N234="základní",J234,0)</f>
        <v>0</v>
      </c>
      <c r="BF234" s="161">
        <f>IF(N234="snížená",J234,0)</f>
        <v>0</v>
      </c>
      <c r="BG234" s="161">
        <f>IF(N234="zákl. přenesená",J234,0)</f>
        <v>0</v>
      </c>
      <c r="BH234" s="161">
        <f>IF(N234="sníž. přenesená",J234,0)</f>
        <v>0</v>
      </c>
      <c r="BI234" s="161">
        <f>IF(N234="nulová",J234,0)</f>
        <v>0</v>
      </c>
      <c r="BJ234" s="17" t="s">
        <v>81</v>
      </c>
      <c r="BK234" s="161">
        <f>ROUND(I234*H234,2)</f>
        <v>0</v>
      </c>
      <c r="BL234" s="17" t="s">
        <v>147</v>
      </c>
      <c r="BM234" s="160" t="s">
        <v>285</v>
      </c>
    </row>
    <row r="235" spans="1:65" s="2" customFormat="1" ht="19.5">
      <c r="A235" s="32"/>
      <c r="B235" s="33"/>
      <c r="C235" s="32"/>
      <c r="D235" s="162" t="s">
        <v>149</v>
      </c>
      <c r="E235" s="32"/>
      <c r="F235" s="163" t="s">
        <v>286</v>
      </c>
      <c r="G235" s="32"/>
      <c r="H235" s="32"/>
      <c r="I235" s="164"/>
      <c r="J235" s="32"/>
      <c r="K235" s="32"/>
      <c r="L235" s="33"/>
      <c r="M235" s="165"/>
      <c r="N235" s="166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149</v>
      </c>
      <c r="AU235" s="17" t="s">
        <v>83</v>
      </c>
    </row>
    <row r="236" spans="1:65" s="2" customFormat="1" ht="24.2" customHeight="1">
      <c r="A236" s="32"/>
      <c r="B236" s="148"/>
      <c r="C236" s="149" t="s">
        <v>287</v>
      </c>
      <c r="D236" s="149" t="s">
        <v>142</v>
      </c>
      <c r="E236" s="150" t="s">
        <v>288</v>
      </c>
      <c r="F236" s="151" t="s">
        <v>289</v>
      </c>
      <c r="G236" s="152" t="s">
        <v>188</v>
      </c>
      <c r="H236" s="153">
        <v>57.28</v>
      </c>
      <c r="I236" s="154"/>
      <c r="J236" s="155">
        <f>ROUND(I236*H236,2)</f>
        <v>0</v>
      </c>
      <c r="K236" s="151" t="s">
        <v>146</v>
      </c>
      <c r="L236" s="33"/>
      <c r="M236" s="156" t="s">
        <v>1</v>
      </c>
      <c r="N236" s="157" t="s">
        <v>40</v>
      </c>
      <c r="O236" s="58"/>
      <c r="P236" s="158">
        <f>O236*H236</f>
        <v>0</v>
      </c>
      <c r="Q236" s="158">
        <v>5.7000000000000002E-3</v>
      </c>
      <c r="R236" s="158">
        <f>Q236*H236</f>
        <v>0.32649600000000001</v>
      </c>
      <c r="S236" s="158">
        <v>0</v>
      </c>
      <c r="T236" s="15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0" t="s">
        <v>147</v>
      </c>
      <c r="AT236" s="160" t="s">
        <v>142</v>
      </c>
      <c r="AU236" s="160" t="s">
        <v>83</v>
      </c>
      <c r="AY236" s="17" t="s">
        <v>140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7" t="s">
        <v>81</v>
      </c>
      <c r="BK236" s="161">
        <f>ROUND(I236*H236,2)</f>
        <v>0</v>
      </c>
      <c r="BL236" s="17" t="s">
        <v>147</v>
      </c>
      <c r="BM236" s="160" t="s">
        <v>290</v>
      </c>
    </row>
    <row r="237" spans="1:65" s="2" customFormat="1" ht="19.5">
      <c r="A237" s="32"/>
      <c r="B237" s="33"/>
      <c r="C237" s="32"/>
      <c r="D237" s="162" t="s">
        <v>149</v>
      </c>
      <c r="E237" s="32"/>
      <c r="F237" s="163" t="s">
        <v>291</v>
      </c>
      <c r="G237" s="32"/>
      <c r="H237" s="32"/>
      <c r="I237" s="164"/>
      <c r="J237" s="32"/>
      <c r="K237" s="32"/>
      <c r="L237" s="33"/>
      <c r="M237" s="165"/>
      <c r="N237" s="166"/>
      <c r="O237" s="58"/>
      <c r="P237" s="58"/>
      <c r="Q237" s="58"/>
      <c r="R237" s="58"/>
      <c r="S237" s="58"/>
      <c r="T237" s="5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149</v>
      </c>
      <c r="AU237" s="17" t="s">
        <v>83</v>
      </c>
    </row>
    <row r="238" spans="1:65" s="13" customFormat="1">
      <c r="B238" s="167"/>
      <c r="D238" s="162" t="s">
        <v>151</v>
      </c>
      <c r="E238" s="168" t="s">
        <v>1</v>
      </c>
      <c r="F238" s="169" t="s">
        <v>217</v>
      </c>
      <c r="H238" s="168" t="s">
        <v>1</v>
      </c>
      <c r="I238" s="170"/>
      <c r="L238" s="167"/>
      <c r="M238" s="171"/>
      <c r="N238" s="172"/>
      <c r="O238" s="172"/>
      <c r="P238" s="172"/>
      <c r="Q238" s="172"/>
      <c r="R238" s="172"/>
      <c r="S238" s="172"/>
      <c r="T238" s="173"/>
      <c r="AT238" s="168" t="s">
        <v>151</v>
      </c>
      <c r="AU238" s="168" t="s">
        <v>83</v>
      </c>
      <c r="AV238" s="13" t="s">
        <v>81</v>
      </c>
      <c r="AW238" s="13" t="s">
        <v>32</v>
      </c>
      <c r="AX238" s="13" t="s">
        <v>75</v>
      </c>
      <c r="AY238" s="168" t="s">
        <v>140</v>
      </c>
    </row>
    <row r="239" spans="1:65" s="14" customFormat="1">
      <c r="B239" s="174"/>
      <c r="D239" s="162" t="s">
        <v>151</v>
      </c>
      <c r="E239" s="175" t="s">
        <v>1</v>
      </c>
      <c r="F239" s="176" t="s">
        <v>218</v>
      </c>
      <c r="H239" s="177">
        <v>55.48</v>
      </c>
      <c r="I239" s="178"/>
      <c r="L239" s="174"/>
      <c r="M239" s="179"/>
      <c r="N239" s="180"/>
      <c r="O239" s="180"/>
      <c r="P239" s="180"/>
      <c r="Q239" s="180"/>
      <c r="R239" s="180"/>
      <c r="S239" s="180"/>
      <c r="T239" s="181"/>
      <c r="AT239" s="175" t="s">
        <v>151</v>
      </c>
      <c r="AU239" s="175" t="s">
        <v>83</v>
      </c>
      <c r="AV239" s="14" t="s">
        <v>83</v>
      </c>
      <c r="AW239" s="14" t="s">
        <v>32</v>
      </c>
      <c r="AX239" s="14" t="s">
        <v>75</v>
      </c>
      <c r="AY239" s="175" t="s">
        <v>140</v>
      </c>
    </row>
    <row r="240" spans="1:65" s="13" customFormat="1">
      <c r="B240" s="167"/>
      <c r="D240" s="162" t="s">
        <v>151</v>
      </c>
      <c r="E240" s="168" t="s">
        <v>1</v>
      </c>
      <c r="F240" s="169" t="s">
        <v>205</v>
      </c>
      <c r="H240" s="168" t="s">
        <v>1</v>
      </c>
      <c r="I240" s="170"/>
      <c r="L240" s="167"/>
      <c r="M240" s="171"/>
      <c r="N240" s="172"/>
      <c r="O240" s="172"/>
      <c r="P240" s="172"/>
      <c r="Q240" s="172"/>
      <c r="R240" s="172"/>
      <c r="S240" s="172"/>
      <c r="T240" s="173"/>
      <c r="AT240" s="168" t="s">
        <v>151</v>
      </c>
      <c r="AU240" s="168" t="s">
        <v>83</v>
      </c>
      <c r="AV240" s="13" t="s">
        <v>81</v>
      </c>
      <c r="AW240" s="13" t="s">
        <v>32</v>
      </c>
      <c r="AX240" s="13" t="s">
        <v>75</v>
      </c>
      <c r="AY240" s="168" t="s">
        <v>140</v>
      </c>
    </row>
    <row r="241" spans="1:65" s="14" customFormat="1">
      <c r="B241" s="174"/>
      <c r="D241" s="162" t="s">
        <v>151</v>
      </c>
      <c r="E241" s="175" t="s">
        <v>1</v>
      </c>
      <c r="F241" s="176" t="s">
        <v>292</v>
      </c>
      <c r="H241" s="177">
        <v>1.8</v>
      </c>
      <c r="I241" s="178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5" t="s">
        <v>151</v>
      </c>
      <c r="AU241" s="175" t="s">
        <v>83</v>
      </c>
      <c r="AV241" s="14" t="s">
        <v>83</v>
      </c>
      <c r="AW241" s="14" t="s">
        <v>32</v>
      </c>
      <c r="AX241" s="14" t="s">
        <v>75</v>
      </c>
      <c r="AY241" s="175" t="s">
        <v>140</v>
      </c>
    </row>
    <row r="242" spans="1:65" s="15" customFormat="1">
      <c r="B242" s="182"/>
      <c r="D242" s="162" t="s">
        <v>151</v>
      </c>
      <c r="E242" s="183" t="s">
        <v>1</v>
      </c>
      <c r="F242" s="184" t="s">
        <v>193</v>
      </c>
      <c r="H242" s="185">
        <v>57.28</v>
      </c>
      <c r="I242" s="186"/>
      <c r="L242" s="182"/>
      <c r="M242" s="187"/>
      <c r="N242" s="188"/>
      <c r="O242" s="188"/>
      <c r="P242" s="188"/>
      <c r="Q242" s="188"/>
      <c r="R242" s="188"/>
      <c r="S242" s="188"/>
      <c r="T242" s="189"/>
      <c r="AT242" s="183" t="s">
        <v>151</v>
      </c>
      <c r="AU242" s="183" t="s">
        <v>83</v>
      </c>
      <c r="AV242" s="15" t="s">
        <v>147</v>
      </c>
      <c r="AW242" s="15" t="s">
        <v>32</v>
      </c>
      <c r="AX242" s="15" t="s">
        <v>81</v>
      </c>
      <c r="AY242" s="183" t="s">
        <v>140</v>
      </c>
    </row>
    <row r="243" spans="1:65" s="2" customFormat="1" ht="24.2" customHeight="1">
      <c r="A243" s="32"/>
      <c r="B243" s="148"/>
      <c r="C243" s="149" t="s">
        <v>293</v>
      </c>
      <c r="D243" s="149" t="s">
        <v>142</v>
      </c>
      <c r="E243" s="150" t="s">
        <v>294</v>
      </c>
      <c r="F243" s="151" t="s">
        <v>295</v>
      </c>
      <c r="G243" s="152" t="s">
        <v>188</v>
      </c>
      <c r="H243" s="153">
        <v>342.12</v>
      </c>
      <c r="I243" s="154"/>
      <c r="J243" s="155">
        <f>ROUND(I243*H243,2)</f>
        <v>0</v>
      </c>
      <c r="K243" s="151" t="s">
        <v>146</v>
      </c>
      <c r="L243" s="33"/>
      <c r="M243" s="156" t="s">
        <v>1</v>
      </c>
      <c r="N243" s="157" t="s">
        <v>40</v>
      </c>
      <c r="O243" s="58"/>
      <c r="P243" s="158">
        <f>O243*H243</f>
        <v>0</v>
      </c>
      <c r="Q243" s="158">
        <v>2.9999999999999997E-4</v>
      </c>
      <c r="R243" s="158">
        <f>Q243*H243</f>
        <v>0.10263599999999999</v>
      </c>
      <c r="S243" s="158">
        <v>0</v>
      </c>
      <c r="T243" s="159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0" t="s">
        <v>147</v>
      </c>
      <c r="AT243" s="160" t="s">
        <v>142</v>
      </c>
      <c r="AU243" s="160" t="s">
        <v>83</v>
      </c>
      <c r="AY243" s="17" t="s">
        <v>140</v>
      </c>
      <c r="BE243" s="161">
        <f>IF(N243="základní",J243,0)</f>
        <v>0</v>
      </c>
      <c r="BF243" s="161">
        <f>IF(N243="snížená",J243,0)</f>
        <v>0</v>
      </c>
      <c r="BG243" s="161">
        <f>IF(N243="zákl. přenesená",J243,0)</f>
        <v>0</v>
      </c>
      <c r="BH243" s="161">
        <f>IF(N243="sníž. přenesená",J243,0)</f>
        <v>0</v>
      </c>
      <c r="BI243" s="161">
        <f>IF(N243="nulová",J243,0)</f>
        <v>0</v>
      </c>
      <c r="BJ243" s="17" t="s">
        <v>81</v>
      </c>
      <c r="BK243" s="161">
        <f>ROUND(I243*H243,2)</f>
        <v>0</v>
      </c>
      <c r="BL243" s="17" t="s">
        <v>147</v>
      </c>
      <c r="BM243" s="160" t="s">
        <v>296</v>
      </c>
    </row>
    <row r="244" spans="1:65" s="2" customFormat="1" ht="19.5">
      <c r="A244" s="32"/>
      <c r="B244" s="33"/>
      <c r="C244" s="32"/>
      <c r="D244" s="162" t="s">
        <v>149</v>
      </c>
      <c r="E244" s="32"/>
      <c r="F244" s="163" t="s">
        <v>297</v>
      </c>
      <c r="G244" s="32"/>
      <c r="H244" s="32"/>
      <c r="I244" s="164"/>
      <c r="J244" s="32"/>
      <c r="K244" s="32"/>
      <c r="L244" s="33"/>
      <c r="M244" s="165"/>
      <c r="N244" s="166"/>
      <c r="O244" s="58"/>
      <c r="P244" s="58"/>
      <c r="Q244" s="58"/>
      <c r="R244" s="58"/>
      <c r="S244" s="58"/>
      <c r="T244" s="59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149</v>
      </c>
      <c r="AU244" s="17" t="s">
        <v>83</v>
      </c>
    </row>
    <row r="245" spans="1:65" s="2" customFormat="1" ht="24.2" customHeight="1">
      <c r="A245" s="32"/>
      <c r="B245" s="148"/>
      <c r="C245" s="149" t="s">
        <v>298</v>
      </c>
      <c r="D245" s="149" t="s">
        <v>142</v>
      </c>
      <c r="E245" s="150" t="s">
        <v>299</v>
      </c>
      <c r="F245" s="151" t="s">
        <v>300</v>
      </c>
      <c r="G245" s="152" t="s">
        <v>188</v>
      </c>
      <c r="H245" s="153">
        <v>342.12</v>
      </c>
      <c r="I245" s="154"/>
      <c r="J245" s="155">
        <f>ROUND(I245*H245,2)</f>
        <v>0</v>
      </c>
      <c r="K245" s="151" t="s">
        <v>146</v>
      </c>
      <c r="L245" s="33"/>
      <c r="M245" s="156" t="s">
        <v>1</v>
      </c>
      <c r="N245" s="157" t="s">
        <v>40</v>
      </c>
      <c r="O245" s="58"/>
      <c r="P245" s="158">
        <f>O245*H245</f>
        <v>0</v>
      </c>
      <c r="Q245" s="158">
        <v>3.3E-3</v>
      </c>
      <c r="R245" s="158">
        <f>Q245*H245</f>
        <v>1.1289960000000001</v>
      </c>
      <c r="S245" s="158">
        <v>0</v>
      </c>
      <c r="T245" s="159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0" t="s">
        <v>147</v>
      </c>
      <c r="AT245" s="160" t="s">
        <v>142</v>
      </c>
      <c r="AU245" s="160" t="s">
        <v>83</v>
      </c>
      <c r="AY245" s="17" t="s">
        <v>140</v>
      </c>
      <c r="BE245" s="161">
        <f>IF(N245="základní",J245,0)</f>
        <v>0</v>
      </c>
      <c r="BF245" s="161">
        <f>IF(N245="snížená",J245,0)</f>
        <v>0</v>
      </c>
      <c r="BG245" s="161">
        <f>IF(N245="zákl. přenesená",J245,0)</f>
        <v>0</v>
      </c>
      <c r="BH245" s="161">
        <f>IF(N245="sníž. přenesená",J245,0)</f>
        <v>0</v>
      </c>
      <c r="BI245" s="161">
        <f>IF(N245="nulová",J245,0)</f>
        <v>0</v>
      </c>
      <c r="BJ245" s="17" t="s">
        <v>81</v>
      </c>
      <c r="BK245" s="161">
        <f>ROUND(I245*H245,2)</f>
        <v>0</v>
      </c>
      <c r="BL245" s="17" t="s">
        <v>147</v>
      </c>
      <c r="BM245" s="160" t="s">
        <v>301</v>
      </c>
    </row>
    <row r="246" spans="1:65" s="2" customFormat="1" ht="19.5">
      <c r="A246" s="32"/>
      <c r="B246" s="33"/>
      <c r="C246" s="32"/>
      <c r="D246" s="162" t="s">
        <v>149</v>
      </c>
      <c r="E246" s="32"/>
      <c r="F246" s="163" t="s">
        <v>302</v>
      </c>
      <c r="G246" s="32"/>
      <c r="H246" s="32"/>
      <c r="I246" s="164"/>
      <c r="J246" s="32"/>
      <c r="K246" s="32"/>
      <c r="L246" s="33"/>
      <c r="M246" s="165"/>
      <c r="N246" s="166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149</v>
      </c>
      <c r="AU246" s="17" t="s">
        <v>83</v>
      </c>
    </row>
    <row r="247" spans="1:65" s="13" customFormat="1">
      <c r="B247" s="167"/>
      <c r="D247" s="162" t="s">
        <v>151</v>
      </c>
      <c r="E247" s="168" t="s">
        <v>1</v>
      </c>
      <c r="F247" s="169" t="s">
        <v>219</v>
      </c>
      <c r="H247" s="168" t="s">
        <v>1</v>
      </c>
      <c r="I247" s="170"/>
      <c r="L247" s="167"/>
      <c r="M247" s="171"/>
      <c r="N247" s="172"/>
      <c r="O247" s="172"/>
      <c r="P247" s="172"/>
      <c r="Q247" s="172"/>
      <c r="R247" s="172"/>
      <c r="S247" s="172"/>
      <c r="T247" s="173"/>
      <c r="AT247" s="168" t="s">
        <v>151</v>
      </c>
      <c r="AU247" s="168" t="s">
        <v>83</v>
      </c>
      <c r="AV247" s="13" t="s">
        <v>81</v>
      </c>
      <c r="AW247" s="13" t="s">
        <v>32</v>
      </c>
      <c r="AX247" s="13" t="s">
        <v>75</v>
      </c>
      <c r="AY247" s="168" t="s">
        <v>140</v>
      </c>
    </row>
    <row r="248" spans="1:65" s="14" customFormat="1">
      <c r="B248" s="174"/>
      <c r="D248" s="162" t="s">
        <v>151</v>
      </c>
      <c r="E248" s="175" t="s">
        <v>1</v>
      </c>
      <c r="F248" s="176" t="s">
        <v>220</v>
      </c>
      <c r="H248" s="177">
        <v>342.12</v>
      </c>
      <c r="I248" s="178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5" t="s">
        <v>151</v>
      </c>
      <c r="AU248" s="175" t="s">
        <v>83</v>
      </c>
      <c r="AV248" s="14" t="s">
        <v>83</v>
      </c>
      <c r="AW248" s="14" t="s">
        <v>32</v>
      </c>
      <c r="AX248" s="14" t="s">
        <v>81</v>
      </c>
      <c r="AY248" s="175" t="s">
        <v>140</v>
      </c>
    </row>
    <row r="249" spans="1:65" s="2" customFormat="1" ht="37.9" customHeight="1">
      <c r="A249" s="32"/>
      <c r="B249" s="148"/>
      <c r="C249" s="149" t="s">
        <v>303</v>
      </c>
      <c r="D249" s="149" t="s">
        <v>142</v>
      </c>
      <c r="E249" s="150" t="s">
        <v>304</v>
      </c>
      <c r="F249" s="151" t="s">
        <v>305</v>
      </c>
      <c r="G249" s="152" t="s">
        <v>306</v>
      </c>
      <c r="H249" s="153">
        <v>1</v>
      </c>
      <c r="I249" s="154"/>
      <c r="J249" s="155">
        <f>ROUND(I249*H249,2)</f>
        <v>0</v>
      </c>
      <c r="K249" s="151" t="s">
        <v>1</v>
      </c>
      <c r="L249" s="33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0" t="s">
        <v>147</v>
      </c>
      <c r="AT249" s="160" t="s">
        <v>142</v>
      </c>
      <c r="AU249" s="160" t="s">
        <v>83</v>
      </c>
      <c r="AY249" s="17" t="s">
        <v>140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7" t="s">
        <v>81</v>
      </c>
      <c r="BK249" s="161">
        <f>ROUND(I249*H249,2)</f>
        <v>0</v>
      </c>
      <c r="BL249" s="17" t="s">
        <v>147</v>
      </c>
      <c r="BM249" s="160" t="s">
        <v>307</v>
      </c>
    </row>
    <row r="250" spans="1:65" s="2" customFormat="1" ht="19.5">
      <c r="A250" s="32"/>
      <c r="B250" s="33"/>
      <c r="C250" s="32"/>
      <c r="D250" s="162" t="s">
        <v>149</v>
      </c>
      <c r="E250" s="32"/>
      <c r="F250" s="163" t="s">
        <v>305</v>
      </c>
      <c r="G250" s="32"/>
      <c r="H250" s="32"/>
      <c r="I250" s="164"/>
      <c r="J250" s="32"/>
      <c r="K250" s="32"/>
      <c r="L250" s="33"/>
      <c r="M250" s="165"/>
      <c r="N250" s="166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149</v>
      </c>
      <c r="AU250" s="17" t="s">
        <v>83</v>
      </c>
    </row>
    <row r="251" spans="1:65" s="13" customFormat="1">
      <c r="B251" s="167"/>
      <c r="D251" s="162" t="s">
        <v>151</v>
      </c>
      <c r="E251" s="168" t="s">
        <v>1</v>
      </c>
      <c r="F251" s="169" t="s">
        <v>308</v>
      </c>
      <c r="H251" s="168" t="s">
        <v>1</v>
      </c>
      <c r="I251" s="170"/>
      <c r="L251" s="167"/>
      <c r="M251" s="171"/>
      <c r="N251" s="172"/>
      <c r="O251" s="172"/>
      <c r="P251" s="172"/>
      <c r="Q251" s="172"/>
      <c r="R251" s="172"/>
      <c r="S251" s="172"/>
      <c r="T251" s="173"/>
      <c r="AT251" s="168" t="s">
        <v>151</v>
      </c>
      <c r="AU251" s="168" t="s">
        <v>83</v>
      </c>
      <c r="AV251" s="13" t="s">
        <v>81</v>
      </c>
      <c r="AW251" s="13" t="s">
        <v>32</v>
      </c>
      <c r="AX251" s="13" t="s">
        <v>75</v>
      </c>
      <c r="AY251" s="168" t="s">
        <v>140</v>
      </c>
    </row>
    <row r="252" spans="1:65" s="14" customFormat="1">
      <c r="B252" s="174"/>
      <c r="D252" s="162" t="s">
        <v>151</v>
      </c>
      <c r="E252" s="175" t="s">
        <v>1</v>
      </c>
      <c r="F252" s="176" t="s">
        <v>81</v>
      </c>
      <c r="H252" s="177">
        <v>1</v>
      </c>
      <c r="I252" s="178"/>
      <c r="L252" s="174"/>
      <c r="M252" s="179"/>
      <c r="N252" s="180"/>
      <c r="O252" s="180"/>
      <c r="P252" s="180"/>
      <c r="Q252" s="180"/>
      <c r="R252" s="180"/>
      <c r="S252" s="180"/>
      <c r="T252" s="181"/>
      <c r="AT252" s="175" t="s">
        <v>151</v>
      </c>
      <c r="AU252" s="175" t="s">
        <v>83</v>
      </c>
      <c r="AV252" s="14" t="s">
        <v>83</v>
      </c>
      <c r="AW252" s="14" t="s">
        <v>32</v>
      </c>
      <c r="AX252" s="14" t="s">
        <v>81</v>
      </c>
      <c r="AY252" s="175" t="s">
        <v>140</v>
      </c>
    </row>
    <row r="253" spans="1:65" s="2" customFormat="1" ht="24.2" customHeight="1">
      <c r="A253" s="32"/>
      <c r="B253" s="148"/>
      <c r="C253" s="149" t="s">
        <v>309</v>
      </c>
      <c r="D253" s="149" t="s">
        <v>142</v>
      </c>
      <c r="E253" s="150" t="s">
        <v>310</v>
      </c>
      <c r="F253" s="151" t="s">
        <v>311</v>
      </c>
      <c r="G253" s="152" t="s">
        <v>188</v>
      </c>
      <c r="H253" s="153">
        <v>18</v>
      </c>
      <c r="I253" s="154"/>
      <c r="J253" s="155">
        <f>ROUND(I253*H253,2)</f>
        <v>0</v>
      </c>
      <c r="K253" s="151" t="s">
        <v>146</v>
      </c>
      <c r="L253" s="33"/>
      <c r="M253" s="156" t="s">
        <v>1</v>
      </c>
      <c r="N253" s="157" t="s">
        <v>40</v>
      </c>
      <c r="O253" s="58"/>
      <c r="P253" s="158">
        <f>O253*H253</f>
        <v>0</v>
      </c>
      <c r="Q253" s="158">
        <v>6.3E-2</v>
      </c>
      <c r="R253" s="158">
        <f>Q253*H253</f>
        <v>1.1339999999999999</v>
      </c>
      <c r="S253" s="158">
        <v>0</v>
      </c>
      <c r="T253" s="15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0" t="s">
        <v>147</v>
      </c>
      <c r="AT253" s="160" t="s">
        <v>142</v>
      </c>
      <c r="AU253" s="160" t="s">
        <v>83</v>
      </c>
      <c r="AY253" s="17" t="s">
        <v>140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7" t="s">
        <v>81</v>
      </c>
      <c r="BK253" s="161">
        <f>ROUND(I253*H253,2)</f>
        <v>0</v>
      </c>
      <c r="BL253" s="17" t="s">
        <v>147</v>
      </c>
      <c r="BM253" s="160" t="s">
        <v>312</v>
      </c>
    </row>
    <row r="254" spans="1:65" s="2" customFormat="1" ht="19.5">
      <c r="A254" s="32"/>
      <c r="B254" s="33"/>
      <c r="C254" s="32"/>
      <c r="D254" s="162" t="s">
        <v>149</v>
      </c>
      <c r="E254" s="32"/>
      <c r="F254" s="163" t="s">
        <v>313</v>
      </c>
      <c r="G254" s="32"/>
      <c r="H254" s="32"/>
      <c r="I254" s="164"/>
      <c r="J254" s="32"/>
      <c r="K254" s="32"/>
      <c r="L254" s="33"/>
      <c r="M254" s="165"/>
      <c r="N254" s="166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149</v>
      </c>
      <c r="AU254" s="17" t="s">
        <v>83</v>
      </c>
    </row>
    <row r="255" spans="1:65" s="13" customFormat="1">
      <c r="B255" s="167"/>
      <c r="D255" s="162" t="s">
        <v>151</v>
      </c>
      <c r="E255" s="168" t="s">
        <v>1</v>
      </c>
      <c r="F255" s="169" t="s">
        <v>314</v>
      </c>
      <c r="H255" s="168" t="s">
        <v>1</v>
      </c>
      <c r="I255" s="170"/>
      <c r="L255" s="167"/>
      <c r="M255" s="171"/>
      <c r="N255" s="172"/>
      <c r="O255" s="172"/>
      <c r="P255" s="172"/>
      <c r="Q255" s="172"/>
      <c r="R255" s="172"/>
      <c r="S255" s="172"/>
      <c r="T255" s="173"/>
      <c r="AT255" s="168" t="s">
        <v>151</v>
      </c>
      <c r="AU255" s="168" t="s">
        <v>83</v>
      </c>
      <c r="AV255" s="13" t="s">
        <v>81</v>
      </c>
      <c r="AW255" s="13" t="s">
        <v>32</v>
      </c>
      <c r="AX255" s="13" t="s">
        <v>75</v>
      </c>
      <c r="AY255" s="168" t="s">
        <v>140</v>
      </c>
    </row>
    <row r="256" spans="1:65" s="14" customFormat="1">
      <c r="B256" s="174"/>
      <c r="D256" s="162" t="s">
        <v>151</v>
      </c>
      <c r="E256" s="175" t="s">
        <v>1</v>
      </c>
      <c r="F256" s="176" t="s">
        <v>315</v>
      </c>
      <c r="H256" s="177">
        <v>18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151</v>
      </c>
      <c r="AU256" s="175" t="s">
        <v>83</v>
      </c>
      <c r="AV256" s="14" t="s">
        <v>83</v>
      </c>
      <c r="AW256" s="14" t="s">
        <v>32</v>
      </c>
      <c r="AX256" s="14" t="s">
        <v>81</v>
      </c>
      <c r="AY256" s="175" t="s">
        <v>140</v>
      </c>
    </row>
    <row r="257" spans="1:65" s="12" customFormat="1" ht="22.9" customHeight="1">
      <c r="B257" s="135"/>
      <c r="D257" s="136" t="s">
        <v>74</v>
      </c>
      <c r="E257" s="146" t="s">
        <v>195</v>
      </c>
      <c r="F257" s="146" t="s">
        <v>316</v>
      </c>
      <c r="I257" s="138"/>
      <c r="J257" s="147">
        <f>BK257</f>
        <v>0</v>
      </c>
      <c r="L257" s="135"/>
      <c r="M257" s="140"/>
      <c r="N257" s="141"/>
      <c r="O257" s="141"/>
      <c r="P257" s="142">
        <f>SUM(P258:P263)</f>
        <v>0</v>
      </c>
      <c r="Q257" s="141"/>
      <c r="R257" s="142">
        <f>SUM(R258:R263)</f>
        <v>0</v>
      </c>
      <c r="S257" s="141"/>
      <c r="T257" s="143">
        <f>SUM(T258:T263)</f>
        <v>0</v>
      </c>
      <c r="AR257" s="136" t="s">
        <v>81</v>
      </c>
      <c r="AT257" s="144" t="s">
        <v>74</v>
      </c>
      <c r="AU257" s="144" t="s">
        <v>81</v>
      </c>
      <c r="AY257" s="136" t="s">
        <v>140</v>
      </c>
      <c r="BK257" s="145">
        <f>SUM(BK258:BK263)</f>
        <v>0</v>
      </c>
    </row>
    <row r="258" spans="1:65" s="2" customFormat="1" ht="24.2" customHeight="1">
      <c r="A258" s="32"/>
      <c r="B258" s="148"/>
      <c r="C258" s="149" t="s">
        <v>317</v>
      </c>
      <c r="D258" s="149" t="s">
        <v>142</v>
      </c>
      <c r="E258" s="150" t="s">
        <v>318</v>
      </c>
      <c r="F258" s="151" t="s">
        <v>319</v>
      </c>
      <c r="G258" s="152" t="s">
        <v>320</v>
      </c>
      <c r="H258" s="153">
        <v>2</v>
      </c>
      <c r="I258" s="154"/>
      <c r="J258" s="155">
        <f>ROUND(I258*H258,2)</f>
        <v>0</v>
      </c>
      <c r="K258" s="151" t="s">
        <v>1</v>
      </c>
      <c r="L258" s="33"/>
      <c r="M258" s="156" t="s">
        <v>1</v>
      </c>
      <c r="N258" s="157" t="s">
        <v>40</v>
      </c>
      <c r="O258" s="58"/>
      <c r="P258" s="158">
        <f>O258*H258</f>
        <v>0</v>
      </c>
      <c r="Q258" s="158">
        <v>0</v>
      </c>
      <c r="R258" s="158">
        <f>Q258*H258</f>
        <v>0</v>
      </c>
      <c r="S258" s="158">
        <v>0</v>
      </c>
      <c r="T258" s="159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0" t="s">
        <v>147</v>
      </c>
      <c r="AT258" s="160" t="s">
        <v>142</v>
      </c>
      <c r="AU258" s="160" t="s">
        <v>83</v>
      </c>
      <c r="AY258" s="17" t="s">
        <v>140</v>
      </c>
      <c r="BE258" s="161">
        <f>IF(N258="základní",J258,0)</f>
        <v>0</v>
      </c>
      <c r="BF258" s="161">
        <f>IF(N258="snížená",J258,0)</f>
        <v>0</v>
      </c>
      <c r="BG258" s="161">
        <f>IF(N258="zákl. přenesená",J258,0)</f>
        <v>0</v>
      </c>
      <c r="BH258" s="161">
        <f>IF(N258="sníž. přenesená",J258,0)</f>
        <v>0</v>
      </c>
      <c r="BI258" s="161">
        <f>IF(N258="nulová",J258,0)</f>
        <v>0</v>
      </c>
      <c r="BJ258" s="17" t="s">
        <v>81</v>
      </c>
      <c r="BK258" s="161">
        <f>ROUND(I258*H258,2)</f>
        <v>0</v>
      </c>
      <c r="BL258" s="17" t="s">
        <v>147</v>
      </c>
      <c r="BM258" s="160" t="s">
        <v>321</v>
      </c>
    </row>
    <row r="259" spans="1:65" s="2" customFormat="1" ht="19.5">
      <c r="A259" s="32"/>
      <c r="B259" s="33"/>
      <c r="C259" s="32"/>
      <c r="D259" s="162" t="s">
        <v>149</v>
      </c>
      <c r="E259" s="32"/>
      <c r="F259" s="163" t="s">
        <v>319</v>
      </c>
      <c r="G259" s="32"/>
      <c r="H259" s="32"/>
      <c r="I259" s="164"/>
      <c r="J259" s="32"/>
      <c r="K259" s="32"/>
      <c r="L259" s="33"/>
      <c r="M259" s="165"/>
      <c r="N259" s="166"/>
      <c r="O259" s="58"/>
      <c r="P259" s="58"/>
      <c r="Q259" s="58"/>
      <c r="R259" s="58"/>
      <c r="S259" s="58"/>
      <c r="T259" s="5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7" t="s">
        <v>149</v>
      </c>
      <c r="AU259" s="17" t="s">
        <v>83</v>
      </c>
    </row>
    <row r="260" spans="1:65" s="14" customFormat="1">
      <c r="B260" s="174"/>
      <c r="D260" s="162" t="s">
        <v>151</v>
      </c>
      <c r="E260" s="175" t="s">
        <v>1</v>
      </c>
      <c r="F260" s="176" t="s">
        <v>83</v>
      </c>
      <c r="H260" s="177">
        <v>2</v>
      </c>
      <c r="I260" s="178"/>
      <c r="L260" s="174"/>
      <c r="M260" s="179"/>
      <c r="N260" s="180"/>
      <c r="O260" s="180"/>
      <c r="P260" s="180"/>
      <c r="Q260" s="180"/>
      <c r="R260" s="180"/>
      <c r="S260" s="180"/>
      <c r="T260" s="181"/>
      <c r="AT260" s="175" t="s">
        <v>151</v>
      </c>
      <c r="AU260" s="175" t="s">
        <v>83</v>
      </c>
      <c r="AV260" s="14" t="s">
        <v>83</v>
      </c>
      <c r="AW260" s="14" t="s">
        <v>32</v>
      </c>
      <c r="AX260" s="14" t="s">
        <v>81</v>
      </c>
      <c r="AY260" s="175" t="s">
        <v>140</v>
      </c>
    </row>
    <row r="261" spans="1:65" s="2" customFormat="1" ht="24.2" customHeight="1">
      <c r="A261" s="32"/>
      <c r="B261" s="148"/>
      <c r="C261" s="149" t="s">
        <v>322</v>
      </c>
      <c r="D261" s="149" t="s">
        <v>142</v>
      </c>
      <c r="E261" s="150" t="s">
        <v>323</v>
      </c>
      <c r="F261" s="151" t="s">
        <v>324</v>
      </c>
      <c r="G261" s="152" t="s">
        <v>270</v>
      </c>
      <c r="H261" s="153">
        <v>60</v>
      </c>
      <c r="I261" s="154"/>
      <c r="J261" s="155">
        <f>ROUND(I261*H261,2)</f>
        <v>0</v>
      </c>
      <c r="K261" s="151" t="s">
        <v>1</v>
      </c>
      <c r="L261" s="33"/>
      <c r="M261" s="156" t="s">
        <v>1</v>
      </c>
      <c r="N261" s="157" t="s">
        <v>40</v>
      </c>
      <c r="O261" s="58"/>
      <c r="P261" s="158">
        <f>O261*H261</f>
        <v>0</v>
      </c>
      <c r="Q261" s="158">
        <v>0</v>
      </c>
      <c r="R261" s="158">
        <f>Q261*H261</f>
        <v>0</v>
      </c>
      <c r="S261" s="158">
        <v>0</v>
      </c>
      <c r="T261" s="159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0" t="s">
        <v>147</v>
      </c>
      <c r="AT261" s="160" t="s">
        <v>142</v>
      </c>
      <c r="AU261" s="160" t="s">
        <v>83</v>
      </c>
      <c r="AY261" s="17" t="s">
        <v>140</v>
      </c>
      <c r="BE261" s="161">
        <f>IF(N261="základní",J261,0)</f>
        <v>0</v>
      </c>
      <c r="BF261" s="161">
        <f>IF(N261="snížená",J261,0)</f>
        <v>0</v>
      </c>
      <c r="BG261" s="161">
        <f>IF(N261="zákl. přenesená",J261,0)</f>
        <v>0</v>
      </c>
      <c r="BH261" s="161">
        <f>IF(N261="sníž. přenesená",J261,0)</f>
        <v>0</v>
      </c>
      <c r="BI261" s="161">
        <f>IF(N261="nulová",J261,0)</f>
        <v>0</v>
      </c>
      <c r="BJ261" s="17" t="s">
        <v>81</v>
      </c>
      <c r="BK261" s="161">
        <f>ROUND(I261*H261,2)</f>
        <v>0</v>
      </c>
      <c r="BL261" s="17" t="s">
        <v>147</v>
      </c>
      <c r="BM261" s="160" t="s">
        <v>325</v>
      </c>
    </row>
    <row r="262" spans="1:65" s="2" customFormat="1" ht="19.5">
      <c r="A262" s="32"/>
      <c r="B262" s="33"/>
      <c r="C262" s="32"/>
      <c r="D262" s="162" t="s">
        <v>149</v>
      </c>
      <c r="E262" s="32"/>
      <c r="F262" s="163" t="s">
        <v>324</v>
      </c>
      <c r="G262" s="32"/>
      <c r="H262" s="32"/>
      <c r="I262" s="164"/>
      <c r="J262" s="32"/>
      <c r="K262" s="32"/>
      <c r="L262" s="33"/>
      <c r="M262" s="165"/>
      <c r="N262" s="166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149</v>
      </c>
      <c r="AU262" s="17" t="s">
        <v>83</v>
      </c>
    </row>
    <row r="263" spans="1:65" s="14" customFormat="1">
      <c r="B263" s="174"/>
      <c r="D263" s="162" t="s">
        <v>151</v>
      </c>
      <c r="E263" s="175" t="s">
        <v>1</v>
      </c>
      <c r="F263" s="176" t="s">
        <v>326</v>
      </c>
      <c r="H263" s="177">
        <v>60</v>
      </c>
      <c r="I263" s="178"/>
      <c r="L263" s="174"/>
      <c r="M263" s="179"/>
      <c r="N263" s="180"/>
      <c r="O263" s="180"/>
      <c r="P263" s="180"/>
      <c r="Q263" s="180"/>
      <c r="R263" s="180"/>
      <c r="S263" s="180"/>
      <c r="T263" s="181"/>
      <c r="AT263" s="175" t="s">
        <v>151</v>
      </c>
      <c r="AU263" s="175" t="s">
        <v>83</v>
      </c>
      <c r="AV263" s="14" t="s">
        <v>83</v>
      </c>
      <c r="AW263" s="14" t="s">
        <v>32</v>
      </c>
      <c r="AX263" s="14" t="s">
        <v>81</v>
      </c>
      <c r="AY263" s="175" t="s">
        <v>140</v>
      </c>
    </row>
    <row r="264" spans="1:65" s="12" customFormat="1" ht="22.9" customHeight="1">
      <c r="B264" s="135"/>
      <c r="D264" s="136" t="s">
        <v>74</v>
      </c>
      <c r="E264" s="146" t="s">
        <v>200</v>
      </c>
      <c r="F264" s="146" t="s">
        <v>327</v>
      </c>
      <c r="I264" s="138"/>
      <c r="J264" s="147">
        <f>BK264</f>
        <v>0</v>
      </c>
      <c r="L264" s="135"/>
      <c r="M264" s="140"/>
      <c r="N264" s="141"/>
      <c r="O264" s="141"/>
      <c r="P264" s="142">
        <f>SUM(P265:P332)</f>
        <v>0</v>
      </c>
      <c r="Q264" s="141"/>
      <c r="R264" s="142">
        <f>SUM(R265:R332)</f>
        <v>0</v>
      </c>
      <c r="S264" s="141"/>
      <c r="T264" s="143">
        <f>SUM(T265:T332)</f>
        <v>30.672234</v>
      </c>
      <c r="AR264" s="136" t="s">
        <v>81</v>
      </c>
      <c r="AT264" s="144" t="s">
        <v>74</v>
      </c>
      <c r="AU264" s="144" t="s">
        <v>81</v>
      </c>
      <c r="AY264" s="136" t="s">
        <v>140</v>
      </c>
      <c r="BK264" s="145">
        <f>SUM(BK265:BK332)</f>
        <v>0</v>
      </c>
    </row>
    <row r="265" spans="1:65" s="2" customFormat="1" ht="24.2" customHeight="1">
      <c r="A265" s="32"/>
      <c r="B265" s="148"/>
      <c r="C265" s="149" t="s">
        <v>328</v>
      </c>
      <c r="D265" s="149" t="s">
        <v>142</v>
      </c>
      <c r="E265" s="150" t="s">
        <v>329</v>
      </c>
      <c r="F265" s="151" t="s">
        <v>330</v>
      </c>
      <c r="G265" s="152" t="s">
        <v>320</v>
      </c>
      <c r="H265" s="153">
        <v>3</v>
      </c>
      <c r="I265" s="154"/>
      <c r="J265" s="155">
        <f>ROUND(I265*H265,2)</f>
        <v>0</v>
      </c>
      <c r="K265" s="151" t="s">
        <v>1</v>
      </c>
      <c r="L265" s="33"/>
      <c r="M265" s="156" t="s">
        <v>1</v>
      </c>
      <c r="N265" s="157" t="s">
        <v>40</v>
      </c>
      <c r="O265" s="58"/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0" t="s">
        <v>147</v>
      </c>
      <c r="AT265" s="160" t="s">
        <v>142</v>
      </c>
      <c r="AU265" s="160" t="s">
        <v>83</v>
      </c>
      <c r="AY265" s="17" t="s">
        <v>140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7" t="s">
        <v>81</v>
      </c>
      <c r="BK265" s="161">
        <f>ROUND(I265*H265,2)</f>
        <v>0</v>
      </c>
      <c r="BL265" s="17" t="s">
        <v>147</v>
      </c>
      <c r="BM265" s="160" t="s">
        <v>331</v>
      </c>
    </row>
    <row r="266" spans="1:65" s="2" customFormat="1">
      <c r="A266" s="32"/>
      <c r="B266" s="33"/>
      <c r="C266" s="32"/>
      <c r="D266" s="162" t="s">
        <v>149</v>
      </c>
      <c r="E266" s="32"/>
      <c r="F266" s="163" t="s">
        <v>330</v>
      </c>
      <c r="G266" s="32"/>
      <c r="H266" s="32"/>
      <c r="I266" s="164"/>
      <c r="J266" s="32"/>
      <c r="K266" s="32"/>
      <c r="L266" s="33"/>
      <c r="M266" s="165"/>
      <c r="N266" s="166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149</v>
      </c>
      <c r="AU266" s="17" t="s">
        <v>83</v>
      </c>
    </row>
    <row r="267" spans="1:65" s="13" customFormat="1">
      <c r="B267" s="167"/>
      <c r="D267" s="162" t="s">
        <v>151</v>
      </c>
      <c r="E267" s="168" t="s">
        <v>1</v>
      </c>
      <c r="F267" s="169" t="s">
        <v>332</v>
      </c>
      <c r="H267" s="168" t="s">
        <v>1</v>
      </c>
      <c r="I267" s="170"/>
      <c r="L267" s="167"/>
      <c r="M267" s="171"/>
      <c r="N267" s="172"/>
      <c r="O267" s="172"/>
      <c r="P267" s="172"/>
      <c r="Q267" s="172"/>
      <c r="R267" s="172"/>
      <c r="S267" s="172"/>
      <c r="T267" s="173"/>
      <c r="AT267" s="168" t="s">
        <v>151</v>
      </c>
      <c r="AU267" s="168" t="s">
        <v>83</v>
      </c>
      <c r="AV267" s="13" t="s">
        <v>81</v>
      </c>
      <c r="AW267" s="13" t="s">
        <v>32</v>
      </c>
      <c r="AX267" s="13" t="s">
        <v>75</v>
      </c>
      <c r="AY267" s="168" t="s">
        <v>140</v>
      </c>
    </row>
    <row r="268" spans="1:65" s="14" customFormat="1">
      <c r="B268" s="174"/>
      <c r="D268" s="162" t="s">
        <v>151</v>
      </c>
      <c r="E268" s="175" t="s">
        <v>1</v>
      </c>
      <c r="F268" s="176" t="s">
        <v>158</v>
      </c>
      <c r="H268" s="177">
        <v>3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151</v>
      </c>
      <c r="AU268" s="175" t="s">
        <v>83</v>
      </c>
      <c r="AV268" s="14" t="s">
        <v>83</v>
      </c>
      <c r="AW268" s="14" t="s">
        <v>32</v>
      </c>
      <c r="AX268" s="14" t="s">
        <v>81</v>
      </c>
      <c r="AY268" s="175" t="s">
        <v>140</v>
      </c>
    </row>
    <row r="269" spans="1:65" s="2" customFormat="1" ht="33" customHeight="1">
      <c r="A269" s="32"/>
      <c r="B269" s="148"/>
      <c r="C269" s="149" t="s">
        <v>259</v>
      </c>
      <c r="D269" s="149" t="s">
        <v>142</v>
      </c>
      <c r="E269" s="150" t="s">
        <v>333</v>
      </c>
      <c r="F269" s="151" t="s">
        <v>334</v>
      </c>
      <c r="G269" s="152" t="s">
        <v>188</v>
      </c>
      <c r="H269" s="153">
        <v>462.35</v>
      </c>
      <c r="I269" s="154"/>
      <c r="J269" s="155">
        <f>ROUND(I269*H269,2)</f>
        <v>0</v>
      </c>
      <c r="K269" s="151" t="s">
        <v>146</v>
      </c>
      <c r="L269" s="33"/>
      <c r="M269" s="156" t="s">
        <v>1</v>
      </c>
      <c r="N269" s="157" t="s">
        <v>40</v>
      </c>
      <c r="O269" s="58"/>
      <c r="P269" s="158">
        <f>O269*H269</f>
        <v>0</v>
      </c>
      <c r="Q269" s="158">
        <v>0</v>
      </c>
      <c r="R269" s="158">
        <f>Q269*H269</f>
        <v>0</v>
      </c>
      <c r="S269" s="158">
        <v>0</v>
      </c>
      <c r="T269" s="159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0" t="s">
        <v>147</v>
      </c>
      <c r="AT269" s="160" t="s">
        <v>142</v>
      </c>
      <c r="AU269" s="160" t="s">
        <v>83</v>
      </c>
      <c r="AY269" s="17" t="s">
        <v>140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7" t="s">
        <v>81</v>
      </c>
      <c r="BK269" s="161">
        <f>ROUND(I269*H269,2)</f>
        <v>0</v>
      </c>
      <c r="BL269" s="17" t="s">
        <v>147</v>
      </c>
      <c r="BM269" s="160" t="s">
        <v>335</v>
      </c>
    </row>
    <row r="270" spans="1:65" s="2" customFormat="1" ht="29.25">
      <c r="A270" s="32"/>
      <c r="B270" s="33"/>
      <c r="C270" s="32"/>
      <c r="D270" s="162" t="s">
        <v>149</v>
      </c>
      <c r="E270" s="32"/>
      <c r="F270" s="163" t="s">
        <v>336</v>
      </c>
      <c r="G270" s="32"/>
      <c r="H270" s="32"/>
      <c r="I270" s="164"/>
      <c r="J270" s="32"/>
      <c r="K270" s="32"/>
      <c r="L270" s="33"/>
      <c r="M270" s="165"/>
      <c r="N270" s="166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149</v>
      </c>
      <c r="AU270" s="17" t="s">
        <v>83</v>
      </c>
    </row>
    <row r="271" spans="1:65" s="14" customFormat="1">
      <c r="B271" s="174"/>
      <c r="D271" s="162" t="s">
        <v>151</v>
      </c>
      <c r="E271" s="175" t="s">
        <v>1</v>
      </c>
      <c r="F271" s="176" t="s">
        <v>337</v>
      </c>
      <c r="H271" s="177">
        <v>462.35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151</v>
      </c>
      <c r="AU271" s="175" t="s">
        <v>83</v>
      </c>
      <c r="AV271" s="14" t="s">
        <v>83</v>
      </c>
      <c r="AW271" s="14" t="s">
        <v>32</v>
      </c>
      <c r="AX271" s="14" t="s">
        <v>81</v>
      </c>
      <c r="AY271" s="175" t="s">
        <v>140</v>
      </c>
    </row>
    <row r="272" spans="1:65" s="2" customFormat="1" ht="33" customHeight="1">
      <c r="A272" s="32"/>
      <c r="B272" s="148"/>
      <c r="C272" s="149" t="s">
        <v>338</v>
      </c>
      <c r="D272" s="149" t="s">
        <v>142</v>
      </c>
      <c r="E272" s="150" t="s">
        <v>339</v>
      </c>
      <c r="F272" s="151" t="s">
        <v>340</v>
      </c>
      <c r="G272" s="152" t="s">
        <v>188</v>
      </c>
      <c r="H272" s="153">
        <v>27741</v>
      </c>
      <c r="I272" s="154"/>
      <c r="J272" s="155">
        <f>ROUND(I272*H272,2)</f>
        <v>0</v>
      </c>
      <c r="K272" s="151" t="s">
        <v>146</v>
      </c>
      <c r="L272" s="33"/>
      <c r="M272" s="156" t="s">
        <v>1</v>
      </c>
      <c r="N272" s="157" t="s">
        <v>40</v>
      </c>
      <c r="O272" s="58"/>
      <c r="P272" s="158">
        <f>O272*H272</f>
        <v>0</v>
      </c>
      <c r="Q272" s="158">
        <v>0</v>
      </c>
      <c r="R272" s="158">
        <f>Q272*H272</f>
        <v>0</v>
      </c>
      <c r="S272" s="158">
        <v>0</v>
      </c>
      <c r="T272" s="159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0" t="s">
        <v>147</v>
      </c>
      <c r="AT272" s="160" t="s">
        <v>142</v>
      </c>
      <c r="AU272" s="160" t="s">
        <v>83</v>
      </c>
      <c r="AY272" s="17" t="s">
        <v>140</v>
      </c>
      <c r="BE272" s="161">
        <f>IF(N272="základní",J272,0)</f>
        <v>0</v>
      </c>
      <c r="BF272" s="161">
        <f>IF(N272="snížená",J272,0)</f>
        <v>0</v>
      </c>
      <c r="BG272" s="161">
        <f>IF(N272="zákl. přenesená",J272,0)</f>
        <v>0</v>
      </c>
      <c r="BH272" s="161">
        <f>IF(N272="sníž. přenesená",J272,0)</f>
        <v>0</v>
      </c>
      <c r="BI272" s="161">
        <f>IF(N272="nulová",J272,0)</f>
        <v>0</v>
      </c>
      <c r="BJ272" s="17" t="s">
        <v>81</v>
      </c>
      <c r="BK272" s="161">
        <f>ROUND(I272*H272,2)</f>
        <v>0</v>
      </c>
      <c r="BL272" s="17" t="s">
        <v>147</v>
      </c>
      <c r="BM272" s="160" t="s">
        <v>341</v>
      </c>
    </row>
    <row r="273" spans="1:65" s="2" customFormat="1" ht="29.25">
      <c r="A273" s="32"/>
      <c r="B273" s="33"/>
      <c r="C273" s="32"/>
      <c r="D273" s="162" t="s">
        <v>149</v>
      </c>
      <c r="E273" s="32"/>
      <c r="F273" s="163" t="s">
        <v>342</v>
      </c>
      <c r="G273" s="32"/>
      <c r="H273" s="32"/>
      <c r="I273" s="164"/>
      <c r="J273" s="32"/>
      <c r="K273" s="32"/>
      <c r="L273" s="33"/>
      <c r="M273" s="165"/>
      <c r="N273" s="166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149</v>
      </c>
      <c r="AU273" s="17" t="s">
        <v>83</v>
      </c>
    </row>
    <row r="274" spans="1:65" s="14" customFormat="1">
      <c r="B274" s="174"/>
      <c r="D274" s="162" t="s">
        <v>151</v>
      </c>
      <c r="F274" s="176" t="s">
        <v>343</v>
      </c>
      <c r="H274" s="177">
        <v>27741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151</v>
      </c>
      <c r="AU274" s="175" t="s">
        <v>83</v>
      </c>
      <c r="AV274" s="14" t="s">
        <v>83</v>
      </c>
      <c r="AW274" s="14" t="s">
        <v>3</v>
      </c>
      <c r="AX274" s="14" t="s">
        <v>81</v>
      </c>
      <c r="AY274" s="175" t="s">
        <v>140</v>
      </c>
    </row>
    <row r="275" spans="1:65" s="2" customFormat="1" ht="33" customHeight="1">
      <c r="A275" s="32"/>
      <c r="B275" s="148"/>
      <c r="C275" s="149" t="s">
        <v>344</v>
      </c>
      <c r="D275" s="149" t="s">
        <v>142</v>
      </c>
      <c r="E275" s="150" t="s">
        <v>345</v>
      </c>
      <c r="F275" s="151" t="s">
        <v>346</v>
      </c>
      <c r="G275" s="152" t="s">
        <v>188</v>
      </c>
      <c r="H275" s="153">
        <v>462.35</v>
      </c>
      <c r="I275" s="154"/>
      <c r="J275" s="155">
        <f>ROUND(I275*H275,2)</f>
        <v>0</v>
      </c>
      <c r="K275" s="151" t="s">
        <v>146</v>
      </c>
      <c r="L275" s="33"/>
      <c r="M275" s="156" t="s">
        <v>1</v>
      </c>
      <c r="N275" s="157" t="s">
        <v>40</v>
      </c>
      <c r="O275" s="58"/>
      <c r="P275" s="158">
        <f>O275*H275</f>
        <v>0</v>
      </c>
      <c r="Q275" s="158">
        <v>0</v>
      </c>
      <c r="R275" s="158">
        <f>Q275*H275</f>
        <v>0</v>
      </c>
      <c r="S275" s="158">
        <v>0</v>
      </c>
      <c r="T275" s="15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0" t="s">
        <v>147</v>
      </c>
      <c r="AT275" s="160" t="s">
        <v>142</v>
      </c>
      <c r="AU275" s="160" t="s">
        <v>83</v>
      </c>
      <c r="AY275" s="17" t="s">
        <v>140</v>
      </c>
      <c r="BE275" s="161">
        <f>IF(N275="základní",J275,0)</f>
        <v>0</v>
      </c>
      <c r="BF275" s="161">
        <f>IF(N275="snížená",J275,0)</f>
        <v>0</v>
      </c>
      <c r="BG275" s="161">
        <f>IF(N275="zákl. přenesená",J275,0)</f>
        <v>0</v>
      </c>
      <c r="BH275" s="161">
        <f>IF(N275="sníž. přenesená",J275,0)</f>
        <v>0</v>
      </c>
      <c r="BI275" s="161">
        <f>IF(N275="nulová",J275,0)</f>
        <v>0</v>
      </c>
      <c r="BJ275" s="17" t="s">
        <v>81</v>
      </c>
      <c r="BK275" s="161">
        <f>ROUND(I275*H275,2)</f>
        <v>0</v>
      </c>
      <c r="BL275" s="17" t="s">
        <v>147</v>
      </c>
      <c r="BM275" s="160" t="s">
        <v>347</v>
      </c>
    </row>
    <row r="276" spans="1:65" s="2" customFormat="1" ht="29.25">
      <c r="A276" s="32"/>
      <c r="B276" s="33"/>
      <c r="C276" s="32"/>
      <c r="D276" s="162" t="s">
        <v>149</v>
      </c>
      <c r="E276" s="32"/>
      <c r="F276" s="163" t="s">
        <v>348</v>
      </c>
      <c r="G276" s="32"/>
      <c r="H276" s="32"/>
      <c r="I276" s="164"/>
      <c r="J276" s="32"/>
      <c r="K276" s="32"/>
      <c r="L276" s="33"/>
      <c r="M276" s="165"/>
      <c r="N276" s="166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149</v>
      </c>
      <c r="AU276" s="17" t="s">
        <v>83</v>
      </c>
    </row>
    <row r="277" spans="1:65" s="2" customFormat="1" ht="16.5" customHeight="1">
      <c r="A277" s="32"/>
      <c r="B277" s="148"/>
      <c r="C277" s="149" t="s">
        <v>349</v>
      </c>
      <c r="D277" s="149" t="s">
        <v>142</v>
      </c>
      <c r="E277" s="150" t="s">
        <v>350</v>
      </c>
      <c r="F277" s="151" t="s">
        <v>351</v>
      </c>
      <c r="G277" s="152" t="s">
        <v>188</v>
      </c>
      <c r="H277" s="153">
        <v>462.35</v>
      </c>
      <c r="I277" s="154"/>
      <c r="J277" s="155">
        <f>ROUND(I277*H277,2)</f>
        <v>0</v>
      </c>
      <c r="K277" s="151" t="s">
        <v>146</v>
      </c>
      <c r="L277" s="33"/>
      <c r="M277" s="156" t="s">
        <v>1</v>
      </c>
      <c r="N277" s="157" t="s">
        <v>40</v>
      </c>
      <c r="O277" s="58"/>
      <c r="P277" s="158">
        <f>O277*H277</f>
        <v>0</v>
      </c>
      <c r="Q277" s="158">
        <v>0</v>
      </c>
      <c r="R277" s="158">
        <f>Q277*H277</f>
        <v>0</v>
      </c>
      <c r="S277" s="158">
        <v>0</v>
      </c>
      <c r="T277" s="159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0" t="s">
        <v>147</v>
      </c>
      <c r="AT277" s="160" t="s">
        <v>142</v>
      </c>
      <c r="AU277" s="160" t="s">
        <v>83</v>
      </c>
      <c r="AY277" s="17" t="s">
        <v>140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7" t="s">
        <v>81</v>
      </c>
      <c r="BK277" s="161">
        <f>ROUND(I277*H277,2)</f>
        <v>0</v>
      </c>
      <c r="BL277" s="17" t="s">
        <v>147</v>
      </c>
      <c r="BM277" s="160" t="s">
        <v>352</v>
      </c>
    </row>
    <row r="278" spans="1:65" s="2" customFormat="1" ht="19.5">
      <c r="A278" s="32"/>
      <c r="B278" s="33"/>
      <c r="C278" s="32"/>
      <c r="D278" s="162" t="s">
        <v>149</v>
      </c>
      <c r="E278" s="32"/>
      <c r="F278" s="163" t="s">
        <v>353</v>
      </c>
      <c r="G278" s="32"/>
      <c r="H278" s="32"/>
      <c r="I278" s="164"/>
      <c r="J278" s="32"/>
      <c r="K278" s="32"/>
      <c r="L278" s="33"/>
      <c r="M278" s="165"/>
      <c r="N278" s="166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149</v>
      </c>
      <c r="AU278" s="17" t="s">
        <v>83</v>
      </c>
    </row>
    <row r="279" spans="1:65" s="2" customFormat="1" ht="21.75" customHeight="1">
      <c r="A279" s="32"/>
      <c r="B279" s="148"/>
      <c r="C279" s="149" t="s">
        <v>354</v>
      </c>
      <c r="D279" s="149" t="s">
        <v>142</v>
      </c>
      <c r="E279" s="150" t="s">
        <v>355</v>
      </c>
      <c r="F279" s="151" t="s">
        <v>356</v>
      </c>
      <c r="G279" s="152" t="s">
        <v>188</v>
      </c>
      <c r="H279" s="153">
        <v>27741</v>
      </c>
      <c r="I279" s="154"/>
      <c r="J279" s="155">
        <f>ROUND(I279*H279,2)</f>
        <v>0</v>
      </c>
      <c r="K279" s="151" t="s">
        <v>146</v>
      </c>
      <c r="L279" s="33"/>
      <c r="M279" s="156" t="s">
        <v>1</v>
      </c>
      <c r="N279" s="157" t="s">
        <v>40</v>
      </c>
      <c r="O279" s="58"/>
      <c r="P279" s="158">
        <f>O279*H279</f>
        <v>0</v>
      </c>
      <c r="Q279" s="158">
        <v>0</v>
      </c>
      <c r="R279" s="158">
        <f>Q279*H279</f>
        <v>0</v>
      </c>
      <c r="S279" s="158">
        <v>0</v>
      </c>
      <c r="T279" s="159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0" t="s">
        <v>147</v>
      </c>
      <c r="AT279" s="160" t="s">
        <v>142</v>
      </c>
      <c r="AU279" s="160" t="s">
        <v>83</v>
      </c>
      <c r="AY279" s="17" t="s">
        <v>140</v>
      </c>
      <c r="BE279" s="161">
        <f>IF(N279="základní",J279,0)</f>
        <v>0</v>
      </c>
      <c r="BF279" s="161">
        <f>IF(N279="snížená",J279,0)</f>
        <v>0</v>
      </c>
      <c r="BG279" s="161">
        <f>IF(N279="zákl. přenesená",J279,0)</f>
        <v>0</v>
      </c>
      <c r="BH279" s="161">
        <f>IF(N279="sníž. přenesená",J279,0)</f>
        <v>0</v>
      </c>
      <c r="BI279" s="161">
        <f>IF(N279="nulová",J279,0)</f>
        <v>0</v>
      </c>
      <c r="BJ279" s="17" t="s">
        <v>81</v>
      </c>
      <c r="BK279" s="161">
        <f>ROUND(I279*H279,2)</f>
        <v>0</v>
      </c>
      <c r="BL279" s="17" t="s">
        <v>147</v>
      </c>
      <c r="BM279" s="160" t="s">
        <v>357</v>
      </c>
    </row>
    <row r="280" spans="1:65" s="2" customFormat="1" ht="19.5">
      <c r="A280" s="32"/>
      <c r="B280" s="33"/>
      <c r="C280" s="32"/>
      <c r="D280" s="162" t="s">
        <v>149</v>
      </c>
      <c r="E280" s="32"/>
      <c r="F280" s="163" t="s">
        <v>358</v>
      </c>
      <c r="G280" s="32"/>
      <c r="H280" s="32"/>
      <c r="I280" s="164"/>
      <c r="J280" s="32"/>
      <c r="K280" s="32"/>
      <c r="L280" s="33"/>
      <c r="M280" s="165"/>
      <c r="N280" s="166"/>
      <c r="O280" s="58"/>
      <c r="P280" s="58"/>
      <c r="Q280" s="58"/>
      <c r="R280" s="58"/>
      <c r="S280" s="58"/>
      <c r="T280" s="59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149</v>
      </c>
      <c r="AU280" s="17" t="s">
        <v>83</v>
      </c>
    </row>
    <row r="281" spans="1:65" s="2" customFormat="1" ht="21.75" customHeight="1">
      <c r="A281" s="32"/>
      <c r="B281" s="148"/>
      <c r="C281" s="149" t="s">
        <v>359</v>
      </c>
      <c r="D281" s="149" t="s">
        <v>142</v>
      </c>
      <c r="E281" s="150" t="s">
        <v>360</v>
      </c>
      <c r="F281" s="151" t="s">
        <v>361</v>
      </c>
      <c r="G281" s="152" t="s">
        <v>188</v>
      </c>
      <c r="H281" s="153">
        <v>462.35</v>
      </c>
      <c r="I281" s="154"/>
      <c r="J281" s="155">
        <f>ROUND(I281*H281,2)</f>
        <v>0</v>
      </c>
      <c r="K281" s="151" t="s">
        <v>146</v>
      </c>
      <c r="L281" s="33"/>
      <c r="M281" s="156" t="s">
        <v>1</v>
      </c>
      <c r="N281" s="157" t="s">
        <v>40</v>
      </c>
      <c r="O281" s="58"/>
      <c r="P281" s="158">
        <f>O281*H281</f>
        <v>0</v>
      </c>
      <c r="Q281" s="158">
        <v>0</v>
      </c>
      <c r="R281" s="158">
        <f>Q281*H281</f>
        <v>0</v>
      </c>
      <c r="S281" s="158">
        <v>0</v>
      </c>
      <c r="T281" s="159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0" t="s">
        <v>147</v>
      </c>
      <c r="AT281" s="160" t="s">
        <v>142</v>
      </c>
      <c r="AU281" s="160" t="s">
        <v>83</v>
      </c>
      <c r="AY281" s="17" t="s">
        <v>140</v>
      </c>
      <c r="BE281" s="161">
        <f>IF(N281="základní",J281,0)</f>
        <v>0</v>
      </c>
      <c r="BF281" s="161">
        <f>IF(N281="snížená",J281,0)</f>
        <v>0</v>
      </c>
      <c r="BG281" s="161">
        <f>IF(N281="zákl. přenesená",J281,0)</f>
        <v>0</v>
      </c>
      <c r="BH281" s="161">
        <f>IF(N281="sníž. přenesená",J281,0)</f>
        <v>0</v>
      </c>
      <c r="BI281" s="161">
        <f>IF(N281="nulová",J281,0)</f>
        <v>0</v>
      </c>
      <c r="BJ281" s="17" t="s">
        <v>81</v>
      </c>
      <c r="BK281" s="161">
        <f>ROUND(I281*H281,2)</f>
        <v>0</v>
      </c>
      <c r="BL281" s="17" t="s">
        <v>147</v>
      </c>
      <c r="BM281" s="160" t="s">
        <v>362</v>
      </c>
    </row>
    <row r="282" spans="1:65" s="2" customFormat="1" ht="19.5">
      <c r="A282" s="32"/>
      <c r="B282" s="33"/>
      <c r="C282" s="32"/>
      <c r="D282" s="162" t="s">
        <v>149</v>
      </c>
      <c r="E282" s="32"/>
      <c r="F282" s="163" t="s">
        <v>363</v>
      </c>
      <c r="G282" s="32"/>
      <c r="H282" s="32"/>
      <c r="I282" s="164"/>
      <c r="J282" s="32"/>
      <c r="K282" s="32"/>
      <c r="L282" s="33"/>
      <c r="M282" s="165"/>
      <c r="N282" s="166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149</v>
      </c>
      <c r="AU282" s="17" t="s">
        <v>83</v>
      </c>
    </row>
    <row r="283" spans="1:65" s="2" customFormat="1" ht="24.2" customHeight="1">
      <c r="A283" s="32"/>
      <c r="B283" s="148"/>
      <c r="C283" s="149" t="s">
        <v>364</v>
      </c>
      <c r="D283" s="149" t="s">
        <v>142</v>
      </c>
      <c r="E283" s="150" t="s">
        <v>365</v>
      </c>
      <c r="F283" s="151" t="s">
        <v>366</v>
      </c>
      <c r="G283" s="152" t="s">
        <v>188</v>
      </c>
      <c r="H283" s="153">
        <v>2.1</v>
      </c>
      <c r="I283" s="154"/>
      <c r="J283" s="155">
        <f>ROUND(I283*H283,2)</f>
        <v>0</v>
      </c>
      <c r="K283" s="151" t="s">
        <v>146</v>
      </c>
      <c r="L283" s="33"/>
      <c r="M283" s="156" t="s">
        <v>1</v>
      </c>
      <c r="N283" s="157" t="s">
        <v>40</v>
      </c>
      <c r="O283" s="58"/>
      <c r="P283" s="158">
        <f>O283*H283</f>
        <v>0</v>
      </c>
      <c r="Q283" s="158">
        <v>0</v>
      </c>
      <c r="R283" s="158">
        <f>Q283*H283</f>
        <v>0</v>
      </c>
      <c r="S283" s="158">
        <v>3.7999999999999999E-2</v>
      </c>
      <c r="T283" s="159">
        <f>S283*H283</f>
        <v>7.9799999999999996E-2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0" t="s">
        <v>147</v>
      </c>
      <c r="AT283" s="160" t="s">
        <v>142</v>
      </c>
      <c r="AU283" s="160" t="s">
        <v>83</v>
      </c>
      <c r="AY283" s="17" t="s">
        <v>140</v>
      </c>
      <c r="BE283" s="161">
        <f>IF(N283="základní",J283,0)</f>
        <v>0</v>
      </c>
      <c r="BF283" s="161">
        <f>IF(N283="snížená",J283,0)</f>
        <v>0</v>
      </c>
      <c r="BG283" s="161">
        <f>IF(N283="zákl. přenesená",J283,0)</f>
        <v>0</v>
      </c>
      <c r="BH283" s="161">
        <f>IF(N283="sníž. přenesená",J283,0)</f>
        <v>0</v>
      </c>
      <c r="BI283" s="161">
        <f>IF(N283="nulová",J283,0)</f>
        <v>0</v>
      </c>
      <c r="BJ283" s="17" t="s">
        <v>81</v>
      </c>
      <c r="BK283" s="161">
        <f>ROUND(I283*H283,2)</f>
        <v>0</v>
      </c>
      <c r="BL283" s="17" t="s">
        <v>147</v>
      </c>
      <c r="BM283" s="160" t="s">
        <v>367</v>
      </c>
    </row>
    <row r="284" spans="1:65" s="2" customFormat="1" ht="29.25">
      <c r="A284" s="32"/>
      <c r="B284" s="33"/>
      <c r="C284" s="32"/>
      <c r="D284" s="162" t="s">
        <v>149</v>
      </c>
      <c r="E284" s="32"/>
      <c r="F284" s="163" t="s">
        <v>368</v>
      </c>
      <c r="G284" s="32"/>
      <c r="H284" s="32"/>
      <c r="I284" s="164"/>
      <c r="J284" s="32"/>
      <c r="K284" s="32"/>
      <c r="L284" s="33"/>
      <c r="M284" s="165"/>
      <c r="N284" s="166"/>
      <c r="O284" s="58"/>
      <c r="P284" s="58"/>
      <c r="Q284" s="58"/>
      <c r="R284" s="58"/>
      <c r="S284" s="58"/>
      <c r="T284" s="59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149</v>
      </c>
      <c r="AU284" s="17" t="s">
        <v>83</v>
      </c>
    </row>
    <row r="285" spans="1:65" s="13" customFormat="1">
      <c r="B285" s="167"/>
      <c r="D285" s="162" t="s">
        <v>151</v>
      </c>
      <c r="E285" s="168" t="s">
        <v>1</v>
      </c>
      <c r="F285" s="169" t="s">
        <v>369</v>
      </c>
      <c r="H285" s="168" t="s">
        <v>1</v>
      </c>
      <c r="I285" s="170"/>
      <c r="L285" s="167"/>
      <c r="M285" s="171"/>
      <c r="N285" s="172"/>
      <c r="O285" s="172"/>
      <c r="P285" s="172"/>
      <c r="Q285" s="172"/>
      <c r="R285" s="172"/>
      <c r="S285" s="172"/>
      <c r="T285" s="173"/>
      <c r="AT285" s="168" t="s">
        <v>151</v>
      </c>
      <c r="AU285" s="168" t="s">
        <v>83</v>
      </c>
      <c r="AV285" s="13" t="s">
        <v>81</v>
      </c>
      <c r="AW285" s="13" t="s">
        <v>32</v>
      </c>
      <c r="AX285" s="13" t="s">
        <v>75</v>
      </c>
      <c r="AY285" s="168" t="s">
        <v>140</v>
      </c>
    </row>
    <row r="286" spans="1:65" s="14" customFormat="1">
      <c r="B286" s="174"/>
      <c r="D286" s="162" t="s">
        <v>151</v>
      </c>
      <c r="E286" s="175" t="s">
        <v>1</v>
      </c>
      <c r="F286" s="176" t="s">
        <v>370</v>
      </c>
      <c r="H286" s="177">
        <v>2.1</v>
      </c>
      <c r="I286" s="178"/>
      <c r="L286" s="174"/>
      <c r="M286" s="179"/>
      <c r="N286" s="180"/>
      <c r="O286" s="180"/>
      <c r="P286" s="180"/>
      <c r="Q286" s="180"/>
      <c r="R286" s="180"/>
      <c r="S286" s="180"/>
      <c r="T286" s="181"/>
      <c r="AT286" s="175" t="s">
        <v>151</v>
      </c>
      <c r="AU286" s="175" t="s">
        <v>83</v>
      </c>
      <c r="AV286" s="14" t="s">
        <v>83</v>
      </c>
      <c r="AW286" s="14" t="s">
        <v>32</v>
      </c>
      <c r="AX286" s="14" t="s">
        <v>81</v>
      </c>
      <c r="AY286" s="175" t="s">
        <v>140</v>
      </c>
    </row>
    <row r="287" spans="1:65" s="2" customFormat="1" ht="24.2" customHeight="1">
      <c r="A287" s="32"/>
      <c r="B287" s="148"/>
      <c r="C287" s="149" t="s">
        <v>371</v>
      </c>
      <c r="D287" s="149" t="s">
        <v>142</v>
      </c>
      <c r="E287" s="150" t="s">
        <v>372</v>
      </c>
      <c r="F287" s="151" t="s">
        <v>373</v>
      </c>
      <c r="G287" s="152" t="s">
        <v>188</v>
      </c>
      <c r="H287" s="153">
        <v>4</v>
      </c>
      <c r="I287" s="154"/>
      <c r="J287" s="155">
        <f>ROUND(I287*H287,2)</f>
        <v>0</v>
      </c>
      <c r="K287" s="151" t="s">
        <v>146</v>
      </c>
      <c r="L287" s="33"/>
      <c r="M287" s="156" t="s">
        <v>1</v>
      </c>
      <c r="N287" s="157" t="s">
        <v>40</v>
      </c>
      <c r="O287" s="58"/>
      <c r="P287" s="158">
        <f>O287*H287</f>
        <v>0</v>
      </c>
      <c r="Q287" s="158">
        <v>0</v>
      </c>
      <c r="R287" s="158">
        <f>Q287*H287</f>
        <v>0</v>
      </c>
      <c r="S287" s="158">
        <v>8.8999999999999996E-2</v>
      </c>
      <c r="T287" s="159">
        <f>S287*H287</f>
        <v>0.35599999999999998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0" t="s">
        <v>147</v>
      </c>
      <c r="AT287" s="160" t="s">
        <v>142</v>
      </c>
      <c r="AU287" s="160" t="s">
        <v>83</v>
      </c>
      <c r="AY287" s="17" t="s">
        <v>140</v>
      </c>
      <c r="BE287" s="161">
        <f>IF(N287="základní",J287,0)</f>
        <v>0</v>
      </c>
      <c r="BF287" s="161">
        <f>IF(N287="snížená",J287,0)</f>
        <v>0</v>
      </c>
      <c r="BG287" s="161">
        <f>IF(N287="zákl. přenesená",J287,0)</f>
        <v>0</v>
      </c>
      <c r="BH287" s="161">
        <f>IF(N287="sníž. přenesená",J287,0)</f>
        <v>0</v>
      </c>
      <c r="BI287" s="161">
        <f>IF(N287="nulová",J287,0)</f>
        <v>0</v>
      </c>
      <c r="BJ287" s="17" t="s">
        <v>81</v>
      </c>
      <c r="BK287" s="161">
        <f>ROUND(I287*H287,2)</f>
        <v>0</v>
      </c>
      <c r="BL287" s="17" t="s">
        <v>147</v>
      </c>
      <c r="BM287" s="160" t="s">
        <v>374</v>
      </c>
    </row>
    <row r="288" spans="1:65" s="2" customFormat="1" ht="29.25">
      <c r="A288" s="32"/>
      <c r="B288" s="33"/>
      <c r="C288" s="32"/>
      <c r="D288" s="162" t="s">
        <v>149</v>
      </c>
      <c r="E288" s="32"/>
      <c r="F288" s="163" t="s">
        <v>375</v>
      </c>
      <c r="G288" s="32"/>
      <c r="H288" s="32"/>
      <c r="I288" s="164"/>
      <c r="J288" s="32"/>
      <c r="K288" s="32"/>
      <c r="L288" s="33"/>
      <c r="M288" s="165"/>
      <c r="N288" s="166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149</v>
      </c>
      <c r="AU288" s="17" t="s">
        <v>83</v>
      </c>
    </row>
    <row r="289" spans="1:65" s="13" customFormat="1">
      <c r="B289" s="167"/>
      <c r="D289" s="162" t="s">
        <v>151</v>
      </c>
      <c r="E289" s="168" t="s">
        <v>1</v>
      </c>
      <c r="F289" s="169" t="s">
        <v>376</v>
      </c>
      <c r="H289" s="168" t="s">
        <v>1</v>
      </c>
      <c r="I289" s="170"/>
      <c r="L289" s="167"/>
      <c r="M289" s="171"/>
      <c r="N289" s="172"/>
      <c r="O289" s="172"/>
      <c r="P289" s="172"/>
      <c r="Q289" s="172"/>
      <c r="R289" s="172"/>
      <c r="S289" s="172"/>
      <c r="T289" s="173"/>
      <c r="AT289" s="168" t="s">
        <v>151</v>
      </c>
      <c r="AU289" s="168" t="s">
        <v>83</v>
      </c>
      <c r="AV289" s="13" t="s">
        <v>81</v>
      </c>
      <c r="AW289" s="13" t="s">
        <v>32</v>
      </c>
      <c r="AX289" s="13" t="s">
        <v>75</v>
      </c>
      <c r="AY289" s="168" t="s">
        <v>140</v>
      </c>
    </row>
    <row r="290" spans="1:65" s="14" customFormat="1">
      <c r="B290" s="174"/>
      <c r="D290" s="162" t="s">
        <v>151</v>
      </c>
      <c r="E290" s="175" t="s">
        <v>1</v>
      </c>
      <c r="F290" s="176" t="s">
        <v>147</v>
      </c>
      <c r="H290" s="177">
        <v>4</v>
      </c>
      <c r="I290" s="178"/>
      <c r="L290" s="174"/>
      <c r="M290" s="179"/>
      <c r="N290" s="180"/>
      <c r="O290" s="180"/>
      <c r="P290" s="180"/>
      <c r="Q290" s="180"/>
      <c r="R290" s="180"/>
      <c r="S290" s="180"/>
      <c r="T290" s="181"/>
      <c r="AT290" s="175" t="s">
        <v>151</v>
      </c>
      <c r="AU290" s="175" t="s">
        <v>83</v>
      </c>
      <c r="AV290" s="14" t="s">
        <v>83</v>
      </c>
      <c r="AW290" s="14" t="s">
        <v>32</v>
      </c>
      <c r="AX290" s="14" t="s">
        <v>81</v>
      </c>
      <c r="AY290" s="175" t="s">
        <v>140</v>
      </c>
    </row>
    <row r="291" spans="1:65" s="2" customFormat="1" ht="24.2" customHeight="1">
      <c r="A291" s="32"/>
      <c r="B291" s="148"/>
      <c r="C291" s="149" t="s">
        <v>377</v>
      </c>
      <c r="D291" s="149" t="s">
        <v>142</v>
      </c>
      <c r="E291" s="150" t="s">
        <v>378</v>
      </c>
      <c r="F291" s="151" t="s">
        <v>379</v>
      </c>
      <c r="G291" s="152" t="s">
        <v>188</v>
      </c>
      <c r="H291" s="153">
        <v>10.718</v>
      </c>
      <c r="I291" s="154"/>
      <c r="J291" s="155">
        <f>ROUND(I291*H291,2)</f>
        <v>0</v>
      </c>
      <c r="K291" s="151" t="s">
        <v>146</v>
      </c>
      <c r="L291" s="33"/>
      <c r="M291" s="156" t="s">
        <v>1</v>
      </c>
      <c r="N291" s="157" t="s">
        <v>40</v>
      </c>
      <c r="O291" s="58"/>
      <c r="P291" s="158">
        <f>O291*H291</f>
        <v>0</v>
      </c>
      <c r="Q291" s="158">
        <v>0</v>
      </c>
      <c r="R291" s="158">
        <f>Q291*H291</f>
        <v>0</v>
      </c>
      <c r="S291" s="158">
        <v>6.3E-2</v>
      </c>
      <c r="T291" s="159">
        <f>S291*H291</f>
        <v>0.675234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0" t="s">
        <v>147</v>
      </c>
      <c r="AT291" s="160" t="s">
        <v>142</v>
      </c>
      <c r="AU291" s="160" t="s">
        <v>83</v>
      </c>
      <c r="AY291" s="17" t="s">
        <v>140</v>
      </c>
      <c r="BE291" s="161">
        <f>IF(N291="základní",J291,0)</f>
        <v>0</v>
      </c>
      <c r="BF291" s="161">
        <f>IF(N291="snížená",J291,0)</f>
        <v>0</v>
      </c>
      <c r="BG291" s="161">
        <f>IF(N291="zákl. přenesená",J291,0)</f>
        <v>0</v>
      </c>
      <c r="BH291" s="161">
        <f>IF(N291="sníž. přenesená",J291,0)</f>
        <v>0</v>
      </c>
      <c r="BI291" s="161">
        <f>IF(N291="nulová",J291,0)</f>
        <v>0</v>
      </c>
      <c r="BJ291" s="17" t="s">
        <v>81</v>
      </c>
      <c r="BK291" s="161">
        <f>ROUND(I291*H291,2)</f>
        <v>0</v>
      </c>
      <c r="BL291" s="17" t="s">
        <v>147</v>
      </c>
      <c r="BM291" s="160" t="s">
        <v>380</v>
      </c>
    </row>
    <row r="292" spans="1:65" s="2" customFormat="1" ht="19.5">
      <c r="A292" s="32"/>
      <c r="B292" s="33"/>
      <c r="C292" s="32"/>
      <c r="D292" s="162" t="s">
        <v>149</v>
      </c>
      <c r="E292" s="32"/>
      <c r="F292" s="163" t="s">
        <v>381</v>
      </c>
      <c r="G292" s="32"/>
      <c r="H292" s="32"/>
      <c r="I292" s="164"/>
      <c r="J292" s="32"/>
      <c r="K292" s="32"/>
      <c r="L292" s="33"/>
      <c r="M292" s="165"/>
      <c r="N292" s="166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149</v>
      </c>
      <c r="AU292" s="17" t="s">
        <v>83</v>
      </c>
    </row>
    <row r="293" spans="1:65" s="13" customFormat="1">
      <c r="B293" s="167"/>
      <c r="D293" s="162" t="s">
        <v>151</v>
      </c>
      <c r="E293" s="168" t="s">
        <v>1</v>
      </c>
      <c r="F293" s="169" t="s">
        <v>382</v>
      </c>
      <c r="H293" s="168" t="s">
        <v>1</v>
      </c>
      <c r="I293" s="170"/>
      <c r="L293" s="167"/>
      <c r="M293" s="171"/>
      <c r="N293" s="172"/>
      <c r="O293" s="172"/>
      <c r="P293" s="172"/>
      <c r="Q293" s="172"/>
      <c r="R293" s="172"/>
      <c r="S293" s="172"/>
      <c r="T293" s="173"/>
      <c r="AT293" s="168" t="s">
        <v>151</v>
      </c>
      <c r="AU293" s="168" t="s">
        <v>83</v>
      </c>
      <c r="AV293" s="13" t="s">
        <v>81</v>
      </c>
      <c r="AW293" s="13" t="s">
        <v>32</v>
      </c>
      <c r="AX293" s="13" t="s">
        <v>75</v>
      </c>
      <c r="AY293" s="168" t="s">
        <v>140</v>
      </c>
    </row>
    <row r="294" spans="1:65" s="14" customFormat="1">
      <c r="B294" s="174"/>
      <c r="D294" s="162" t="s">
        <v>151</v>
      </c>
      <c r="E294" s="175" t="s">
        <v>1</v>
      </c>
      <c r="F294" s="176" t="s">
        <v>383</v>
      </c>
      <c r="H294" s="177">
        <v>4.5750000000000002</v>
      </c>
      <c r="I294" s="178"/>
      <c r="L294" s="174"/>
      <c r="M294" s="179"/>
      <c r="N294" s="180"/>
      <c r="O294" s="180"/>
      <c r="P294" s="180"/>
      <c r="Q294" s="180"/>
      <c r="R294" s="180"/>
      <c r="S294" s="180"/>
      <c r="T294" s="181"/>
      <c r="AT294" s="175" t="s">
        <v>151</v>
      </c>
      <c r="AU294" s="175" t="s">
        <v>83</v>
      </c>
      <c r="AV294" s="14" t="s">
        <v>83</v>
      </c>
      <c r="AW294" s="14" t="s">
        <v>32</v>
      </c>
      <c r="AX294" s="14" t="s">
        <v>75</v>
      </c>
      <c r="AY294" s="175" t="s">
        <v>140</v>
      </c>
    </row>
    <row r="295" spans="1:65" s="14" customFormat="1">
      <c r="B295" s="174"/>
      <c r="D295" s="162" t="s">
        <v>151</v>
      </c>
      <c r="E295" s="175" t="s">
        <v>1</v>
      </c>
      <c r="F295" s="176" t="s">
        <v>384</v>
      </c>
      <c r="H295" s="177">
        <v>2.4</v>
      </c>
      <c r="I295" s="178"/>
      <c r="L295" s="174"/>
      <c r="M295" s="179"/>
      <c r="N295" s="180"/>
      <c r="O295" s="180"/>
      <c r="P295" s="180"/>
      <c r="Q295" s="180"/>
      <c r="R295" s="180"/>
      <c r="S295" s="180"/>
      <c r="T295" s="181"/>
      <c r="AT295" s="175" t="s">
        <v>151</v>
      </c>
      <c r="AU295" s="175" t="s">
        <v>83</v>
      </c>
      <c r="AV295" s="14" t="s">
        <v>83</v>
      </c>
      <c r="AW295" s="14" t="s">
        <v>32</v>
      </c>
      <c r="AX295" s="14" t="s">
        <v>75</v>
      </c>
      <c r="AY295" s="175" t="s">
        <v>140</v>
      </c>
    </row>
    <row r="296" spans="1:65" s="14" customFormat="1">
      <c r="B296" s="174"/>
      <c r="D296" s="162" t="s">
        <v>151</v>
      </c>
      <c r="E296" s="175" t="s">
        <v>1</v>
      </c>
      <c r="F296" s="176" t="s">
        <v>385</v>
      </c>
      <c r="H296" s="177">
        <v>3.7429999999999999</v>
      </c>
      <c r="I296" s="178"/>
      <c r="L296" s="174"/>
      <c r="M296" s="179"/>
      <c r="N296" s="180"/>
      <c r="O296" s="180"/>
      <c r="P296" s="180"/>
      <c r="Q296" s="180"/>
      <c r="R296" s="180"/>
      <c r="S296" s="180"/>
      <c r="T296" s="181"/>
      <c r="AT296" s="175" t="s">
        <v>151</v>
      </c>
      <c r="AU296" s="175" t="s">
        <v>83</v>
      </c>
      <c r="AV296" s="14" t="s">
        <v>83</v>
      </c>
      <c r="AW296" s="14" t="s">
        <v>32</v>
      </c>
      <c r="AX296" s="14" t="s">
        <v>75</v>
      </c>
      <c r="AY296" s="175" t="s">
        <v>140</v>
      </c>
    </row>
    <row r="297" spans="1:65" s="15" customFormat="1">
      <c r="B297" s="182"/>
      <c r="D297" s="162" t="s">
        <v>151</v>
      </c>
      <c r="E297" s="183" t="s">
        <v>1</v>
      </c>
      <c r="F297" s="184" t="s">
        <v>193</v>
      </c>
      <c r="H297" s="185">
        <v>10.718</v>
      </c>
      <c r="I297" s="186"/>
      <c r="L297" s="182"/>
      <c r="M297" s="187"/>
      <c r="N297" s="188"/>
      <c r="O297" s="188"/>
      <c r="P297" s="188"/>
      <c r="Q297" s="188"/>
      <c r="R297" s="188"/>
      <c r="S297" s="188"/>
      <c r="T297" s="189"/>
      <c r="AT297" s="183" t="s">
        <v>151</v>
      </c>
      <c r="AU297" s="183" t="s">
        <v>83</v>
      </c>
      <c r="AV297" s="15" t="s">
        <v>147</v>
      </c>
      <c r="AW297" s="15" t="s">
        <v>32</v>
      </c>
      <c r="AX297" s="15" t="s">
        <v>81</v>
      </c>
      <c r="AY297" s="183" t="s">
        <v>140</v>
      </c>
    </row>
    <row r="298" spans="1:65" s="2" customFormat="1" ht="37.9" customHeight="1">
      <c r="A298" s="32"/>
      <c r="B298" s="148"/>
      <c r="C298" s="149" t="s">
        <v>386</v>
      </c>
      <c r="D298" s="149" t="s">
        <v>142</v>
      </c>
      <c r="E298" s="150" t="s">
        <v>387</v>
      </c>
      <c r="F298" s="151" t="s">
        <v>388</v>
      </c>
      <c r="G298" s="152" t="s">
        <v>188</v>
      </c>
      <c r="H298" s="153">
        <v>342.12</v>
      </c>
      <c r="I298" s="154"/>
      <c r="J298" s="155">
        <f>ROUND(I298*H298,2)</f>
        <v>0</v>
      </c>
      <c r="K298" s="151" t="s">
        <v>146</v>
      </c>
      <c r="L298" s="33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5.8999999999999997E-2</v>
      </c>
      <c r="T298" s="159">
        <f>S298*H298</f>
        <v>20.185079999999999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0" t="s">
        <v>147</v>
      </c>
      <c r="AT298" s="160" t="s">
        <v>142</v>
      </c>
      <c r="AU298" s="160" t="s">
        <v>83</v>
      </c>
      <c r="AY298" s="17" t="s">
        <v>140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7" t="s">
        <v>81</v>
      </c>
      <c r="BK298" s="161">
        <f>ROUND(I298*H298,2)</f>
        <v>0</v>
      </c>
      <c r="BL298" s="17" t="s">
        <v>147</v>
      </c>
      <c r="BM298" s="160" t="s">
        <v>389</v>
      </c>
    </row>
    <row r="299" spans="1:65" s="2" customFormat="1" ht="29.25">
      <c r="A299" s="32"/>
      <c r="B299" s="33"/>
      <c r="C299" s="32"/>
      <c r="D299" s="162" t="s">
        <v>149</v>
      </c>
      <c r="E299" s="32"/>
      <c r="F299" s="163" t="s">
        <v>390</v>
      </c>
      <c r="G299" s="32"/>
      <c r="H299" s="32"/>
      <c r="I299" s="164"/>
      <c r="J299" s="32"/>
      <c r="K299" s="32"/>
      <c r="L299" s="33"/>
      <c r="M299" s="165"/>
      <c r="N299" s="166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149</v>
      </c>
      <c r="AU299" s="17" t="s">
        <v>83</v>
      </c>
    </row>
    <row r="300" spans="1:65" s="13" customFormat="1">
      <c r="B300" s="167"/>
      <c r="D300" s="162" t="s">
        <v>151</v>
      </c>
      <c r="E300" s="168" t="s">
        <v>1</v>
      </c>
      <c r="F300" s="169" t="s">
        <v>391</v>
      </c>
      <c r="H300" s="168" t="s">
        <v>1</v>
      </c>
      <c r="I300" s="170"/>
      <c r="L300" s="167"/>
      <c r="M300" s="171"/>
      <c r="N300" s="172"/>
      <c r="O300" s="172"/>
      <c r="P300" s="172"/>
      <c r="Q300" s="172"/>
      <c r="R300" s="172"/>
      <c r="S300" s="172"/>
      <c r="T300" s="173"/>
      <c r="AT300" s="168" t="s">
        <v>151</v>
      </c>
      <c r="AU300" s="168" t="s">
        <v>83</v>
      </c>
      <c r="AV300" s="13" t="s">
        <v>81</v>
      </c>
      <c r="AW300" s="13" t="s">
        <v>32</v>
      </c>
      <c r="AX300" s="13" t="s">
        <v>75</v>
      </c>
      <c r="AY300" s="168" t="s">
        <v>140</v>
      </c>
    </row>
    <row r="301" spans="1:65" s="13" customFormat="1">
      <c r="B301" s="167"/>
      <c r="D301" s="162" t="s">
        <v>151</v>
      </c>
      <c r="E301" s="168" t="s">
        <v>1</v>
      </c>
      <c r="F301" s="169" t="s">
        <v>392</v>
      </c>
      <c r="H301" s="168" t="s">
        <v>1</v>
      </c>
      <c r="I301" s="170"/>
      <c r="L301" s="167"/>
      <c r="M301" s="171"/>
      <c r="N301" s="172"/>
      <c r="O301" s="172"/>
      <c r="P301" s="172"/>
      <c r="Q301" s="172"/>
      <c r="R301" s="172"/>
      <c r="S301" s="172"/>
      <c r="T301" s="173"/>
      <c r="AT301" s="168" t="s">
        <v>151</v>
      </c>
      <c r="AU301" s="168" t="s">
        <v>83</v>
      </c>
      <c r="AV301" s="13" t="s">
        <v>81</v>
      </c>
      <c r="AW301" s="13" t="s">
        <v>32</v>
      </c>
      <c r="AX301" s="13" t="s">
        <v>75</v>
      </c>
      <c r="AY301" s="168" t="s">
        <v>140</v>
      </c>
    </row>
    <row r="302" spans="1:65" s="14" customFormat="1">
      <c r="B302" s="174"/>
      <c r="D302" s="162" t="s">
        <v>151</v>
      </c>
      <c r="E302" s="175" t="s">
        <v>1</v>
      </c>
      <c r="F302" s="176" t="s">
        <v>393</v>
      </c>
      <c r="H302" s="177">
        <v>331.3</v>
      </c>
      <c r="I302" s="178"/>
      <c r="L302" s="174"/>
      <c r="M302" s="179"/>
      <c r="N302" s="180"/>
      <c r="O302" s="180"/>
      <c r="P302" s="180"/>
      <c r="Q302" s="180"/>
      <c r="R302" s="180"/>
      <c r="S302" s="180"/>
      <c r="T302" s="181"/>
      <c r="AT302" s="175" t="s">
        <v>151</v>
      </c>
      <c r="AU302" s="175" t="s">
        <v>83</v>
      </c>
      <c r="AV302" s="14" t="s">
        <v>83</v>
      </c>
      <c r="AW302" s="14" t="s">
        <v>32</v>
      </c>
      <c r="AX302" s="14" t="s">
        <v>75</v>
      </c>
      <c r="AY302" s="175" t="s">
        <v>140</v>
      </c>
    </row>
    <row r="303" spans="1:65" s="14" customFormat="1">
      <c r="B303" s="174"/>
      <c r="D303" s="162" t="s">
        <v>151</v>
      </c>
      <c r="E303" s="175" t="s">
        <v>1</v>
      </c>
      <c r="F303" s="176" t="s">
        <v>394</v>
      </c>
      <c r="H303" s="177">
        <v>19.079999999999998</v>
      </c>
      <c r="I303" s="178"/>
      <c r="L303" s="174"/>
      <c r="M303" s="179"/>
      <c r="N303" s="180"/>
      <c r="O303" s="180"/>
      <c r="P303" s="180"/>
      <c r="Q303" s="180"/>
      <c r="R303" s="180"/>
      <c r="S303" s="180"/>
      <c r="T303" s="181"/>
      <c r="AT303" s="175" t="s">
        <v>151</v>
      </c>
      <c r="AU303" s="175" t="s">
        <v>83</v>
      </c>
      <c r="AV303" s="14" t="s">
        <v>83</v>
      </c>
      <c r="AW303" s="14" t="s">
        <v>32</v>
      </c>
      <c r="AX303" s="14" t="s">
        <v>75</v>
      </c>
      <c r="AY303" s="175" t="s">
        <v>140</v>
      </c>
    </row>
    <row r="304" spans="1:65" s="14" customFormat="1">
      <c r="B304" s="174"/>
      <c r="D304" s="162" t="s">
        <v>151</v>
      </c>
      <c r="E304" s="175" t="s">
        <v>1</v>
      </c>
      <c r="F304" s="176" t="s">
        <v>395</v>
      </c>
      <c r="H304" s="177">
        <v>-4.5750000000000002</v>
      </c>
      <c r="I304" s="178"/>
      <c r="L304" s="174"/>
      <c r="M304" s="179"/>
      <c r="N304" s="180"/>
      <c r="O304" s="180"/>
      <c r="P304" s="180"/>
      <c r="Q304" s="180"/>
      <c r="R304" s="180"/>
      <c r="S304" s="180"/>
      <c r="T304" s="181"/>
      <c r="AT304" s="175" t="s">
        <v>151</v>
      </c>
      <c r="AU304" s="175" t="s">
        <v>83</v>
      </c>
      <c r="AV304" s="14" t="s">
        <v>83</v>
      </c>
      <c r="AW304" s="14" t="s">
        <v>32</v>
      </c>
      <c r="AX304" s="14" t="s">
        <v>75</v>
      </c>
      <c r="AY304" s="175" t="s">
        <v>140</v>
      </c>
    </row>
    <row r="305" spans="2:51" s="14" customFormat="1">
      <c r="B305" s="174"/>
      <c r="D305" s="162" t="s">
        <v>151</v>
      </c>
      <c r="E305" s="175" t="s">
        <v>1</v>
      </c>
      <c r="F305" s="176" t="s">
        <v>396</v>
      </c>
      <c r="H305" s="177">
        <v>15</v>
      </c>
      <c r="I305" s="178"/>
      <c r="L305" s="174"/>
      <c r="M305" s="179"/>
      <c r="N305" s="180"/>
      <c r="O305" s="180"/>
      <c r="P305" s="180"/>
      <c r="Q305" s="180"/>
      <c r="R305" s="180"/>
      <c r="S305" s="180"/>
      <c r="T305" s="181"/>
      <c r="AT305" s="175" t="s">
        <v>151</v>
      </c>
      <c r="AU305" s="175" t="s">
        <v>83</v>
      </c>
      <c r="AV305" s="14" t="s">
        <v>83</v>
      </c>
      <c r="AW305" s="14" t="s">
        <v>32</v>
      </c>
      <c r="AX305" s="14" t="s">
        <v>75</v>
      </c>
      <c r="AY305" s="175" t="s">
        <v>140</v>
      </c>
    </row>
    <row r="306" spans="2:51" s="13" customFormat="1">
      <c r="B306" s="167"/>
      <c r="D306" s="162" t="s">
        <v>151</v>
      </c>
      <c r="E306" s="168" t="s">
        <v>1</v>
      </c>
      <c r="F306" s="169" t="s">
        <v>397</v>
      </c>
      <c r="H306" s="168" t="s">
        <v>1</v>
      </c>
      <c r="I306" s="170"/>
      <c r="L306" s="167"/>
      <c r="M306" s="171"/>
      <c r="N306" s="172"/>
      <c r="O306" s="172"/>
      <c r="P306" s="172"/>
      <c r="Q306" s="172"/>
      <c r="R306" s="172"/>
      <c r="S306" s="172"/>
      <c r="T306" s="173"/>
      <c r="AT306" s="168" t="s">
        <v>151</v>
      </c>
      <c r="AU306" s="168" t="s">
        <v>83</v>
      </c>
      <c r="AV306" s="13" t="s">
        <v>81</v>
      </c>
      <c r="AW306" s="13" t="s">
        <v>32</v>
      </c>
      <c r="AX306" s="13" t="s">
        <v>75</v>
      </c>
      <c r="AY306" s="168" t="s">
        <v>140</v>
      </c>
    </row>
    <row r="307" spans="2:51" s="13" customFormat="1">
      <c r="B307" s="167"/>
      <c r="D307" s="162" t="s">
        <v>151</v>
      </c>
      <c r="E307" s="168" t="s">
        <v>1</v>
      </c>
      <c r="F307" s="169" t="s">
        <v>398</v>
      </c>
      <c r="H307" s="168" t="s">
        <v>1</v>
      </c>
      <c r="I307" s="170"/>
      <c r="L307" s="167"/>
      <c r="M307" s="171"/>
      <c r="N307" s="172"/>
      <c r="O307" s="172"/>
      <c r="P307" s="172"/>
      <c r="Q307" s="172"/>
      <c r="R307" s="172"/>
      <c r="S307" s="172"/>
      <c r="T307" s="173"/>
      <c r="AT307" s="168" t="s">
        <v>151</v>
      </c>
      <c r="AU307" s="168" t="s">
        <v>83</v>
      </c>
      <c r="AV307" s="13" t="s">
        <v>81</v>
      </c>
      <c r="AW307" s="13" t="s">
        <v>32</v>
      </c>
      <c r="AX307" s="13" t="s">
        <v>75</v>
      </c>
      <c r="AY307" s="168" t="s">
        <v>140</v>
      </c>
    </row>
    <row r="308" spans="2:51" s="14" customFormat="1">
      <c r="B308" s="174"/>
      <c r="D308" s="162" t="s">
        <v>151</v>
      </c>
      <c r="E308" s="175" t="s">
        <v>1</v>
      </c>
      <c r="F308" s="176" t="s">
        <v>399</v>
      </c>
      <c r="H308" s="177">
        <v>-1.8</v>
      </c>
      <c r="I308" s="178"/>
      <c r="L308" s="174"/>
      <c r="M308" s="179"/>
      <c r="N308" s="180"/>
      <c r="O308" s="180"/>
      <c r="P308" s="180"/>
      <c r="Q308" s="180"/>
      <c r="R308" s="180"/>
      <c r="S308" s="180"/>
      <c r="T308" s="181"/>
      <c r="AT308" s="175" t="s">
        <v>151</v>
      </c>
      <c r="AU308" s="175" t="s">
        <v>83</v>
      </c>
      <c r="AV308" s="14" t="s">
        <v>83</v>
      </c>
      <c r="AW308" s="14" t="s">
        <v>32</v>
      </c>
      <c r="AX308" s="14" t="s">
        <v>75</v>
      </c>
      <c r="AY308" s="175" t="s">
        <v>140</v>
      </c>
    </row>
    <row r="309" spans="2:51" s="13" customFormat="1">
      <c r="B309" s="167"/>
      <c r="D309" s="162" t="s">
        <v>151</v>
      </c>
      <c r="E309" s="168" t="s">
        <v>1</v>
      </c>
      <c r="F309" s="169" t="s">
        <v>400</v>
      </c>
      <c r="H309" s="168" t="s">
        <v>1</v>
      </c>
      <c r="I309" s="170"/>
      <c r="L309" s="167"/>
      <c r="M309" s="171"/>
      <c r="N309" s="172"/>
      <c r="O309" s="172"/>
      <c r="P309" s="172"/>
      <c r="Q309" s="172"/>
      <c r="R309" s="172"/>
      <c r="S309" s="172"/>
      <c r="T309" s="173"/>
      <c r="AT309" s="168" t="s">
        <v>151</v>
      </c>
      <c r="AU309" s="168" t="s">
        <v>83</v>
      </c>
      <c r="AV309" s="13" t="s">
        <v>81</v>
      </c>
      <c r="AW309" s="13" t="s">
        <v>32</v>
      </c>
      <c r="AX309" s="13" t="s">
        <v>75</v>
      </c>
      <c r="AY309" s="168" t="s">
        <v>140</v>
      </c>
    </row>
    <row r="310" spans="2:51" s="14" customFormat="1">
      <c r="B310" s="174"/>
      <c r="D310" s="162" t="s">
        <v>151</v>
      </c>
      <c r="E310" s="175" t="s">
        <v>1</v>
      </c>
      <c r="F310" s="176" t="s">
        <v>401</v>
      </c>
      <c r="H310" s="177">
        <v>-6.1429999999999998</v>
      </c>
      <c r="I310" s="178"/>
      <c r="L310" s="174"/>
      <c r="M310" s="179"/>
      <c r="N310" s="180"/>
      <c r="O310" s="180"/>
      <c r="P310" s="180"/>
      <c r="Q310" s="180"/>
      <c r="R310" s="180"/>
      <c r="S310" s="180"/>
      <c r="T310" s="181"/>
      <c r="AT310" s="175" t="s">
        <v>151</v>
      </c>
      <c r="AU310" s="175" t="s">
        <v>83</v>
      </c>
      <c r="AV310" s="14" t="s">
        <v>83</v>
      </c>
      <c r="AW310" s="14" t="s">
        <v>32</v>
      </c>
      <c r="AX310" s="14" t="s">
        <v>75</v>
      </c>
      <c r="AY310" s="175" t="s">
        <v>140</v>
      </c>
    </row>
    <row r="311" spans="2:51" s="14" customFormat="1">
      <c r="B311" s="174"/>
      <c r="D311" s="162" t="s">
        <v>151</v>
      </c>
      <c r="E311" s="175" t="s">
        <v>1</v>
      </c>
      <c r="F311" s="176" t="s">
        <v>402</v>
      </c>
      <c r="H311" s="177">
        <v>-0.17299999999999999</v>
      </c>
      <c r="I311" s="178"/>
      <c r="L311" s="174"/>
      <c r="M311" s="179"/>
      <c r="N311" s="180"/>
      <c r="O311" s="180"/>
      <c r="P311" s="180"/>
      <c r="Q311" s="180"/>
      <c r="R311" s="180"/>
      <c r="S311" s="180"/>
      <c r="T311" s="181"/>
      <c r="AT311" s="175" t="s">
        <v>151</v>
      </c>
      <c r="AU311" s="175" t="s">
        <v>83</v>
      </c>
      <c r="AV311" s="14" t="s">
        <v>83</v>
      </c>
      <c r="AW311" s="14" t="s">
        <v>32</v>
      </c>
      <c r="AX311" s="14" t="s">
        <v>75</v>
      </c>
      <c r="AY311" s="175" t="s">
        <v>140</v>
      </c>
    </row>
    <row r="312" spans="2:51" s="14" customFormat="1">
      <c r="B312" s="174"/>
      <c r="D312" s="162" t="s">
        <v>151</v>
      </c>
      <c r="E312" s="175" t="s">
        <v>1</v>
      </c>
      <c r="F312" s="176" t="s">
        <v>403</v>
      </c>
      <c r="H312" s="177">
        <v>-2.0249999999999999</v>
      </c>
      <c r="I312" s="178"/>
      <c r="L312" s="174"/>
      <c r="M312" s="179"/>
      <c r="N312" s="180"/>
      <c r="O312" s="180"/>
      <c r="P312" s="180"/>
      <c r="Q312" s="180"/>
      <c r="R312" s="180"/>
      <c r="S312" s="180"/>
      <c r="T312" s="181"/>
      <c r="AT312" s="175" t="s">
        <v>151</v>
      </c>
      <c r="AU312" s="175" t="s">
        <v>83</v>
      </c>
      <c r="AV312" s="14" t="s">
        <v>83</v>
      </c>
      <c r="AW312" s="14" t="s">
        <v>32</v>
      </c>
      <c r="AX312" s="14" t="s">
        <v>75</v>
      </c>
      <c r="AY312" s="175" t="s">
        <v>140</v>
      </c>
    </row>
    <row r="313" spans="2:51" s="14" customFormat="1">
      <c r="B313" s="174"/>
      <c r="D313" s="162" t="s">
        <v>151</v>
      </c>
      <c r="E313" s="175" t="s">
        <v>1</v>
      </c>
      <c r="F313" s="176" t="s">
        <v>404</v>
      </c>
      <c r="H313" s="177">
        <v>-0.22500000000000001</v>
      </c>
      <c r="I313" s="178"/>
      <c r="L313" s="174"/>
      <c r="M313" s="179"/>
      <c r="N313" s="180"/>
      <c r="O313" s="180"/>
      <c r="P313" s="180"/>
      <c r="Q313" s="180"/>
      <c r="R313" s="180"/>
      <c r="S313" s="180"/>
      <c r="T313" s="181"/>
      <c r="AT313" s="175" t="s">
        <v>151</v>
      </c>
      <c r="AU313" s="175" t="s">
        <v>83</v>
      </c>
      <c r="AV313" s="14" t="s">
        <v>83</v>
      </c>
      <c r="AW313" s="14" t="s">
        <v>32</v>
      </c>
      <c r="AX313" s="14" t="s">
        <v>75</v>
      </c>
      <c r="AY313" s="175" t="s">
        <v>140</v>
      </c>
    </row>
    <row r="314" spans="2:51" s="13" customFormat="1">
      <c r="B314" s="167"/>
      <c r="D314" s="162" t="s">
        <v>151</v>
      </c>
      <c r="E314" s="168" t="s">
        <v>1</v>
      </c>
      <c r="F314" s="169" t="s">
        <v>405</v>
      </c>
      <c r="H314" s="168" t="s">
        <v>1</v>
      </c>
      <c r="I314" s="170"/>
      <c r="L314" s="167"/>
      <c r="M314" s="171"/>
      <c r="N314" s="172"/>
      <c r="O314" s="172"/>
      <c r="P314" s="172"/>
      <c r="Q314" s="172"/>
      <c r="R314" s="172"/>
      <c r="S314" s="172"/>
      <c r="T314" s="173"/>
      <c r="AT314" s="168" t="s">
        <v>151</v>
      </c>
      <c r="AU314" s="168" t="s">
        <v>83</v>
      </c>
      <c r="AV314" s="13" t="s">
        <v>81</v>
      </c>
      <c r="AW314" s="13" t="s">
        <v>32</v>
      </c>
      <c r="AX314" s="13" t="s">
        <v>75</v>
      </c>
      <c r="AY314" s="168" t="s">
        <v>140</v>
      </c>
    </row>
    <row r="315" spans="2:51" s="14" customFormat="1">
      <c r="B315" s="174"/>
      <c r="D315" s="162" t="s">
        <v>151</v>
      </c>
      <c r="E315" s="175" t="s">
        <v>1</v>
      </c>
      <c r="F315" s="176" t="s">
        <v>406</v>
      </c>
      <c r="H315" s="177">
        <v>-0.78400000000000003</v>
      </c>
      <c r="I315" s="178"/>
      <c r="L315" s="174"/>
      <c r="M315" s="179"/>
      <c r="N315" s="180"/>
      <c r="O315" s="180"/>
      <c r="P315" s="180"/>
      <c r="Q315" s="180"/>
      <c r="R315" s="180"/>
      <c r="S315" s="180"/>
      <c r="T315" s="181"/>
      <c r="AT315" s="175" t="s">
        <v>151</v>
      </c>
      <c r="AU315" s="175" t="s">
        <v>83</v>
      </c>
      <c r="AV315" s="14" t="s">
        <v>83</v>
      </c>
      <c r="AW315" s="14" t="s">
        <v>32</v>
      </c>
      <c r="AX315" s="14" t="s">
        <v>75</v>
      </c>
      <c r="AY315" s="175" t="s">
        <v>140</v>
      </c>
    </row>
    <row r="316" spans="2:51" s="14" customFormat="1">
      <c r="B316" s="174"/>
      <c r="D316" s="162" t="s">
        <v>151</v>
      </c>
      <c r="E316" s="175" t="s">
        <v>1</v>
      </c>
      <c r="F316" s="176" t="s">
        <v>407</v>
      </c>
      <c r="H316" s="177">
        <v>-2.06</v>
      </c>
      <c r="I316" s="178"/>
      <c r="L316" s="174"/>
      <c r="M316" s="179"/>
      <c r="N316" s="180"/>
      <c r="O316" s="180"/>
      <c r="P316" s="180"/>
      <c r="Q316" s="180"/>
      <c r="R316" s="180"/>
      <c r="S316" s="180"/>
      <c r="T316" s="181"/>
      <c r="AT316" s="175" t="s">
        <v>151</v>
      </c>
      <c r="AU316" s="175" t="s">
        <v>83</v>
      </c>
      <c r="AV316" s="14" t="s">
        <v>83</v>
      </c>
      <c r="AW316" s="14" t="s">
        <v>32</v>
      </c>
      <c r="AX316" s="14" t="s">
        <v>75</v>
      </c>
      <c r="AY316" s="175" t="s">
        <v>140</v>
      </c>
    </row>
    <row r="317" spans="2:51" s="14" customFormat="1">
      <c r="B317" s="174"/>
      <c r="D317" s="162" t="s">
        <v>151</v>
      </c>
      <c r="E317" s="175" t="s">
        <v>1</v>
      </c>
      <c r="F317" s="176" t="s">
        <v>408</v>
      </c>
      <c r="H317" s="177">
        <v>-0.92</v>
      </c>
      <c r="I317" s="178"/>
      <c r="L317" s="174"/>
      <c r="M317" s="179"/>
      <c r="N317" s="180"/>
      <c r="O317" s="180"/>
      <c r="P317" s="180"/>
      <c r="Q317" s="180"/>
      <c r="R317" s="180"/>
      <c r="S317" s="180"/>
      <c r="T317" s="181"/>
      <c r="AT317" s="175" t="s">
        <v>151</v>
      </c>
      <c r="AU317" s="175" t="s">
        <v>83</v>
      </c>
      <c r="AV317" s="14" t="s">
        <v>83</v>
      </c>
      <c r="AW317" s="14" t="s">
        <v>32</v>
      </c>
      <c r="AX317" s="14" t="s">
        <v>75</v>
      </c>
      <c r="AY317" s="175" t="s">
        <v>140</v>
      </c>
    </row>
    <row r="318" spans="2:51" s="14" customFormat="1">
      <c r="B318" s="174"/>
      <c r="D318" s="162" t="s">
        <v>151</v>
      </c>
      <c r="E318" s="175" t="s">
        <v>1</v>
      </c>
      <c r="F318" s="176" t="s">
        <v>409</v>
      </c>
      <c r="H318" s="177">
        <v>-1.855</v>
      </c>
      <c r="I318" s="178"/>
      <c r="L318" s="174"/>
      <c r="M318" s="179"/>
      <c r="N318" s="180"/>
      <c r="O318" s="180"/>
      <c r="P318" s="180"/>
      <c r="Q318" s="180"/>
      <c r="R318" s="180"/>
      <c r="S318" s="180"/>
      <c r="T318" s="181"/>
      <c r="AT318" s="175" t="s">
        <v>151</v>
      </c>
      <c r="AU318" s="175" t="s">
        <v>83</v>
      </c>
      <c r="AV318" s="14" t="s">
        <v>83</v>
      </c>
      <c r="AW318" s="14" t="s">
        <v>32</v>
      </c>
      <c r="AX318" s="14" t="s">
        <v>75</v>
      </c>
      <c r="AY318" s="175" t="s">
        <v>140</v>
      </c>
    </row>
    <row r="319" spans="2:51" s="13" customFormat="1">
      <c r="B319" s="167"/>
      <c r="D319" s="162" t="s">
        <v>151</v>
      </c>
      <c r="E319" s="168" t="s">
        <v>1</v>
      </c>
      <c r="F319" s="169" t="s">
        <v>410</v>
      </c>
      <c r="H319" s="168" t="s">
        <v>1</v>
      </c>
      <c r="I319" s="170"/>
      <c r="L319" s="167"/>
      <c r="M319" s="171"/>
      <c r="N319" s="172"/>
      <c r="O319" s="172"/>
      <c r="P319" s="172"/>
      <c r="Q319" s="172"/>
      <c r="R319" s="172"/>
      <c r="S319" s="172"/>
      <c r="T319" s="173"/>
      <c r="AT319" s="168" t="s">
        <v>151</v>
      </c>
      <c r="AU319" s="168" t="s">
        <v>83</v>
      </c>
      <c r="AV319" s="13" t="s">
        <v>81</v>
      </c>
      <c r="AW319" s="13" t="s">
        <v>32</v>
      </c>
      <c r="AX319" s="13" t="s">
        <v>75</v>
      </c>
      <c r="AY319" s="168" t="s">
        <v>140</v>
      </c>
    </row>
    <row r="320" spans="2:51" s="14" customFormat="1">
      <c r="B320" s="174"/>
      <c r="D320" s="162" t="s">
        <v>151</v>
      </c>
      <c r="E320" s="175" t="s">
        <v>1</v>
      </c>
      <c r="F320" s="176" t="s">
        <v>411</v>
      </c>
      <c r="H320" s="177">
        <v>-0.45</v>
      </c>
      <c r="I320" s="178"/>
      <c r="L320" s="174"/>
      <c r="M320" s="179"/>
      <c r="N320" s="180"/>
      <c r="O320" s="180"/>
      <c r="P320" s="180"/>
      <c r="Q320" s="180"/>
      <c r="R320" s="180"/>
      <c r="S320" s="180"/>
      <c r="T320" s="181"/>
      <c r="AT320" s="175" t="s">
        <v>151</v>
      </c>
      <c r="AU320" s="175" t="s">
        <v>83</v>
      </c>
      <c r="AV320" s="14" t="s">
        <v>83</v>
      </c>
      <c r="AW320" s="14" t="s">
        <v>32</v>
      </c>
      <c r="AX320" s="14" t="s">
        <v>75</v>
      </c>
      <c r="AY320" s="175" t="s">
        <v>140</v>
      </c>
    </row>
    <row r="321" spans="1:65" s="14" customFormat="1">
      <c r="B321" s="174"/>
      <c r="D321" s="162" t="s">
        <v>151</v>
      </c>
      <c r="E321" s="175" t="s">
        <v>1</v>
      </c>
      <c r="F321" s="176" t="s">
        <v>412</v>
      </c>
      <c r="H321" s="177">
        <v>-2.25</v>
      </c>
      <c r="I321" s="178"/>
      <c r="L321" s="174"/>
      <c r="M321" s="179"/>
      <c r="N321" s="180"/>
      <c r="O321" s="180"/>
      <c r="P321" s="180"/>
      <c r="Q321" s="180"/>
      <c r="R321" s="180"/>
      <c r="S321" s="180"/>
      <c r="T321" s="181"/>
      <c r="AT321" s="175" t="s">
        <v>151</v>
      </c>
      <c r="AU321" s="175" t="s">
        <v>83</v>
      </c>
      <c r="AV321" s="14" t="s">
        <v>83</v>
      </c>
      <c r="AW321" s="14" t="s">
        <v>32</v>
      </c>
      <c r="AX321" s="14" t="s">
        <v>75</v>
      </c>
      <c r="AY321" s="175" t="s">
        <v>140</v>
      </c>
    </row>
    <row r="322" spans="1:65" s="15" customFormat="1">
      <c r="B322" s="182"/>
      <c r="D322" s="162" t="s">
        <v>151</v>
      </c>
      <c r="E322" s="183" t="s">
        <v>1</v>
      </c>
      <c r="F322" s="184" t="s">
        <v>193</v>
      </c>
      <c r="H322" s="185">
        <v>342.12</v>
      </c>
      <c r="I322" s="186"/>
      <c r="L322" s="182"/>
      <c r="M322" s="187"/>
      <c r="N322" s="188"/>
      <c r="O322" s="188"/>
      <c r="P322" s="188"/>
      <c r="Q322" s="188"/>
      <c r="R322" s="188"/>
      <c r="S322" s="188"/>
      <c r="T322" s="189"/>
      <c r="AT322" s="183" t="s">
        <v>151</v>
      </c>
      <c r="AU322" s="183" t="s">
        <v>83</v>
      </c>
      <c r="AV322" s="15" t="s">
        <v>147</v>
      </c>
      <c r="AW322" s="15" t="s">
        <v>32</v>
      </c>
      <c r="AX322" s="15" t="s">
        <v>81</v>
      </c>
      <c r="AY322" s="183" t="s">
        <v>140</v>
      </c>
    </row>
    <row r="323" spans="1:65" s="2" customFormat="1" ht="24.2" customHeight="1">
      <c r="A323" s="32"/>
      <c r="B323" s="148"/>
      <c r="C323" s="149" t="s">
        <v>413</v>
      </c>
      <c r="D323" s="149" t="s">
        <v>142</v>
      </c>
      <c r="E323" s="150" t="s">
        <v>414</v>
      </c>
      <c r="F323" s="151" t="s">
        <v>415</v>
      </c>
      <c r="G323" s="152" t="s">
        <v>188</v>
      </c>
      <c r="H323" s="153">
        <v>55.48</v>
      </c>
      <c r="I323" s="154"/>
      <c r="J323" s="155">
        <f>ROUND(I323*H323,2)</f>
        <v>0</v>
      </c>
      <c r="K323" s="151" t="s">
        <v>146</v>
      </c>
      <c r="L323" s="33"/>
      <c r="M323" s="156" t="s">
        <v>1</v>
      </c>
      <c r="N323" s="157" t="s">
        <v>40</v>
      </c>
      <c r="O323" s="58"/>
      <c r="P323" s="158">
        <f>O323*H323</f>
        <v>0</v>
      </c>
      <c r="Q323" s="158">
        <v>0</v>
      </c>
      <c r="R323" s="158">
        <f>Q323*H323</f>
        <v>0</v>
      </c>
      <c r="S323" s="158">
        <v>0.16900000000000001</v>
      </c>
      <c r="T323" s="159">
        <f>S323*H323</f>
        <v>9.3761200000000002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0" t="s">
        <v>147</v>
      </c>
      <c r="AT323" s="160" t="s">
        <v>142</v>
      </c>
      <c r="AU323" s="160" t="s">
        <v>83</v>
      </c>
      <c r="AY323" s="17" t="s">
        <v>140</v>
      </c>
      <c r="BE323" s="161">
        <f>IF(N323="základní",J323,0)</f>
        <v>0</v>
      </c>
      <c r="BF323" s="161">
        <f>IF(N323="snížená",J323,0)</f>
        <v>0</v>
      </c>
      <c r="BG323" s="161">
        <f>IF(N323="zákl. přenesená",J323,0)</f>
        <v>0</v>
      </c>
      <c r="BH323" s="161">
        <f>IF(N323="sníž. přenesená",J323,0)</f>
        <v>0</v>
      </c>
      <c r="BI323" s="161">
        <f>IF(N323="nulová",J323,0)</f>
        <v>0</v>
      </c>
      <c r="BJ323" s="17" t="s">
        <v>81</v>
      </c>
      <c r="BK323" s="161">
        <f>ROUND(I323*H323,2)</f>
        <v>0</v>
      </c>
      <c r="BL323" s="17" t="s">
        <v>147</v>
      </c>
      <c r="BM323" s="160" t="s">
        <v>416</v>
      </c>
    </row>
    <row r="324" spans="1:65" s="2" customFormat="1" ht="19.5">
      <c r="A324" s="32"/>
      <c r="B324" s="33"/>
      <c r="C324" s="32"/>
      <c r="D324" s="162" t="s">
        <v>149</v>
      </c>
      <c r="E324" s="32"/>
      <c r="F324" s="163" t="s">
        <v>417</v>
      </c>
      <c r="G324" s="32"/>
      <c r="H324" s="32"/>
      <c r="I324" s="164"/>
      <c r="J324" s="32"/>
      <c r="K324" s="32"/>
      <c r="L324" s="33"/>
      <c r="M324" s="165"/>
      <c r="N324" s="166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149</v>
      </c>
      <c r="AU324" s="17" t="s">
        <v>83</v>
      </c>
    </row>
    <row r="325" spans="1:65" s="13" customFormat="1">
      <c r="B325" s="167"/>
      <c r="D325" s="162" t="s">
        <v>151</v>
      </c>
      <c r="E325" s="168" t="s">
        <v>1</v>
      </c>
      <c r="F325" s="169" t="s">
        <v>418</v>
      </c>
      <c r="H325" s="168" t="s">
        <v>1</v>
      </c>
      <c r="I325" s="170"/>
      <c r="L325" s="167"/>
      <c r="M325" s="171"/>
      <c r="N325" s="172"/>
      <c r="O325" s="172"/>
      <c r="P325" s="172"/>
      <c r="Q325" s="172"/>
      <c r="R325" s="172"/>
      <c r="S325" s="172"/>
      <c r="T325" s="173"/>
      <c r="AT325" s="168" t="s">
        <v>151</v>
      </c>
      <c r="AU325" s="168" t="s">
        <v>83</v>
      </c>
      <c r="AV325" s="13" t="s">
        <v>81</v>
      </c>
      <c r="AW325" s="13" t="s">
        <v>32</v>
      </c>
      <c r="AX325" s="13" t="s">
        <v>75</v>
      </c>
      <c r="AY325" s="168" t="s">
        <v>140</v>
      </c>
    </row>
    <row r="326" spans="1:65" s="13" customFormat="1">
      <c r="B326" s="167"/>
      <c r="D326" s="162" t="s">
        <v>151</v>
      </c>
      <c r="E326" s="168" t="s">
        <v>1</v>
      </c>
      <c r="F326" s="169" t="s">
        <v>392</v>
      </c>
      <c r="H326" s="168" t="s">
        <v>1</v>
      </c>
      <c r="I326" s="170"/>
      <c r="L326" s="167"/>
      <c r="M326" s="171"/>
      <c r="N326" s="172"/>
      <c r="O326" s="172"/>
      <c r="P326" s="172"/>
      <c r="Q326" s="172"/>
      <c r="R326" s="172"/>
      <c r="S326" s="172"/>
      <c r="T326" s="173"/>
      <c r="AT326" s="168" t="s">
        <v>151</v>
      </c>
      <c r="AU326" s="168" t="s">
        <v>83</v>
      </c>
      <c r="AV326" s="13" t="s">
        <v>81</v>
      </c>
      <c r="AW326" s="13" t="s">
        <v>32</v>
      </c>
      <c r="AX326" s="13" t="s">
        <v>75</v>
      </c>
      <c r="AY326" s="168" t="s">
        <v>140</v>
      </c>
    </row>
    <row r="327" spans="1:65" s="14" customFormat="1">
      <c r="B327" s="174"/>
      <c r="D327" s="162" t="s">
        <v>151</v>
      </c>
      <c r="E327" s="175" t="s">
        <v>1</v>
      </c>
      <c r="F327" s="176" t="s">
        <v>419</v>
      </c>
      <c r="H327" s="177">
        <v>55</v>
      </c>
      <c r="I327" s="178"/>
      <c r="L327" s="174"/>
      <c r="M327" s="179"/>
      <c r="N327" s="180"/>
      <c r="O327" s="180"/>
      <c r="P327" s="180"/>
      <c r="Q327" s="180"/>
      <c r="R327" s="180"/>
      <c r="S327" s="180"/>
      <c r="T327" s="181"/>
      <c r="AT327" s="175" t="s">
        <v>151</v>
      </c>
      <c r="AU327" s="175" t="s">
        <v>83</v>
      </c>
      <c r="AV327" s="14" t="s">
        <v>83</v>
      </c>
      <c r="AW327" s="14" t="s">
        <v>32</v>
      </c>
      <c r="AX327" s="14" t="s">
        <v>75</v>
      </c>
      <c r="AY327" s="175" t="s">
        <v>140</v>
      </c>
    </row>
    <row r="328" spans="1:65" s="13" customFormat="1">
      <c r="B328" s="167"/>
      <c r="D328" s="162" t="s">
        <v>151</v>
      </c>
      <c r="E328" s="168" t="s">
        <v>1</v>
      </c>
      <c r="F328" s="169" t="s">
        <v>397</v>
      </c>
      <c r="H328" s="168" t="s">
        <v>1</v>
      </c>
      <c r="I328" s="170"/>
      <c r="L328" s="167"/>
      <c r="M328" s="171"/>
      <c r="N328" s="172"/>
      <c r="O328" s="172"/>
      <c r="P328" s="172"/>
      <c r="Q328" s="172"/>
      <c r="R328" s="172"/>
      <c r="S328" s="172"/>
      <c r="T328" s="173"/>
      <c r="AT328" s="168" t="s">
        <v>151</v>
      </c>
      <c r="AU328" s="168" t="s">
        <v>83</v>
      </c>
      <c r="AV328" s="13" t="s">
        <v>81</v>
      </c>
      <c r="AW328" s="13" t="s">
        <v>32</v>
      </c>
      <c r="AX328" s="13" t="s">
        <v>75</v>
      </c>
      <c r="AY328" s="168" t="s">
        <v>140</v>
      </c>
    </row>
    <row r="329" spans="1:65" s="14" customFormat="1">
      <c r="B329" s="174"/>
      <c r="D329" s="162" t="s">
        <v>151</v>
      </c>
      <c r="E329" s="175" t="s">
        <v>1</v>
      </c>
      <c r="F329" s="176" t="s">
        <v>420</v>
      </c>
      <c r="H329" s="177">
        <v>0.34</v>
      </c>
      <c r="I329" s="178"/>
      <c r="L329" s="174"/>
      <c r="M329" s="179"/>
      <c r="N329" s="180"/>
      <c r="O329" s="180"/>
      <c r="P329" s="180"/>
      <c r="Q329" s="180"/>
      <c r="R329" s="180"/>
      <c r="S329" s="180"/>
      <c r="T329" s="181"/>
      <c r="AT329" s="175" t="s">
        <v>151</v>
      </c>
      <c r="AU329" s="175" t="s">
        <v>83</v>
      </c>
      <c r="AV329" s="14" t="s">
        <v>83</v>
      </c>
      <c r="AW329" s="14" t="s">
        <v>32</v>
      </c>
      <c r="AX329" s="14" t="s">
        <v>75</v>
      </c>
      <c r="AY329" s="175" t="s">
        <v>140</v>
      </c>
    </row>
    <row r="330" spans="1:65" s="14" customFormat="1">
      <c r="B330" s="174"/>
      <c r="D330" s="162" t="s">
        <v>151</v>
      </c>
      <c r="E330" s="175" t="s">
        <v>1</v>
      </c>
      <c r="F330" s="176" t="s">
        <v>421</v>
      </c>
      <c r="H330" s="177">
        <v>0.42</v>
      </c>
      <c r="I330" s="178"/>
      <c r="L330" s="174"/>
      <c r="M330" s="179"/>
      <c r="N330" s="180"/>
      <c r="O330" s="180"/>
      <c r="P330" s="180"/>
      <c r="Q330" s="180"/>
      <c r="R330" s="180"/>
      <c r="S330" s="180"/>
      <c r="T330" s="181"/>
      <c r="AT330" s="175" t="s">
        <v>151</v>
      </c>
      <c r="AU330" s="175" t="s">
        <v>83</v>
      </c>
      <c r="AV330" s="14" t="s">
        <v>83</v>
      </c>
      <c r="AW330" s="14" t="s">
        <v>32</v>
      </c>
      <c r="AX330" s="14" t="s">
        <v>75</v>
      </c>
      <c r="AY330" s="175" t="s">
        <v>140</v>
      </c>
    </row>
    <row r="331" spans="1:65" s="14" customFormat="1">
      <c r="B331" s="174"/>
      <c r="D331" s="162" t="s">
        <v>151</v>
      </c>
      <c r="E331" s="175" t="s">
        <v>1</v>
      </c>
      <c r="F331" s="176" t="s">
        <v>422</v>
      </c>
      <c r="H331" s="177">
        <v>-0.28000000000000003</v>
      </c>
      <c r="I331" s="178"/>
      <c r="L331" s="174"/>
      <c r="M331" s="179"/>
      <c r="N331" s="180"/>
      <c r="O331" s="180"/>
      <c r="P331" s="180"/>
      <c r="Q331" s="180"/>
      <c r="R331" s="180"/>
      <c r="S331" s="180"/>
      <c r="T331" s="181"/>
      <c r="AT331" s="175" t="s">
        <v>151</v>
      </c>
      <c r="AU331" s="175" t="s">
        <v>83</v>
      </c>
      <c r="AV331" s="14" t="s">
        <v>83</v>
      </c>
      <c r="AW331" s="14" t="s">
        <v>32</v>
      </c>
      <c r="AX331" s="14" t="s">
        <v>75</v>
      </c>
      <c r="AY331" s="175" t="s">
        <v>140</v>
      </c>
    </row>
    <row r="332" spans="1:65" s="15" customFormat="1">
      <c r="B332" s="182"/>
      <c r="D332" s="162" t="s">
        <v>151</v>
      </c>
      <c r="E332" s="183" t="s">
        <v>1</v>
      </c>
      <c r="F332" s="184" t="s">
        <v>193</v>
      </c>
      <c r="H332" s="185">
        <v>55.48</v>
      </c>
      <c r="I332" s="186"/>
      <c r="L332" s="182"/>
      <c r="M332" s="187"/>
      <c r="N332" s="188"/>
      <c r="O332" s="188"/>
      <c r="P332" s="188"/>
      <c r="Q332" s="188"/>
      <c r="R332" s="188"/>
      <c r="S332" s="188"/>
      <c r="T332" s="189"/>
      <c r="AT332" s="183" t="s">
        <v>151</v>
      </c>
      <c r="AU332" s="183" t="s">
        <v>83</v>
      </c>
      <c r="AV332" s="15" t="s">
        <v>147</v>
      </c>
      <c r="AW332" s="15" t="s">
        <v>32</v>
      </c>
      <c r="AX332" s="15" t="s">
        <v>81</v>
      </c>
      <c r="AY332" s="183" t="s">
        <v>140</v>
      </c>
    </row>
    <row r="333" spans="1:65" s="12" customFormat="1" ht="22.9" customHeight="1">
      <c r="B333" s="135"/>
      <c r="D333" s="136" t="s">
        <v>74</v>
      </c>
      <c r="E333" s="146" t="s">
        <v>423</v>
      </c>
      <c r="F333" s="146" t="s">
        <v>424</v>
      </c>
      <c r="I333" s="138"/>
      <c r="J333" s="147">
        <f>BK333</f>
        <v>0</v>
      </c>
      <c r="L333" s="135"/>
      <c r="M333" s="140"/>
      <c r="N333" s="141"/>
      <c r="O333" s="141"/>
      <c r="P333" s="142">
        <f>SUM(P334:P342)</f>
        <v>0</v>
      </c>
      <c r="Q333" s="141"/>
      <c r="R333" s="142">
        <f>SUM(R334:R342)</f>
        <v>0</v>
      </c>
      <c r="S333" s="141"/>
      <c r="T333" s="143">
        <f>SUM(T334:T342)</f>
        <v>0</v>
      </c>
      <c r="AR333" s="136" t="s">
        <v>81</v>
      </c>
      <c r="AT333" s="144" t="s">
        <v>74</v>
      </c>
      <c r="AU333" s="144" t="s">
        <v>81</v>
      </c>
      <c r="AY333" s="136" t="s">
        <v>140</v>
      </c>
      <c r="BK333" s="145">
        <f>SUM(BK334:BK342)</f>
        <v>0</v>
      </c>
    </row>
    <row r="334" spans="1:65" s="2" customFormat="1" ht="33" customHeight="1">
      <c r="A334" s="32"/>
      <c r="B334" s="148"/>
      <c r="C334" s="149" t="s">
        <v>425</v>
      </c>
      <c r="D334" s="149" t="s">
        <v>142</v>
      </c>
      <c r="E334" s="150" t="s">
        <v>426</v>
      </c>
      <c r="F334" s="151" t="s">
        <v>427</v>
      </c>
      <c r="G334" s="152" t="s">
        <v>161</v>
      </c>
      <c r="H334" s="153">
        <v>31.960999999999999</v>
      </c>
      <c r="I334" s="154"/>
      <c r="J334" s="155">
        <f>ROUND(I334*H334,2)</f>
        <v>0</v>
      </c>
      <c r="K334" s="151" t="s">
        <v>146</v>
      </c>
      <c r="L334" s="33"/>
      <c r="M334" s="156" t="s">
        <v>1</v>
      </c>
      <c r="N334" s="157" t="s">
        <v>40</v>
      </c>
      <c r="O334" s="58"/>
      <c r="P334" s="158">
        <f>O334*H334</f>
        <v>0</v>
      </c>
      <c r="Q334" s="158">
        <v>0</v>
      </c>
      <c r="R334" s="158">
        <f>Q334*H334</f>
        <v>0</v>
      </c>
      <c r="S334" s="158">
        <v>0</v>
      </c>
      <c r="T334" s="15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0" t="s">
        <v>147</v>
      </c>
      <c r="AT334" s="160" t="s">
        <v>142</v>
      </c>
      <c r="AU334" s="160" t="s">
        <v>83</v>
      </c>
      <c r="AY334" s="17" t="s">
        <v>140</v>
      </c>
      <c r="BE334" s="161">
        <f>IF(N334="základní",J334,0)</f>
        <v>0</v>
      </c>
      <c r="BF334" s="161">
        <f>IF(N334="snížená",J334,0)</f>
        <v>0</v>
      </c>
      <c r="BG334" s="161">
        <f>IF(N334="zákl. přenesená",J334,0)</f>
        <v>0</v>
      </c>
      <c r="BH334" s="161">
        <f>IF(N334="sníž. přenesená",J334,0)</f>
        <v>0</v>
      </c>
      <c r="BI334" s="161">
        <f>IF(N334="nulová",J334,0)</f>
        <v>0</v>
      </c>
      <c r="BJ334" s="17" t="s">
        <v>81</v>
      </c>
      <c r="BK334" s="161">
        <f>ROUND(I334*H334,2)</f>
        <v>0</v>
      </c>
      <c r="BL334" s="17" t="s">
        <v>147</v>
      </c>
      <c r="BM334" s="160" t="s">
        <v>428</v>
      </c>
    </row>
    <row r="335" spans="1:65" s="2" customFormat="1" ht="29.25">
      <c r="A335" s="32"/>
      <c r="B335" s="33"/>
      <c r="C335" s="32"/>
      <c r="D335" s="162" t="s">
        <v>149</v>
      </c>
      <c r="E335" s="32"/>
      <c r="F335" s="163" t="s">
        <v>429</v>
      </c>
      <c r="G335" s="32"/>
      <c r="H335" s="32"/>
      <c r="I335" s="164"/>
      <c r="J335" s="32"/>
      <c r="K335" s="32"/>
      <c r="L335" s="33"/>
      <c r="M335" s="165"/>
      <c r="N335" s="166"/>
      <c r="O335" s="58"/>
      <c r="P335" s="58"/>
      <c r="Q335" s="58"/>
      <c r="R335" s="58"/>
      <c r="S335" s="58"/>
      <c r="T335" s="59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7" t="s">
        <v>149</v>
      </c>
      <c r="AU335" s="17" t="s">
        <v>83</v>
      </c>
    </row>
    <row r="336" spans="1:65" s="2" customFormat="1" ht="33" customHeight="1">
      <c r="A336" s="32"/>
      <c r="B336" s="148"/>
      <c r="C336" s="149" t="s">
        <v>430</v>
      </c>
      <c r="D336" s="149" t="s">
        <v>142</v>
      </c>
      <c r="E336" s="150" t="s">
        <v>431</v>
      </c>
      <c r="F336" s="151" t="s">
        <v>432</v>
      </c>
      <c r="G336" s="152" t="s">
        <v>161</v>
      </c>
      <c r="H336" s="153">
        <v>31.960999999999999</v>
      </c>
      <c r="I336" s="154"/>
      <c r="J336" s="155">
        <f>ROUND(I336*H336,2)</f>
        <v>0</v>
      </c>
      <c r="K336" s="151" t="s">
        <v>146</v>
      </c>
      <c r="L336" s="33"/>
      <c r="M336" s="156" t="s">
        <v>1</v>
      </c>
      <c r="N336" s="157" t="s">
        <v>40</v>
      </c>
      <c r="O336" s="58"/>
      <c r="P336" s="158">
        <f>O336*H336</f>
        <v>0</v>
      </c>
      <c r="Q336" s="158">
        <v>0</v>
      </c>
      <c r="R336" s="158">
        <f>Q336*H336</f>
        <v>0</v>
      </c>
      <c r="S336" s="158">
        <v>0</v>
      </c>
      <c r="T336" s="15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0" t="s">
        <v>147</v>
      </c>
      <c r="AT336" s="160" t="s">
        <v>142</v>
      </c>
      <c r="AU336" s="160" t="s">
        <v>83</v>
      </c>
      <c r="AY336" s="17" t="s">
        <v>140</v>
      </c>
      <c r="BE336" s="161">
        <f>IF(N336="základní",J336,0)</f>
        <v>0</v>
      </c>
      <c r="BF336" s="161">
        <f>IF(N336="snížená",J336,0)</f>
        <v>0</v>
      </c>
      <c r="BG336" s="161">
        <f>IF(N336="zákl. přenesená",J336,0)</f>
        <v>0</v>
      </c>
      <c r="BH336" s="161">
        <f>IF(N336="sníž. přenesená",J336,0)</f>
        <v>0</v>
      </c>
      <c r="BI336" s="161">
        <f>IF(N336="nulová",J336,0)</f>
        <v>0</v>
      </c>
      <c r="BJ336" s="17" t="s">
        <v>81</v>
      </c>
      <c r="BK336" s="161">
        <f>ROUND(I336*H336,2)</f>
        <v>0</v>
      </c>
      <c r="BL336" s="17" t="s">
        <v>147</v>
      </c>
      <c r="BM336" s="160" t="s">
        <v>433</v>
      </c>
    </row>
    <row r="337" spans="1:65" s="2" customFormat="1" ht="19.5">
      <c r="A337" s="32"/>
      <c r="B337" s="33"/>
      <c r="C337" s="32"/>
      <c r="D337" s="162" t="s">
        <v>149</v>
      </c>
      <c r="E337" s="32"/>
      <c r="F337" s="163" t="s">
        <v>434</v>
      </c>
      <c r="G337" s="32"/>
      <c r="H337" s="32"/>
      <c r="I337" s="164"/>
      <c r="J337" s="32"/>
      <c r="K337" s="32"/>
      <c r="L337" s="33"/>
      <c r="M337" s="165"/>
      <c r="N337" s="166"/>
      <c r="O337" s="58"/>
      <c r="P337" s="58"/>
      <c r="Q337" s="58"/>
      <c r="R337" s="58"/>
      <c r="S337" s="58"/>
      <c r="T337" s="5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7" t="s">
        <v>149</v>
      </c>
      <c r="AU337" s="17" t="s">
        <v>83</v>
      </c>
    </row>
    <row r="338" spans="1:65" s="2" customFormat="1" ht="24.2" customHeight="1">
      <c r="A338" s="32"/>
      <c r="B338" s="148"/>
      <c r="C338" s="149" t="s">
        <v>435</v>
      </c>
      <c r="D338" s="149" t="s">
        <v>142</v>
      </c>
      <c r="E338" s="150" t="s">
        <v>436</v>
      </c>
      <c r="F338" s="151" t="s">
        <v>437</v>
      </c>
      <c r="G338" s="152" t="s">
        <v>161</v>
      </c>
      <c r="H338" s="153">
        <v>287.649</v>
      </c>
      <c r="I338" s="154"/>
      <c r="J338" s="155">
        <f>ROUND(I338*H338,2)</f>
        <v>0</v>
      </c>
      <c r="K338" s="151" t="s">
        <v>146</v>
      </c>
      <c r="L338" s="33"/>
      <c r="M338" s="156" t="s">
        <v>1</v>
      </c>
      <c r="N338" s="157" t="s">
        <v>40</v>
      </c>
      <c r="O338" s="58"/>
      <c r="P338" s="158">
        <f>O338*H338</f>
        <v>0</v>
      </c>
      <c r="Q338" s="158">
        <v>0</v>
      </c>
      <c r="R338" s="158">
        <f>Q338*H338</f>
        <v>0</v>
      </c>
      <c r="S338" s="158">
        <v>0</v>
      </c>
      <c r="T338" s="15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0" t="s">
        <v>147</v>
      </c>
      <c r="AT338" s="160" t="s">
        <v>142</v>
      </c>
      <c r="AU338" s="160" t="s">
        <v>83</v>
      </c>
      <c r="AY338" s="17" t="s">
        <v>140</v>
      </c>
      <c r="BE338" s="161">
        <f>IF(N338="základní",J338,0)</f>
        <v>0</v>
      </c>
      <c r="BF338" s="161">
        <f>IF(N338="snížená",J338,0)</f>
        <v>0</v>
      </c>
      <c r="BG338" s="161">
        <f>IF(N338="zákl. přenesená",J338,0)</f>
        <v>0</v>
      </c>
      <c r="BH338" s="161">
        <f>IF(N338="sníž. přenesená",J338,0)</f>
        <v>0</v>
      </c>
      <c r="BI338" s="161">
        <f>IF(N338="nulová",J338,0)</f>
        <v>0</v>
      </c>
      <c r="BJ338" s="17" t="s">
        <v>81</v>
      </c>
      <c r="BK338" s="161">
        <f>ROUND(I338*H338,2)</f>
        <v>0</v>
      </c>
      <c r="BL338" s="17" t="s">
        <v>147</v>
      </c>
      <c r="BM338" s="160" t="s">
        <v>438</v>
      </c>
    </row>
    <row r="339" spans="1:65" s="2" customFormat="1" ht="29.25">
      <c r="A339" s="32"/>
      <c r="B339" s="33"/>
      <c r="C339" s="32"/>
      <c r="D339" s="162" t="s">
        <v>149</v>
      </c>
      <c r="E339" s="32"/>
      <c r="F339" s="163" t="s">
        <v>439</v>
      </c>
      <c r="G339" s="32"/>
      <c r="H339" s="32"/>
      <c r="I339" s="164"/>
      <c r="J339" s="32"/>
      <c r="K339" s="32"/>
      <c r="L339" s="33"/>
      <c r="M339" s="165"/>
      <c r="N339" s="166"/>
      <c r="O339" s="58"/>
      <c r="P339" s="58"/>
      <c r="Q339" s="58"/>
      <c r="R339" s="58"/>
      <c r="S339" s="58"/>
      <c r="T339" s="59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7" t="s">
        <v>149</v>
      </c>
      <c r="AU339" s="17" t="s">
        <v>83</v>
      </c>
    </row>
    <row r="340" spans="1:65" s="14" customFormat="1">
      <c r="B340" s="174"/>
      <c r="D340" s="162" t="s">
        <v>151</v>
      </c>
      <c r="F340" s="176" t="s">
        <v>440</v>
      </c>
      <c r="H340" s="177">
        <v>287.649</v>
      </c>
      <c r="I340" s="178"/>
      <c r="L340" s="174"/>
      <c r="M340" s="179"/>
      <c r="N340" s="180"/>
      <c r="O340" s="180"/>
      <c r="P340" s="180"/>
      <c r="Q340" s="180"/>
      <c r="R340" s="180"/>
      <c r="S340" s="180"/>
      <c r="T340" s="181"/>
      <c r="AT340" s="175" t="s">
        <v>151</v>
      </c>
      <c r="AU340" s="175" t="s">
        <v>83</v>
      </c>
      <c r="AV340" s="14" t="s">
        <v>83</v>
      </c>
      <c r="AW340" s="14" t="s">
        <v>3</v>
      </c>
      <c r="AX340" s="14" t="s">
        <v>81</v>
      </c>
      <c r="AY340" s="175" t="s">
        <v>140</v>
      </c>
    </row>
    <row r="341" spans="1:65" s="2" customFormat="1" ht="44.25" customHeight="1">
      <c r="A341" s="32"/>
      <c r="B341" s="148"/>
      <c r="C341" s="149" t="s">
        <v>441</v>
      </c>
      <c r="D341" s="149" t="s">
        <v>142</v>
      </c>
      <c r="E341" s="150" t="s">
        <v>442</v>
      </c>
      <c r="F341" s="151" t="s">
        <v>443</v>
      </c>
      <c r="G341" s="152" t="s">
        <v>161</v>
      </c>
      <c r="H341" s="153">
        <v>31.960999999999999</v>
      </c>
      <c r="I341" s="154"/>
      <c r="J341" s="155">
        <f>ROUND(I341*H341,2)</f>
        <v>0</v>
      </c>
      <c r="K341" s="151" t="s">
        <v>146</v>
      </c>
      <c r="L341" s="33"/>
      <c r="M341" s="156" t="s">
        <v>1</v>
      </c>
      <c r="N341" s="157" t="s">
        <v>40</v>
      </c>
      <c r="O341" s="58"/>
      <c r="P341" s="158">
        <f>O341*H341</f>
        <v>0</v>
      </c>
      <c r="Q341" s="158">
        <v>0</v>
      </c>
      <c r="R341" s="158">
        <f>Q341*H341</f>
        <v>0</v>
      </c>
      <c r="S341" s="158">
        <v>0</v>
      </c>
      <c r="T341" s="15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60" t="s">
        <v>147</v>
      </c>
      <c r="AT341" s="160" t="s">
        <v>142</v>
      </c>
      <c r="AU341" s="160" t="s">
        <v>83</v>
      </c>
      <c r="AY341" s="17" t="s">
        <v>140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7" t="s">
        <v>81</v>
      </c>
      <c r="BK341" s="161">
        <f>ROUND(I341*H341,2)</f>
        <v>0</v>
      </c>
      <c r="BL341" s="17" t="s">
        <v>147</v>
      </c>
      <c r="BM341" s="160" t="s">
        <v>444</v>
      </c>
    </row>
    <row r="342" spans="1:65" s="2" customFormat="1" ht="29.25">
      <c r="A342" s="32"/>
      <c r="B342" s="33"/>
      <c r="C342" s="32"/>
      <c r="D342" s="162" t="s">
        <v>149</v>
      </c>
      <c r="E342" s="32"/>
      <c r="F342" s="163" t="s">
        <v>445</v>
      </c>
      <c r="G342" s="32"/>
      <c r="H342" s="32"/>
      <c r="I342" s="164"/>
      <c r="J342" s="32"/>
      <c r="K342" s="32"/>
      <c r="L342" s="33"/>
      <c r="M342" s="165"/>
      <c r="N342" s="166"/>
      <c r="O342" s="58"/>
      <c r="P342" s="58"/>
      <c r="Q342" s="58"/>
      <c r="R342" s="58"/>
      <c r="S342" s="58"/>
      <c r="T342" s="59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7" t="s">
        <v>149</v>
      </c>
      <c r="AU342" s="17" t="s">
        <v>83</v>
      </c>
    </row>
    <row r="343" spans="1:65" s="12" customFormat="1" ht="22.9" customHeight="1">
      <c r="B343" s="135"/>
      <c r="D343" s="136" t="s">
        <v>74</v>
      </c>
      <c r="E343" s="146" t="s">
        <v>446</v>
      </c>
      <c r="F343" s="146" t="s">
        <v>447</v>
      </c>
      <c r="I343" s="138"/>
      <c r="J343" s="147">
        <f>BK343</f>
        <v>0</v>
      </c>
      <c r="L343" s="135"/>
      <c r="M343" s="140"/>
      <c r="N343" s="141"/>
      <c r="O343" s="141"/>
      <c r="P343" s="142">
        <f>SUM(P344:P345)</f>
        <v>0</v>
      </c>
      <c r="Q343" s="141"/>
      <c r="R343" s="142">
        <f>SUM(R344:R345)</f>
        <v>0</v>
      </c>
      <c r="S343" s="141"/>
      <c r="T343" s="143">
        <f>SUM(T344:T345)</f>
        <v>0</v>
      </c>
      <c r="AR343" s="136" t="s">
        <v>81</v>
      </c>
      <c r="AT343" s="144" t="s">
        <v>74</v>
      </c>
      <c r="AU343" s="144" t="s">
        <v>81</v>
      </c>
      <c r="AY343" s="136" t="s">
        <v>140</v>
      </c>
      <c r="BK343" s="145">
        <f>SUM(BK344:BK345)</f>
        <v>0</v>
      </c>
    </row>
    <row r="344" spans="1:65" s="2" customFormat="1" ht="16.5" customHeight="1">
      <c r="A344" s="32"/>
      <c r="B344" s="148"/>
      <c r="C344" s="149" t="s">
        <v>448</v>
      </c>
      <c r="D344" s="149" t="s">
        <v>142</v>
      </c>
      <c r="E344" s="150" t="s">
        <v>449</v>
      </c>
      <c r="F344" s="151" t="s">
        <v>450</v>
      </c>
      <c r="G344" s="152" t="s">
        <v>161</v>
      </c>
      <c r="H344" s="153">
        <v>30.693000000000001</v>
      </c>
      <c r="I344" s="154"/>
      <c r="J344" s="155">
        <f>ROUND(I344*H344,2)</f>
        <v>0</v>
      </c>
      <c r="K344" s="151" t="s">
        <v>146</v>
      </c>
      <c r="L344" s="33"/>
      <c r="M344" s="156" t="s">
        <v>1</v>
      </c>
      <c r="N344" s="157" t="s">
        <v>40</v>
      </c>
      <c r="O344" s="58"/>
      <c r="P344" s="158">
        <f>O344*H344</f>
        <v>0</v>
      </c>
      <c r="Q344" s="158">
        <v>0</v>
      </c>
      <c r="R344" s="158">
        <f>Q344*H344</f>
        <v>0</v>
      </c>
      <c r="S344" s="158">
        <v>0</v>
      </c>
      <c r="T344" s="15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0" t="s">
        <v>147</v>
      </c>
      <c r="AT344" s="160" t="s">
        <v>142</v>
      </c>
      <c r="AU344" s="160" t="s">
        <v>83</v>
      </c>
      <c r="AY344" s="17" t="s">
        <v>140</v>
      </c>
      <c r="BE344" s="161">
        <f>IF(N344="základní",J344,0)</f>
        <v>0</v>
      </c>
      <c r="BF344" s="161">
        <f>IF(N344="snížená",J344,0)</f>
        <v>0</v>
      </c>
      <c r="BG344" s="161">
        <f>IF(N344="zákl. přenesená",J344,0)</f>
        <v>0</v>
      </c>
      <c r="BH344" s="161">
        <f>IF(N344="sníž. přenesená",J344,0)</f>
        <v>0</v>
      </c>
      <c r="BI344" s="161">
        <f>IF(N344="nulová",J344,0)</f>
        <v>0</v>
      </c>
      <c r="BJ344" s="17" t="s">
        <v>81</v>
      </c>
      <c r="BK344" s="161">
        <f>ROUND(I344*H344,2)</f>
        <v>0</v>
      </c>
      <c r="BL344" s="17" t="s">
        <v>147</v>
      </c>
      <c r="BM344" s="160" t="s">
        <v>451</v>
      </c>
    </row>
    <row r="345" spans="1:65" s="2" customFormat="1" ht="39">
      <c r="A345" s="32"/>
      <c r="B345" s="33"/>
      <c r="C345" s="32"/>
      <c r="D345" s="162" t="s">
        <v>149</v>
      </c>
      <c r="E345" s="32"/>
      <c r="F345" s="163" t="s">
        <v>452</v>
      </c>
      <c r="G345" s="32"/>
      <c r="H345" s="32"/>
      <c r="I345" s="164"/>
      <c r="J345" s="32"/>
      <c r="K345" s="32"/>
      <c r="L345" s="33"/>
      <c r="M345" s="165"/>
      <c r="N345" s="166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149</v>
      </c>
      <c r="AU345" s="17" t="s">
        <v>83</v>
      </c>
    </row>
    <row r="346" spans="1:65" s="12" customFormat="1" ht="25.9" customHeight="1">
      <c r="B346" s="135"/>
      <c r="D346" s="136" t="s">
        <v>74</v>
      </c>
      <c r="E346" s="137" t="s">
        <v>453</v>
      </c>
      <c r="F346" s="137" t="s">
        <v>454</v>
      </c>
      <c r="I346" s="138"/>
      <c r="J346" s="139">
        <f>BK346</f>
        <v>0</v>
      </c>
      <c r="L346" s="135"/>
      <c r="M346" s="140"/>
      <c r="N346" s="141"/>
      <c r="O346" s="141"/>
      <c r="P346" s="142">
        <f>P347+P378+P384+P393+P459+P463+P523+P541</f>
        <v>0</v>
      </c>
      <c r="Q346" s="141"/>
      <c r="R346" s="142">
        <f>R347+R378+R384+R393+R459+R463+R523+R541</f>
        <v>7.3805362400000005</v>
      </c>
      <c r="S346" s="141"/>
      <c r="T346" s="143">
        <f>T347+T378+T384+T393+T459+T463+T523+T541</f>
        <v>1.2888250000000001</v>
      </c>
      <c r="AR346" s="136" t="s">
        <v>83</v>
      </c>
      <c r="AT346" s="144" t="s">
        <v>74</v>
      </c>
      <c r="AU346" s="144" t="s">
        <v>75</v>
      </c>
      <c r="AY346" s="136" t="s">
        <v>140</v>
      </c>
      <c r="BK346" s="145">
        <f>BK347+BK378+BK384+BK393+BK459+BK463+BK523+BK541</f>
        <v>0</v>
      </c>
    </row>
    <row r="347" spans="1:65" s="12" customFormat="1" ht="22.9" customHeight="1">
      <c r="B347" s="135"/>
      <c r="D347" s="136" t="s">
        <v>74</v>
      </c>
      <c r="E347" s="146" t="s">
        <v>455</v>
      </c>
      <c r="F347" s="146" t="s">
        <v>456</v>
      </c>
      <c r="I347" s="138"/>
      <c r="J347" s="147">
        <f>BK347</f>
        <v>0</v>
      </c>
      <c r="L347" s="135"/>
      <c r="M347" s="140"/>
      <c r="N347" s="141"/>
      <c r="O347" s="141"/>
      <c r="P347" s="142">
        <f>SUM(P348:P377)</f>
        <v>0</v>
      </c>
      <c r="Q347" s="141"/>
      <c r="R347" s="142">
        <f>SUM(R348:R377)</f>
        <v>5.3142000000000005</v>
      </c>
      <c r="S347" s="141"/>
      <c r="T347" s="143">
        <f>SUM(T348:T377)</f>
        <v>0</v>
      </c>
      <c r="AR347" s="136" t="s">
        <v>83</v>
      </c>
      <c r="AT347" s="144" t="s">
        <v>74</v>
      </c>
      <c r="AU347" s="144" t="s">
        <v>81</v>
      </c>
      <c r="AY347" s="136" t="s">
        <v>140</v>
      </c>
      <c r="BK347" s="145">
        <f>SUM(BK348:BK377)</f>
        <v>0</v>
      </c>
    </row>
    <row r="348" spans="1:65" s="2" customFormat="1" ht="16.5" customHeight="1">
      <c r="A348" s="32"/>
      <c r="B348" s="148"/>
      <c r="C348" s="149" t="s">
        <v>457</v>
      </c>
      <c r="D348" s="149" t="s">
        <v>142</v>
      </c>
      <c r="E348" s="150" t="s">
        <v>458</v>
      </c>
      <c r="F348" s="151" t="s">
        <v>459</v>
      </c>
      <c r="G348" s="152" t="s">
        <v>188</v>
      </c>
      <c r="H348" s="153">
        <v>280</v>
      </c>
      <c r="I348" s="154"/>
      <c r="J348" s="155">
        <f>ROUND(I348*H348,2)</f>
        <v>0</v>
      </c>
      <c r="K348" s="151" t="s">
        <v>1</v>
      </c>
      <c r="L348" s="33"/>
      <c r="M348" s="156" t="s">
        <v>1</v>
      </c>
      <c r="N348" s="157" t="s">
        <v>40</v>
      </c>
      <c r="O348" s="58"/>
      <c r="P348" s="158">
        <f>O348*H348</f>
        <v>0</v>
      </c>
      <c r="Q348" s="158">
        <v>0</v>
      </c>
      <c r="R348" s="158">
        <f>Q348*H348</f>
        <v>0</v>
      </c>
      <c r="S348" s="158">
        <v>0</v>
      </c>
      <c r="T348" s="15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0" t="s">
        <v>242</v>
      </c>
      <c r="AT348" s="160" t="s">
        <v>142</v>
      </c>
      <c r="AU348" s="160" t="s">
        <v>83</v>
      </c>
      <c r="AY348" s="17" t="s">
        <v>140</v>
      </c>
      <c r="BE348" s="161">
        <f>IF(N348="základní",J348,0)</f>
        <v>0</v>
      </c>
      <c r="BF348" s="161">
        <f>IF(N348="snížená",J348,0)</f>
        <v>0</v>
      </c>
      <c r="BG348" s="161">
        <f>IF(N348="zákl. přenesená",J348,0)</f>
        <v>0</v>
      </c>
      <c r="BH348" s="161">
        <f>IF(N348="sníž. přenesená",J348,0)</f>
        <v>0</v>
      </c>
      <c r="BI348" s="161">
        <f>IF(N348="nulová",J348,0)</f>
        <v>0</v>
      </c>
      <c r="BJ348" s="17" t="s">
        <v>81</v>
      </c>
      <c r="BK348" s="161">
        <f>ROUND(I348*H348,2)</f>
        <v>0</v>
      </c>
      <c r="BL348" s="17" t="s">
        <v>242</v>
      </c>
      <c r="BM348" s="160" t="s">
        <v>460</v>
      </c>
    </row>
    <row r="349" spans="1:65" s="2" customFormat="1" ht="78">
      <c r="A349" s="32"/>
      <c r="B349" s="33"/>
      <c r="C349" s="32"/>
      <c r="D349" s="162" t="s">
        <v>149</v>
      </c>
      <c r="E349" s="32"/>
      <c r="F349" s="163" t="s">
        <v>461</v>
      </c>
      <c r="G349" s="32"/>
      <c r="H349" s="32"/>
      <c r="I349" s="164"/>
      <c r="J349" s="32"/>
      <c r="K349" s="32"/>
      <c r="L349" s="33"/>
      <c r="M349" s="165"/>
      <c r="N349" s="166"/>
      <c r="O349" s="58"/>
      <c r="P349" s="58"/>
      <c r="Q349" s="58"/>
      <c r="R349" s="58"/>
      <c r="S349" s="58"/>
      <c r="T349" s="59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149</v>
      </c>
      <c r="AU349" s="17" t="s">
        <v>83</v>
      </c>
    </row>
    <row r="350" spans="1:65" s="2" customFormat="1" ht="24.2" customHeight="1">
      <c r="A350" s="32"/>
      <c r="B350" s="148"/>
      <c r="C350" s="149" t="s">
        <v>462</v>
      </c>
      <c r="D350" s="149" t="s">
        <v>142</v>
      </c>
      <c r="E350" s="150" t="s">
        <v>463</v>
      </c>
      <c r="F350" s="151" t="s">
        <v>464</v>
      </c>
      <c r="G350" s="152" t="s">
        <v>188</v>
      </c>
      <c r="H350" s="153">
        <v>60</v>
      </c>
      <c r="I350" s="154"/>
      <c r="J350" s="155">
        <f>ROUND(I350*H350,2)</f>
        <v>0</v>
      </c>
      <c r="K350" s="151" t="s">
        <v>1</v>
      </c>
      <c r="L350" s="33"/>
      <c r="M350" s="156" t="s">
        <v>1</v>
      </c>
      <c r="N350" s="157" t="s">
        <v>40</v>
      </c>
      <c r="O350" s="58"/>
      <c r="P350" s="158">
        <f>O350*H350</f>
        <v>0</v>
      </c>
      <c r="Q350" s="158">
        <v>0</v>
      </c>
      <c r="R350" s="158">
        <f>Q350*H350</f>
        <v>0</v>
      </c>
      <c r="S350" s="158">
        <v>0</v>
      </c>
      <c r="T350" s="159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0" t="s">
        <v>242</v>
      </c>
      <c r="AT350" s="160" t="s">
        <v>142</v>
      </c>
      <c r="AU350" s="160" t="s">
        <v>83</v>
      </c>
      <c r="AY350" s="17" t="s">
        <v>140</v>
      </c>
      <c r="BE350" s="161">
        <f>IF(N350="základní",J350,0)</f>
        <v>0</v>
      </c>
      <c r="BF350" s="161">
        <f>IF(N350="snížená",J350,0)</f>
        <v>0</v>
      </c>
      <c r="BG350" s="161">
        <f>IF(N350="zákl. přenesená",J350,0)</f>
        <v>0</v>
      </c>
      <c r="BH350" s="161">
        <f>IF(N350="sníž. přenesená",J350,0)</f>
        <v>0</v>
      </c>
      <c r="BI350" s="161">
        <f>IF(N350="nulová",J350,0)</f>
        <v>0</v>
      </c>
      <c r="BJ350" s="17" t="s">
        <v>81</v>
      </c>
      <c r="BK350" s="161">
        <f>ROUND(I350*H350,2)</f>
        <v>0</v>
      </c>
      <c r="BL350" s="17" t="s">
        <v>242</v>
      </c>
      <c r="BM350" s="160" t="s">
        <v>465</v>
      </c>
    </row>
    <row r="351" spans="1:65" s="2" customFormat="1" ht="19.5">
      <c r="A351" s="32"/>
      <c r="B351" s="33"/>
      <c r="C351" s="32"/>
      <c r="D351" s="162" t="s">
        <v>149</v>
      </c>
      <c r="E351" s="32"/>
      <c r="F351" s="163" t="s">
        <v>464</v>
      </c>
      <c r="G351" s="32"/>
      <c r="H351" s="32"/>
      <c r="I351" s="164"/>
      <c r="J351" s="32"/>
      <c r="K351" s="32"/>
      <c r="L351" s="33"/>
      <c r="M351" s="165"/>
      <c r="N351" s="166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149</v>
      </c>
      <c r="AU351" s="17" t="s">
        <v>83</v>
      </c>
    </row>
    <row r="352" spans="1:65" s="13" customFormat="1">
      <c r="B352" s="167"/>
      <c r="D352" s="162" t="s">
        <v>151</v>
      </c>
      <c r="E352" s="168" t="s">
        <v>1</v>
      </c>
      <c r="F352" s="169" t="s">
        <v>466</v>
      </c>
      <c r="H352" s="168" t="s">
        <v>1</v>
      </c>
      <c r="I352" s="170"/>
      <c r="L352" s="167"/>
      <c r="M352" s="171"/>
      <c r="N352" s="172"/>
      <c r="O352" s="172"/>
      <c r="P352" s="172"/>
      <c r="Q352" s="172"/>
      <c r="R352" s="172"/>
      <c r="S352" s="172"/>
      <c r="T352" s="173"/>
      <c r="AT352" s="168" t="s">
        <v>151</v>
      </c>
      <c r="AU352" s="168" t="s">
        <v>83</v>
      </c>
      <c r="AV352" s="13" t="s">
        <v>81</v>
      </c>
      <c r="AW352" s="13" t="s">
        <v>32</v>
      </c>
      <c r="AX352" s="13" t="s">
        <v>75</v>
      </c>
      <c r="AY352" s="168" t="s">
        <v>140</v>
      </c>
    </row>
    <row r="353" spans="1:65" s="14" customFormat="1">
      <c r="B353" s="174"/>
      <c r="D353" s="162" t="s">
        <v>151</v>
      </c>
      <c r="E353" s="175" t="s">
        <v>1</v>
      </c>
      <c r="F353" s="176" t="s">
        <v>326</v>
      </c>
      <c r="H353" s="177">
        <v>60</v>
      </c>
      <c r="I353" s="178"/>
      <c r="L353" s="174"/>
      <c r="M353" s="179"/>
      <c r="N353" s="180"/>
      <c r="O353" s="180"/>
      <c r="P353" s="180"/>
      <c r="Q353" s="180"/>
      <c r="R353" s="180"/>
      <c r="S353" s="180"/>
      <c r="T353" s="181"/>
      <c r="AT353" s="175" t="s">
        <v>151</v>
      </c>
      <c r="AU353" s="175" t="s">
        <v>83</v>
      </c>
      <c r="AV353" s="14" t="s">
        <v>83</v>
      </c>
      <c r="AW353" s="14" t="s">
        <v>32</v>
      </c>
      <c r="AX353" s="14" t="s">
        <v>81</v>
      </c>
      <c r="AY353" s="175" t="s">
        <v>140</v>
      </c>
    </row>
    <row r="354" spans="1:65" s="2" customFormat="1" ht="49.15" customHeight="1">
      <c r="A354" s="32"/>
      <c r="B354" s="148"/>
      <c r="C354" s="149" t="s">
        <v>467</v>
      </c>
      <c r="D354" s="149" t="s">
        <v>142</v>
      </c>
      <c r="E354" s="150" t="s">
        <v>468</v>
      </c>
      <c r="F354" s="151" t="s">
        <v>469</v>
      </c>
      <c r="G354" s="152" t="s">
        <v>188</v>
      </c>
      <c r="H354" s="153">
        <v>60</v>
      </c>
      <c r="I354" s="154"/>
      <c r="J354" s="155">
        <f>ROUND(I354*H354,2)</f>
        <v>0</v>
      </c>
      <c r="K354" s="151" t="s">
        <v>1</v>
      </c>
      <c r="L354" s="33"/>
      <c r="M354" s="156" t="s">
        <v>1</v>
      </c>
      <c r="N354" s="157" t="s">
        <v>40</v>
      </c>
      <c r="O354" s="58"/>
      <c r="P354" s="158">
        <f>O354*H354</f>
        <v>0</v>
      </c>
      <c r="Q354" s="158">
        <v>0</v>
      </c>
      <c r="R354" s="158">
        <f>Q354*H354</f>
        <v>0</v>
      </c>
      <c r="S354" s="158">
        <v>0</v>
      </c>
      <c r="T354" s="15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0" t="s">
        <v>242</v>
      </c>
      <c r="AT354" s="160" t="s">
        <v>142</v>
      </c>
      <c r="AU354" s="160" t="s">
        <v>83</v>
      </c>
      <c r="AY354" s="17" t="s">
        <v>140</v>
      </c>
      <c r="BE354" s="161">
        <f>IF(N354="základní",J354,0)</f>
        <v>0</v>
      </c>
      <c r="BF354" s="161">
        <f>IF(N354="snížená",J354,0)</f>
        <v>0</v>
      </c>
      <c r="BG354" s="161">
        <f>IF(N354="zákl. přenesená",J354,0)</f>
        <v>0</v>
      </c>
      <c r="BH354" s="161">
        <f>IF(N354="sníž. přenesená",J354,0)</f>
        <v>0</v>
      </c>
      <c r="BI354" s="161">
        <f>IF(N354="nulová",J354,0)</f>
        <v>0</v>
      </c>
      <c r="BJ354" s="17" t="s">
        <v>81</v>
      </c>
      <c r="BK354" s="161">
        <f>ROUND(I354*H354,2)</f>
        <v>0</v>
      </c>
      <c r="BL354" s="17" t="s">
        <v>242</v>
      </c>
      <c r="BM354" s="160" t="s">
        <v>470</v>
      </c>
    </row>
    <row r="355" spans="1:65" s="2" customFormat="1" ht="29.25">
      <c r="A355" s="32"/>
      <c r="B355" s="33"/>
      <c r="C355" s="32"/>
      <c r="D355" s="162" t="s">
        <v>149</v>
      </c>
      <c r="E355" s="32"/>
      <c r="F355" s="163" t="s">
        <v>469</v>
      </c>
      <c r="G355" s="32"/>
      <c r="H355" s="32"/>
      <c r="I355" s="164"/>
      <c r="J355" s="32"/>
      <c r="K355" s="32"/>
      <c r="L355" s="33"/>
      <c r="M355" s="165"/>
      <c r="N355" s="166"/>
      <c r="O355" s="58"/>
      <c r="P355" s="58"/>
      <c r="Q355" s="58"/>
      <c r="R355" s="58"/>
      <c r="S355" s="58"/>
      <c r="T355" s="59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7" t="s">
        <v>149</v>
      </c>
      <c r="AU355" s="17" t="s">
        <v>83</v>
      </c>
    </row>
    <row r="356" spans="1:65" s="2" customFormat="1" ht="24.2" customHeight="1">
      <c r="A356" s="32"/>
      <c r="B356" s="148"/>
      <c r="C356" s="149" t="s">
        <v>471</v>
      </c>
      <c r="D356" s="149" t="s">
        <v>142</v>
      </c>
      <c r="E356" s="150" t="s">
        <v>472</v>
      </c>
      <c r="F356" s="151" t="s">
        <v>473</v>
      </c>
      <c r="G356" s="152" t="s">
        <v>188</v>
      </c>
      <c r="H356" s="153">
        <v>340</v>
      </c>
      <c r="I356" s="154"/>
      <c r="J356" s="155">
        <f>ROUND(I356*H356,2)</f>
        <v>0</v>
      </c>
      <c r="K356" s="151" t="s">
        <v>146</v>
      </c>
      <c r="L356" s="33"/>
      <c r="M356" s="156" t="s">
        <v>1</v>
      </c>
      <c r="N356" s="157" t="s">
        <v>40</v>
      </c>
      <c r="O356" s="58"/>
      <c r="P356" s="158">
        <f>O356*H356</f>
        <v>0</v>
      </c>
      <c r="Q356" s="158">
        <v>0</v>
      </c>
      <c r="R356" s="158">
        <f>Q356*H356</f>
        <v>0</v>
      </c>
      <c r="S356" s="158">
        <v>0</v>
      </c>
      <c r="T356" s="15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60" t="s">
        <v>242</v>
      </c>
      <c r="AT356" s="160" t="s">
        <v>142</v>
      </c>
      <c r="AU356" s="160" t="s">
        <v>83</v>
      </c>
      <c r="AY356" s="17" t="s">
        <v>140</v>
      </c>
      <c r="BE356" s="161">
        <f>IF(N356="základní",J356,0)</f>
        <v>0</v>
      </c>
      <c r="BF356" s="161">
        <f>IF(N356="snížená",J356,0)</f>
        <v>0</v>
      </c>
      <c r="BG356" s="161">
        <f>IF(N356="zákl. přenesená",J356,0)</f>
        <v>0</v>
      </c>
      <c r="BH356" s="161">
        <f>IF(N356="sníž. přenesená",J356,0)</f>
        <v>0</v>
      </c>
      <c r="BI356" s="161">
        <f>IF(N356="nulová",J356,0)</f>
        <v>0</v>
      </c>
      <c r="BJ356" s="17" t="s">
        <v>81</v>
      </c>
      <c r="BK356" s="161">
        <f>ROUND(I356*H356,2)</f>
        <v>0</v>
      </c>
      <c r="BL356" s="17" t="s">
        <v>242</v>
      </c>
      <c r="BM356" s="160" t="s">
        <v>474</v>
      </c>
    </row>
    <row r="357" spans="1:65" s="2" customFormat="1" ht="19.5">
      <c r="A357" s="32"/>
      <c r="B357" s="33"/>
      <c r="C357" s="32"/>
      <c r="D357" s="162" t="s">
        <v>149</v>
      </c>
      <c r="E357" s="32"/>
      <c r="F357" s="163" t="s">
        <v>475</v>
      </c>
      <c r="G357" s="32"/>
      <c r="H357" s="32"/>
      <c r="I357" s="164"/>
      <c r="J357" s="32"/>
      <c r="K357" s="32"/>
      <c r="L357" s="33"/>
      <c r="M357" s="165"/>
      <c r="N357" s="166"/>
      <c r="O357" s="58"/>
      <c r="P357" s="58"/>
      <c r="Q357" s="58"/>
      <c r="R357" s="58"/>
      <c r="S357" s="58"/>
      <c r="T357" s="59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149</v>
      </c>
      <c r="AU357" s="17" t="s">
        <v>83</v>
      </c>
    </row>
    <row r="358" spans="1:65" s="13" customFormat="1">
      <c r="B358" s="167"/>
      <c r="D358" s="162" t="s">
        <v>151</v>
      </c>
      <c r="E358" s="168" t="s">
        <v>1</v>
      </c>
      <c r="F358" s="169" t="s">
        <v>476</v>
      </c>
      <c r="H358" s="168" t="s">
        <v>1</v>
      </c>
      <c r="I358" s="170"/>
      <c r="L358" s="167"/>
      <c r="M358" s="171"/>
      <c r="N358" s="172"/>
      <c r="O358" s="172"/>
      <c r="P358" s="172"/>
      <c r="Q358" s="172"/>
      <c r="R358" s="172"/>
      <c r="S358" s="172"/>
      <c r="T358" s="173"/>
      <c r="AT358" s="168" t="s">
        <v>151</v>
      </c>
      <c r="AU358" s="168" t="s">
        <v>83</v>
      </c>
      <c r="AV358" s="13" t="s">
        <v>81</v>
      </c>
      <c r="AW358" s="13" t="s">
        <v>32</v>
      </c>
      <c r="AX358" s="13" t="s">
        <v>75</v>
      </c>
      <c r="AY358" s="168" t="s">
        <v>140</v>
      </c>
    </row>
    <row r="359" spans="1:65" s="14" customFormat="1">
      <c r="B359" s="174"/>
      <c r="D359" s="162" t="s">
        <v>151</v>
      </c>
      <c r="E359" s="175" t="s">
        <v>1</v>
      </c>
      <c r="F359" s="176" t="s">
        <v>477</v>
      </c>
      <c r="H359" s="177">
        <v>280</v>
      </c>
      <c r="I359" s="178"/>
      <c r="L359" s="174"/>
      <c r="M359" s="179"/>
      <c r="N359" s="180"/>
      <c r="O359" s="180"/>
      <c r="P359" s="180"/>
      <c r="Q359" s="180"/>
      <c r="R359" s="180"/>
      <c r="S359" s="180"/>
      <c r="T359" s="181"/>
      <c r="AT359" s="175" t="s">
        <v>151</v>
      </c>
      <c r="AU359" s="175" t="s">
        <v>83</v>
      </c>
      <c r="AV359" s="14" t="s">
        <v>83</v>
      </c>
      <c r="AW359" s="14" t="s">
        <v>32</v>
      </c>
      <c r="AX359" s="14" t="s">
        <v>75</v>
      </c>
      <c r="AY359" s="175" t="s">
        <v>140</v>
      </c>
    </row>
    <row r="360" spans="1:65" s="13" customFormat="1">
      <c r="B360" s="167"/>
      <c r="D360" s="162" t="s">
        <v>151</v>
      </c>
      <c r="E360" s="168" t="s">
        <v>1</v>
      </c>
      <c r="F360" s="169" t="s">
        <v>478</v>
      </c>
      <c r="H360" s="168" t="s">
        <v>1</v>
      </c>
      <c r="I360" s="170"/>
      <c r="L360" s="167"/>
      <c r="M360" s="171"/>
      <c r="N360" s="172"/>
      <c r="O360" s="172"/>
      <c r="P360" s="172"/>
      <c r="Q360" s="172"/>
      <c r="R360" s="172"/>
      <c r="S360" s="172"/>
      <c r="T360" s="173"/>
      <c r="AT360" s="168" t="s">
        <v>151</v>
      </c>
      <c r="AU360" s="168" t="s">
        <v>83</v>
      </c>
      <c r="AV360" s="13" t="s">
        <v>81</v>
      </c>
      <c r="AW360" s="13" t="s">
        <v>32</v>
      </c>
      <c r="AX360" s="13" t="s">
        <v>75</v>
      </c>
      <c r="AY360" s="168" t="s">
        <v>140</v>
      </c>
    </row>
    <row r="361" spans="1:65" s="14" customFormat="1">
      <c r="B361" s="174"/>
      <c r="D361" s="162" t="s">
        <v>151</v>
      </c>
      <c r="E361" s="175" t="s">
        <v>1</v>
      </c>
      <c r="F361" s="176" t="s">
        <v>326</v>
      </c>
      <c r="H361" s="177">
        <v>60</v>
      </c>
      <c r="I361" s="178"/>
      <c r="L361" s="174"/>
      <c r="M361" s="179"/>
      <c r="N361" s="180"/>
      <c r="O361" s="180"/>
      <c r="P361" s="180"/>
      <c r="Q361" s="180"/>
      <c r="R361" s="180"/>
      <c r="S361" s="180"/>
      <c r="T361" s="181"/>
      <c r="AT361" s="175" t="s">
        <v>151</v>
      </c>
      <c r="AU361" s="175" t="s">
        <v>83</v>
      </c>
      <c r="AV361" s="14" t="s">
        <v>83</v>
      </c>
      <c r="AW361" s="14" t="s">
        <v>32</v>
      </c>
      <c r="AX361" s="14" t="s">
        <v>75</v>
      </c>
      <c r="AY361" s="175" t="s">
        <v>140</v>
      </c>
    </row>
    <row r="362" spans="1:65" s="15" customFormat="1">
      <c r="B362" s="182"/>
      <c r="D362" s="162" t="s">
        <v>151</v>
      </c>
      <c r="E362" s="183" t="s">
        <v>1</v>
      </c>
      <c r="F362" s="184" t="s">
        <v>193</v>
      </c>
      <c r="H362" s="185">
        <v>340</v>
      </c>
      <c r="I362" s="186"/>
      <c r="L362" s="182"/>
      <c r="M362" s="187"/>
      <c r="N362" s="188"/>
      <c r="O362" s="188"/>
      <c r="P362" s="188"/>
      <c r="Q362" s="188"/>
      <c r="R362" s="188"/>
      <c r="S362" s="188"/>
      <c r="T362" s="189"/>
      <c r="AT362" s="183" t="s">
        <v>151</v>
      </c>
      <c r="AU362" s="183" t="s">
        <v>83</v>
      </c>
      <c r="AV362" s="15" t="s">
        <v>147</v>
      </c>
      <c r="AW362" s="15" t="s">
        <v>32</v>
      </c>
      <c r="AX362" s="15" t="s">
        <v>81</v>
      </c>
      <c r="AY362" s="183" t="s">
        <v>140</v>
      </c>
    </row>
    <row r="363" spans="1:65" s="2" customFormat="1" ht="16.5" customHeight="1">
      <c r="A363" s="32"/>
      <c r="B363" s="148"/>
      <c r="C363" s="190" t="s">
        <v>479</v>
      </c>
      <c r="D363" s="190" t="s">
        <v>256</v>
      </c>
      <c r="E363" s="191" t="s">
        <v>480</v>
      </c>
      <c r="F363" s="192" t="s">
        <v>481</v>
      </c>
      <c r="G363" s="193" t="s">
        <v>161</v>
      </c>
      <c r="H363" s="194">
        <v>0.10199999999999999</v>
      </c>
      <c r="I363" s="195"/>
      <c r="J363" s="196">
        <f>ROUND(I363*H363,2)</f>
        <v>0</v>
      </c>
      <c r="K363" s="192" t="s">
        <v>146</v>
      </c>
      <c r="L363" s="197"/>
      <c r="M363" s="198" t="s">
        <v>1</v>
      </c>
      <c r="N363" s="199" t="s">
        <v>40</v>
      </c>
      <c r="O363" s="58"/>
      <c r="P363" s="158">
        <f>O363*H363</f>
        <v>0</v>
      </c>
      <c r="Q363" s="158">
        <v>1</v>
      </c>
      <c r="R363" s="158">
        <f>Q363*H363</f>
        <v>0.10199999999999999</v>
      </c>
      <c r="S363" s="158">
        <v>0</v>
      </c>
      <c r="T363" s="15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60" t="s">
        <v>259</v>
      </c>
      <c r="AT363" s="160" t="s">
        <v>256</v>
      </c>
      <c r="AU363" s="160" t="s">
        <v>83</v>
      </c>
      <c r="AY363" s="17" t="s">
        <v>140</v>
      </c>
      <c r="BE363" s="161">
        <f>IF(N363="základní",J363,0)</f>
        <v>0</v>
      </c>
      <c r="BF363" s="161">
        <f>IF(N363="snížená",J363,0)</f>
        <v>0</v>
      </c>
      <c r="BG363" s="161">
        <f>IF(N363="zákl. přenesená",J363,0)</f>
        <v>0</v>
      </c>
      <c r="BH363" s="161">
        <f>IF(N363="sníž. přenesená",J363,0)</f>
        <v>0</v>
      </c>
      <c r="BI363" s="161">
        <f>IF(N363="nulová",J363,0)</f>
        <v>0</v>
      </c>
      <c r="BJ363" s="17" t="s">
        <v>81</v>
      </c>
      <c r="BK363" s="161">
        <f>ROUND(I363*H363,2)</f>
        <v>0</v>
      </c>
      <c r="BL363" s="17" t="s">
        <v>242</v>
      </c>
      <c r="BM363" s="160" t="s">
        <v>482</v>
      </c>
    </row>
    <row r="364" spans="1:65" s="2" customFormat="1">
      <c r="A364" s="32"/>
      <c r="B364" s="33"/>
      <c r="C364" s="32"/>
      <c r="D364" s="162" t="s">
        <v>149</v>
      </c>
      <c r="E364" s="32"/>
      <c r="F364" s="163" t="s">
        <v>481</v>
      </c>
      <c r="G364" s="32"/>
      <c r="H364" s="32"/>
      <c r="I364" s="164"/>
      <c r="J364" s="32"/>
      <c r="K364" s="32"/>
      <c r="L364" s="33"/>
      <c r="M364" s="165"/>
      <c r="N364" s="166"/>
      <c r="O364" s="58"/>
      <c r="P364" s="58"/>
      <c r="Q364" s="58"/>
      <c r="R364" s="58"/>
      <c r="S364" s="58"/>
      <c r="T364" s="59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7" t="s">
        <v>149</v>
      </c>
      <c r="AU364" s="17" t="s">
        <v>83</v>
      </c>
    </row>
    <row r="365" spans="1:65" s="2" customFormat="1" ht="19.5">
      <c r="A365" s="32"/>
      <c r="B365" s="33"/>
      <c r="C365" s="32"/>
      <c r="D365" s="162" t="s">
        <v>483</v>
      </c>
      <c r="E365" s="32"/>
      <c r="F365" s="200" t="s">
        <v>484</v>
      </c>
      <c r="G365" s="32"/>
      <c r="H365" s="32"/>
      <c r="I365" s="164"/>
      <c r="J365" s="32"/>
      <c r="K365" s="32"/>
      <c r="L365" s="33"/>
      <c r="M365" s="165"/>
      <c r="N365" s="166"/>
      <c r="O365" s="58"/>
      <c r="P365" s="58"/>
      <c r="Q365" s="58"/>
      <c r="R365" s="58"/>
      <c r="S365" s="58"/>
      <c r="T365" s="59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7" t="s">
        <v>483</v>
      </c>
      <c r="AU365" s="17" t="s">
        <v>83</v>
      </c>
    </row>
    <row r="366" spans="1:65" s="14" customFormat="1">
      <c r="B366" s="174"/>
      <c r="D366" s="162" t="s">
        <v>151</v>
      </c>
      <c r="F366" s="176" t="s">
        <v>485</v>
      </c>
      <c r="H366" s="177">
        <v>0.10199999999999999</v>
      </c>
      <c r="I366" s="178"/>
      <c r="L366" s="174"/>
      <c r="M366" s="179"/>
      <c r="N366" s="180"/>
      <c r="O366" s="180"/>
      <c r="P366" s="180"/>
      <c r="Q366" s="180"/>
      <c r="R366" s="180"/>
      <c r="S366" s="180"/>
      <c r="T366" s="181"/>
      <c r="AT366" s="175" t="s">
        <v>151</v>
      </c>
      <c r="AU366" s="175" t="s">
        <v>83</v>
      </c>
      <c r="AV366" s="14" t="s">
        <v>83</v>
      </c>
      <c r="AW366" s="14" t="s">
        <v>3</v>
      </c>
      <c r="AX366" s="14" t="s">
        <v>81</v>
      </c>
      <c r="AY366" s="175" t="s">
        <v>140</v>
      </c>
    </row>
    <row r="367" spans="1:65" s="2" customFormat="1" ht="24.2" customHeight="1">
      <c r="A367" s="32"/>
      <c r="B367" s="148"/>
      <c r="C367" s="149" t="s">
        <v>486</v>
      </c>
      <c r="D367" s="149" t="s">
        <v>142</v>
      </c>
      <c r="E367" s="150" t="s">
        <v>487</v>
      </c>
      <c r="F367" s="151" t="s">
        <v>488</v>
      </c>
      <c r="G367" s="152" t="s">
        <v>188</v>
      </c>
      <c r="H367" s="153">
        <v>680</v>
      </c>
      <c r="I367" s="154"/>
      <c r="J367" s="155">
        <f>ROUND(I367*H367,2)</f>
        <v>0</v>
      </c>
      <c r="K367" s="151" t="s">
        <v>146</v>
      </c>
      <c r="L367" s="33"/>
      <c r="M367" s="156" t="s">
        <v>1</v>
      </c>
      <c r="N367" s="157" t="s">
        <v>40</v>
      </c>
      <c r="O367" s="58"/>
      <c r="P367" s="158">
        <f>O367*H367</f>
        <v>0</v>
      </c>
      <c r="Q367" s="158">
        <v>8.8000000000000003E-4</v>
      </c>
      <c r="R367" s="158">
        <f>Q367*H367</f>
        <v>0.59840000000000004</v>
      </c>
      <c r="S367" s="158">
        <v>0</v>
      </c>
      <c r="T367" s="15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60" t="s">
        <v>242</v>
      </c>
      <c r="AT367" s="160" t="s">
        <v>142</v>
      </c>
      <c r="AU367" s="160" t="s">
        <v>83</v>
      </c>
      <c r="AY367" s="17" t="s">
        <v>140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7" t="s">
        <v>81</v>
      </c>
      <c r="BK367" s="161">
        <f>ROUND(I367*H367,2)</f>
        <v>0</v>
      </c>
      <c r="BL367" s="17" t="s">
        <v>242</v>
      </c>
      <c r="BM367" s="160" t="s">
        <v>489</v>
      </c>
    </row>
    <row r="368" spans="1:65" s="2" customFormat="1" ht="19.5">
      <c r="A368" s="32"/>
      <c r="B368" s="33"/>
      <c r="C368" s="32"/>
      <c r="D368" s="162" t="s">
        <v>149</v>
      </c>
      <c r="E368" s="32"/>
      <c r="F368" s="163" t="s">
        <v>490</v>
      </c>
      <c r="G368" s="32"/>
      <c r="H368" s="32"/>
      <c r="I368" s="164"/>
      <c r="J368" s="32"/>
      <c r="K368" s="32"/>
      <c r="L368" s="33"/>
      <c r="M368" s="165"/>
      <c r="N368" s="166"/>
      <c r="O368" s="58"/>
      <c r="P368" s="58"/>
      <c r="Q368" s="58"/>
      <c r="R368" s="58"/>
      <c r="S368" s="58"/>
      <c r="T368" s="59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7" t="s">
        <v>149</v>
      </c>
      <c r="AU368" s="17" t="s">
        <v>83</v>
      </c>
    </row>
    <row r="369" spans="1:65" s="14" customFormat="1">
      <c r="B369" s="174"/>
      <c r="D369" s="162" t="s">
        <v>151</v>
      </c>
      <c r="E369" s="175" t="s">
        <v>1</v>
      </c>
      <c r="F369" s="176" t="s">
        <v>491</v>
      </c>
      <c r="H369" s="177">
        <v>680</v>
      </c>
      <c r="I369" s="178"/>
      <c r="L369" s="174"/>
      <c r="M369" s="179"/>
      <c r="N369" s="180"/>
      <c r="O369" s="180"/>
      <c r="P369" s="180"/>
      <c r="Q369" s="180"/>
      <c r="R369" s="180"/>
      <c r="S369" s="180"/>
      <c r="T369" s="181"/>
      <c r="AT369" s="175" t="s">
        <v>151</v>
      </c>
      <c r="AU369" s="175" t="s">
        <v>83</v>
      </c>
      <c r="AV369" s="14" t="s">
        <v>83</v>
      </c>
      <c r="AW369" s="14" t="s">
        <v>32</v>
      </c>
      <c r="AX369" s="14" t="s">
        <v>81</v>
      </c>
      <c r="AY369" s="175" t="s">
        <v>140</v>
      </c>
    </row>
    <row r="370" spans="1:65" s="2" customFormat="1" ht="44.25" customHeight="1">
      <c r="A370" s="32"/>
      <c r="B370" s="148"/>
      <c r="C370" s="190" t="s">
        <v>492</v>
      </c>
      <c r="D370" s="190" t="s">
        <v>256</v>
      </c>
      <c r="E370" s="191" t="s">
        <v>493</v>
      </c>
      <c r="F370" s="192" t="s">
        <v>494</v>
      </c>
      <c r="G370" s="193" t="s">
        <v>188</v>
      </c>
      <c r="H370" s="194">
        <v>391</v>
      </c>
      <c r="I370" s="195"/>
      <c r="J370" s="196">
        <f>ROUND(I370*H370,2)</f>
        <v>0</v>
      </c>
      <c r="K370" s="192" t="s">
        <v>146</v>
      </c>
      <c r="L370" s="197"/>
      <c r="M370" s="198" t="s">
        <v>1</v>
      </c>
      <c r="N370" s="199" t="s">
        <v>40</v>
      </c>
      <c r="O370" s="58"/>
      <c r="P370" s="158">
        <f>O370*H370</f>
        <v>0</v>
      </c>
      <c r="Q370" s="158">
        <v>5.4000000000000003E-3</v>
      </c>
      <c r="R370" s="158">
        <f>Q370*H370</f>
        <v>2.1114000000000002</v>
      </c>
      <c r="S370" s="158">
        <v>0</v>
      </c>
      <c r="T370" s="15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60" t="s">
        <v>259</v>
      </c>
      <c r="AT370" s="160" t="s">
        <v>256</v>
      </c>
      <c r="AU370" s="160" t="s">
        <v>83</v>
      </c>
      <c r="AY370" s="17" t="s">
        <v>140</v>
      </c>
      <c r="BE370" s="161">
        <f>IF(N370="základní",J370,0)</f>
        <v>0</v>
      </c>
      <c r="BF370" s="161">
        <f>IF(N370="snížená",J370,0)</f>
        <v>0</v>
      </c>
      <c r="BG370" s="161">
        <f>IF(N370="zákl. přenesená",J370,0)</f>
        <v>0</v>
      </c>
      <c r="BH370" s="161">
        <f>IF(N370="sníž. přenesená",J370,0)</f>
        <v>0</v>
      </c>
      <c r="BI370" s="161">
        <f>IF(N370="nulová",J370,0)</f>
        <v>0</v>
      </c>
      <c r="BJ370" s="17" t="s">
        <v>81</v>
      </c>
      <c r="BK370" s="161">
        <f>ROUND(I370*H370,2)</f>
        <v>0</v>
      </c>
      <c r="BL370" s="17" t="s">
        <v>242</v>
      </c>
      <c r="BM370" s="160" t="s">
        <v>495</v>
      </c>
    </row>
    <row r="371" spans="1:65" s="2" customFormat="1" ht="29.25">
      <c r="A371" s="32"/>
      <c r="B371" s="33"/>
      <c r="C371" s="32"/>
      <c r="D371" s="162" t="s">
        <v>149</v>
      </c>
      <c r="E371" s="32"/>
      <c r="F371" s="163" t="s">
        <v>494</v>
      </c>
      <c r="G371" s="32"/>
      <c r="H371" s="32"/>
      <c r="I371" s="164"/>
      <c r="J371" s="32"/>
      <c r="K371" s="32"/>
      <c r="L371" s="33"/>
      <c r="M371" s="165"/>
      <c r="N371" s="166"/>
      <c r="O371" s="58"/>
      <c r="P371" s="58"/>
      <c r="Q371" s="58"/>
      <c r="R371" s="58"/>
      <c r="S371" s="58"/>
      <c r="T371" s="59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7" t="s">
        <v>149</v>
      </c>
      <c r="AU371" s="17" t="s">
        <v>83</v>
      </c>
    </row>
    <row r="372" spans="1:65" s="14" customFormat="1">
      <c r="B372" s="174"/>
      <c r="D372" s="162" t="s">
        <v>151</v>
      </c>
      <c r="F372" s="176" t="s">
        <v>496</v>
      </c>
      <c r="H372" s="177">
        <v>391</v>
      </c>
      <c r="I372" s="178"/>
      <c r="L372" s="174"/>
      <c r="M372" s="179"/>
      <c r="N372" s="180"/>
      <c r="O372" s="180"/>
      <c r="P372" s="180"/>
      <c r="Q372" s="180"/>
      <c r="R372" s="180"/>
      <c r="S372" s="180"/>
      <c r="T372" s="181"/>
      <c r="AT372" s="175" t="s">
        <v>151</v>
      </c>
      <c r="AU372" s="175" t="s">
        <v>83</v>
      </c>
      <c r="AV372" s="14" t="s">
        <v>83</v>
      </c>
      <c r="AW372" s="14" t="s">
        <v>3</v>
      </c>
      <c r="AX372" s="14" t="s">
        <v>81</v>
      </c>
      <c r="AY372" s="175" t="s">
        <v>140</v>
      </c>
    </row>
    <row r="373" spans="1:65" s="2" customFormat="1" ht="49.15" customHeight="1">
      <c r="A373" s="32"/>
      <c r="B373" s="148"/>
      <c r="C373" s="190" t="s">
        <v>497</v>
      </c>
      <c r="D373" s="190" t="s">
        <v>256</v>
      </c>
      <c r="E373" s="191" t="s">
        <v>498</v>
      </c>
      <c r="F373" s="192" t="s">
        <v>499</v>
      </c>
      <c r="G373" s="193" t="s">
        <v>188</v>
      </c>
      <c r="H373" s="194">
        <v>391</v>
      </c>
      <c r="I373" s="195"/>
      <c r="J373" s="196">
        <f>ROUND(I373*H373,2)</f>
        <v>0</v>
      </c>
      <c r="K373" s="192" t="s">
        <v>146</v>
      </c>
      <c r="L373" s="197"/>
      <c r="M373" s="198" t="s">
        <v>1</v>
      </c>
      <c r="N373" s="199" t="s">
        <v>40</v>
      </c>
      <c r="O373" s="58"/>
      <c r="P373" s="158">
        <f>O373*H373</f>
        <v>0</v>
      </c>
      <c r="Q373" s="158">
        <v>6.4000000000000003E-3</v>
      </c>
      <c r="R373" s="158">
        <f>Q373*H373</f>
        <v>2.5024000000000002</v>
      </c>
      <c r="S373" s="158">
        <v>0</v>
      </c>
      <c r="T373" s="15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60" t="s">
        <v>259</v>
      </c>
      <c r="AT373" s="160" t="s">
        <v>256</v>
      </c>
      <c r="AU373" s="160" t="s">
        <v>83</v>
      </c>
      <c r="AY373" s="17" t="s">
        <v>140</v>
      </c>
      <c r="BE373" s="161">
        <f>IF(N373="základní",J373,0)</f>
        <v>0</v>
      </c>
      <c r="BF373" s="161">
        <f>IF(N373="snížená",J373,0)</f>
        <v>0</v>
      </c>
      <c r="BG373" s="161">
        <f>IF(N373="zákl. přenesená",J373,0)</f>
        <v>0</v>
      </c>
      <c r="BH373" s="161">
        <f>IF(N373="sníž. přenesená",J373,0)</f>
        <v>0</v>
      </c>
      <c r="BI373" s="161">
        <f>IF(N373="nulová",J373,0)</f>
        <v>0</v>
      </c>
      <c r="BJ373" s="17" t="s">
        <v>81</v>
      </c>
      <c r="BK373" s="161">
        <f>ROUND(I373*H373,2)</f>
        <v>0</v>
      </c>
      <c r="BL373" s="17" t="s">
        <v>242</v>
      </c>
      <c r="BM373" s="160" t="s">
        <v>500</v>
      </c>
    </row>
    <row r="374" spans="1:65" s="2" customFormat="1" ht="29.25">
      <c r="A374" s="32"/>
      <c r="B374" s="33"/>
      <c r="C374" s="32"/>
      <c r="D374" s="162" t="s">
        <v>149</v>
      </c>
      <c r="E374" s="32"/>
      <c r="F374" s="163" t="s">
        <v>499</v>
      </c>
      <c r="G374" s="32"/>
      <c r="H374" s="32"/>
      <c r="I374" s="164"/>
      <c r="J374" s="32"/>
      <c r="K374" s="32"/>
      <c r="L374" s="33"/>
      <c r="M374" s="165"/>
      <c r="N374" s="166"/>
      <c r="O374" s="58"/>
      <c r="P374" s="58"/>
      <c r="Q374" s="58"/>
      <c r="R374" s="58"/>
      <c r="S374" s="58"/>
      <c r="T374" s="59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7" t="s">
        <v>149</v>
      </c>
      <c r="AU374" s="17" t="s">
        <v>83</v>
      </c>
    </row>
    <row r="375" spans="1:65" s="14" customFormat="1">
      <c r="B375" s="174"/>
      <c r="D375" s="162" t="s">
        <v>151</v>
      </c>
      <c r="F375" s="176" t="s">
        <v>496</v>
      </c>
      <c r="H375" s="177">
        <v>391</v>
      </c>
      <c r="I375" s="178"/>
      <c r="L375" s="174"/>
      <c r="M375" s="179"/>
      <c r="N375" s="180"/>
      <c r="O375" s="180"/>
      <c r="P375" s="180"/>
      <c r="Q375" s="180"/>
      <c r="R375" s="180"/>
      <c r="S375" s="180"/>
      <c r="T375" s="181"/>
      <c r="AT375" s="175" t="s">
        <v>151</v>
      </c>
      <c r="AU375" s="175" t="s">
        <v>83</v>
      </c>
      <c r="AV375" s="14" t="s">
        <v>83</v>
      </c>
      <c r="AW375" s="14" t="s">
        <v>3</v>
      </c>
      <c r="AX375" s="14" t="s">
        <v>81</v>
      </c>
      <c r="AY375" s="175" t="s">
        <v>140</v>
      </c>
    </row>
    <row r="376" spans="1:65" s="2" customFormat="1" ht="24.2" customHeight="1">
      <c r="A376" s="32"/>
      <c r="B376" s="148"/>
      <c r="C376" s="149" t="s">
        <v>501</v>
      </c>
      <c r="D376" s="149" t="s">
        <v>142</v>
      </c>
      <c r="E376" s="150" t="s">
        <v>502</v>
      </c>
      <c r="F376" s="151" t="s">
        <v>503</v>
      </c>
      <c r="G376" s="152" t="s">
        <v>504</v>
      </c>
      <c r="H376" s="201"/>
      <c r="I376" s="154"/>
      <c r="J376" s="155">
        <f>ROUND(I376*H376,2)</f>
        <v>0</v>
      </c>
      <c r="K376" s="151" t="s">
        <v>146</v>
      </c>
      <c r="L376" s="33"/>
      <c r="M376" s="156" t="s">
        <v>1</v>
      </c>
      <c r="N376" s="157" t="s">
        <v>40</v>
      </c>
      <c r="O376" s="58"/>
      <c r="P376" s="158">
        <f>O376*H376</f>
        <v>0</v>
      </c>
      <c r="Q376" s="158">
        <v>0</v>
      </c>
      <c r="R376" s="158">
        <f>Q376*H376</f>
        <v>0</v>
      </c>
      <c r="S376" s="158">
        <v>0</v>
      </c>
      <c r="T376" s="15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60" t="s">
        <v>242</v>
      </c>
      <c r="AT376" s="160" t="s">
        <v>142</v>
      </c>
      <c r="AU376" s="160" t="s">
        <v>83</v>
      </c>
      <c r="AY376" s="17" t="s">
        <v>140</v>
      </c>
      <c r="BE376" s="161">
        <f>IF(N376="základní",J376,0)</f>
        <v>0</v>
      </c>
      <c r="BF376" s="161">
        <f>IF(N376="snížená",J376,0)</f>
        <v>0</v>
      </c>
      <c r="BG376" s="161">
        <f>IF(N376="zákl. přenesená",J376,0)</f>
        <v>0</v>
      </c>
      <c r="BH376" s="161">
        <f>IF(N376="sníž. přenesená",J376,0)</f>
        <v>0</v>
      </c>
      <c r="BI376" s="161">
        <f>IF(N376="nulová",J376,0)</f>
        <v>0</v>
      </c>
      <c r="BJ376" s="17" t="s">
        <v>81</v>
      </c>
      <c r="BK376" s="161">
        <f>ROUND(I376*H376,2)</f>
        <v>0</v>
      </c>
      <c r="BL376" s="17" t="s">
        <v>242</v>
      </c>
      <c r="BM376" s="160" t="s">
        <v>505</v>
      </c>
    </row>
    <row r="377" spans="1:65" s="2" customFormat="1" ht="29.25">
      <c r="A377" s="32"/>
      <c r="B377" s="33"/>
      <c r="C377" s="32"/>
      <c r="D377" s="162" t="s">
        <v>149</v>
      </c>
      <c r="E377" s="32"/>
      <c r="F377" s="163" t="s">
        <v>506</v>
      </c>
      <c r="G377" s="32"/>
      <c r="H377" s="32"/>
      <c r="I377" s="164"/>
      <c r="J377" s="32"/>
      <c r="K377" s="32"/>
      <c r="L377" s="33"/>
      <c r="M377" s="165"/>
      <c r="N377" s="166"/>
      <c r="O377" s="58"/>
      <c r="P377" s="58"/>
      <c r="Q377" s="58"/>
      <c r="R377" s="58"/>
      <c r="S377" s="58"/>
      <c r="T377" s="59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7" t="s">
        <v>149</v>
      </c>
      <c r="AU377" s="17" t="s">
        <v>83</v>
      </c>
    </row>
    <row r="378" spans="1:65" s="12" customFormat="1" ht="22.9" customHeight="1">
      <c r="B378" s="135"/>
      <c r="D378" s="136" t="s">
        <v>74</v>
      </c>
      <c r="E378" s="146" t="s">
        <v>507</v>
      </c>
      <c r="F378" s="146" t="s">
        <v>508</v>
      </c>
      <c r="I378" s="138"/>
      <c r="J378" s="147">
        <f>BK378</f>
        <v>0</v>
      </c>
      <c r="L378" s="135"/>
      <c r="M378" s="140"/>
      <c r="N378" s="141"/>
      <c r="O378" s="141"/>
      <c r="P378" s="142">
        <f>SUM(P379:P383)</f>
        <v>0</v>
      </c>
      <c r="Q378" s="141"/>
      <c r="R378" s="142">
        <f>SUM(R379:R383)</f>
        <v>3.0000000000000001E-3</v>
      </c>
      <c r="S378" s="141"/>
      <c r="T378" s="143">
        <f>SUM(T379:T383)</f>
        <v>0</v>
      </c>
      <c r="AR378" s="136" t="s">
        <v>83</v>
      </c>
      <c r="AT378" s="144" t="s">
        <v>74</v>
      </c>
      <c r="AU378" s="144" t="s">
        <v>81</v>
      </c>
      <c r="AY378" s="136" t="s">
        <v>140</v>
      </c>
      <c r="BK378" s="145">
        <f>SUM(BK379:BK383)</f>
        <v>0</v>
      </c>
    </row>
    <row r="379" spans="1:65" s="2" customFormat="1" ht="24.2" customHeight="1">
      <c r="A379" s="32"/>
      <c r="B379" s="148"/>
      <c r="C379" s="149" t="s">
        <v>509</v>
      </c>
      <c r="D379" s="149" t="s">
        <v>142</v>
      </c>
      <c r="E379" s="150" t="s">
        <v>510</v>
      </c>
      <c r="F379" s="151" t="s">
        <v>511</v>
      </c>
      <c r="G379" s="152" t="s">
        <v>512</v>
      </c>
      <c r="H379" s="153">
        <v>2</v>
      </c>
      <c r="I379" s="154"/>
      <c r="J379" s="155">
        <f>ROUND(I379*H379,2)</f>
        <v>0</v>
      </c>
      <c r="K379" s="151" t="s">
        <v>146</v>
      </c>
      <c r="L379" s="33"/>
      <c r="M379" s="156" t="s">
        <v>1</v>
      </c>
      <c r="N379" s="157" t="s">
        <v>40</v>
      </c>
      <c r="O379" s="58"/>
      <c r="P379" s="158">
        <f>O379*H379</f>
        <v>0</v>
      </c>
      <c r="Q379" s="158">
        <v>1.5E-3</v>
      </c>
      <c r="R379" s="158">
        <f>Q379*H379</f>
        <v>3.0000000000000001E-3</v>
      </c>
      <c r="S379" s="158">
        <v>0</v>
      </c>
      <c r="T379" s="15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60" t="s">
        <v>242</v>
      </c>
      <c r="AT379" s="160" t="s">
        <v>142</v>
      </c>
      <c r="AU379" s="160" t="s">
        <v>83</v>
      </c>
      <c r="AY379" s="17" t="s">
        <v>140</v>
      </c>
      <c r="BE379" s="161">
        <f>IF(N379="základní",J379,0)</f>
        <v>0</v>
      </c>
      <c r="BF379" s="161">
        <f>IF(N379="snížená",J379,0)</f>
        <v>0</v>
      </c>
      <c r="BG379" s="161">
        <f>IF(N379="zákl. přenesená",J379,0)</f>
        <v>0</v>
      </c>
      <c r="BH379" s="161">
        <f>IF(N379="sníž. přenesená",J379,0)</f>
        <v>0</v>
      </c>
      <c r="BI379" s="161">
        <f>IF(N379="nulová",J379,0)</f>
        <v>0</v>
      </c>
      <c r="BJ379" s="17" t="s">
        <v>81</v>
      </c>
      <c r="BK379" s="161">
        <f>ROUND(I379*H379,2)</f>
        <v>0</v>
      </c>
      <c r="BL379" s="17" t="s">
        <v>242</v>
      </c>
      <c r="BM379" s="160" t="s">
        <v>513</v>
      </c>
    </row>
    <row r="380" spans="1:65" s="2" customFormat="1" ht="19.5">
      <c r="A380" s="32"/>
      <c r="B380" s="33"/>
      <c r="C380" s="32"/>
      <c r="D380" s="162" t="s">
        <v>149</v>
      </c>
      <c r="E380" s="32"/>
      <c r="F380" s="163" t="s">
        <v>514</v>
      </c>
      <c r="G380" s="32"/>
      <c r="H380" s="32"/>
      <c r="I380" s="164"/>
      <c r="J380" s="32"/>
      <c r="K380" s="32"/>
      <c r="L380" s="33"/>
      <c r="M380" s="165"/>
      <c r="N380" s="166"/>
      <c r="O380" s="58"/>
      <c r="P380" s="58"/>
      <c r="Q380" s="58"/>
      <c r="R380" s="58"/>
      <c r="S380" s="58"/>
      <c r="T380" s="59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7" t="s">
        <v>149</v>
      </c>
      <c r="AU380" s="17" t="s">
        <v>83</v>
      </c>
    </row>
    <row r="381" spans="1:65" s="14" customFormat="1">
      <c r="B381" s="174"/>
      <c r="D381" s="162" t="s">
        <v>151</v>
      </c>
      <c r="E381" s="175" t="s">
        <v>1</v>
      </c>
      <c r="F381" s="176" t="s">
        <v>83</v>
      </c>
      <c r="H381" s="177">
        <v>2</v>
      </c>
      <c r="I381" s="178"/>
      <c r="L381" s="174"/>
      <c r="M381" s="179"/>
      <c r="N381" s="180"/>
      <c r="O381" s="180"/>
      <c r="P381" s="180"/>
      <c r="Q381" s="180"/>
      <c r="R381" s="180"/>
      <c r="S381" s="180"/>
      <c r="T381" s="181"/>
      <c r="AT381" s="175" t="s">
        <v>151</v>
      </c>
      <c r="AU381" s="175" t="s">
        <v>83</v>
      </c>
      <c r="AV381" s="14" t="s">
        <v>83</v>
      </c>
      <c r="AW381" s="14" t="s">
        <v>32</v>
      </c>
      <c r="AX381" s="14" t="s">
        <v>81</v>
      </c>
      <c r="AY381" s="175" t="s">
        <v>140</v>
      </c>
    </row>
    <row r="382" spans="1:65" s="2" customFormat="1" ht="24.2" customHeight="1">
      <c r="A382" s="32"/>
      <c r="B382" s="148"/>
      <c r="C382" s="149" t="s">
        <v>515</v>
      </c>
      <c r="D382" s="149" t="s">
        <v>142</v>
      </c>
      <c r="E382" s="150" t="s">
        <v>516</v>
      </c>
      <c r="F382" s="151" t="s">
        <v>517</v>
      </c>
      <c r="G382" s="152" t="s">
        <v>504</v>
      </c>
      <c r="H382" s="201"/>
      <c r="I382" s="154"/>
      <c r="J382" s="155">
        <f>ROUND(I382*H382,2)</f>
        <v>0</v>
      </c>
      <c r="K382" s="151" t="s">
        <v>146</v>
      </c>
      <c r="L382" s="33"/>
      <c r="M382" s="156" t="s">
        <v>1</v>
      </c>
      <c r="N382" s="157" t="s">
        <v>40</v>
      </c>
      <c r="O382" s="58"/>
      <c r="P382" s="158">
        <f>O382*H382</f>
        <v>0</v>
      </c>
      <c r="Q382" s="158">
        <v>0</v>
      </c>
      <c r="R382" s="158">
        <f>Q382*H382</f>
        <v>0</v>
      </c>
      <c r="S382" s="158">
        <v>0</v>
      </c>
      <c r="T382" s="15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60" t="s">
        <v>242</v>
      </c>
      <c r="AT382" s="160" t="s">
        <v>142</v>
      </c>
      <c r="AU382" s="160" t="s">
        <v>83</v>
      </c>
      <c r="AY382" s="17" t="s">
        <v>140</v>
      </c>
      <c r="BE382" s="161">
        <f>IF(N382="základní",J382,0)</f>
        <v>0</v>
      </c>
      <c r="BF382" s="161">
        <f>IF(N382="snížená",J382,0)</f>
        <v>0</v>
      </c>
      <c r="BG382" s="161">
        <f>IF(N382="zákl. přenesená",J382,0)</f>
        <v>0</v>
      </c>
      <c r="BH382" s="161">
        <f>IF(N382="sníž. přenesená",J382,0)</f>
        <v>0</v>
      </c>
      <c r="BI382" s="161">
        <f>IF(N382="nulová",J382,0)</f>
        <v>0</v>
      </c>
      <c r="BJ382" s="17" t="s">
        <v>81</v>
      </c>
      <c r="BK382" s="161">
        <f>ROUND(I382*H382,2)</f>
        <v>0</v>
      </c>
      <c r="BL382" s="17" t="s">
        <v>242</v>
      </c>
      <c r="BM382" s="160" t="s">
        <v>518</v>
      </c>
    </row>
    <row r="383" spans="1:65" s="2" customFormat="1" ht="29.25">
      <c r="A383" s="32"/>
      <c r="B383" s="33"/>
      <c r="C383" s="32"/>
      <c r="D383" s="162" t="s">
        <v>149</v>
      </c>
      <c r="E383" s="32"/>
      <c r="F383" s="163" t="s">
        <v>519</v>
      </c>
      <c r="G383" s="32"/>
      <c r="H383" s="32"/>
      <c r="I383" s="164"/>
      <c r="J383" s="32"/>
      <c r="K383" s="32"/>
      <c r="L383" s="33"/>
      <c r="M383" s="165"/>
      <c r="N383" s="166"/>
      <c r="O383" s="58"/>
      <c r="P383" s="58"/>
      <c r="Q383" s="58"/>
      <c r="R383" s="58"/>
      <c r="S383" s="58"/>
      <c r="T383" s="59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7" t="s">
        <v>149</v>
      </c>
      <c r="AU383" s="17" t="s">
        <v>83</v>
      </c>
    </row>
    <row r="384" spans="1:65" s="12" customFormat="1" ht="22.9" customHeight="1">
      <c r="B384" s="135"/>
      <c r="D384" s="136" t="s">
        <v>74</v>
      </c>
      <c r="E384" s="146" t="s">
        <v>520</v>
      </c>
      <c r="F384" s="146" t="s">
        <v>521</v>
      </c>
      <c r="I384" s="138"/>
      <c r="J384" s="147">
        <f>BK384</f>
        <v>0</v>
      </c>
      <c r="L384" s="135"/>
      <c r="M384" s="140"/>
      <c r="N384" s="141"/>
      <c r="O384" s="141"/>
      <c r="P384" s="142">
        <f>SUM(P385:P392)</f>
        <v>0</v>
      </c>
      <c r="Q384" s="141"/>
      <c r="R384" s="142">
        <f>SUM(R385:R392)</f>
        <v>0</v>
      </c>
      <c r="S384" s="141"/>
      <c r="T384" s="143">
        <f>SUM(T385:T392)</f>
        <v>1.6500000000000001E-2</v>
      </c>
      <c r="AR384" s="136" t="s">
        <v>83</v>
      </c>
      <c r="AT384" s="144" t="s">
        <v>74</v>
      </c>
      <c r="AU384" s="144" t="s">
        <v>81</v>
      </c>
      <c r="AY384" s="136" t="s">
        <v>140</v>
      </c>
      <c r="BK384" s="145">
        <f>SUM(BK385:BK392)</f>
        <v>0</v>
      </c>
    </row>
    <row r="385" spans="1:65" s="2" customFormat="1" ht="24.2" customHeight="1">
      <c r="A385" s="32"/>
      <c r="B385" s="148"/>
      <c r="C385" s="149" t="s">
        <v>522</v>
      </c>
      <c r="D385" s="149" t="s">
        <v>142</v>
      </c>
      <c r="E385" s="150" t="s">
        <v>523</v>
      </c>
      <c r="F385" s="151" t="s">
        <v>524</v>
      </c>
      <c r="G385" s="152" t="s">
        <v>512</v>
      </c>
      <c r="H385" s="153">
        <v>3</v>
      </c>
      <c r="I385" s="154"/>
      <c r="J385" s="155">
        <f>ROUND(I385*H385,2)</f>
        <v>0</v>
      </c>
      <c r="K385" s="151" t="s">
        <v>146</v>
      </c>
      <c r="L385" s="33"/>
      <c r="M385" s="156" t="s">
        <v>1</v>
      </c>
      <c r="N385" s="157" t="s">
        <v>40</v>
      </c>
      <c r="O385" s="58"/>
      <c r="P385" s="158">
        <f>O385*H385</f>
        <v>0</v>
      </c>
      <c r="Q385" s="158">
        <v>0</v>
      </c>
      <c r="R385" s="158">
        <f>Q385*H385</f>
        <v>0</v>
      </c>
      <c r="S385" s="158">
        <v>1.5E-3</v>
      </c>
      <c r="T385" s="159">
        <f>S385*H385</f>
        <v>4.5000000000000005E-3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60" t="s">
        <v>242</v>
      </c>
      <c r="AT385" s="160" t="s">
        <v>142</v>
      </c>
      <c r="AU385" s="160" t="s">
        <v>83</v>
      </c>
      <c r="AY385" s="17" t="s">
        <v>140</v>
      </c>
      <c r="BE385" s="161">
        <f>IF(N385="základní",J385,0)</f>
        <v>0</v>
      </c>
      <c r="BF385" s="161">
        <f>IF(N385="snížená",J385,0)</f>
        <v>0</v>
      </c>
      <c r="BG385" s="161">
        <f>IF(N385="zákl. přenesená",J385,0)</f>
        <v>0</v>
      </c>
      <c r="BH385" s="161">
        <f>IF(N385="sníž. přenesená",J385,0)</f>
        <v>0</v>
      </c>
      <c r="BI385" s="161">
        <f>IF(N385="nulová",J385,0)</f>
        <v>0</v>
      </c>
      <c r="BJ385" s="17" t="s">
        <v>81</v>
      </c>
      <c r="BK385" s="161">
        <f>ROUND(I385*H385,2)</f>
        <v>0</v>
      </c>
      <c r="BL385" s="17" t="s">
        <v>242</v>
      </c>
      <c r="BM385" s="160" t="s">
        <v>525</v>
      </c>
    </row>
    <row r="386" spans="1:65" s="2" customFormat="1" ht="19.5">
      <c r="A386" s="32"/>
      <c r="B386" s="33"/>
      <c r="C386" s="32"/>
      <c r="D386" s="162" t="s">
        <v>149</v>
      </c>
      <c r="E386" s="32"/>
      <c r="F386" s="163" t="s">
        <v>526</v>
      </c>
      <c r="G386" s="32"/>
      <c r="H386" s="32"/>
      <c r="I386" s="164"/>
      <c r="J386" s="32"/>
      <c r="K386" s="32"/>
      <c r="L386" s="33"/>
      <c r="M386" s="165"/>
      <c r="N386" s="166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149</v>
      </c>
      <c r="AU386" s="17" t="s">
        <v>83</v>
      </c>
    </row>
    <row r="387" spans="1:65" s="13" customFormat="1">
      <c r="B387" s="167"/>
      <c r="D387" s="162" t="s">
        <v>151</v>
      </c>
      <c r="E387" s="168" t="s">
        <v>1</v>
      </c>
      <c r="F387" s="169" t="s">
        <v>527</v>
      </c>
      <c r="H387" s="168" t="s">
        <v>1</v>
      </c>
      <c r="I387" s="170"/>
      <c r="L387" s="167"/>
      <c r="M387" s="171"/>
      <c r="N387" s="172"/>
      <c r="O387" s="172"/>
      <c r="P387" s="172"/>
      <c r="Q387" s="172"/>
      <c r="R387" s="172"/>
      <c r="S387" s="172"/>
      <c r="T387" s="173"/>
      <c r="AT387" s="168" t="s">
        <v>151</v>
      </c>
      <c r="AU387" s="168" t="s">
        <v>83</v>
      </c>
      <c r="AV387" s="13" t="s">
        <v>81</v>
      </c>
      <c r="AW387" s="13" t="s">
        <v>32</v>
      </c>
      <c r="AX387" s="13" t="s">
        <v>75</v>
      </c>
      <c r="AY387" s="168" t="s">
        <v>140</v>
      </c>
    </row>
    <row r="388" spans="1:65" s="14" customFormat="1">
      <c r="B388" s="174"/>
      <c r="D388" s="162" t="s">
        <v>151</v>
      </c>
      <c r="E388" s="175" t="s">
        <v>1</v>
      </c>
      <c r="F388" s="176" t="s">
        <v>158</v>
      </c>
      <c r="H388" s="177">
        <v>3</v>
      </c>
      <c r="I388" s="178"/>
      <c r="L388" s="174"/>
      <c r="M388" s="179"/>
      <c r="N388" s="180"/>
      <c r="O388" s="180"/>
      <c r="P388" s="180"/>
      <c r="Q388" s="180"/>
      <c r="R388" s="180"/>
      <c r="S388" s="180"/>
      <c r="T388" s="181"/>
      <c r="AT388" s="175" t="s">
        <v>151</v>
      </c>
      <c r="AU388" s="175" t="s">
        <v>83</v>
      </c>
      <c r="AV388" s="14" t="s">
        <v>83</v>
      </c>
      <c r="AW388" s="14" t="s">
        <v>32</v>
      </c>
      <c r="AX388" s="14" t="s">
        <v>81</v>
      </c>
      <c r="AY388" s="175" t="s">
        <v>140</v>
      </c>
    </row>
    <row r="389" spans="1:65" s="2" customFormat="1" ht="24.2" customHeight="1">
      <c r="A389" s="32"/>
      <c r="B389" s="148"/>
      <c r="C389" s="149" t="s">
        <v>326</v>
      </c>
      <c r="D389" s="149" t="s">
        <v>142</v>
      </c>
      <c r="E389" s="150" t="s">
        <v>528</v>
      </c>
      <c r="F389" s="151" t="s">
        <v>529</v>
      </c>
      <c r="G389" s="152" t="s">
        <v>512</v>
      </c>
      <c r="H389" s="153">
        <v>4</v>
      </c>
      <c r="I389" s="154"/>
      <c r="J389" s="155">
        <f>ROUND(I389*H389,2)</f>
        <v>0</v>
      </c>
      <c r="K389" s="151" t="s">
        <v>146</v>
      </c>
      <c r="L389" s="33"/>
      <c r="M389" s="156" t="s">
        <v>1</v>
      </c>
      <c r="N389" s="157" t="s">
        <v>40</v>
      </c>
      <c r="O389" s="58"/>
      <c r="P389" s="158">
        <f>O389*H389</f>
        <v>0</v>
      </c>
      <c r="Q389" s="158">
        <v>0</v>
      </c>
      <c r="R389" s="158">
        <f>Q389*H389</f>
        <v>0</v>
      </c>
      <c r="S389" s="158">
        <v>3.0000000000000001E-3</v>
      </c>
      <c r="T389" s="159">
        <f>S389*H389</f>
        <v>1.2E-2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60" t="s">
        <v>242</v>
      </c>
      <c r="AT389" s="160" t="s">
        <v>142</v>
      </c>
      <c r="AU389" s="160" t="s">
        <v>83</v>
      </c>
      <c r="AY389" s="17" t="s">
        <v>140</v>
      </c>
      <c r="BE389" s="161">
        <f>IF(N389="základní",J389,0)</f>
        <v>0</v>
      </c>
      <c r="BF389" s="161">
        <f>IF(N389="snížená",J389,0)</f>
        <v>0</v>
      </c>
      <c r="BG389" s="161">
        <f>IF(N389="zákl. přenesená",J389,0)</f>
        <v>0</v>
      </c>
      <c r="BH389" s="161">
        <f>IF(N389="sníž. přenesená",J389,0)</f>
        <v>0</v>
      </c>
      <c r="BI389" s="161">
        <f>IF(N389="nulová",J389,0)</f>
        <v>0</v>
      </c>
      <c r="BJ389" s="17" t="s">
        <v>81</v>
      </c>
      <c r="BK389" s="161">
        <f>ROUND(I389*H389,2)</f>
        <v>0</v>
      </c>
      <c r="BL389" s="17" t="s">
        <v>242</v>
      </c>
      <c r="BM389" s="160" t="s">
        <v>530</v>
      </c>
    </row>
    <row r="390" spans="1:65" s="2" customFormat="1" ht="19.5">
      <c r="A390" s="32"/>
      <c r="B390" s="33"/>
      <c r="C390" s="32"/>
      <c r="D390" s="162" t="s">
        <v>149</v>
      </c>
      <c r="E390" s="32"/>
      <c r="F390" s="163" t="s">
        <v>531</v>
      </c>
      <c r="G390" s="32"/>
      <c r="H390" s="32"/>
      <c r="I390" s="164"/>
      <c r="J390" s="32"/>
      <c r="K390" s="32"/>
      <c r="L390" s="33"/>
      <c r="M390" s="165"/>
      <c r="N390" s="166"/>
      <c r="O390" s="58"/>
      <c r="P390" s="58"/>
      <c r="Q390" s="58"/>
      <c r="R390" s="58"/>
      <c r="S390" s="58"/>
      <c r="T390" s="59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7" t="s">
        <v>149</v>
      </c>
      <c r="AU390" s="17" t="s">
        <v>83</v>
      </c>
    </row>
    <row r="391" spans="1:65" s="13" customFormat="1">
      <c r="B391" s="167"/>
      <c r="D391" s="162" t="s">
        <v>151</v>
      </c>
      <c r="E391" s="168" t="s">
        <v>1</v>
      </c>
      <c r="F391" s="169" t="s">
        <v>532</v>
      </c>
      <c r="H391" s="168" t="s">
        <v>1</v>
      </c>
      <c r="I391" s="170"/>
      <c r="L391" s="167"/>
      <c r="M391" s="171"/>
      <c r="N391" s="172"/>
      <c r="O391" s="172"/>
      <c r="P391" s="172"/>
      <c r="Q391" s="172"/>
      <c r="R391" s="172"/>
      <c r="S391" s="172"/>
      <c r="T391" s="173"/>
      <c r="AT391" s="168" t="s">
        <v>151</v>
      </c>
      <c r="AU391" s="168" t="s">
        <v>83</v>
      </c>
      <c r="AV391" s="13" t="s">
        <v>81</v>
      </c>
      <c r="AW391" s="13" t="s">
        <v>32</v>
      </c>
      <c r="AX391" s="13" t="s">
        <v>75</v>
      </c>
      <c r="AY391" s="168" t="s">
        <v>140</v>
      </c>
    </row>
    <row r="392" spans="1:65" s="14" customFormat="1">
      <c r="B392" s="174"/>
      <c r="D392" s="162" t="s">
        <v>151</v>
      </c>
      <c r="E392" s="175" t="s">
        <v>1</v>
      </c>
      <c r="F392" s="176" t="s">
        <v>147</v>
      </c>
      <c r="H392" s="177">
        <v>4</v>
      </c>
      <c r="I392" s="178"/>
      <c r="L392" s="174"/>
      <c r="M392" s="179"/>
      <c r="N392" s="180"/>
      <c r="O392" s="180"/>
      <c r="P392" s="180"/>
      <c r="Q392" s="180"/>
      <c r="R392" s="180"/>
      <c r="S392" s="180"/>
      <c r="T392" s="181"/>
      <c r="AT392" s="175" t="s">
        <v>151</v>
      </c>
      <c r="AU392" s="175" t="s">
        <v>83</v>
      </c>
      <c r="AV392" s="14" t="s">
        <v>83</v>
      </c>
      <c r="AW392" s="14" t="s">
        <v>32</v>
      </c>
      <c r="AX392" s="14" t="s">
        <v>81</v>
      </c>
      <c r="AY392" s="175" t="s">
        <v>140</v>
      </c>
    </row>
    <row r="393" spans="1:65" s="12" customFormat="1" ht="22.9" customHeight="1">
      <c r="B393" s="135"/>
      <c r="D393" s="136" t="s">
        <v>74</v>
      </c>
      <c r="E393" s="146" t="s">
        <v>533</v>
      </c>
      <c r="F393" s="146" t="s">
        <v>534</v>
      </c>
      <c r="I393" s="138"/>
      <c r="J393" s="147">
        <f>BK393</f>
        <v>0</v>
      </c>
      <c r="L393" s="135"/>
      <c r="M393" s="140"/>
      <c r="N393" s="141"/>
      <c r="O393" s="141"/>
      <c r="P393" s="142">
        <f>SUM(P394:P458)</f>
        <v>0</v>
      </c>
      <c r="Q393" s="141"/>
      <c r="R393" s="142">
        <f>SUM(R394:R458)</f>
        <v>1.8325849999999999</v>
      </c>
      <c r="S393" s="141"/>
      <c r="T393" s="143">
        <f>SUM(T394:T458)</f>
        <v>1.0943250000000002</v>
      </c>
      <c r="AR393" s="136" t="s">
        <v>83</v>
      </c>
      <c r="AT393" s="144" t="s">
        <v>74</v>
      </c>
      <c r="AU393" s="144" t="s">
        <v>81</v>
      </c>
      <c r="AY393" s="136" t="s">
        <v>140</v>
      </c>
      <c r="BK393" s="145">
        <f>SUM(BK394:BK458)</f>
        <v>0</v>
      </c>
    </row>
    <row r="394" spans="1:65" s="2" customFormat="1" ht="16.5" customHeight="1">
      <c r="A394" s="32"/>
      <c r="B394" s="148"/>
      <c r="C394" s="149" t="s">
        <v>535</v>
      </c>
      <c r="D394" s="149" t="s">
        <v>142</v>
      </c>
      <c r="E394" s="150" t="s">
        <v>536</v>
      </c>
      <c r="F394" s="151" t="s">
        <v>537</v>
      </c>
      <c r="G394" s="152" t="s">
        <v>270</v>
      </c>
      <c r="H394" s="153">
        <v>55</v>
      </c>
      <c r="I394" s="154"/>
      <c r="J394" s="155">
        <f>ROUND(I394*H394,2)</f>
        <v>0</v>
      </c>
      <c r="K394" s="151" t="s">
        <v>146</v>
      </c>
      <c r="L394" s="33"/>
      <c r="M394" s="156" t="s">
        <v>1</v>
      </c>
      <c r="N394" s="157" t="s">
        <v>40</v>
      </c>
      <c r="O394" s="58"/>
      <c r="P394" s="158">
        <f>O394*H394</f>
        <v>0</v>
      </c>
      <c r="Q394" s="158">
        <v>0</v>
      </c>
      <c r="R394" s="158">
        <f>Q394*H394</f>
        <v>0</v>
      </c>
      <c r="S394" s="158">
        <v>1.7600000000000001E-3</v>
      </c>
      <c r="T394" s="159">
        <f>S394*H394</f>
        <v>9.6799999999999997E-2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60" t="s">
        <v>242</v>
      </c>
      <c r="AT394" s="160" t="s">
        <v>142</v>
      </c>
      <c r="AU394" s="160" t="s">
        <v>83</v>
      </c>
      <c r="AY394" s="17" t="s">
        <v>140</v>
      </c>
      <c r="BE394" s="161">
        <f>IF(N394="základní",J394,0)</f>
        <v>0</v>
      </c>
      <c r="BF394" s="161">
        <f>IF(N394="snížená",J394,0)</f>
        <v>0</v>
      </c>
      <c r="BG394" s="161">
        <f>IF(N394="zákl. přenesená",J394,0)</f>
        <v>0</v>
      </c>
      <c r="BH394" s="161">
        <f>IF(N394="sníž. přenesená",J394,0)</f>
        <v>0</v>
      </c>
      <c r="BI394" s="161">
        <f>IF(N394="nulová",J394,0)</f>
        <v>0</v>
      </c>
      <c r="BJ394" s="17" t="s">
        <v>81</v>
      </c>
      <c r="BK394" s="161">
        <f>ROUND(I394*H394,2)</f>
        <v>0</v>
      </c>
      <c r="BL394" s="17" t="s">
        <v>242</v>
      </c>
      <c r="BM394" s="160" t="s">
        <v>538</v>
      </c>
    </row>
    <row r="395" spans="1:65" s="2" customFormat="1">
      <c r="A395" s="32"/>
      <c r="B395" s="33"/>
      <c r="C395" s="32"/>
      <c r="D395" s="162" t="s">
        <v>149</v>
      </c>
      <c r="E395" s="32"/>
      <c r="F395" s="163" t="s">
        <v>537</v>
      </c>
      <c r="G395" s="32"/>
      <c r="H395" s="32"/>
      <c r="I395" s="164"/>
      <c r="J395" s="32"/>
      <c r="K395" s="32"/>
      <c r="L395" s="33"/>
      <c r="M395" s="165"/>
      <c r="N395" s="166"/>
      <c r="O395" s="58"/>
      <c r="P395" s="58"/>
      <c r="Q395" s="58"/>
      <c r="R395" s="58"/>
      <c r="S395" s="58"/>
      <c r="T395" s="59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149</v>
      </c>
      <c r="AU395" s="17" t="s">
        <v>83</v>
      </c>
    </row>
    <row r="396" spans="1:65" s="13" customFormat="1">
      <c r="B396" s="167"/>
      <c r="D396" s="162" t="s">
        <v>151</v>
      </c>
      <c r="E396" s="168" t="s">
        <v>1</v>
      </c>
      <c r="F396" s="169" t="s">
        <v>539</v>
      </c>
      <c r="H396" s="168" t="s">
        <v>1</v>
      </c>
      <c r="I396" s="170"/>
      <c r="L396" s="167"/>
      <c r="M396" s="171"/>
      <c r="N396" s="172"/>
      <c r="O396" s="172"/>
      <c r="P396" s="172"/>
      <c r="Q396" s="172"/>
      <c r="R396" s="172"/>
      <c r="S396" s="172"/>
      <c r="T396" s="173"/>
      <c r="AT396" s="168" t="s">
        <v>151</v>
      </c>
      <c r="AU396" s="168" t="s">
        <v>83</v>
      </c>
      <c r="AV396" s="13" t="s">
        <v>81</v>
      </c>
      <c r="AW396" s="13" t="s">
        <v>32</v>
      </c>
      <c r="AX396" s="13" t="s">
        <v>75</v>
      </c>
      <c r="AY396" s="168" t="s">
        <v>140</v>
      </c>
    </row>
    <row r="397" spans="1:65" s="14" customFormat="1">
      <c r="B397" s="174"/>
      <c r="D397" s="162" t="s">
        <v>151</v>
      </c>
      <c r="E397" s="175" t="s">
        <v>1</v>
      </c>
      <c r="F397" s="176" t="s">
        <v>497</v>
      </c>
      <c r="H397" s="177">
        <v>55</v>
      </c>
      <c r="I397" s="178"/>
      <c r="L397" s="174"/>
      <c r="M397" s="179"/>
      <c r="N397" s="180"/>
      <c r="O397" s="180"/>
      <c r="P397" s="180"/>
      <c r="Q397" s="180"/>
      <c r="R397" s="180"/>
      <c r="S397" s="180"/>
      <c r="T397" s="181"/>
      <c r="AT397" s="175" t="s">
        <v>151</v>
      </c>
      <c r="AU397" s="175" t="s">
        <v>83</v>
      </c>
      <c r="AV397" s="14" t="s">
        <v>83</v>
      </c>
      <c r="AW397" s="14" t="s">
        <v>32</v>
      </c>
      <c r="AX397" s="14" t="s">
        <v>81</v>
      </c>
      <c r="AY397" s="175" t="s">
        <v>140</v>
      </c>
    </row>
    <row r="398" spans="1:65" s="2" customFormat="1" ht="16.5" customHeight="1">
      <c r="A398" s="32"/>
      <c r="B398" s="148"/>
      <c r="C398" s="149" t="s">
        <v>540</v>
      </c>
      <c r="D398" s="149" t="s">
        <v>142</v>
      </c>
      <c r="E398" s="150" t="s">
        <v>541</v>
      </c>
      <c r="F398" s="151" t="s">
        <v>542</v>
      </c>
      <c r="G398" s="152" t="s">
        <v>188</v>
      </c>
      <c r="H398" s="153">
        <v>60</v>
      </c>
      <c r="I398" s="154"/>
      <c r="J398" s="155">
        <f>ROUND(I398*H398,2)</f>
        <v>0</v>
      </c>
      <c r="K398" s="151" t="s">
        <v>146</v>
      </c>
      <c r="L398" s="33"/>
      <c r="M398" s="156" t="s">
        <v>1</v>
      </c>
      <c r="N398" s="157" t="s">
        <v>40</v>
      </c>
      <c r="O398" s="58"/>
      <c r="P398" s="158">
        <f>O398*H398</f>
        <v>0</v>
      </c>
      <c r="Q398" s="158">
        <v>0</v>
      </c>
      <c r="R398" s="158">
        <f>Q398*H398</f>
        <v>0</v>
      </c>
      <c r="S398" s="158">
        <v>5.94E-3</v>
      </c>
      <c r="T398" s="159">
        <f>S398*H398</f>
        <v>0.35639999999999999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60" t="s">
        <v>242</v>
      </c>
      <c r="AT398" s="160" t="s">
        <v>142</v>
      </c>
      <c r="AU398" s="160" t="s">
        <v>83</v>
      </c>
      <c r="AY398" s="17" t="s">
        <v>140</v>
      </c>
      <c r="BE398" s="161">
        <f>IF(N398="základní",J398,0)</f>
        <v>0</v>
      </c>
      <c r="BF398" s="161">
        <f>IF(N398="snížená",J398,0)</f>
        <v>0</v>
      </c>
      <c r="BG398" s="161">
        <f>IF(N398="zákl. přenesená",J398,0)</f>
        <v>0</v>
      </c>
      <c r="BH398" s="161">
        <f>IF(N398="sníž. přenesená",J398,0)</f>
        <v>0</v>
      </c>
      <c r="BI398" s="161">
        <f>IF(N398="nulová",J398,0)</f>
        <v>0</v>
      </c>
      <c r="BJ398" s="17" t="s">
        <v>81</v>
      </c>
      <c r="BK398" s="161">
        <f>ROUND(I398*H398,2)</f>
        <v>0</v>
      </c>
      <c r="BL398" s="17" t="s">
        <v>242</v>
      </c>
      <c r="BM398" s="160" t="s">
        <v>543</v>
      </c>
    </row>
    <row r="399" spans="1:65" s="2" customFormat="1" ht="19.5">
      <c r="A399" s="32"/>
      <c r="B399" s="33"/>
      <c r="C399" s="32"/>
      <c r="D399" s="162" t="s">
        <v>149</v>
      </c>
      <c r="E399" s="32"/>
      <c r="F399" s="163" t="s">
        <v>544</v>
      </c>
      <c r="G399" s="32"/>
      <c r="H399" s="32"/>
      <c r="I399" s="164"/>
      <c r="J399" s="32"/>
      <c r="K399" s="32"/>
      <c r="L399" s="33"/>
      <c r="M399" s="165"/>
      <c r="N399" s="166"/>
      <c r="O399" s="58"/>
      <c r="P399" s="58"/>
      <c r="Q399" s="58"/>
      <c r="R399" s="58"/>
      <c r="S399" s="58"/>
      <c r="T399" s="59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7" t="s">
        <v>149</v>
      </c>
      <c r="AU399" s="17" t="s">
        <v>83</v>
      </c>
    </row>
    <row r="400" spans="1:65" s="13" customFormat="1">
      <c r="B400" s="167"/>
      <c r="D400" s="162" t="s">
        <v>151</v>
      </c>
      <c r="E400" s="168" t="s">
        <v>1</v>
      </c>
      <c r="F400" s="169" t="s">
        <v>545</v>
      </c>
      <c r="H400" s="168" t="s">
        <v>1</v>
      </c>
      <c r="I400" s="170"/>
      <c r="L400" s="167"/>
      <c r="M400" s="171"/>
      <c r="N400" s="172"/>
      <c r="O400" s="172"/>
      <c r="P400" s="172"/>
      <c r="Q400" s="172"/>
      <c r="R400" s="172"/>
      <c r="S400" s="172"/>
      <c r="T400" s="173"/>
      <c r="AT400" s="168" t="s">
        <v>151</v>
      </c>
      <c r="AU400" s="168" t="s">
        <v>83</v>
      </c>
      <c r="AV400" s="13" t="s">
        <v>81</v>
      </c>
      <c r="AW400" s="13" t="s">
        <v>32</v>
      </c>
      <c r="AX400" s="13" t="s">
        <v>75</v>
      </c>
      <c r="AY400" s="168" t="s">
        <v>140</v>
      </c>
    </row>
    <row r="401" spans="1:65" s="14" customFormat="1">
      <c r="B401" s="174"/>
      <c r="D401" s="162" t="s">
        <v>151</v>
      </c>
      <c r="E401" s="175" t="s">
        <v>1</v>
      </c>
      <c r="F401" s="176" t="s">
        <v>326</v>
      </c>
      <c r="H401" s="177">
        <v>60</v>
      </c>
      <c r="I401" s="178"/>
      <c r="L401" s="174"/>
      <c r="M401" s="179"/>
      <c r="N401" s="180"/>
      <c r="O401" s="180"/>
      <c r="P401" s="180"/>
      <c r="Q401" s="180"/>
      <c r="R401" s="180"/>
      <c r="S401" s="180"/>
      <c r="T401" s="181"/>
      <c r="AT401" s="175" t="s">
        <v>151</v>
      </c>
      <c r="AU401" s="175" t="s">
        <v>83</v>
      </c>
      <c r="AV401" s="14" t="s">
        <v>83</v>
      </c>
      <c r="AW401" s="14" t="s">
        <v>32</v>
      </c>
      <c r="AX401" s="14" t="s">
        <v>81</v>
      </c>
      <c r="AY401" s="175" t="s">
        <v>140</v>
      </c>
    </row>
    <row r="402" spans="1:65" s="2" customFormat="1" ht="24.2" customHeight="1">
      <c r="A402" s="32"/>
      <c r="B402" s="148"/>
      <c r="C402" s="149" t="s">
        <v>546</v>
      </c>
      <c r="D402" s="149" t="s">
        <v>142</v>
      </c>
      <c r="E402" s="150" t="s">
        <v>547</v>
      </c>
      <c r="F402" s="151" t="s">
        <v>548</v>
      </c>
      <c r="G402" s="152" t="s">
        <v>270</v>
      </c>
      <c r="H402" s="153">
        <v>11</v>
      </c>
      <c r="I402" s="154"/>
      <c r="J402" s="155">
        <f>ROUND(I402*H402,2)</f>
        <v>0</v>
      </c>
      <c r="K402" s="151" t="s">
        <v>146</v>
      </c>
      <c r="L402" s="33"/>
      <c r="M402" s="156" t="s">
        <v>1</v>
      </c>
      <c r="N402" s="157" t="s">
        <v>40</v>
      </c>
      <c r="O402" s="58"/>
      <c r="P402" s="158">
        <f>O402*H402</f>
        <v>0</v>
      </c>
      <c r="Q402" s="158">
        <v>0</v>
      </c>
      <c r="R402" s="158">
        <f>Q402*H402</f>
        <v>0</v>
      </c>
      <c r="S402" s="158">
        <v>1.91E-3</v>
      </c>
      <c r="T402" s="159">
        <f>S402*H402</f>
        <v>2.1010000000000001E-2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60" t="s">
        <v>242</v>
      </c>
      <c r="AT402" s="160" t="s">
        <v>142</v>
      </c>
      <c r="AU402" s="160" t="s">
        <v>83</v>
      </c>
      <c r="AY402" s="17" t="s">
        <v>140</v>
      </c>
      <c r="BE402" s="161">
        <f>IF(N402="základní",J402,0)</f>
        <v>0</v>
      </c>
      <c r="BF402" s="161">
        <f>IF(N402="snížená",J402,0)</f>
        <v>0</v>
      </c>
      <c r="BG402" s="161">
        <f>IF(N402="zákl. přenesená",J402,0)</f>
        <v>0</v>
      </c>
      <c r="BH402" s="161">
        <f>IF(N402="sníž. přenesená",J402,0)</f>
        <v>0</v>
      </c>
      <c r="BI402" s="161">
        <f>IF(N402="nulová",J402,0)</f>
        <v>0</v>
      </c>
      <c r="BJ402" s="17" t="s">
        <v>81</v>
      </c>
      <c r="BK402" s="161">
        <f>ROUND(I402*H402,2)</f>
        <v>0</v>
      </c>
      <c r="BL402" s="17" t="s">
        <v>242</v>
      </c>
      <c r="BM402" s="160" t="s">
        <v>549</v>
      </c>
    </row>
    <row r="403" spans="1:65" s="2" customFormat="1" ht="19.5">
      <c r="A403" s="32"/>
      <c r="B403" s="33"/>
      <c r="C403" s="32"/>
      <c r="D403" s="162" t="s">
        <v>149</v>
      </c>
      <c r="E403" s="32"/>
      <c r="F403" s="163" t="s">
        <v>550</v>
      </c>
      <c r="G403" s="32"/>
      <c r="H403" s="32"/>
      <c r="I403" s="164"/>
      <c r="J403" s="32"/>
      <c r="K403" s="32"/>
      <c r="L403" s="33"/>
      <c r="M403" s="165"/>
      <c r="N403" s="166"/>
      <c r="O403" s="58"/>
      <c r="P403" s="58"/>
      <c r="Q403" s="58"/>
      <c r="R403" s="58"/>
      <c r="S403" s="58"/>
      <c r="T403" s="59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7" t="s">
        <v>149</v>
      </c>
      <c r="AU403" s="17" t="s">
        <v>83</v>
      </c>
    </row>
    <row r="404" spans="1:65" s="13" customFormat="1">
      <c r="B404" s="167"/>
      <c r="D404" s="162" t="s">
        <v>151</v>
      </c>
      <c r="E404" s="168" t="s">
        <v>1</v>
      </c>
      <c r="F404" s="169" t="s">
        <v>551</v>
      </c>
      <c r="H404" s="168" t="s">
        <v>1</v>
      </c>
      <c r="I404" s="170"/>
      <c r="L404" s="167"/>
      <c r="M404" s="171"/>
      <c r="N404" s="172"/>
      <c r="O404" s="172"/>
      <c r="P404" s="172"/>
      <c r="Q404" s="172"/>
      <c r="R404" s="172"/>
      <c r="S404" s="172"/>
      <c r="T404" s="173"/>
      <c r="AT404" s="168" t="s">
        <v>151</v>
      </c>
      <c r="AU404" s="168" t="s">
        <v>83</v>
      </c>
      <c r="AV404" s="13" t="s">
        <v>81</v>
      </c>
      <c r="AW404" s="13" t="s">
        <v>32</v>
      </c>
      <c r="AX404" s="13" t="s">
        <v>75</v>
      </c>
      <c r="AY404" s="168" t="s">
        <v>140</v>
      </c>
    </row>
    <row r="405" spans="1:65" s="14" customFormat="1">
      <c r="B405" s="174"/>
      <c r="D405" s="162" t="s">
        <v>151</v>
      </c>
      <c r="E405" s="175" t="s">
        <v>1</v>
      </c>
      <c r="F405" s="176" t="s">
        <v>212</v>
      </c>
      <c r="H405" s="177">
        <v>11</v>
      </c>
      <c r="I405" s="178"/>
      <c r="L405" s="174"/>
      <c r="M405" s="179"/>
      <c r="N405" s="180"/>
      <c r="O405" s="180"/>
      <c r="P405" s="180"/>
      <c r="Q405" s="180"/>
      <c r="R405" s="180"/>
      <c r="S405" s="180"/>
      <c r="T405" s="181"/>
      <c r="AT405" s="175" t="s">
        <v>151</v>
      </c>
      <c r="AU405" s="175" t="s">
        <v>83</v>
      </c>
      <c r="AV405" s="14" t="s">
        <v>83</v>
      </c>
      <c r="AW405" s="14" t="s">
        <v>32</v>
      </c>
      <c r="AX405" s="14" t="s">
        <v>81</v>
      </c>
      <c r="AY405" s="175" t="s">
        <v>140</v>
      </c>
    </row>
    <row r="406" spans="1:65" s="2" customFormat="1" ht="16.5" customHeight="1">
      <c r="A406" s="32"/>
      <c r="B406" s="148"/>
      <c r="C406" s="149" t="s">
        <v>552</v>
      </c>
      <c r="D406" s="149" t="s">
        <v>142</v>
      </c>
      <c r="E406" s="150" t="s">
        <v>553</v>
      </c>
      <c r="F406" s="151" t="s">
        <v>554</v>
      </c>
      <c r="G406" s="152" t="s">
        <v>270</v>
      </c>
      <c r="H406" s="153">
        <v>28.5</v>
      </c>
      <c r="I406" s="154"/>
      <c r="J406" s="155">
        <f>ROUND(I406*H406,2)</f>
        <v>0</v>
      </c>
      <c r="K406" s="151" t="s">
        <v>146</v>
      </c>
      <c r="L406" s="33"/>
      <c r="M406" s="156" t="s">
        <v>1</v>
      </c>
      <c r="N406" s="157" t="s">
        <v>40</v>
      </c>
      <c r="O406" s="58"/>
      <c r="P406" s="158">
        <f>O406*H406</f>
        <v>0</v>
      </c>
      <c r="Q406" s="158">
        <v>0</v>
      </c>
      <c r="R406" s="158">
        <f>Q406*H406</f>
        <v>0</v>
      </c>
      <c r="S406" s="158">
        <v>1.67E-3</v>
      </c>
      <c r="T406" s="159">
        <f>S406*H406</f>
        <v>4.7594999999999998E-2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60" t="s">
        <v>242</v>
      </c>
      <c r="AT406" s="160" t="s">
        <v>142</v>
      </c>
      <c r="AU406" s="160" t="s">
        <v>83</v>
      </c>
      <c r="AY406" s="17" t="s">
        <v>140</v>
      </c>
      <c r="BE406" s="161">
        <f>IF(N406="základní",J406,0)</f>
        <v>0</v>
      </c>
      <c r="BF406" s="161">
        <f>IF(N406="snížená",J406,0)</f>
        <v>0</v>
      </c>
      <c r="BG406" s="161">
        <f>IF(N406="zákl. přenesená",J406,0)</f>
        <v>0</v>
      </c>
      <c r="BH406" s="161">
        <f>IF(N406="sníž. přenesená",J406,0)</f>
        <v>0</v>
      </c>
      <c r="BI406" s="161">
        <f>IF(N406="nulová",J406,0)</f>
        <v>0</v>
      </c>
      <c r="BJ406" s="17" t="s">
        <v>81</v>
      </c>
      <c r="BK406" s="161">
        <f>ROUND(I406*H406,2)</f>
        <v>0</v>
      </c>
      <c r="BL406" s="17" t="s">
        <v>242</v>
      </c>
      <c r="BM406" s="160" t="s">
        <v>555</v>
      </c>
    </row>
    <row r="407" spans="1:65" s="2" customFormat="1">
      <c r="A407" s="32"/>
      <c r="B407" s="33"/>
      <c r="C407" s="32"/>
      <c r="D407" s="162" t="s">
        <v>149</v>
      </c>
      <c r="E407" s="32"/>
      <c r="F407" s="163" t="s">
        <v>556</v>
      </c>
      <c r="G407" s="32"/>
      <c r="H407" s="32"/>
      <c r="I407" s="164"/>
      <c r="J407" s="32"/>
      <c r="K407" s="32"/>
      <c r="L407" s="33"/>
      <c r="M407" s="165"/>
      <c r="N407" s="166"/>
      <c r="O407" s="58"/>
      <c r="P407" s="58"/>
      <c r="Q407" s="58"/>
      <c r="R407" s="58"/>
      <c r="S407" s="58"/>
      <c r="T407" s="59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7" t="s">
        <v>149</v>
      </c>
      <c r="AU407" s="17" t="s">
        <v>83</v>
      </c>
    </row>
    <row r="408" spans="1:65" s="13" customFormat="1">
      <c r="B408" s="167"/>
      <c r="D408" s="162" t="s">
        <v>151</v>
      </c>
      <c r="E408" s="168" t="s">
        <v>1</v>
      </c>
      <c r="F408" s="169" t="s">
        <v>557</v>
      </c>
      <c r="H408" s="168" t="s">
        <v>1</v>
      </c>
      <c r="I408" s="170"/>
      <c r="L408" s="167"/>
      <c r="M408" s="171"/>
      <c r="N408" s="172"/>
      <c r="O408" s="172"/>
      <c r="P408" s="172"/>
      <c r="Q408" s="172"/>
      <c r="R408" s="172"/>
      <c r="S408" s="172"/>
      <c r="T408" s="173"/>
      <c r="AT408" s="168" t="s">
        <v>151</v>
      </c>
      <c r="AU408" s="168" t="s">
        <v>83</v>
      </c>
      <c r="AV408" s="13" t="s">
        <v>81</v>
      </c>
      <c r="AW408" s="13" t="s">
        <v>32</v>
      </c>
      <c r="AX408" s="13" t="s">
        <v>75</v>
      </c>
      <c r="AY408" s="168" t="s">
        <v>140</v>
      </c>
    </row>
    <row r="409" spans="1:65" s="14" customFormat="1">
      <c r="B409" s="174"/>
      <c r="D409" s="162" t="s">
        <v>151</v>
      </c>
      <c r="E409" s="175" t="s">
        <v>1</v>
      </c>
      <c r="F409" s="176" t="s">
        <v>558</v>
      </c>
      <c r="H409" s="177">
        <v>28.5</v>
      </c>
      <c r="I409" s="178"/>
      <c r="L409" s="174"/>
      <c r="M409" s="179"/>
      <c r="N409" s="180"/>
      <c r="O409" s="180"/>
      <c r="P409" s="180"/>
      <c r="Q409" s="180"/>
      <c r="R409" s="180"/>
      <c r="S409" s="180"/>
      <c r="T409" s="181"/>
      <c r="AT409" s="175" t="s">
        <v>151</v>
      </c>
      <c r="AU409" s="175" t="s">
        <v>83</v>
      </c>
      <c r="AV409" s="14" t="s">
        <v>83</v>
      </c>
      <c r="AW409" s="14" t="s">
        <v>32</v>
      </c>
      <c r="AX409" s="14" t="s">
        <v>81</v>
      </c>
      <c r="AY409" s="175" t="s">
        <v>140</v>
      </c>
    </row>
    <row r="410" spans="1:65" s="2" customFormat="1" ht="21.75" customHeight="1">
      <c r="A410" s="32"/>
      <c r="B410" s="148"/>
      <c r="C410" s="149" t="s">
        <v>559</v>
      </c>
      <c r="D410" s="149" t="s">
        <v>142</v>
      </c>
      <c r="E410" s="150" t="s">
        <v>560</v>
      </c>
      <c r="F410" s="151" t="s">
        <v>561</v>
      </c>
      <c r="G410" s="152" t="s">
        <v>270</v>
      </c>
      <c r="H410" s="153">
        <v>120</v>
      </c>
      <c r="I410" s="154"/>
      <c r="J410" s="155">
        <f>ROUND(I410*H410,2)</f>
        <v>0</v>
      </c>
      <c r="K410" s="151" t="s">
        <v>146</v>
      </c>
      <c r="L410" s="33"/>
      <c r="M410" s="156" t="s">
        <v>1</v>
      </c>
      <c r="N410" s="157" t="s">
        <v>40</v>
      </c>
      <c r="O410" s="58"/>
      <c r="P410" s="158">
        <f>O410*H410</f>
        <v>0</v>
      </c>
      <c r="Q410" s="158">
        <v>0</v>
      </c>
      <c r="R410" s="158">
        <f>Q410*H410</f>
        <v>0</v>
      </c>
      <c r="S410" s="158">
        <v>2.2300000000000002E-3</v>
      </c>
      <c r="T410" s="159">
        <f>S410*H410</f>
        <v>0.2676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60" t="s">
        <v>242</v>
      </c>
      <c r="AT410" s="160" t="s">
        <v>142</v>
      </c>
      <c r="AU410" s="160" t="s">
        <v>83</v>
      </c>
      <c r="AY410" s="17" t="s">
        <v>140</v>
      </c>
      <c r="BE410" s="161">
        <f>IF(N410="základní",J410,0)</f>
        <v>0</v>
      </c>
      <c r="BF410" s="161">
        <f>IF(N410="snížená",J410,0)</f>
        <v>0</v>
      </c>
      <c r="BG410" s="161">
        <f>IF(N410="zákl. přenesená",J410,0)</f>
        <v>0</v>
      </c>
      <c r="BH410" s="161">
        <f>IF(N410="sníž. přenesená",J410,0)</f>
        <v>0</v>
      </c>
      <c r="BI410" s="161">
        <f>IF(N410="nulová",J410,0)</f>
        <v>0</v>
      </c>
      <c r="BJ410" s="17" t="s">
        <v>81</v>
      </c>
      <c r="BK410" s="161">
        <f>ROUND(I410*H410,2)</f>
        <v>0</v>
      </c>
      <c r="BL410" s="17" t="s">
        <v>242</v>
      </c>
      <c r="BM410" s="160" t="s">
        <v>562</v>
      </c>
    </row>
    <row r="411" spans="1:65" s="2" customFormat="1">
      <c r="A411" s="32"/>
      <c r="B411" s="33"/>
      <c r="C411" s="32"/>
      <c r="D411" s="162" t="s">
        <v>149</v>
      </c>
      <c r="E411" s="32"/>
      <c r="F411" s="163" t="s">
        <v>563</v>
      </c>
      <c r="G411" s="32"/>
      <c r="H411" s="32"/>
      <c r="I411" s="164"/>
      <c r="J411" s="32"/>
      <c r="K411" s="32"/>
      <c r="L411" s="33"/>
      <c r="M411" s="165"/>
      <c r="N411" s="166"/>
      <c r="O411" s="58"/>
      <c r="P411" s="58"/>
      <c r="Q411" s="58"/>
      <c r="R411" s="58"/>
      <c r="S411" s="58"/>
      <c r="T411" s="59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7" t="s">
        <v>149</v>
      </c>
      <c r="AU411" s="17" t="s">
        <v>83</v>
      </c>
    </row>
    <row r="412" spans="1:65" s="13" customFormat="1">
      <c r="B412" s="167"/>
      <c r="D412" s="162" t="s">
        <v>151</v>
      </c>
      <c r="E412" s="168" t="s">
        <v>1</v>
      </c>
      <c r="F412" s="169" t="s">
        <v>564</v>
      </c>
      <c r="H412" s="168" t="s">
        <v>1</v>
      </c>
      <c r="I412" s="170"/>
      <c r="L412" s="167"/>
      <c r="M412" s="171"/>
      <c r="N412" s="172"/>
      <c r="O412" s="172"/>
      <c r="P412" s="172"/>
      <c r="Q412" s="172"/>
      <c r="R412" s="172"/>
      <c r="S412" s="172"/>
      <c r="T412" s="173"/>
      <c r="AT412" s="168" t="s">
        <v>151</v>
      </c>
      <c r="AU412" s="168" t="s">
        <v>83</v>
      </c>
      <c r="AV412" s="13" t="s">
        <v>81</v>
      </c>
      <c r="AW412" s="13" t="s">
        <v>32</v>
      </c>
      <c r="AX412" s="13" t="s">
        <v>75</v>
      </c>
      <c r="AY412" s="168" t="s">
        <v>140</v>
      </c>
    </row>
    <row r="413" spans="1:65" s="14" customFormat="1">
      <c r="B413" s="174"/>
      <c r="D413" s="162" t="s">
        <v>151</v>
      </c>
      <c r="E413" s="175" t="s">
        <v>1</v>
      </c>
      <c r="F413" s="176" t="s">
        <v>565</v>
      </c>
      <c r="H413" s="177">
        <v>120</v>
      </c>
      <c r="I413" s="178"/>
      <c r="L413" s="174"/>
      <c r="M413" s="179"/>
      <c r="N413" s="180"/>
      <c r="O413" s="180"/>
      <c r="P413" s="180"/>
      <c r="Q413" s="180"/>
      <c r="R413" s="180"/>
      <c r="S413" s="180"/>
      <c r="T413" s="181"/>
      <c r="AT413" s="175" t="s">
        <v>151</v>
      </c>
      <c r="AU413" s="175" t="s">
        <v>83</v>
      </c>
      <c r="AV413" s="14" t="s">
        <v>83</v>
      </c>
      <c r="AW413" s="14" t="s">
        <v>32</v>
      </c>
      <c r="AX413" s="14" t="s">
        <v>81</v>
      </c>
      <c r="AY413" s="175" t="s">
        <v>140</v>
      </c>
    </row>
    <row r="414" spans="1:65" s="2" customFormat="1" ht="16.5" customHeight="1">
      <c r="A414" s="32"/>
      <c r="B414" s="148"/>
      <c r="C414" s="149" t="s">
        <v>566</v>
      </c>
      <c r="D414" s="149" t="s">
        <v>142</v>
      </c>
      <c r="E414" s="150" t="s">
        <v>567</v>
      </c>
      <c r="F414" s="151" t="s">
        <v>568</v>
      </c>
      <c r="G414" s="152" t="s">
        <v>270</v>
      </c>
      <c r="H414" s="153">
        <v>90</v>
      </c>
      <c r="I414" s="154"/>
      <c r="J414" s="155">
        <f>ROUND(I414*H414,2)</f>
        <v>0</v>
      </c>
      <c r="K414" s="151" t="s">
        <v>146</v>
      </c>
      <c r="L414" s="33"/>
      <c r="M414" s="156" t="s">
        <v>1</v>
      </c>
      <c r="N414" s="157" t="s">
        <v>40</v>
      </c>
      <c r="O414" s="58"/>
      <c r="P414" s="158">
        <f>O414*H414</f>
        <v>0</v>
      </c>
      <c r="Q414" s="158">
        <v>0</v>
      </c>
      <c r="R414" s="158">
        <f>Q414*H414</f>
        <v>0</v>
      </c>
      <c r="S414" s="158">
        <v>2.5999999999999999E-3</v>
      </c>
      <c r="T414" s="159">
        <f>S414*H414</f>
        <v>0.23399999999999999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60" t="s">
        <v>242</v>
      </c>
      <c r="AT414" s="160" t="s">
        <v>142</v>
      </c>
      <c r="AU414" s="160" t="s">
        <v>83</v>
      </c>
      <c r="AY414" s="17" t="s">
        <v>140</v>
      </c>
      <c r="BE414" s="161">
        <f>IF(N414="základní",J414,0)</f>
        <v>0</v>
      </c>
      <c r="BF414" s="161">
        <f>IF(N414="snížená",J414,0)</f>
        <v>0</v>
      </c>
      <c r="BG414" s="161">
        <f>IF(N414="zákl. přenesená",J414,0)</f>
        <v>0</v>
      </c>
      <c r="BH414" s="161">
        <f>IF(N414="sníž. přenesená",J414,0)</f>
        <v>0</v>
      </c>
      <c r="BI414" s="161">
        <f>IF(N414="nulová",J414,0)</f>
        <v>0</v>
      </c>
      <c r="BJ414" s="17" t="s">
        <v>81</v>
      </c>
      <c r="BK414" s="161">
        <f>ROUND(I414*H414,2)</f>
        <v>0</v>
      </c>
      <c r="BL414" s="17" t="s">
        <v>242</v>
      </c>
      <c r="BM414" s="160" t="s">
        <v>569</v>
      </c>
    </row>
    <row r="415" spans="1:65" s="2" customFormat="1">
      <c r="A415" s="32"/>
      <c r="B415" s="33"/>
      <c r="C415" s="32"/>
      <c r="D415" s="162" t="s">
        <v>149</v>
      </c>
      <c r="E415" s="32"/>
      <c r="F415" s="163" t="s">
        <v>570</v>
      </c>
      <c r="G415" s="32"/>
      <c r="H415" s="32"/>
      <c r="I415" s="164"/>
      <c r="J415" s="32"/>
      <c r="K415" s="32"/>
      <c r="L415" s="33"/>
      <c r="M415" s="165"/>
      <c r="N415" s="166"/>
      <c r="O415" s="58"/>
      <c r="P415" s="58"/>
      <c r="Q415" s="58"/>
      <c r="R415" s="58"/>
      <c r="S415" s="58"/>
      <c r="T415" s="59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7" t="s">
        <v>149</v>
      </c>
      <c r="AU415" s="17" t="s">
        <v>83</v>
      </c>
    </row>
    <row r="416" spans="1:65" s="13" customFormat="1">
      <c r="B416" s="167"/>
      <c r="D416" s="162" t="s">
        <v>151</v>
      </c>
      <c r="E416" s="168" t="s">
        <v>1</v>
      </c>
      <c r="F416" s="169" t="s">
        <v>571</v>
      </c>
      <c r="H416" s="168" t="s">
        <v>1</v>
      </c>
      <c r="I416" s="170"/>
      <c r="L416" s="167"/>
      <c r="M416" s="171"/>
      <c r="N416" s="172"/>
      <c r="O416" s="172"/>
      <c r="P416" s="172"/>
      <c r="Q416" s="172"/>
      <c r="R416" s="172"/>
      <c r="S416" s="172"/>
      <c r="T416" s="173"/>
      <c r="AT416" s="168" t="s">
        <v>151</v>
      </c>
      <c r="AU416" s="168" t="s">
        <v>83</v>
      </c>
      <c r="AV416" s="13" t="s">
        <v>81</v>
      </c>
      <c r="AW416" s="13" t="s">
        <v>32</v>
      </c>
      <c r="AX416" s="13" t="s">
        <v>75</v>
      </c>
      <c r="AY416" s="168" t="s">
        <v>140</v>
      </c>
    </row>
    <row r="417" spans="1:65" s="14" customFormat="1">
      <c r="B417" s="174"/>
      <c r="D417" s="162" t="s">
        <v>151</v>
      </c>
      <c r="E417" s="175" t="s">
        <v>1</v>
      </c>
      <c r="F417" s="176" t="s">
        <v>572</v>
      </c>
      <c r="H417" s="177">
        <v>90</v>
      </c>
      <c r="I417" s="178"/>
      <c r="L417" s="174"/>
      <c r="M417" s="179"/>
      <c r="N417" s="180"/>
      <c r="O417" s="180"/>
      <c r="P417" s="180"/>
      <c r="Q417" s="180"/>
      <c r="R417" s="180"/>
      <c r="S417" s="180"/>
      <c r="T417" s="181"/>
      <c r="AT417" s="175" t="s">
        <v>151</v>
      </c>
      <c r="AU417" s="175" t="s">
        <v>83</v>
      </c>
      <c r="AV417" s="14" t="s">
        <v>83</v>
      </c>
      <c r="AW417" s="14" t="s">
        <v>32</v>
      </c>
      <c r="AX417" s="14" t="s">
        <v>81</v>
      </c>
      <c r="AY417" s="175" t="s">
        <v>140</v>
      </c>
    </row>
    <row r="418" spans="1:65" s="2" customFormat="1" ht="16.5" customHeight="1">
      <c r="A418" s="32"/>
      <c r="B418" s="148"/>
      <c r="C418" s="149" t="s">
        <v>573</v>
      </c>
      <c r="D418" s="149" t="s">
        <v>142</v>
      </c>
      <c r="E418" s="150" t="s">
        <v>574</v>
      </c>
      <c r="F418" s="151" t="s">
        <v>575</v>
      </c>
      <c r="G418" s="152" t="s">
        <v>270</v>
      </c>
      <c r="H418" s="153">
        <v>18</v>
      </c>
      <c r="I418" s="154"/>
      <c r="J418" s="155">
        <f>ROUND(I418*H418,2)</f>
        <v>0</v>
      </c>
      <c r="K418" s="151" t="s">
        <v>146</v>
      </c>
      <c r="L418" s="33"/>
      <c r="M418" s="156" t="s">
        <v>1</v>
      </c>
      <c r="N418" s="157" t="s">
        <v>40</v>
      </c>
      <c r="O418" s="58"/>
      <c r="P418" s="158">
        <f>O418*H418</f>
        <v>0</v>
      </c>
      <c r="Q418" s="158">
        <v>0</v>
      </c>
      <c r="R418" s="158">
        <f>Q418*H418</f>
        <v>0</v>
      </c>
      <c r="S418" s="158">
        <v>3.9399999999999999E-3</v>
      </c>
      <c r="T418" s="159">
        <f>S418*H418</f>
        <v>7.0919999999999997E-2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60" t="s">
        <v>242</v>
      </c>
      <c r="AT418" s="160" t="s">
        <v>142</v>
      </c>
      <c r="AU418" s="160" t="s">
        <v>83</v>
      </c>
      <c r="AY418" s="17" t="s">
        <v>140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7" t="s">
        <v>81</v>
      </c>
      <c r="BK418" s="161">
        <f>ROUND(I418*H418,2)</f>
        <v>0</v>
      </c>
      <c r="BL418" s="17" t="s">
        <v>242</v>
      </c>
      <c r="BM418" s="160" t="s">
        <v>576</v>
      </c>
    </row>
    <row r="419" spans="1:65" s="2" customFormat="1">
      <c r="A419" s="32"/>
      <c r="B419" s="33"/>
      <c r="C419" s="32"/>
      <c r="D419" s="162" t="s">
        <v>149</v>
      </c>
      <c r="E419" s="32"/>
      <c r="F419" s="163" t="s">
        <v>577</v>
      </c>
      <c r="G419" s="32"/>
      <c r="H419" s="32"/>
      <c r="I419" s="164"/>
      <c r="J419" s="32"/>
      <c r="K419" s="32"/>
      <c r="L419" s="33"/>
      <c r="M419" s="165"/>
      <c r="N419" s="166"/>
      <c r="O419" s="58"/>
      <c r="P419" s="58"/>
      <c r="Q419" s="58"/>
      <c r="R419" s="58"/>
      <c r="S419" s="58"/>
      <c r="T419" s="59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T419" s="17" t="s">
        <v>149</v>
      </c>
      <c r="AU419" s="17" t="s">
        <v>83</v>
      </c>
    </row>
    <row r="420" spans="1:65" s="13" customFormat="1">
      <c r="B420" s="167"/>
      <c r="D420" s="162" t="s">
        <v>151</v>
      </c>
      <c r="E420" s="168" t="s">
        <v>1</v>
      </c>
      <c r="F420" s="169" t="s">
        <v>578</v>
      </c>
      <c r="H420" s="168" t="s">
        <v>1</v>
      </c>
      <c r="I420" s="170"/>
      <c r="L420" s="167"/>
      <c r="M420" s="171"/>
      <c r="N420" s="172"/>
      <c r="O420" s="172"/>
      <c r="P420" s="172"/>
      <c r="Q420" s="172"/>
      <c r="R420" s="172"/>
      <c r="S420" s="172"/>
      <c r="T420" s="173"/>
      <c r="AT420" s="168" t="s">
        <v>151</v>
      </c>
      <c r="AU420" s="168" t="s">
        <v>83</v>
      </c>
      <c r="AV420" s="13" t="s">
        <v>81</v>
      </c>
      <c r="AW420" s="13" t="s">
        <v>32</v>
      </c>
      <c r="AX420" s="13" t="s">
        <v>75</v>
      </c>
      <c r="AY420" s="168" t="s">
        <v>140</v>
      </c>
    </row>
    <row r="421" spans="1:65" s="14" customFormat="1">
      <c r="B421" s="174"/>
      <c r="D421" s="162" t="s">
        <v>151</v>
      </c>
      <c r="E421" s="175" t="s">
        <v>1</v>
      </c>
      <c r="F421" s="176" t="s">
        <v>255</v>
      </c>
      <c r="H421" s="177">
        <v>18</v>
      </c>
      <c r="I421" s="178"/>
      <c r="L421" s="174"/>
      <c r="M421" s="179"/>
      <c r="N421" s="180"/>
      <c r="O421" s="180"/>
      <c r="P421" s="180"/>
      <c r="Q421" s="180"/>
      <c r="R421" s="180"/>
      <c r="S421" s="180"/>
      <c r="T421" s="181"/>
      <c r="AT421" s="175" t="s">
        <v>151</v>
      </c>
      <c r="AU421" s="175" t="s">
        <v>83</v>
      </c>
      <c r="AV421" s="14" t="s">
        <v>83</v>
      </c>
      <c r="AW421" s="14" t="s">
        <v>32</v>
      </c>
      <c r="AX421" s="14" t="s">
        <v>81</v>
      </c>
      <c r="AY421" s="175" t="s">
        <v>140</v>
      </c>
    </row>
    <row r="422" spans="1:65" s="2" customFormat="1" ht="49.15" customHeight="1">
      <c r="A422" s="32"/>
      <c r="B422" s="148"/>
      <c r="C422" s="149" t="s">
        <v>579</v>
      </c>
      <c r="D422" s="149" t="s">
        <v>142</v>
      </c>
      <c r="E422" s="150" t="s">
        <v>580</v>
      </c>
      <c r="F422" s="151" t="s">
        <v>581</v>
      </c>
      <c r="G422" s="152" t="s">
        <v>188</v>
      </c>
      <c r="H422" s="153">
        <v>60</v>
      </c>
      <c r="I422" s="154"/>
      <c r="J422" s="155">
        <f>ROUND(I422*H422,2)</f>
        <v>0</v>
      </c>
      <c r="K422" s="151" t="s">
        <v>146</v>
      </c>
      <c r="L422" s="33"/>
      <c r="M422" s="156" t="s">
        <v>1</v>
      </c>
      <c r="N422" s="157" t="s">
        <v>40</v>
      </c>
      <c r="O422" s="58"/>
      <c r="P422" s="158">
        <f>O422*H422</f>
        <v>0</v>
      </c>
      <c r="Q422" s="158">
        <v>2.8500000000000001E-3</v>
      </c>
      <c r="R422" s="158">
        <f>Q422*H422</f>
        <v>0.17100000000000001</v>
      </c>
      <c r="S422" s="158">
        <v>0</v>
      </c>
      <c r="T422" s="159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60" t="s">
        <v>242</v>
      </c>
      <c r="AT422" s="160" t="s">
        <v>142</v>
      </c>
      <c r="AU422" s="160" t="s">
        <v>83</v>
      </c>
      <c r="AY422" s="17" t="s">
        <v>140</v>
      </c>
      <c r="BE422" s="161">
        <f>IF(N422="základní",J422,0)</f>
        <v>0</v>
      </c>
      <c r="BF422" s="161">
        <f>IF(N422="snížená",J422,0)</f>
        <v>0</v>
      </c>
      <c r="BG422" s="161">
        <f>IF(N422="zákl. přenesená",J422,0)</f>
        <v>0</v>
      </c>
      <c r="BH422" s="161">
        <f>IF(N422="sníž. přenesená",J422,0)</f>
        <v>0</v>
      </c>
      <c r="BI422" s="161">
        <f>IF(N422="nulová",J422,0)</f>
        <v>0</v>
      </c>
      <c r="BJ422" s="17" t="s">
        <v>81</v>
      </c>
      <c r="BK422" s="161">
        <f>ROUND(I422*H422,2)</f>
        <v>0</v>
      </c>
      <c r="BL422" s="17" t="s">
        <v>242</v>
      </c>
      <c r="BM422" s="160" t="s">
        <v>582</v>
      </c>
    </row>
    <row r="423" spans="1:65" s="2" customFormat="1" ht="29.25">
      <c r="A423" s="32"/>
      <c r="B423" s="33"/>
      <c r="C423" s="32"/>
      <c r="D423" s="162" t="s">
        <v>149</v>
      </c>
      <c r="E423" s="32"/>
      <c r="F423" s="163" t="s">
        <v>583</v>
      </c>
      <c r="G423" s="32"/>
      <c r="H423" s="32"/>
      <c r="I423" s="164"/>
      <c r="J423" s="32"/>
      <c r="K423" s="32"/>
      <c r="L423" s="33"/>
      <c r="M423" s="165"/>
      <c r="N423" s="166"/>
      <c r="O423" s="58"/>
      <c r="P423" s="58"/>
      <c r="Q423" s="58"/>
      <c r="R423" s="58"/>
      <c r="S423" s="58"/>
      <c r="T423" s="59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7" t="s">
        <v>149</v>
      </c>
      <c r="AU423" s="17" t="s">
        <v>83</v>
      </c>
    </row>
    <row r="424" spans="1:65" s="13" customFormat="1">
      <c r="B424" s="167"/>
      <c r="D424" s="162" t="s">
        <v>151</v>
      </c>
      <c r="E424" s="168" t="s">
        <v>1</v>
      </c>
      <c r="F424" s="169" t="s">
        <v>478</v>
      </c>
      <c r="H424" s="168" t="s">
        <v>1</v>
      </c>
      <c r="I424" s="170"/>
      <c r="L424" s="167"/>
      <c r="M424" s="171"/>
      <c r="N424" s="172"/>
      <c r="O424" s="172"/>
      <c r="P424" s="172"/>
      <c r="Q424" s="172"/>
      <c r="R424" s="172"/>
      <c r="S424" s="172"/>
      <c r="T424" s="173"/>
      <c r="AT424" s="168" t="s">
        <v>151</v>
      </c>
      <c r="AU424" s="168" t="s">
        <v>83</v>
      </c>
      <c r="AV424" s="13" t="s">
        <v>81</v>
      </c>
      <c r="AW424" s="13" t="s">
        <v>32</v>
      </c>
      <c r="AX424" s="13" t="s">
        <v>75</v>
      </c>
      <c r="AY424" s="168" t="s">
        <v>140</v>
      </c>
    </row>
    <row r="425" spans="1:65" s="14" customFormat="1">
      <c r="B425" s="174"/>
      <c r="D425" s="162" t="s">
        <v>151</v>
      </c>
      <c r="E425" s="175" t="s">
        <v>1</v>
      </c>
      <c r="F425" s="176" t="s">
        <v>326</v>
      </c>
      <c r="H425" s="177">
        <v>60</v>
      </c>
      <c r="I425" s="178"/>
      <c r="L425" s="174"/>
      <c r="M425" s="179"/>
      <c r="N425" s="180"/>
      <c r="O425" s="180"/>
      <c r="P425" s="180"/>
      <c r="Q425" s="180"/>
      <c r="R425" s="180"/>
      <c r="S425" s="180"/>
      <c r="T425" s="181"/>
      <c r="AT425" s="175" t="s">
        <v>151</v>
      </c>
      <c r="AU425" s="175" t="s">
        <v>83</v>
      </c>
      <c r="AV425" s="14" t="s">
        <v>83</v>
      </c>
      <c r="AW425" s="14" t="s">
        <v>32</v>
      </c>
      <c r="AX425" s="14" t="s">
        <v>81</v>
      </c>
      <c r="AY425" s="175" t="s">
        <v>140</v>
      </c>
    </row>
    <row r="426" spans="1:65" s="2" customFormat="1" ht="24.2" customHeight="1">
      <c r="A426" s="32"/>
      <c r="B426" s="148"/>
      <c r="C426" s="149" t="s">
        <v>584</v>
      </c>
      <c r="D426" s="149" t="s">
        <v>142</v>
      </c>
      <c r="E426" s="150" t="s">
        <v>585</v>
      </c>
      <c r="F426" s="151" t="s">
        <v>586</v>
      </c>
      <c r="G426" s="152" t="s">
        <v>270</v>
      </c>
      <c r="H426" s="153">
        <v>110</v>
      </c>
      <c r="I426" s="154"/>
      <c r="J426" s="155">
        <f>ROUND(I426*H426,2)</f>
        <v>0</v>
      </c>
      <c r="K426" s="151" t="s">
        <v>146</v>
      </c>
      <c r="L426" s="33"/>
      <c r="M426" s="156" t="s">
        <v>1</v>
      </c>
      <c r="N426" s="157" t="s">
        <v>40</v>
      </c>
      <c r="O426" s="58"/>
      <c r="P426" s="158">
        <f>O426*H426</f>
        <v>0</v>
      </c>
      <c r="Q426" s="158">
        <v>2.97E-3</v>
      </c>
      <c r="R426" s="158">
        <f>Q426*H426</f>
        <v>0.32669999999999999</v>
      </c>
      <c r="S426" s="158">
        <v>0</v>
      </c>
      <c r="T426" s="15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60" t="s">
        <v>242</v>
      </c>
      <c r="AT426" s="160" t="s">
        <v>142</v>
      </c>
      <c r="AU426" s="160" t="s">
        <v>83</v>
      </c>
      <c r="AY426" s="17" t="s">
        <v>140</v>
      </c>
      <c r="BE426" s="161">
        <f>IF(N426="základní",J426,0)</f>
        <v>0</v>
      </c>
      <c r="BF426" s="161">
        <f>IF(N426="snížená",J426,0)</f>
        <v>0</v>
      </c>
      <c r="BG426" s="161">
        <f>IF(N426="zákl. přenesená",J426,0)</f>
        <v>0</v>
      </c>
      <c r="BH426" s="161">
        <f>IF(N426="sníž. přenesená",J426,0)</f>
        <v>0</v>
      </c>
      <c r="BI426" s="161">
        <f>IF(N426="nulová",J426,0)</f>
        <v>0</v>
      </c>
      <c r="BJ426" s="17" t="s">
        <v>81</v>
      </c>
      <c r="BK426" s="161">
        <f>ROUND(I426*H426,2)</f>
        <v>0</v>
      </c>
      <c r="BL426" s="17" t="s">
        <v>242</v>
      </c>
      <c r="BM426" s="160" t="s">
        <v>587</v>
      </c>
    </row>
    <row r="427" spans="1:65" s="2" customFormat="1" ht="19.5">
      <c r="A427" s="32"/>
      <c r="B427" s="33"/>
      <c r="C427" s="32"/>
      <c r="D427" s="162" t="s">
        <v>149</v>
      </c>
      <c r="E427" s="32"/>
      <c r="F427" s="163" t="s">
        <v>588</v>
      </c>
      <c r="G427" s="32"/>
      <c r="H427" s="32"/>
      <c r="I427" s="164"/>
      <c r="J427" s="32"/>
      <c r="K427" s="32"/>
      <c r="L427" s="33"/>
      <c r="M427" s="165"/>
      <c r="N427" s="166"/>
      <c r="O427" s="58"/>
      <c r="P427" s="58"/>
      <c r="Q427" s="58"/>
      <c r="R427" s="58"/>
      <c r="S427" s="58"/>
      <c r="T427" s="59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T427" s="17" t="s">
        <v>149</v>
      </c>
      <c r="AU427" s="17" t="s">
        <v>83</v>
      </c>
    </row>
    <row r="428" spans="1:65" s="13" customFormat="1">
      <c r="B428" s="167"/>
      <c r="D428" s="162" t="s">
        <v>151</v>
      </c>
      <c r="E428" s="168" t="s">
        <v>1</v>
      </c>
      <c r="F428" s="169" t="s">
        <v>589</v>
      </c>
      <c r="H428" s="168" t="s">
        <v>1</v>
      </c>
      <c r="I428" s="170"/>
      <c r="L428" s="167"/>
      <c r="M428" s="171"/>
      <c r="N428" s="172"/>
      <c r="O428" s="172"/>
      <c r="P428" s="172"/>
      <c r="Q428" s="172"/>
      <c r="R428" s="172"/>
      <c r="S428" s="172"/>
      <c r="T428" s="173"/>
      <c r="AT428" s="168" t="s">
        <v>151</v>
      </c>
      <c r="AU428" s="168" t="s">
        <v>83</v>
      </c>
      <c r="AV428" s="13" t="s">
        <v>81</v>
      </c>
      <c r="AW428" s="13" t="s">
        <v>32</v>
      </c>
      <c r="AX428" s="13" t="s">
        <v>75</v>
      </c>
      <c r="AY428" s="168" t="s">
        <v>140</v>
      </c>
    </row>
    <row r="429" spans="1:65" s="14" customFormat="1">
      <c r="B429" s="174"/>
      <c r="D429" s="162" t="s">
        <v>151</v>
      </c>
      <c r="E429" s="175" t="s">
        <v>1</v>
      </c>
      <c r="F429" s="176" t="s">
        <v>590</v>
      </c>
      <c r="H429" s="177">
        <v>110</v>
      </c>
      <c r="I429" s="178"/>
      <c r="L429" s="174"/>
      <c r="M429" s="179"/>
      <c r="N429" s="180"/>
      <c r="O429" s="180"/>
      <c r="P429" s="180"/>
      <c r="Q429" s="180"/>
      <c r="R429" s="180"/>
      <c r="S429" s="180"/>
      <c r="T429" s="181"/>
      <c r="AT429" s="175" t="s">
        <v>151</v>
      </c>
      <c r="AU429" s="175" t="s">
        <v>83</v>
      </c>
      <c r="AV429" s="14" t="s">
        <v>83</v>
      </c>
      <c r="AW429" s="14" t="s">
        <v>32</v>
      </c>
      <c r="AX429" s="14" t="s">
        <v>81</v>
      </c>
      <c r="AY429" s="175" t="s">
        <v>140</v>
      </c>
    </row>
    <row r="430" spans="1:65" s="2" customFormat="1" ht="33" customHeight="1">
      <c r="A430" s="32"/>
      <c r="B430" s="148"/>
      <c r="C430" s="149" t="s">
        <v>591</v>
      </c>
      <c r="D430" s="149" t="s">
        <v>142</v>
      </c>
      <c r="E430" s="150" t="s">
        <v>592</v>
      </c>
      <c r="F430" s="151" t="s">
        <v>593</v>
      </c>
      <c r="G430" s="152" t="s">
        <v>270</v>
      </c>
      <c r="H430" s="153">
        <v>43.5</v>
      </c>
      <c r="I430" s="154"/>
      <c r="J430" s="155">
        <f>ROUND(I430*H430,2)</f>
        <v>0</v>
      </c>
      <c r="K430" s="151" t="s">
        <v>146</v>
      </c>
      <c r="L430" s="33"/>
      <c r="M430" s="156" t="s">
        <v>1</v>
      </c>
      <c r="N430" s="157" t="s">
        <v>40</v>
      </c>
      <c r="O430" s="58"/>
      <c r="P430" s="158">
        <f>O430*H430</f>
        <v>0</v>
      </c>
      <c r="Q430" s="158">
        <v>5.3499999999999997E-3</v>
      </c>
      <c r="R430" s="158">
        <f>Q430*H430</f>
        <v>0.23272499999999999</v>
      </c>
      <c r="S430" s="158">
        <v>0</v>
      </c>
      <c r="T430" s="159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60" t="s">
        <v>242</v>
      </c>
      <c r="AT430" s="160" t="s">
        <v>142</v>
      </c>
      <c r="AU430" s="160" t="s">
        <v>83</v>
      </c>
      <c r="AY430" s="17" t="s">
        <v>140</v>
      </c>
      <c r="BE430" s="161">
        <f>IF(N430="základní",J430,0)</f>
        <v>0</v>
      </c>
      <c r="BF430" s="161">
        <f>IF(N430="snížená",J430,0)</f>
        <v>0</v>
      </c>
      <c r="BG430" s="161">
        <f>IF(N430="zákl. přenesená",J430,0)</f>
        <v>0</v>
      </c>
      <c r="BH430" s="161">
        <f>IF(N430="sníž. přenesená",J430,0)</f>
        <v>0</v>
      </c>
      <c r="BI430" s="161">
        <f>IF(N430="nulová",J430,0)</f>
        <v>0</v>
      </c>
      <c r="BJ430" s="17" t="s">
        <v>81</v>
      </c>
      <c r="BK430" s="161">
        <f>ROUND(I430*H430,2)</f>
        <v>0</v>
      </c>
      <c r="BL430" s="17" t="s">
        <v>242</v>
      </c>
      <c r="BM430" s="160" t="s">
        <v>594</v>
      </c>
    </row>
    <row r="431" spans="1:65" s="2" customFormat="1" ht="19.5">
      <c r="A431" s="32"/>
      <c r="B431" s="33"/>
      <c r="C431" s="32"/>
      <c r="D431" s="162" t="s">
        <v>149</v>
      </c>
      <c r="E431" s="32"/>
      <c r="F431" s="163" t="s">
        <v>595</v>
      </c>
      <c r="G431" s="32"/>
      <c r="H431" s="32"/>
      <c r="I431" s="164"/>
      <c r="J431" s="32"/>
      <c r="K431" s="32"/>
      <c r="L431" s="33"/>
      <c r="M431" s="165"/>
      <c r="N431" s="166"/>
      <c r="O431" s="58"/>
      <c r="P431" s="58"/>
      <c r="Q431" s="58"/>
      <c r="R431" s="58"/>
      <c r="S431" s="58"/>
      <c r="T431" s="59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7" t="s">
        <v>149</v>
      </c>
      <c r="AU431" s="17" t="s">
        <v>83</v>
      </c>
    </row>
    <row r="432" spans="1:65" s="13" customFormat="1">
      <c r="B432" s="167"/>
      <c r="D432" s="162" t="s">
        <v>151</v>
      </c>
      <c r="E432" s="168" t="s">
        <v>1</v>
      </c>
      <c r="F432" s="169" t="s">
        <v>596</v>
      </c>
      <c r="H432" s="168" t="s">
        <v>1</v>
      </c>
      <c r="I432" s="170"/>
      <c r="L432" s="167"/>
      <c r="M432" s="171"/>
      <c r="N432" s="172"/>
      <c r="O432" s="172"/>
      <c r="P432" s="172"/>
      <c r="Q432" s="172"/>
      <c r="R432" s="172"/>
      <c r="S432" s="172"/>
      <c r="T432" s="173"/>
      <c r="AT432" s="168" t="s">
        <v>151</v>
      </c>
      <c r="AU432" s="168" t="s">
        <v>83</v>
      </c>
      <c r="AV432" s="13" t="s">
        <v>81</v>
      </c>
      <c r="AW432" s="13" t="s">
        <v>32</v>
      </c>
      <c r="AX432" s="13" t="s">
        <v>75</v>
      </c>
      <c r="AY432" s="168" t="s">
        <v>140</v>
      </c>
    </row>
    <row r="433" spans="1:65" s="14" customFormat="1">
      <c r="B433" s="174"/>
      <c r="D433" s="162" t="s">
        <v>151</v>
      </c>
      <c r="E433" s="175" t="s">
        <v>1</v>
      </c>
      <c r="F433" s="176" t="s">
        <v>597</v>
      </c>
      <c r="H433" s="177">
        <v>43.5</v>
      </c>
      <c r="I433" s="178"/>
      <c r="L433" s="174"/>
      <c r="M433" s="179"/>
      <c r="N433" s="180"/>
      <c r="O433" s="180"/>
      <c r="P433" s="180"/>
      <c r="Q433" s="180"/>
      <c r="R433" s="180"/>
      <c r="S433" s="180"/>
      <c r="T433" s="181"/>
      <c r="AT433" s="175" t="s">
        <v>151</v>
      </c>
      <c r="AU433" s="175" t="s">
        <v>83</v>
      </c>
      <c r="AV433" s="14" t="s">
        <v>83</v>
      </c>
      <c r="AW433" s="14" t="s">
        <v>32</v>
      </c>
      <c r="AX433" s="14" t="s">
        <v>81</v>
      </c>
      <c r="AY433" s="175" t="s">
        <v>140</v>
      </c>
    </row>
    <row r="434" spans="1:65" s="2" customFormat="1" ht="24.2" customHeight="1">
      <c r="A434" s="32"/>
      <c r="B434" s="148"/>
      <c r="C434" s="149" t="s">
        <v>598</v>
      </c>
      <c r="D434" s="149" t="s">
        <v>142</v>
      </c>
      <c r="E434" s="150" t="s">
        <v>599</v>
      </c>
      <c r="F434" s="151" t="s">
        <v>600</v>
      </c>
      <c r="G434" s="152" t="s">
        <v>270</v>
      </c>
      <c r="H434" s="153">
        <v>61</v>
      </c>
      <c r="I434" s="154"/>
      <c r="J434" s="155">
        <f>ROUND(I434*H434,2)</f>
        <v>0</v>
      </c>
      <c r="K434" s="151" t="s">
        <v>146</v>
      </c>
      <c r="L434" s="33"/>
      <c r="M434" s="156" t="s">
        <v>1</v>
      </c>
      <c r="N434" s="157" t="s">
        <v>40</v>
      </c>
      <c r="O434" s="58"/>
      <c r="P434" s="158">
        <f>O434*H434</f>
        <v>0</v>
      </c>
      <c r="Q434" s="158">
        <v>3.5400000000000002E-3</v>
      </c>
      <c r="R434" s="158">
        <f>Q434*H434</f>
        <v>0.21594000000000002</v>
      </c>
      <c r="S434" s="158">
        <v>0</v>
      </c>
      <c r="T434" s="159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60" t="s">
        <v>242</v>
      </c>
      <c r="AT434" s="160" t="s">
        <v>142</v>
      </c>
      <c r="AU434" s="160" t="s">
        <v>83</v>
      </c>
      <c r="AY434" s="17" t="s">
        <v>140</v>
      </c>
      <c r="BE434" s="161">
        <f>IF(N434="základní",J434,0)</f>
        <v>0</v>
      </c>
      <c r="BF434" s="161">
        <f>IF(N434="snížená",J434,0)</f>
        <v>0</v>
      </c>
      <c r="BG434" s="161">
        <f>IF(N434="zákl. přenesená",J434,0)</f>
        <v>0</v>
      </c>
      <c r="BH434" s="161">
        <f>IF(N434="sníž. přenesená",J434,0)</f>
        <v>0</v>
      </c>
      <c r="BI434" s="161">
        <f>IF(N434="nulová",J434,0)</f>
        <v>0</v>
      </c>
      <c r="BJ434" s="17" t="s">
        <v>81</v>
      </c>
      <c r="BK434" s="161">
        <f>ROUND(I434*H434,2)</f>
        <v>0</v>
      </c>
      <c r="BL434" s="17" t="s">
        <v>242</v>
      </c>
      <c r="BM434" s="160" t="s">
        <v>601</v>
      </c>
    </row>
    <row r="435" spans="1:65" s="2" customFormat="1" ht="19.5">
      <c r="A435" s="32"/>
      <c r="B435" s="33"/>
      <c r="C435" s="32"/>
      <c r="D435" s="162" t="s">
        <v>149</v>
      </c>
      <c r="E435" s="32"/>
      <c r="F435" s="163" t="s">
        <v>602</v>
      </c>
      <c r="G435" s="32"/>
      <c r="H435" s="32"/>
      <c r="I435" s="164"/>
      <c r="J435" s="32"/>
      <c r="K435" s="32"/>
      <c r="L435" s="33"/>
      <c r="M435" s="165"/>
      <c r="N435" s="166"/>
      <c r="O435" s="58"/>
      <c r="P435" s="58"/>
      <c r="Q435" s="58"/>
      <c r="R435" s="58"/>
      <c r="S435" s="58"/>
      <c r="T435" s="59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7" t="s">
        <v>149</v>
      </c>
      <c r="AU435" s="17" t="s">
        <v>83</v>
      </c>
    </row>
    <row r="436" spans="1:65" s="13" customFormat="1">
      <c r="B436" s="167"/>
      <c r="D436" s="162" t="s">
        <v>151</v>
      </c>
      <c r="E436" s="168" t="s">
        <v>1</v>
      </c>
      <c r="F436" s="169" t="s">
        <v>603</v>
      </c>
      <c r="H436" s="168" t="s">
        <v>1</v>
      </c>
      <c r="I436" s="170"/>
      <c r="L436" s="167"/>
      <c r="M436" s="171"/>
      <c r="N436" s="172"/>
      <c r="O436" s="172"/>
      <c r="P436" s="172"/>
      <c r="Q436" s="172"/>
      <c r="R436" s="172"/>
      <c r="S436" s="172"/>
      <c r="T436" s="173"/>
      <c r="AT436" s="168" t="s">
        <v>151</v>
      </c>
      <c r="AU436" s="168" t="s">
        <v>83</v>
      </c>
      <c r="AV436" s="13" t="s">
        <v>81</v>
      </c>
      <c r="AW436" s="13" t="s">
        <v>32</v>
      </c>
      <c r="AX436" s="13" t="s">
        <v>75</v>
      </c>
      <c r="AY436" s="168" t="s">
        <v>140</v>
      </c>
    </row>
    <row r="437" spans="1:65" s="14" customFormat="1">
      <c r="B437" s="174"/>
      <c r="D437" s="162" t="s">
        <v>151</v>
      </c>
      <c r="E437" s="175" t="s">
        <v>1</v>
      </c>
      <c r="F437" s="176" t="s">
        <v>535</v>
      </c>
      <c r="H437" s="177">
        <v>61</v>
      </c>
      <c r="I437" s="178"/>
      <c r="L437" s="174"/>
      <c r="M437" s="179"/>
      <c r="N437" s="180"/>
      <c r="O437" s="180"/>
      <c r="P437" s="180"/>
      <c r="Q437" s="180"/>
      <c r="R437" s="180"/>
      <c r="S437" s="180"/>
      <c r="T437" s="181"/>
      <c r="AT437" s="175" t="s">
        <v>151</v>
      </c>
      <c r="AU437" s="175" t="s">
        <v>83</v>
      </c>
      <c r="AV437" s="14" t="s">
        <v>83</v>
      </c>
      <c r="AW437" s="14" t="s">
        <v>32</v>
      </c>
      <c r="AX437" s="14" t="s">
        <v>81</v>
      </c>
      <c r="AY437" s="175" t="s">
        <v>140</v>
      </c>
    </row>
    <row r="438" spans="1:65" s="2" customFormat="1" ht="24.2" customHeight="1">
      <c r="A438" s="32"/>
      <c r="B438" s="148"/>
      <c r="C438" s="149" t="s">
        <v>604</v>
      </c>
      <c r="D438" s="149" t="s">
        <v>142</v>
      </c>
      <c r="E438" s="150" t="s">
        <v>605</v>
      </c>
      <c r="F438" s="151" t="s">
        <v>606</v>
      </c>
      <c r="G438" s="152" t="s">
        <v>270</v>
      </c>
      <c r="H438" s="153">
        <v>125</v>
      </c>
      <c r="I438" s="154"/>
      <c r="J438" s="155">
        <f>ROUND(I438*H438,2)</f>
        <v>0</v>
      </c>
      <c r="K438" s="151" t="s">
        <v>146</v>
      </c>
      <c r="L438" s="33"/>
      <c r="M438" s="156" t="s">
        <v>1</v>
      </c>
      <c r="N438" s="157" t="s">
        <v>40</v>
      </c>
      <c r="O438" s="58"/>
      <c r="P438" s="158">
        <f>O438*H438</f>
        <v>0</v>
      </c>
      <c r="Q438" s="158">
        <v>4.2700000000000004E-3</v>
      </c>
      <c r="R438" s="158">
        <f>Q438*H438</f>
        <v>0.53375000000000006</v>
      </c>
      <c r="S438" s="158">
        <v>0</v>
      </c>
      <c r="T438" s="159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60" t="s">
        <v>242</v>
      </c>
      <c r="AT438" s="160" t="s">
        <v>142</v>
      </c>
      <c r="AU438" s="160" t="s">
        <v>83</v>
      </c>
      <c r="AY438" s="17" t="s">
        <v>140</v>
      </c>
      <c r="BE438" s="161">
        <f>IF(N438="základní",J438,0)</f>
        <v>0</v>
      </c>
      <c r="BF438" s="161">
        <f>IF(N438="snížená",J438,0)</f>
        <v>0</v>
      </c>
      <c r="BG438" s="161">
        <f>IF(N438="zákl. přenesená",J438,0)</f>
        <v>0</v>
      </c>
      <c r="BH438" s="161">
        <f>IF(N438="sníž. přenesená",J438,0)</f>
        <v>0</v>
      </c>
      <c r="BI438" s="161">
        <f>IF(N438="nulová",J438,0)</f>
        <v>0</v>
      </c>
      <c r="BJ438" s="17" t="s">
        <v>81</v>
      </c>
      <c r="BK438" s="161">
        <f>ROUND(I438*H438,2)</f>
        <v>0</v>
      </c>
      <c r="BL438" s="17" t="s">
        <v>242</v>
      </c>
      <c r="BM438" s="160" t="s">
        <v>607</v>
      </c>
    </row>
    <row r="439" spans="1:65" s="2" customFormat="1" ht="19.5">
      <c r="A439" s="32"/>
      <c r="B439" s="33"/>
      <c r="C439" s="32"/>
      <c r="D439" s="162" t="s">
        <v>149</v>
      </c>
      <c r="E439" s="32"/>
      <c r="F439" s="163" t="s">
        <v>608</v>
      </c>
      <c r="G439" s="32"/>
      <c r="H439" s="32"/>
      <c r="I439" s="164"/>
      <c r="J439" s="32"/>
      <c r="K439" s="32"/>
      <c r="L439" s="33"/>
      <c r="M439" s="165"/>
      <c r="N439" s="166"/>
      <c r="O439" s="58"/>
      <c r="P439" s="58"/>
      <c r="Q439" s="58"/>
      <c r="R439" s="58"/>
      <c r="S439" s="58"/>
      <c r="T439" s="59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T439" s="17" t="s">
        <v>149</v>
      </c>
      <c r="AU439" s="17" t="s">
        <v>83</v>
      </c>
    </row>
    <row r="440" spans="1:65" s="13" customFormat="1">
      <c r="B440" s="167"/>
      <c r="D440" s="162" t="s">
        <v>151</v>
      </c>
      <c r="E440" s="168" t="s">
        <v>1</v>
      </c>
      <c r="F440" s="169" t="s">
        <v>609</v>
      </c>
      <c r="H440" s="168" t="s">
        <v>1</v>
      </c>
      <c r="I440" s="170"/>
      <c r="L440" s="167"/>
      <c r="M440" s="171"/>
      <c r="N440" s="172"/>
      <c r="O440" s="172"/>
      <c r="P440" s="172"/>
      <c r="Q440" s="172"/>
      <c r="R440" s="172"/>
      <c r="S440" s="172"/>
      <c r="T440" s="173"/>
      <c r="AT440" s="168" t="s">
        <v>151</v>
      </c>
      <c r="AU440" s="168" t="s">
        <v>83</v>
      </c>
      <c r="AV440" s="13" t="s">
        <v>81</v>
      </c>
      <c r="AW440" s="13" t="s">
        <v>32</v>
      </c>
      <c r="AX440" s="13" t="s">
        <v>75</v>
      </c>
      <c r="AY440" s="168" t="s">
        <v>140</v>
      </c>
    </row>
    <row r="441" spans="1:65" s="14" customFormat="1">
      <c r="B441" s="174"/>
      <c r="D441" s="162" t="s">
        <v>151</v>
      </c>
      <c r="E441" s="175" t="s">
        <v>1</v>
      </c>
      <c r="F441" s="176" t="s">
        <v>610</v>
      </c>
      <c r="H441" s="177">
        <v>114</v>
      </c>
      <c r="I441" s="178"/>
      <c r="L441" s="174"/>
      <c r="M441" s="179"/>
      <c r="N441" s="180"/>
      <c r="O441" s="180"/>
      <c r="P441" s="180"/>
      <c r="Q441" s="180"/>
      <c r="R441" s="180"/>
      <c r="S441" s="180"/>
      <c r="T441" s="181"/>
      <c r="AT441" s="175" t="s">
        <v>151</v>
      </c>
      <c r="AU441" s="175" t="s">
        <v>83</v>
      </c>
      <c r="AV441" s="14" t="s">
        <v>83</v>
      </c>
      <c r="AW441" s="14" t="s">
        <v>32</v>
      </c>
      <c r="AX441" s="14" t="s">
        <v>75</v>
      </c>
      <c r="AY441" s="175" t="s">
        <v>140</v>
      </c>
    </row>
    <row r="442" spans="1:65" s="13" customFormat="1">
      <c r="B442" s="167"/>
      <c r="D442" s="162" t="s">
        <v>151</v>
      </c>
      <c r="E442" s="168" t="s">
        <v>1</v>
      </c>
      <c r="F442" s="169" t="s">
        <v>611</v>
      </c>
      <c r="H442" s="168" t="s">
        <v>1</v>
      </c>
      <c r="I442" s="170"/>
      <c r="L442" s="167"/>
      <c r="M442" s="171"/>
      <c r="N442" s="172"/>
      <c r="O442" s="172"/>
      <c r="P442" s="172"/>
      <c r="Q442" s="172"/>
      <c r="R442" s="172"/>
      <c r="S442" s="172"/>
      <c r="T442" s="173"/>
      <c r="AT442" s="168" t="s">
        <v>151</v>
      </c>
      <c r="AU442" s="168" t="s">
        <v>83</v>
      </c>
      <c r="AV442" s="13" t="s">
        <v>81</v>
      </c>
      <c r="AW442" s="13" t="s">
        <v>32</v>
      </c>
      <c r="AX442" s="13" t="s">
        <v>75</v>
      </c>
      <c r="AY442" s="168" t="s">
        <v>140</v>
      </c>
    </row>
    <row r="443" spans="1:65" s="14" customFormat="1">
      <c r="B443" s="174"/>
      <c r="D443" s="162" t="s">
        <v>151</v>
      </c>
      <c r="E443" s="175" t="s">
        <v>1</v>
      </c>
      <c r="F443" s="176" t="s">
        <v>212</v>
      </c>
      <c r="H443" s="177">
        <v>11</v>
      </c>
      <c r="I443" s="178"/>
      <c r="L443" s="174"/>
      <c r="M443" s="179"/>
      <c r="N443" s="180"/>
      <c r="O443" s="180"/>
      <c r="P443" s="180"/>
      <c r="Q443" s="180"/>
      <c r="R443" s="180"/>
      <c r="S443" s="180"/>
      <c r="T443" s="181"/>
      <c r="AT443" s="175" t="s">
        <v>151</v>
      </c>
      <c r="AU443" s="175" t="s">
        <v>83</v>
      </c>
      <c r="AV443" s="14" t="s">
        <v>83</v>
      </c>
      <c r="AW443" s="14" t="s">
        <v>32</v>
      </c>
      <c r="AX443" s="14" t="s">
        <v>75</v>
      </c>
      <c r="AY443" s="175" t="s">
        <v>140</v>
      </c>
    </row>
    <row r="444" spans="1:65" s="15" customFormat="1">
      <c r="B444" s="182"/>
      <c r="D444" s="162" t="s">
        <v>151</v>
      </c>
      <c r="E444" s="183" t="s">
        <v>1</v>
      </c>
      <c r="F444" s="184" t="s">
        <v>193</v>
      </c>
      <c r="H444" s="185">
        <v>125</v>
      </c>
      <c r="I444" s="186"/>
      <c r="L444" s="182"/>
      <c r="M444" s="187"/>
      <c r="N444" s="188"/>
      <c r="O444" s="188"/>
      <c r="P444" s="188"/>
      <c r="Q444" s="188"/>
      <c r="R444" s="188"/>
      <c r="S444" s="188"/>
      <c r="T444" s="189"/>
      <c r="AT444" s="183" t="s">
        <v>151</v>
      </c>
      <c r="AU444" s="183" t="s">
        <v>83</v>
      </c>
      <c r="AV444" s="15" t="s">
        <v>147</v>
      </c>
      <c r="AW444" s="15" t="s">
        <v>32</v>
      </c>
      <c r="AX444" s="15" t="s">
        <v>81</v>
      </c>
      <c r="AY444" s="183" t="s">
        <v>140</v>
      </c>
    </row>
    <row r="445" spans="1:65" s="2" customFormat="1" ht="33" customHeight="1">
      <c r="A445" s="32"/>
      <c r="B445" s="148"/>
      <c r="C445" s="149" t="s">
        <v>612</v>
      </c>
      <c r="D445" s="149" t="s">
        <v>142</v>
      </c>
      <c r="E445" s="150" t="s">
        <v>613</v>
      </c>
      <c r="F445" s="151" t="s">
        <v>614</v>
      </c>
      <c r="G445" s="152" t="s">
        <v>270</v>
      </c>
      <c r="H445" s="153">
        <v>55</v>
      </c>
      <c r="I445" s="154"/>
      <c r="J445" s="155">
        <f>ROUND(I445*H445,2)</f>
        <v>0</v>
      </c>
      <c r="K445" s="151" t="s">
        <v>146</v>
      </c>
      <c r="L445" s="33"/>
      <c r="M445" s="156" t="s">
        <v>1</v>
      </c>
      <c r="N445" s="157" t="s">
        <v>40</v>
      </c>
      <c r="O445" s="58"/>
      <c r="P445" s="158">
        <f>O445*H445</f>
        <v>0</v>
      </c>
      <c r="Q445" s="158">
        <v>2.2000000000000001E-3</v>
      </c>
      <c r="R445" s="158">
        <f>Q445*H445</f>
        <v>0.12100000000000001</v>
      </c>
      <c r="S445" s="158">
        <v>0</v>
      </c>
      <c r="T445" s="159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60" t="s">
        <v>242</v>
      </c>
      <c r="AT445" s="160" t="s">
        <v>142</v>
      </c>
      <c r="AU445" s="160" t="s">
        <v>83</v>
      </c>
      <c r="AY445" s="17" t="s">
        <v>140</v>
      </c>
      <c r="BE445" s="161">
        <f>IF(N445="základní",J445,0)</f>
        <v>0</v>
      </c>
      <c r="BF445" s="161">
        <f>IF(N445="snížená",J445,0)</f>
        <v>0</v>
      </c>
      <c r="BG445" s="161">
        <f>IF(N445="zákl. přenesená",J445,0)</f>
        <v>0</v>
      </c>
      <c r="BH445" s="161">
        <f>IF(N445="sníž. přenesená",J445,0)</f>
        <v>0</v>
      </c>
      <c r="BI445" s="161">
        <f>IF(N445="nulová",J445,0)</f>
        <v>0</v>
      </c>
      <c r="BJ445" s="17" t="s">
        <v>81</v>
      </c>
      <c r="BK445" s="161">
        <f>ROUND(I445*H445,2)</f>
        <v>0</v>
      </c>
      <c r="BL445" s="17" t="s">
        <v>242</v>
      </c>
      <c r="BM445" s="160" t="s">
        <v>615</v>
      </c>
    </row>
    <row r="446" spans="1:65" s="2" customFormat="1" ht="19.5">
      <c r="A446" s="32"/>
      <c r="B446" s="33"/>
      <c r="C446" s="32"/>
      <c r="D446" s="162" t="s">
        <v>149</v>
      </c>
      <c r="E446" s="32"/>
      <c r="F446" s="163" t="s">
        <v>614</v>
      </c>
      <c r="G446" s="32"/>
      <c r="H446" s="32"/>
      <c r="I446" s="164"/>
      <c r="J446" s="32"/>
      <c r="K446" s="32"/>
      <c r="L446" s="33"/>
      <c r="M446" s="165"/>
      <c r="N446" s="166"/>
      <c r="O446" s="58"/>
      <c r="P446" s="58"/>
      <c r="Q446" s="58"/>
      <c r="R446" s="58"/>
      <c r="S446" s="58"/>
      <c r="T446" s="59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7" t="s">
        <v>149</v>
      </c>
      <c r="AU446" s="17" t="s">
        <v>83</v>
      </c>
    </row>
    <row r="447" spans="1:65" s="13" customFormat="1">
      <c r="B447" s="167"/>
      <c r="D447" s="162" t="s">
        <v>151</v>
      </c>
      <c r="E447" s="168" t="s">
        <v>1</v>
      </c>
      <c r="F447" s="169" t="s">
        <v>616</v>
      </c>
      <c r="H447" s="168" t="s">
        <v>1</v>
      </c>
      <c r="I447" s="170"/>
      <c r="L447" s="167"/>
      <c r="M447" s="171"/>
      <c r="N447" s="172"/>
      <c r="O447" s="172"/>
      <c r="P447" s="172"/>
      <c r="Q447" s="172"/>
      <c r="R447" s="172"/>
      <c r="S447" s="172"/>
      <c r="T447" s="173"/>
      <c r="AT447" s="168" t="s">
        <v>151</v>
      </c>
      <c r="AU447" s="168" t="s">
        <v>83</v>
      </c>
      <c r="AV447" s="13" t="s">
        <v>81</v>
      </c>
      <c r="AW447" s="13" t="s">
        <v>32</v>
      </c>
      <c r="AX447" s="13" t="s">
        <v>75</v>
      </c>
      <c r="AY447" s="168" t="s">
        <v>140</v>
      </c>
    </row>
    <row r="448" spans="1:65" s="14" customFormat="1">
      <c r="B448" s="174"/>
      <c r="D448" s="162" t="s">
        <v>151</v>
      </c>
      <c r="E448" s="175" t="s">
        <v>1</v>
      </c>
      <c r="F448" s="176" t="s">
        <v>497</v>
      </c>
      <c r="H448" s="177">
        <v>55</v>
      </c>
      <c r="I448" s="178"/>
      <c r="L448" s="174"/>
      <c r="M448" s="179"/>
      <c r="N448" s="180"/>
      <c r="O448" s="180"/>
      <c r="P448" s="180"/>
      <c r="Q448" s="180"/>
      <c r="R448" s="180"/>
      <c r="S448" s="180"/>
      <c r="T448" s="181"/>
      <c r="AT448" s="175" t="s">
        <v>151</v>
      </c>
      <c r="AU448" s="175" t="s">
        <v>83</v>
      </c>
      <c r="AV448" s="14" t="s">
        <v>83</v>
      </c>
      <c r="AW448" s="14" t="s">
        <v>32</v>
      </c>
      <c r="AX448" s="14" t="s">
        <v>81</v>
      </c>
      <c r="AY448" s="175" t="s">
        <v>140</v>
      </c>
    </row>
    <row r="449" spans="1:65" s="2" customFormat="1" ht="24.2" customHeight="1">
      <c r="A449" s="32"/>
      <c r="B449" s="148"/>
      <c r="C449" s="149" t="s">
        <v>617</v>
      </c>
      <c r="D449" s="149" t="s">
        <v>142</v>
      </c>
      <c r="E449" s="150" t="s">
        <v>618</v>
      </c>
      <c r="F449" s="151" t="s">
        <v>619</v>
      </c>
      <c r="G449" s="152" t="s">
        <v>270</v>
      </c>
      <c r="H449" s="153">
        <v>110</v>
      </c>
      <c r="I449" s="154"/>
      <c r="J449" s="155">
        <f>ROUND(I449*H449,2)</f>
        <v>0</v>
      </c>
      <c r="K449" s="151" t="s">
        <v>146</v>
      </c>
      <c r="L449" s="33"/>
      <c r="M449" s="156" t="s">
        <v>1</v>
      </c>
      <c r="N449" s="157" t="s">
        <v>40</v>
      </c>
      <c r="O449" s="58"/>
      <c r="P449" s="158">
        <f>O449*H449</f>
        <v>0</v>
      </c>
      <c r="Q449" s="158">
        <v>1.6900000000000001E-3</v>
      </c>
      <c r="R449" s="158">
        <f>Q449*H449</f>
        <v>0.18590000000000001</v>
      </c>
      <c r="S449" s="158">
        <v>0</v>
      </c>
      <c r="T449" s="159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60" t="s">
        <v>242</v>
      </c>
      <c r="AT449" s="160" t="s">
        <v>142</v>
      </c>
      <c r="AU449" s="160" t="s">
        <v>83</v>
      </c>
      <c r="AY449" s="17" t="s">
        <v>140</v>
      </c>
      <c r="BE449" s="161">
        <f>IF(N449="základní",J449,0)</f>
        <v>0</v>
      </c>
      <c r="BF449" s="161">
        <f>IF(N449="snížená",J449,0)</f>
        <v>0</v>
      </c>
      <c r="BG449" s="161">
        <f>IF(N449="zákl. přenesená",J449,0)</f>
        <v>0</v>
      </c>
      <c r="BH449" s="161">
        <f>IF(N449="sníž. přenesená",J449,0)</f>
        <v>0</v>
      </c>
      <c r="BI449" s="161">
        <f>IF(N449="nulová",J449,0)</f>
        <v>0</v>
      </c>
      <c r="BJ449" s="17" t="s">
        <v>81</v>
      </c>
      <c r="BK449" s="161">
        <f>ROUND(I449*H449,2)</f>
        <v>0</v>
      </c>
      <c r="BL449" s="17" t="s">
        <v>242</v>
      </c>
      <c r="BM449" s="160" t="s">
        <v>620</v>
      </c>
    </row>
    <row r="450" spans="1:65" s="2" customFormat="1" ht="19.5">
      <c r="A450" s="32"/>
      <c r="B450" s="33"/>
      <c r="C450" s="32"/>
      <c r="D450" s="162" t="s">
        <v>149</v>
      </c>
      <c r="E450" s="32"/>
      <c r="F450" s="163" t="s">
        <v>621</v>
      </c>
      <c r="G450" s="32"/>
      <c r="H450" s="32"/>
      <c r="I450" s="164"/>
      <c r="J450" s="32"/>
      <c r="K450" s="32"/>
      <c r="L450" s="33"/>
      <c r="M450" s="165"/>
      <c r="N450" s="166"/>
      <c r="O450" s="58"/>
      <c r="P450" s="58"/>
      <c r="Q450" s="58"/>
      <c r="R450" s="58"/>
      <c r="S450" s="58"/>
      <c r="T450" s="59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7" t="s">
        <v>149</v>
      </c>
      <c r="AU450" s="17" t="s">
        <v>83</v>
      </c>
    </row>
    <row r="451" spans="1:65" s="13" customFormat="1">
      <c r="B451" s="167"/>
      <c r="D451" s="162" t="s">
        <v>151</v>
      </c>
      <c r="E451" s="168" t="s">
        <v>1</v>
      </c>
      <c r="F451" s="169" t="s">
        <v>589</v>
      </c>
      <c r="H451" s="168" t="s">
        <v>1</v>
      </c>
      <c r="I451" s="170"/>
      <c r="L451" s="167"/>
      <c r="M451" s="171"/>
      <c r="N451" s="172"/>
      <c r="O451" s="172"/>
      <c r="P451" s="172"/>
      <c r="Q451" s="172"/>
      <c r="R451" s="172"/>
      <c r="S451" s="172"/>
      <c r="T451" s="173"/>
      <c r="AT451" s="168" t="s">
        <v>151</v>
      </c>
      <c r="AU451" s="168" t="s">
        <v>83</v>
      </c>
      <c r="AV451" s="13" t="s">
        <v>81</v>
      </c>
      <c r="AW451" s="13" t="s">
        <v>32</v>
      </c>
      <c r="AX451" s="13" t="s">
        <v>75</v>
      </c>
      <c r="AY451" s="168" t="s">
        <v>140</v>
      </c>
    </row>
    <row r="452" spans="1:65" s="14" customFormat="1">
      <c r="B452" s="174"/>
      <c r="D452" s="162" t="s">
        <v>151</v>
      </c>
      <c r="E452" s="175" t="s">
        <v>1</v>
      </c>
      <c r="F452" s="176" t="s">
        <v>590</v>
      </c>
      <c r="H452" s="177">
        <v>110</v>
      </c>
      <c r="I452" s="178"/>
      <c r="L452" s="174"/>
      <c r="M452" s="179"/>
      <c r="N452" s="180"/>
      <c r="O452" s="180"/>
      <c r="P452" s="180"/>
      <c r="Q452" s="180"/>
      <c r="R452" s="180"/>
      <c r="S452" s="180"/>
      <c r="T452" s="181"/>
      <c r="AT452" s="175" t="s">
        <v>151</v>
      </c>
      <c r="AU452" s="175" t="s">
        <v>83</v>
      </c>
      <c r="AV452" s="14" t="s">
        <v>83</v>
      </c>
      <c r="AW452" s="14" t="s">
        <v>32</v>
      </c>
      <c r="AX452" s="14" t="s">
        <v>81</v>
      </c>
      <c r="AY452" s="175" t="s">
        <v>140</v>
      </c>
    </row>
    <row r="453" spans="1:65" s="2" customFormat="1" ht="37.9" customHeight="1">
      <c r="A453" s="32"/>
      <c r="B453" s="148"/>
      <c r="C453" s="149" t="s">
        <v>622</v>
      </c>
      <c r="D453" s="149" t="s">
        <v>142</v>
      </c>
      <c r="E453" s="150" t="s">
        <v>623</v>
      </c>
      <c r="F453" s="151" t="s">
        <v>624</v>
      </c>
      <c r="G453" s="152" t="s">
        <v>270</v>
      </c>
      <c r="H453" s="153">
        <v>21</v>
      </c>
      <c r="I453" s="154"/>
      <c r="J453" s="155">
        <f>ROUND(I453*H453,2)</f>
        <v>0</v>
      </c>
      <c r="K453" s="151" t="s">
        <v>146</v>
      </c>
      <c r="L453" s="33"/>
      <c r="M453" s="156" t="s">
        <v>1</v>
      </c>
      <c r="N453" s="157" t="s">
        <v>40</v>
      </c>
      <c r="O453" s="58"/>
      <c r="P453" s="158">
        <f>O453*H453</f>
        <v>0</v>
      </c>
      <c r="Q453" s="158">
        <v>2.1700000000000001E-3</v>
      </c>
      <c r="R453" s="158">
        <f>Q453*H453</f>
        <v>4.5569999999999999E-2</v>
      </c>
      <c r="S453" s="158">
        <v>0</v>
      </c>
      <c r="T453" s="159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60" t="s">
        <v>242</v>
      </c>
      <c r="AT453" s="160" t="s">
        <v>142</v>
      </c>
      <c r="AU453" s="160" t="s">
        <v>83</v>
      </c>
      <c r="AY453" s="17" t="s">
        <v>140</v>
      </c>
      <c r="BE453" s="161">
        <f>IF(N453="základní",J453,0)</f>
        <v>0</v>
      </c>
      <c r="BF453" s="161">
        <f>IF(N453="snížená",J453,0)</f>
        <v>0</v>
      </c>
      <c r="BG453" s="161">
        <f>IF(N453="zákl. přenesená",J453,0)</f>
        <v>0</v>
      </c>
      <c r="BH453" s="161">
        <f>IF(N453="sníž. přenesená",J453,0)</f>
        <v>0</v>
      </c>
      <c r="BI453" s="161">
        <f>IF(N453="nulová",J453,0)</f>
        <v>0</v>
      </c>
      <c r="BJ453" s="17" t="s">
        <v>81</v>
      </c>
      <c r="BK453" s="161">
        <f>ROUND(I453*H453,2)</f>
        <v>0</v>
      </c>
      <c r="BL453" s="17" t="s">
        <v>242</v>
      </c>
      <c r="BM453" s="160" t="s">
        <v>625</v>
      </c>
    </row>
    <row r="454" spans="1:65" s="2" customFormat="1" ht="19.5">
      <c r="A454" s="32"/>
      <c r="B454" s="33"/>
      <c r="C454" s="32"/>
      <c r="D454" s="162" t="s">
        <v>149</v>
      </c>
      <c r="E454" s="32"/>
      <c r="F454" s="163" t="s">
        <v>626</v>
      </c>
      <c r="G454" s="32"/>
      <c r="H454" s="32"/>
      <c r="I454" s="164"/>
      <c r="J454" s="32"/>
      <c r="K454" s="32"/>
      <c r="L454" s="33"/>
      <c r="M454" s="165"/>
      <c r="N454" s="166"/>
      <c r="O454" s="58"/>
      <c r="P454" s="58"/>
      <c r="Q454" s="58"/>
      <c r="R454" s="58"/>
      <c r="S454" s="58"/>
      <c r="T454" s="59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T454" s="17" t="s">
        <v>149</v>
      </c>
      <c r="AU454" s="17" t="s">
        <v>83</v>
      </c>
    </row>
    <row r="455" spans="1:65" s="13" customFormat="1">
      <c r="B455" s="167"/>
      <c r="D455" s="162" t="s">
        <v>151</v>
      </c>
      <c r="E455" s="168" t="s">
        <v>1</v>
      </c>
      <c r="F455" s="169" t="s">
        <v>627</v>
      </c>
      <c r="H455" s="168" t="s">
        <v>1</v>
      </c>
      <c r="I455" s="170"/>
      <c r="L455" s="167"/>
      <c r="M455" s="171"/>
      <c r="N455" s="172"/>
      <c r="O455" s="172"/>
      <c r="P455" s="172"/>
      <c r="Q455" s="172"/>
      <c r="R455" s="172"/>
      <c r="S455" s="172"/>
      <c r="T455" s="173"/>
      <c r="AT455" s="168" t="s">
        <v>151</v>
      </c>
      <c r="AU455" s="168" t="s">
        <v>83</v>
      </c>
      <c r="AV455" s="13" t="s">
        <v>81</v>
      </c>
      <c r="AW455" s="13" t="s">
        <v>32</v>
      </c>
      <c r="AX455" s="13" t="s">
        <v>75</v>
      </c>
      <c r="AY455" s="168" t="s">
        <v>140</v>
      </c>
    </row>
    <row r="456" spans="1:65" s="14" customFormat="1">
      <c r="B456" s="174"/>
      <c r="D456" s="162" t="s">
        <v>151</v>
      </c>
      <c r="E456" s="175" t="s">
        <v>1</v>
      </c>
      <c r="F456" s="176" t="s">
        <v>7</v>
      </c>
      <c r="H456" s="177">
        <v>21</v>
      </c>
      <c r="I456" s="178"/>
      <c r="L456" s="174"/>
      <c r="M456" s="179"/>
      <c r="N456" s="180"/>
      <c r="O456" s="180"/>
      <c r="P456" s="180"/>
      <c r="Q456" s="180"/>
      <c r="R456" s="180"/>
      <c r="S456" s="180"/>
      <c r="T456" s="181"/>
      <c r="AT456" s="175" t="s">
        <v>151</v>
      </c>
      <c r="AU456" s="175" t="s">
        <v>83</v>
      </c>
      <c r="AV456" s="14" t="s">
        <v>83</v>
      </c>
      <c r="AW456" s="14" t="s">
        <v>32</v>
      </c>
      <c r="AX456" s="14" t="s">
        <v>81</v>
      </c>
      <c r="AY456" s="175" t="s">
        <v>140</v>
      </c>
    </row>
    <row r="457" spans="1:65" s="2" customFormat="1" ht="24.2" customHeight="1">
      <c r="A457" s="32"/>
      <c r="B457" s="148"/>
      <c r="C457" s="149" t="s">
        <v>628</v>
      </c>
      <c r="D457" s="149" t="s">
        <v>142</v>
      </c>
      <c r="E457" s="150" t="s">
        <v>629</v>
      </c>
      <c r="F457" s="151" t="s">
        <v>630</v>
      </c>
      <c r="G457" s="152" t="s">
        <v>504</v>
      </c>
      <c r="H457" s="201"/>
      <c r="I457" s="154"/>
      <c r="J457" s="155">
        <f>ROUND(I457*H457,2)</f>
        <v>0</v>
      </c>
      <c r="K457" s="151" t="s">
        <v>146</v>
      </c>
      <c r="L457" s="33"/>
      <c r="M457" s="156" t="s">
        <v>1</v>
      </c>
      <c r="N457" s="157" t="s">
        <v>40</v>
      </c>
      <c r="O457" s="58"/>
      <c r="P457" s="158">
        <f>O457*H457</f>
        <v>0</v>
      </c>
      <c r="Q457" s="158">
        <v>0</v>
      </c>
      <c r="R457" s="158">
        <f>Q457*H457</f>
        <v>0</v>
      </c>
      <c r="S457" s="158">
        <v>0</v>
      </c>
      <c r="T457" s="159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60" t="s">
        <v>242</v>
      </c>
      <c r="AT457" s="160" t="s">
        <v>142</v>
      </c>
      <c r="AU457" s="160" t="s">
        <v>83</v>
      </c>
      <c r="AY457" s="17" t="s">
        <v>140</v>
      </c>
      <c r="BE457" s="161">
        <f>IF(N457="základní",J457,0)</f>
        <v>0</v>
      </c>
      <c r="BF457" s="161">
        <f>IF(N457="snížená",J457,0)</f>
        <v>0</v>
      </c>
      <c r="BG457" s="161">
        <f>IF(N457="zákl. přenesená",J457,0)</f>
        <v>0</v>
      </c>
      <c r="BH457" s="161">
        <f>IF(N457="sníž. přenesená",J457,0)</f>
        <v>0</v>
      </c>
      <c r="BI457" s="161">
        <f>IF(N457="nulová",J457,0)</f>
        <v>0</v>
      </c>
      <c r="BJ457" s="17" t="s">
        <v>81</v>
      </c>
      <c r="BK457" s="161">
        <f>ROUND(I457*H457,2)</f>
        <v>0</v>
      </c>
      <c r="BL457" s="17" t="s">
        <v>242</v>
      </c>
      <c r="BM457" s="160" t="s">
        <v>631</v>
      </c>
    </row>
    <row r="458" spans="1:65" s="2" customFormat="1" ht="29.25">
      <c r="A458" s="32"/>
      <c r="B458" s="33"/>
      <c r="C458" s="32"/>
      <c r="D458" s="162" t="s">
        <v>149</v>
      </c>
      <c r="E458" s="32"/>
      <c r="F458" s="163" t="s">
        <v>632</v>
      </c>
      <c r="G458" s="32"/>
      <c r="H458" s="32"/>
      <c r="I458" s="164"/>
      <c r="J458" s="32"/>
      <c r="K458" s="32"/>
      <c r="L458" s="33"/>
      <c r="M458" s="165"/>
      <c r="N458" s="166"/>
      <c r="O458" s="58"/>
      <c r="P458" s="58"/>
      <c r="Q458" s="58"/>
      <c r="R458" s="58"/>
      <c r="S458" s="58"/>
      <c r="T458" s="59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7" t="s">
        <v>149</v>
      </c>
      <c r="AU458" s="17" t="s">
        <v>83</v>
      </c>
    </row>
    <row r="459" spans="1:65" s="12" customFormat="1" ht="22.9" customHeight="1">
      <c r="B459" s="135"/>
      <c r="D459" s="136" t="s">
        <v>74</v>
      </c>
      <c r="E459" s="146" t="s">
        <v>633</v>
      </c>
      <c r="F459" s="146" t="s">
        <v>634</v>
      </c>
      <c r="I459" s="138"/>
      <c r="J459" s="147">
        <f>BK459</f>
        <v>0</v>
      </c>
      <c r="L459" s="135"/>
      <c r="M459" s="140"/>
      <c r="N459" s="141"/>
      <c r="O459" s="141"/>
      <c r="P459" s="142">
        <f>SUM(P460:P462)</f>
        <v>0</v>
      </c>
      <c r="Q459" s="141"/>
      <c r="R459" s="142">
        <f>SUM(R460:R462)</f>
        <v>0</v>
      </c>
      <c r="S459" s="141"/>
      <c r="T459" s="143">
        <f>SUM(T460:T462)</f>
        <v>0</v>
      </c>
      <c r="AR459" s="136" t="s">
        <v>83</v>
      </c>
      <c r="AT459" s="144" t="s">
        <v>74</v>
      </c>
      <c r="AU459" s="144" t="s">
        <v>81</v>
      </c>
      <c r="AY459" s="136" t="s">
        <v>140</v>
      </c>
      <c r="BK459" s="145">
        <f>SUM(BK460:BK462)</f>
        <v>0</v>
      </c>
    </row>
    <row r="460" spans="1:65" s="2" customFormat="1" ht="55.5" customHeight="1">
      <c r="A460" s="32"/>
      <c r="B460" s="148"/>
      <c r="C460" s="149" t="s">
        <v>635</v>
      </c>
      <c r="D460" s="149" t="s">
        <v>142</v>
      </c>
      <c r="E460" s="150" t="s">
        <v>636</v>
      </c>
      <c r="F460" s="151" t="s">
        <v>637</v>
      </c>
      <c r="G460" s="152" t="s">
        <v>320</v>
      </c>
      <c r="H460" s="153">
        <v>1</v>
      </c>
      <c r="I460" s="154"/>
      <c r="J460" s="155">
        <f>ROUND(I460*H460,2)</f>
        <v>0</v>
      </c>
      <c r="K460" s="151" t="s">
        <v>1</v>
      </c>
      <c r="L460" s="33"/>
      <c r="M460" s="156" t="s">
        <v>1</v>
      </c>
      <c r="N460" s="157" t="s">
        <v>40</v>
      </c>
      <c r="O460" s="58"/>
      <c r="P460" s="158">
        <f>O460*H460</f>
        <v>0</v>
      </c>
      <c r="Q460" s="158">
        <v>0</v>
      </c>
      <c r="R460" s="158">
        <f>Q460*H460</f>
        <v>0</v>
      </c>
      <c r="S460" s="158">
        <v>0</v>
      </c>
      <c r="T460" s="159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60" t="s">
        <v>242</v>
      </c>
      <c r="AT460" s="160" t="s">
        <v>142</v>
      </c>
      <c r="AU460" s="160" t="s">
        <v>83</v>
      </c>
      <c r="AY460" s="17" t="s">
        <v>140</v>
      </c>
      <c r="BE460" s="161">
        <f>IF(N460="základní",J460,0)</f>
        <v>0</v>
      </c>
      <c r="BF460" s="161">
        <f>IF(N460="snížená",J460,0)</f>
        <v>0</v>
      </c>
      <c r="BG460" s="161">
        <f>IF(N460="zákl. přenesená",J460,0)</f>
        <v>0</v>
      </c>
      <c r="BH460" s="161">
        <f>IF(N460="sníž. přenesená",J460,0)</f>
        <v>0</v>
      </c>
      <c r="BI460" s="161">
        <f>IF(N460="nulová",J460,0)</f>
        <v>0</v>
      </c>
      <c r="BJ460" s="17" t="s">
        <v>81</v>
      </c>
      <c r="BK460" s="161">
        <f>ROUND(I460*H460,2)</f>
        <v>0</v>
      </c>
      <c r="BL460" s="17" t="s">
        <v>242</v>
      </c>
      <c r="BM460" s="160" t="s">
        <v>638</v>
      </c>
    </row>
    <row r="461" spans="1:65" s="2" customFormat="1" ht="39">
      <c r="A461" s="32"/>
      <c r="B461" s="33"/>
      <c r="C461" s="32"/>
      <c r="D461" s="162" t="s">
        <v>149</v>
      </c>
      <c r="E461" s="32"/>
      <c r="F461" s="163" t="s">
        <v>637</v>
      </c>
      <c r="G461" s="32"/>
      <c r="H461" s="32"/>
      <c r="I461" s="164"/>
      <c r="J461" s="32"/>
      <c r="K461" s="32"/>
      <c r="L461" s="33"/>
      <c r="M461" s="165"/>
      <c r="N461" s="166"/>
      <c r="O461" s="58"/>
      <c r="P461" s="58"/>
      <c r="Q461" s="58"/>
      <c r="R461" s="58"/>
      <c r="S461" s="58"/>
      <c r="T461" s="59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7" t="s">
        <v>149</v>
      </c>
      <c r="AU461" s="17" t="s">
        <v>83</v>
      </c>
    </row>
    <row r="462" spans="1:65" s="14" customFormat="1">
      <c r="B462" s="174"/>
      <c r="D462" s="162" t="s">
        <v>151</v>
      </c>
      <c r="E462" s="175" t="s">
        <v>1</v>
      </c>
      <c r="F462" s="176" t="s">
        <v>81</v>
      </c>
      <c r="H462" s="177">
        <v>1</v>
      </c>
      <c r="I462" s="178"/>
      <c r="L462" s="174"/>
      <c r="M462" s="179"/>
      <c r="N462" s="180"/>
      <c r="O462" s="180"/>
      <c r="P462" s="180"/>
      <c r="Q462" s="180"/>
      <c r="R462" s="180"/>
      <c r="S462" s="180"/>
      <c r="T462" s="181"/>
      <c r="AT462" s="175" t="s">
        <v>151</v>
      </c>
      <c r="AU462" s="175" t="s">
        <v>83</v>
      </c>
      <c r="AV462" s="14" t="s">
        <v>83</v>
      </c>
      <c r="AW462" s="14" t="s">
        <v>32</v>
      </c>
      <c r="AX462" s="14" t="s">
        <v>81</v>
      </c>
      <c r="AY462" s="175" t="s">
        <v>140</v>
      </c>
    </row>
    <row r="463" spans="1:65" s="12" customFormat="1" ht="22.9" customHeight="1">
      <c r="B463" s="135"/>
      <c r="D463" s="136" t="s">
        <v>74</v>
      </c>
      <c r="E463" s="146" t="s">
        <v>639</v>
      </c>
      <c r="F463" s="146" t="s">
        <v>640</v>
      </c>
      <c r="I463" s="138"/>
      <c r="J463" s="147">
        <f>BK463</f>
        <v>0</v>
      </c>
      <c r="L463" s="135"/>
      <c r="M463" s="140"/>
      <c r="N463" s="141"/>
      <c r="O463" s="141"/>
      <c r="P463" s="142">
        <f>SUM(P464:P522)</f>
        <v>0</v>
      </c>
      <c r="Q463" s="141"/>
      <c r="R463" s="142">
        <f>SUM(R464:R522)</f>
        <v>0</v>
      </c>
      <c r="S463" s="141"/>
      <c r="T463" s="143">
        <f>SUM(T464:T522)</f>
        <v>0.17800000000000002</v>
      </c>
      <c r="AR463" s="136" t="s">
        <v>83</v>
      </c>
      <c r="AT463" s="144" t="s">
        <v>74</v>
      </c>
      <c r="AU463" s="144" t="s">
        <v>81</v>
      </c>
      <c r="AY463" s="136" t="s">
        <v>140</v>
      </c>
      <c r="BK463" s="145">
        <f>SUM(BK464:BK522)</f>
        <v>0</v>
      </c>
    </row>
    <row r="464" spans="1:65" s="2" customFormat="1" ht="44.25" customHeight="1">
      <c r="A464" s="32"/>
      <c r="B464" s="148"/>
      <c r="C464" s="149" t="s">
        <v>641</v>
      </c>
      <c r="D464" s="149" t="s">
        <v>142</v>
      </c>
      <c r="E464" s="150" t="s">
        <v>642</v>
      </c>
      <c r="F464" s="151" t="s">
        <v>643</v>
      </c>
      <c r="G464" s="152" t="s">
        <v>320</v>
      </c>
      <c r="H464" s="153">
        <v>1</v>
      </c>
      <c r="I464" s="154"/>
      <c r="J464" s="155">
        <f>ROUND(I464*H464,2)</f>
        <v>0</v>
      </c>
      <c r="K464" s="151" t="s">
        <v>1</v>
      </c>
      <c r="L464" s="33"/>
      <c r="M464" s="156" t="s">
        <v>1</v>
      </c>
      <c r="N464" s="157" t="s">
        <v>40</v>
      </c>
      <c r="O464" s="58"/>
      <c r="P464" s="158">
        <f>O464*H464</f>
        <v>0</v>
      </c>
      <c r="Q464" s="158">
        <v>0</v>
      </c>
      <c r="R464" s="158">
        <f>Q464*H464</f>
        <v>0</v>
      </c>
      <c r="S464" s="158">
        <v>0</v>
      </c>
      <c r="T464" s="159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60" t="s">
        <v>242</v>
      </c>
      <c r="AT464" s="160" t="s">
        <v>142</v>
      </c>
      <c r="AU464" s="160" t="s">
        <v>83</v>
      </c>
      <c r="AY464" s="17" t="s">
        <v>140</v>
      </c>
      <c r="BE464" s="161">
        <f>IF(N464="základní",J464,0)</f>
        <v>0</v>
      </c>
      <c r="BF464" s="161">
        <f>IF(N464="snížená",J464,0)</f>
        <v>0</v>
      </c>
      <c r="BG464" s="161">
        <f>IF(N464="zákl. přenesená",J464,0)</f>
        <v>0</v>
      </c>
      <c r="BH464" s="161">
        <f>IF(N464="sníž. přenesená",J464,0)</f>
        <v>0</v>
      </c>
      <c r="BI464" s="161">
        <f>IF(N464="nulová",J464,0)</f>
        <v>0</v>
      </c>
      <c r="BJ464" s="17" t="s">
        <v>81</v>
      </c>
      <c r="BK464" s="161">
        <f>ROUND(I464*H464,2)</f>
        <v>0</v>
      </c>
      <c r="BL464" s="17" t="s">
        <v>242</v>
      </c>
      <c r="BM464" s="160" t="s">
        <v>644</v>
      </c>
    </row>
    <row r="465" spans="1:65" s="2" customFormat="1" ht="29.25">
      <c r="A465" s="32"/>
      <c r="B465" s="33"/>
      <c r="C465" s="32"/>
      <c r="D465" s="162" t="s">
        <v>149</v>
      </c>
      <c r="E465" s="32"/>
      <c r="F465" s="163" t="s">
        <v>645</v>
      </c>
      <c r="G465" s="32"/>
      <c r="H465" s="32"/>
      <c r="I465" s="164"/>
      <c r="J465" s="32"/>
      <c r="K465" s="32"/>
      <c r="L465" s="33"/>
      <c r="M465" s="165"/>
      <c r="N465" s="166"/>
      <c r="O465" s="58"/>
      <c r="P465" s="58"/>
      <c r="Q465" s="58"/>
      <c r="R465" s="58"/>
      <c r="S465" s="58"/>
      <c r="T465" s="59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7" t="s">
        <v>149</v>
      </c>
      <c r="AU465" s="17" t="s">
        <v>83</v>
      </c>
    </row>
    <row r="466" spans="1:65" s="14" customFormat="1">
      <c r="B466" s="174"/>
      <c r="D466" s="162" t="s">
        <v>151</v>
      </c>
      <c r="E466" s="175" t="s">
        <v>1</v>
      </c>
      <c r="F466" s="176" t="s">
        <v>81</v>
      </c>
      <c r="H466" s="177">
        <v>1</v>
      </c>
      <c r="I466" s="178"/>
      <c r="L466" s="174"/>
      <c r="M466" s="179"/>
      <c r="N466" s="180"/>
      <c r="O466" s="180"/>
      <c r="P466" s="180"/>
      <c r="Q466" s="180"/>
      <c r="R466" s="180"/>
      <c r="S466" s="180"/>
      <c r="T466" s="181"/>
      <c r="AT466" s="175" t="s">
        <v>151</v>
      </c>
      <c r="AU466" s="175" t="s">
        <v>83</v>
      </c>
      <c r="AV466" s="14" t="s">
        <v>83</v>
      </c>
      <c r="AW466" s="14" t="s">
        <v>32</v>
      </c>
      <c r="AX466" s="14" t="s">
        <v>81</v>
      </c>
      <c r="AY466" s="175" t="s">
        <v>140</v>
      </c>
    </row>
    <row r="467" spans="1:65" s="2" customFormat="1" ht="66.75" customHeight="1">
      <c r="A467" s="32"/>
      <c r="B467" s="148"/>
      <c r="C467" s="149" t="s">
        <v>646</v>
      </c>
      <c r="D467" s="149" t="s">
        <v>142</v>
      </c>
      <c r="E467" s="150" t="s">
        <v>647</v>
      </c>
      <c r="F467" s="151" t="s">
        <v>648</v>
      </c>
      <c r="G467" s="152" t="s">
        <v>320</v>
      </c>
      <c r="H467" s="153">
        <v>1</v>
      </c>
      <c r="I467" s="154"/>
      <c r="J467" s="155">
        <f>ROUND(I467*H467,2)</f>
        <v>0</v>
      </c>
      <c r="K467" s="151" t="s">
        <v>1</v>
      </c>
      <c r="L467" s="33"/>
      <c r="M467" s="156" t="s">
        <v>1</v>
      </c>
      <c r="N467" s="157" t="s">
        <v>40</v>
      </c>
      <c r="O467" s="58"/>
      <c r="P467" s="158">
        <f>O467*H467</f>
        <v>0</v>
      </c>
      <c r="Q467" s="158">
        <v>0</v>
      </c>
      <c r="R467" s="158">
        <f>Q467*H467</f>
        <v>0</v>
      </c>
      <c r="S467" s="158">
        <v>0</v>
      </c>
      <c r="T467" s="159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60" t="s">
        <v>242</v>
      </c>
      <c r="AT467" s="160" t="s">
        <v>142</v>
      </c>
      <c r="AU467" s="160" t="s">
        <v>83</v>
      </c>
      <c r="AY467" s="17" t="s">
        <v>140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7" t="s">
        <v>81</v>
      </c>
      <c r="BK467" s="161">
        <f>ROUND(I467*H467,2)</f>
        <v>0</v>
      </c>
      <c r="BL467" s="17" t="s">
        <v>242</v>
      </c>
      <c r="BM467" s="160" t="s">
        <v>649</v>
      </c>
    </row>
    <row r="468" spans="1:65" s="2" customFormat="1" ht="48.75">
      <c r="A468" s="32"/>
      <c r="B468" s="33"/>
      <c r="C468" s="32"/>
      <c r="D468" s="162" t="s">
        <v>149</v>
      </c>
      <c r="E468" s="32"/>
      <c r="F468" s="163" t="s">
        <v>648</v>
      </c>
      <c r="G468" s="32"/>
      <c r="H468" s="32"/>
      <c r="I468" s="164"/>
      <c r="J468" s="32"/>
      <c r="K468" s="32"/>
      <c r="L468" s="33"/>
      <c r="M468" s="165"/>
      <c r="N468" s="166"/>
      <c r="O468" s="58"/>
      <c r="P468" s="58"/>
      <c r="Q468" s="58"/>
      <c r="R468" s="58"/>
      <c r="S468" s="58"/>
      <c r="T468" s="59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T468" s="17" t="s">
        <v>149</v>
      </c>
      <c r="AU468" s="17" t="s">
        <v>83</v>
      </c>
    </row>
    <row r="469" spans="1:65" s="14" customFormat="1">
      <c r="B469" s="174"/>
      <c r="D469" s="162" t="s">
        <v>151</v>
      </c>
      <c r="E469" s="175" t="s">
        <v>1</v>
      </c>
      <c r="F469" s="176" t="s">
        <v>81</v>
      </c>
      <c r="H469" s="177">
        <v>1</v>
      </c>
      <c r="I469" s="178"/>
      <c r="L469" s="174"/>
      <c r="M469" s="179"/>
      <c r="N469" s="180"/>
      <c r="O469" s="180"/>
      <c r="P469" s="180"/>
      <c r="Q469" s="180"/>
      <c r="R469" s="180"/>
      <c r="S469" s="180"/>
      <c r="T469" s="181"/>
      <c r="AT469" s="175" t="s">
        <v>151</v>
      </c>
      <c r="AU469" s="175" t="s">
        <v>83</v>
      </c>
      <c r="AV469" s="14" t="s">
        <v>83</v>
      </c>
      <c r="AW469" s="14" t="s">
        <v>32</v>
      </c>
      <c r="AX469" s="14" t="s">
        <v>81</v>
      </c>
      <c r="AY469" s="175" t="s">
        <v>140</v>
      </c>
    </row>
    <row r="470" spans="1:65" s="2" customFormat="1" ht="55.5" customHeight="1">
      <c r="A470" s="32"/>
      <c r="B470" s="148"/>
      <c r="C470" s="149" t="s">
        <v>650</v>
      </c>
      <c r="D470" s="149" t="s">
        <v>142</v>
      </c>
      <c r="E470" s="150" t="s">
        <v>651</v>
      </c>
      <c r="F470" s="151" t="s">
        <v>652</v>
      </c>
      <c r="G470" s="152" t="s">
        <v>320</v>
      </c>
      <c r="H470" s="153">
        <v>1</v>
      </c>
      <c r="I470" s="154"/>
      <c r="J470" s="155">
        <f>ROUND(I470*H470,2)</f>
        <v>0</v>
      </c>
      <c r="K470" s="151" t="s">
        <v>1</v>
      </c>
      <c r="L470" s="33"/>
      <c r="M470" s="156" t="s">
        <v>1</v>
      </c>
      <c r="N470" s="157" t="s">
        <v>40</v>
      </c>
      <c r="O470" s="58"/>
      <c r="P470" s="158">
        <f>O470*H470</f>
        <v>0</v>
      </c>
      <c r="Q470" s="158">
        <v>0</v>
      </c>
      <c r="R470" s="158">
        <f>Q470*H470</f>
        <v>0</v>
      </c>
      <c r="S470" s="158">
        <v>0</v>
      </c>
      <c r="T470" s="159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60" t="s">
        <v>242</v>
      </c>
      <c r="AT470" s="160" t="s">
        <v>142</v>
      </c>
      <c r="AU470" s="160" t="s">
        <v>83</v>
      </c>
      <c r="AY470" s="17" t="s">
        <v>140</v>
      </c>
      <c r="BE470" s="161">
        <f>IF(N470="základní",J470,0)</f>
        <v>0</v>
      </c>
      <c r="BF470" s="161">
        <f>IF(N470="snížená",J470,0)</f>
        <v>0</v>
      </c>
      <c r="BG470" s="161">
        <f>IF(N470="zákl. přenesená",J470,0)</f>
        <v>0</v>
      </c>
      <c r="BH470" s="161">
        <f>IF(N470="sníž. přenesená",J470,0)</f>
        <v>0</v>
      </c>
      <c r="BI470" s="161">
        <f>IF(N470="nulová",J470,0)</f>
        <v>0</v>
      </c>
      <c r="BJ470" s="17" t="s">
        <v>81</v>
      </c>
      <c r="BK470" s="161">
        <f>ROUND(I470*H470,2)</f>
        <v>0</v>
      </c>
      <c r="BL470" s="17" t="s">
        <v>242</v>
      </c>
      <c r="BM470" s="160" t="s">
        <v>653</v>
      </c>
    </row>
    <row r="471" spans="1:65" s="2" customFormat="1" ht="39">
      <c r="A471" s="32"/>
      <c r="B471" s="33"/>
      <c r="C471" s="32"/>
      <c r="D471" s="162" t="s">
        <v>149</v>
      </c>
      <c r="E471" s="32"/>
      <c r="F471" s="163" t="s">
        <v>652</v>
      </c>
      <c r="G471" s="32"/>
      <c r="H471" s="32"/>
      <c r="I471" s="164"/>
      <c r="J471" s="32"/>
      <c r="K471" s="32"/>
      <c r="L471" s="33"/>
      <c r="M471" s="165"/>
      <c r="N471" s="166"/>
      <c r="O471" s="58"/>
      <c r="P471" s="58"/>
      <c r="Q471" s="58"/>
      <c r="R471" s="58"/>
      <c r="S471" s="58"/>
      <c r="T471" s="59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T471" s="17" t="s">
        <v>149</v>
      </c>
      <c r="AU471" s="17" t="s">
        <v>83</v>
      </c>
    </row>
    <row r="472" spans="1:65" s="14" customFormat="1">
      <c r="B472" s="174"/>
      <c r="D472" s="162" t="s">
        <v>151</v>
      </c>
      <c r="E472" s="175" t="s">
        <v>1</v>
      </c>
      <c r="F472" s="176" t="s">
        <v>81</v>
      </c>
      <c r="H472" s="177">
        <v>1</v>
      </c>
      <c r="I472" s="178"/>
      <c r="L472" s="174"/>
      <c r="M472" s="179"/>
      <c r="N472" s="180"/>
      <c r="O472" s="180"/>
      <c r="P472" s="180"/>
      <c r="Q472" s="180"/>
      <c r="R472" s="180"/>
      <c r="S472" s="180"/>
      <c r="T472" s="181"/>
      <c r="AT472" s="175" t="s">
        <v>151</v>
      </c>
      <c r="AU472" s="175" t="s">
        <v>83</v>
      </c>
      <c r="AV472" s="14" t="s">
        <v>83</v>
      </c>
      <c r="AW472" s="14" t="s">
        <v>32</v>
      </c>
      <c r="AX472" s="14" t="s">
        <v>81</v>
      </c>
      <c r="AY472" s="175" t="s">
        <v>140</v>
      </c>
    </row>
    <row r="473" spans="1:65" s="2" customFormat="1" ht="55.5" customHeight="1">
      <c r="A473" s="32"/>
      <c r="B473" s="148"/>
      <c r="C473" s="149" t="s">
        <v>654</v>
      </c>
      <c r="D473" s="149" t="s">
        <v>142</v>
      </c>
      <c r="E473" s="150" t="s">
        <v>655</v>
      </c>
      <c r="F473" s="151" t="s">
        <v>656</v>
      </c>
      <c r="G473" s="152" t="s">
        <v>320</v>
      </c>
      <c r="H473" s="153">
        <v>2</v>
      </c>
      <c r="I473" s="154"/>
      <c r="J473" s="155">
        <f>ROUND(I473*H473,2)</f>
        <v>0</v>
      </c>
      <c r="K473" s="151" t="s">
        <v>1</v>
      </c>
      <c r="L473" s="33"/>
      <c r="M473" s="156" t="s">
        <v>1</v>
      </c>
      <c r="N473" s="157" t="s">
        <v>40</v>
      </c>
      <c r="O473" s="58"/>
      <c r="P473" s="158">
        <f>O473*H473</f>
        <v>0</v>
      </c>
      <c r="Q473" s="158">
        <v>0</v>
      </c>
      <c r="R473" s="158">
        <f>Q473*H473</f>
        <v>0</v>
      </c>
      <c r="S473" s="158">
        <v>0</v>
      </c>
      <c r="T473" s="159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60" t="s">
        <v>242</v>
      </c>
      <c r="AT473" s="160" t="s">
        <v>142</v>
      </c>
      <c r="AU473" s="160" t="s">
        <v>83</v>
      </c>
      <c r="AY473" s="17" t="s">
        <v>140</v>
      </c>
      <c r="BE473" s="161">
        <f>IF(N473="základní",J473,0)</f>
        <v>0</v>
      </c>
      <c r="BF473" s="161">
        <f>IF(N473="snížená",J473,0)</f>
        <v>0</v>
      </c>
      <c r="BG473" s="161">
        <f>IF(N473="zákl. přenesená",J473,0)</f>
        <v>0</v>
      </c>
      <c r="BH473" s="161">
        <f>IF(N473="sníž. přenesená",J473,0)</f>
        <v>0</v>
      </c>
      <c r="BI473" s="161">
        <f>IF(N473="nulová",J473,0)</f>
        <v>0</v>
      </c>
      <c r="BJ473" s="17" t="s">
        <v>81</v>
      </c>
      <c r="BK473" s="161">
        <f>ROUND(I473*H473,2)</f>
        <v>0</v>
      </c>
      <c r="BL473" s="17" t="s">
        <v>242</v>
      </c>
      <c r="BM473" s="160" t="s">
        <v>657</v>
      </c>
    </row>
    <row r="474" spans="1:65" s="2" customFormat="1" ht="39">
      <c r="A474" s="32"/>
      <c r="B474" s="33"/>
      <c r="C474" s="32"/>
      <c r="D474" s="162" t="s">
        <v>149</v>
      </c>
      <c r="E474" s="32"/>
      <c r="F474" s="163" t="s">
        <v>656</v>
      </c>
      <c r="G474" s="32"/>
      <c r="H474" s="32"/>
      <c r="I474" s="164"/>
      <c r="J474" s="32"/>
      <c r="K474" s="32"/>
      <c r="L474" s="33"/>
      <c r="M474" s="165"/>
      <c r="N474" s="166"/>
      <c r="O474" s="58"/>
      <c r="P474" s="58"/>
      <c r="Q474" s="58"/>
      <c r="R474" s="58"/>
      <c r="S474" s="58"/>
      <c r="T474" s="59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7" t="s">
        <v>149</v>
      </c>
      <c r="AU474" s="17" t="s">
        <v>83</v>
      </c>
    </row>
    <row r="475" spans="1:65" s="14" customFormat="1">
      <c r="B475" s="174"/>
      <c r="D475" s="162" t="s">
        <v>151</v>
      </c>
      <c r="E475" s="175" t="s">
        <v>1</v>
      </c>
      <c r="F475" s="176" t="s">
        <v>83</v>
      </c>
      <c r="H475" s="177">
        <v>2</v>
      </c>
      <c r="I475" s="178"/>
      <c r="L475" s="174"/>
      <c r="M475" s="179"/>
      <c r="N475" s="180"/>
      <c r="O475" s="180"/>
      <c r="P475" s="180"/>
      <c r="Q475" s="180"/>
      <c r="R475" s="180"/>
      <c r="S475" s="180"/>
      <c r="T475" s="181"/>
      <c r="AT475" s="175" t="s">
        <v>151</v>
      </c>
      <c r="AU475" s="175" t="s">
        <v>83</v>
      </c>
      <c r="AV475" s="14" t="s">
        <v>83</v>
      </c>
      <c r="AW475" s="14" t="s">
        <v>32</v>
      </c>
      <c r="AX475" s="14" t="s">
        <v>81</v>
      </c>
      <c r="AY475" s="175" t="s">
        <v>140</v>
      </c>
    </row>
    <row r="476" spans="1:65" s="2" customFormat="1" ht="49.15" customHeight="1">
      <c r="A476" s="32"/>
      <c r="B476" s="148"/>
      <c r="C476" s="149" t="s">
        <v>658</v>
      </c>
      <c r="D476" s="149" t="s">
        <v>142</v>
      </c>
      <c r="E476" s="150" t="s">
        <v>659</v>
      </c>
      <c r="F476" s="151" t="s">
        <v>660</v>
      </c>
      <c r="G476" s="152" t="s">
        <v>661</v>
      </c>
      <c r="H476" s="153">
        <v>37</v>
      </c>
      <c r="I476" s="154"/>
      <c r="J476" s="155">
        <f>ROUND(I476*H476,2)</f>
        <v>0</v>
      </c>
      <c r="K476" s="151" t="s">
        <v>1</v>
      </c>
      <c r="L476" s="33"/>
      <c r="M476" s="156" t="s">
        <v>1</v>
      </c>
      <c r="N476" s="157" t="s">
        <v>40</v>
      </c>
      <c r="O476" s="58"/>
      <c r="P476" s="158">
        <f>O476*H476</f>
        <v>0</v>
      </c>
      <c r="Q476" s="158">
        <v>0</v>
      </c>
      <c r="R476" s="158">
        <f>Q476*H476</f>
        <v>0</v>
      </c>
      <c r="S476" s="158">
        <v>0</v>
      </c>
      <c r="T476" s="159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60" t="s">
        <v>242</v>
      </c>
      <c r="AT476" s="160" t="s">
        <v>142</v>
      </c>
      <c r="AU476" s="160" t="s">
        <v>83</v>
      </c>
      <c r="AY476" s="17" t="s">
        <v>140</v>
      </c>
      <c r="BE476" s="161">
        <f>IF(N476="základní",J476,0)</f>
        <v>0</v>
      </c>
      <c r="BF476" s="161">
        <f>IF(N476="snížená",J476,0)</f>
        <v>0</v>
      </c>
      <c r="BG476" s="161">
        <f>IF(N476="zákl. přenesená",J476,0)</f>
        <v>0</v>
      </c>
      <c r="BH476" s="161">
        <f>IF(N476="sníž. přenesená",J476,0)</f>
        <v>0</v>
      </c>
      <c r="BI476" s="161">
        <f>IF(N476="nulová",J476,0)</f>
        <v>0</v>
      </c>
      <c r="BJ476" s="17" t="s">
        <v>81</v>
      </c>
      <c r="BK476" s="161">
        <f>ROUND(I476*H476,2)</f>
        <v>0</v>
      </c>
      <c r="BL476" s="17" t="s">
        <v>242</v>
      </c>
      <c r="BM476" s="160" t="s">
        <v>662</v>
      </c>
    </row>
    <row r="477" spans="1:65" s="2" customFormat="1" ht="19.5">
      <c r="A477" s="32"/>
      <c r="B477" s="33"/>
      <c r="C477" s="32"/>
      <c r="D477" s="162" t="s">
        <v>149</v>
      </c>
      <c r="E477" s="32"/>
      <c r="F477" s="163" t="s">
        <v>663</v>
      </c>
      <c r="G477" s="32"/>
      <c r="H477" s="32"/>
      <c r="I477" s="164"/>
      <c r="J477" s="32"/>
      <c r="K477" s="32"/>
      <c r="L477" s="33"/>
      <c r="M477" s="165"/>
      <c r="N477" s="166"/>
      <c r="O477" s="58"/>
      <c r="P477" s="58"/>
      <c r="Q477" s="58"/>
      <c r="R477" s="58"/>
      <c r="S477" s="58"/>
      <c r="T477" s="59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7" t="s">
        <v>149</v>
      </c>
      <c r="AU477" s="17" t="s">
        <v>83</v>
      </c>
    </row>
    <row r="478" spans="1:65" s="14" customFormat="1">
      <c r="B478" s="174"/>
      <c r="D478" s="162" t="s">
        <v>151</v>
      </c>
      <c r="E478" s="175" t="s">
        <v>1</v>
      </c>
      <c r="F478" s="176" t="s">
        <v>359</v>
      </c>
      <c r="H478" s="177">
        <v>37</v>
      </c>
      <c r="I478" s="178"/>
      <c r="L478" s="174"/>
      <c r="M478" s="179"/>
      <c r="N478" s="180"/>
      <c r="O478" s="180"/>
      <c r="P478" s="180"/>
      <c r="Q478" s="180"/>
      <c r="R478" s="180"/>
      <c r="S478" s="180"/>
      <c r="T478" s="181"/>
      <c r="AT478" s="175" t="s">
        <v>151</v>
      </c>
      <c r="AU478" s="175" t="s">
        <v>83</v>
      </c>
      <c r="AV478" s="14" t="s">
        <v>83</v>
      </c>
      <c r="AW478" s="14" t="s">
        <v>32</v>
      </c>
      <c r="AX478" s="14" t="s">
        <v>81</v>
      </c>
      <c r="AY478" s="175" t="s">
        <v>140</v>
      </c>
    </row>
    <row r="479" spans="1:65" s="2" customFormat="1" ht="49.15" customHeight="1">
      <c r="A479" s="32"/>
      <c r="B479" s="148"/>
      <c r="C479" s="149" t="s">
        <v>664</v>
      </c>
      <c r="D479" s="149" t="s">
        <v>142</v>
      </c>
      <c r="E479" s="150" t="s">
        <v>665</v>
      </c>
      <c r="F479" s="151" t="s">
        <v>666</v>
      </c>
      <c r="G479" s="152" t="s">
        <v>661</v>
      </c>
      <c r="H479" s="153">
        <v>120</v>
      </c>
      <c r="I479" s="154"/>
      <c r="J479" s="155">
        <f>ROUND(I479*H479,2)</f>
        <v>0</v>
      </c>
      <c r="K479" s="151" t="s">
        <v>1</v>
      </c>
      <c r="L479" s="33"/>
      <c r="M479" s="156" t="s">
        <v>1</v>
      </c>
      <c r="N479" s="157" t="s">
        <v>40</v>
      </c>
      <c r="O479" s="58"/>
      <c r="P479" s="158">
        <f>O479*H479</f>
        <v>0</v>
      </c>
      <c r="Q479" s="158">
        <v>0</v>
      </c>
      <c r="R479" s="158">
        <f>Q479*H479</f>
        <v>0</v>
      </c>
      <c r="S479" s="158">
        <v>0</v>
      </c>
      <c r="T479" s="159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60" t="s">
        <v>242</v>
      </c>
      <c r="AT479" s="160" t="s">
        <v>142</v>
      </c>
      <c r="AU479" s="160" t="s">
        <v>83</v>
      </c>
      <c r="AY479" s="17" t="s">
        <v>140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7" t="s">
        <v>81</v>
      </c>
      <c r="BK479" s="161">
        <f>ROUND(I479*H479,2)</f>
        <v>0</v>
      </c>
      <c r="BL479" s="17" t="s">
        <v>242</v>
      </c>
      <c r="BM479" s="160" t="s">
        <v>667</v>
      </c>
    </row>
    <row r="480" spans="1:65" s="2" customFormat="1" ht="19.5">
      <c r="A480" s="32"/>
      <c r="B480" s="33"/>
      <c r="C480" s="32"/>
      <c r="D480" s="162" t="s">
        <v>149</v>
      </c>
      <c r="E480" s="32"/>
      <c r="F480" s="163" t="s">
        <v>668</v>
      </c>
      <c r="G480" s="32"/>
      <c r="H480" s="32"/>
      <c r="I480" s="164"/>
      <c r="J480" s="32"/>
      <c r="K480" s="32"/>
      <c r="L480" s="33"/>
      <c r="M480" s="165"/>
      <c r="N480" s="166"/>
      <c r="O480" s="58"/>
      <c r="P480" s="58"/>
      <c r="Q480" s="58"/>
      <c r="R480" s="58"/>
      <c r="S480" s="58"/>
      <c r="T480" s="59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17" t="s">
        <v>149</v>
      </c>
      <c r="AU480" s="17" t="s">
        <v>83</v>
      </c>
    </row>
    <row r="481" spans="1:65" s="14" customFormat="1">
      <c r="B481" s="174"/>
      <c r="D481" s="162" t="s">
        <v>151</v>
      </c>
      <c r="E481" s="175" t="s">
        <v>1</v>
      </c>
      <c r="F481" s="176" t="s">
        <v>669</v>
      </c>
      <c r="H481" s="177">
        <v>120</v>
      </c>
      <c r="I481" s="178"/>
      <c r="L481" s="174"/>
      <c r="M481" s="179"/>
      <c r="N481" s="180"/>
      <c r="O481" s="180"/>
      <c r="P481" s="180"/>
      <c r="Q481" s="180"/>
      <c r="R481" s="180"/>
      <c r="S481" s="180"/>
      <c r="T481" s="181"/>
      <c r="AT481" s="175" t="s">
        <v>151</v>
      </c>
      <c r="AU481" s="175" t="s">
        <v>83</v>
      </c>
      <c r="AV481" s="14" t="s">
        <v>83</v>
      </c>
      <c r="AW481" s="14" t="s">
        <v>32</v>
      </c>
      <c r="AX481" s="14" t="s">
        <v>81</v>
      </c>
      <c r="AY481" s="175" t="s">
        <v>140</v>
      </c>
    </row>
    <row r="482" spans="1:65" s="2" customFormat="1" ht="49.15" customHeight="1">
      <c r="A482" s="32"/>
      <c r="B482" s="148"/>
      <c r="C482" s="149" t="s">
        <v>670</v>
      </c>
      <c r="D482" s="149" t="s">
        <v>142</v>
      </c>
      <c r="E482" s="150" t="s">
        <v>671</v>
      </c>
      <c r="F482" s="151" t="s">
        <v>672</v>
      </c>
      <c r="G482" s="152" t="s">
        <v>661</v>
      </c>
      <c r="H482" s="153">
        <v>35</v>
      </c>
      <c r="I482" s="154"/>
      <c r="J482" s="155">
        <f>ROUND(I482*H482,2)</f>
        <v>0</v>
      </c>
      <c r="K482" s="151" t="s">
        <v>1</v>
      </c>
      <c r="L482" s="33"/>
      <c r="M482" s="156" t="s">
        <v>1</v>
      </c>
      <c r="N482" s="157" t="s">
        <v>40</v>
      </c>
      <c r="O482" s="58"/>
      <c r="P482" s="158">
        <f>O482*H482</f>
        <v>0</v>
      </c>
      <c r="Q482" s="158">
        <v>0</v>
      </c>
      <c r="R482" s="158">
        <f>Q482*H482</f>
        <v>0</v>
      </c>
      <c r="S482" s="158">
        <v>0</v>
      </c>
      <c r="T482" s="159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60" t="s">
        <v>242</v>
      </c>
      <c r="AT482" s="160" t="s">
        <v>142</v>
      </c>
      <c r="AU482" s="160" t="s">
        <v>83</v>
      </c>
      <c r="AY482" s="17" t="s">
        <v>140</v>
      </c>
      <c r="BE482" s="161">
        <f>IF(N482="základní",J482,0)</f>
        <v>0</v>
      </c>
      <c r="BF482" s="161">
        <f>IF(N482="snížená",J482,0)</f>
        <v>0</v>
      </c>
      <c r="BG482" s="161">
        <f>IF(N482="zákl. přenesená",J482,0)</f>
        <v>0</v>
      </c>
      <c r="BH482" s="161">
        <f>IF(N482="sníž. přenesená",J482,0)</f>
        <v>0</v>
      </c>
      <c r="BI482" s="161">
        <f>IF(N482="nulová",J482,0)</f>
        <v>0</v>
      </c>
      <c r="BJ482" s="17" t="s">
        <v>81</v>
      </c>
      <c r="BK482" s="161">
        <f>ROUND(I482*H482,2)</f>
        <v>0</v>
      </c>
      <c r="BL482" s="17" t="s">
        <v>242</v>
      </c>
      <c r="BM482" s="160" t="s">
        <v>673</v>
      </c>
    </row>
    <row r="483" spans="1:65" s="2" customFormat="1" ht="19.5">
      <c r="A483" s="32"/>
      <c r="B483" s="33"/>
      <c r="C483" s="32"/>
      <c r="D483" s="162" t="s">
        <v>149</v>
      </c>
      <c r="E483" s="32"/>
      <c r="F483" s="163" t="s">
        <v>674</v>
      </c>
      <c r="G483" s="32"/>
      <c r="H483" s="32"/>
      <c r="I483" s="164"/>
      <c r="J483" s="32"/>
      <c r="K483" s="32"/>
      <c r="L483" s="33"/>
      <c r="M483" s="165"/>
      <c r="N483" s="166"/>
      <c r="O483" s="58"/>
      <c r="P483" s="58"/>
      <c r="Q483" s="58"/>
      <c r="R483" s="58"/>
      <c r="S483" s="58"/>
      <c r="T483" s="59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T483" s="17" t="s">
        <v>149</v>
      </c>
      <c r="AU483" s="17" t="s">
        <v>83</v>
      </c>
    </row>
    <row r="484" spans="1:65" s="14" customFormat="1">
      <c r="B484" s="174"/>
      <c r="D484" s="162" t="s">
        <v>151</v>
      </c>
      <c r="E484" s="175" t="s">
        <v>1</v>
      </c>
      <c r="F484" s="176" t="s">
        <v>349</v>
      </c>
      <c r="H484" s="177">
        <v>35</v>
      </c>
      <c r="I484" s="178"/>
      <c r="L484" s="174"/>
      <c r="M484" s="179"/>
      <c r="N484" s="180"/>
      <c r="O484" s="180"/>
      <c r="P484" s="180"/>
      <c r="Q484" s="180"/>
      <c r="R484" s="180"/>
      <c r="S484" s="180"/>
      <c r="T484" s="181"/>
      <c r="AT484" s="175" t="s">
        <v>151</v>
      </c>
      <c r="AU484" s="175" t="s">
        <v>83</v>
      </c>
      <c r="AV484" s="14" t="s">
        <v>83</v>
      </c>
      <c r="AW484" s="14" t="s">
        <v>32</v>
      </c>
      <c r="AX484" s="14" t="s">
        <v>81</v>
      </c>
      <c r="AY484" s="175" t="s">
        <v>140</v>
      </c>
    </row>
    <row r="485" spans="1:65" s="2" customFormat="1" ht="49.15" customHeight="1">
      <c r="A485" s="32"/>
      <c r="B485" s="148"/>
      <c r="C485" s="149" t="s">
        <v>675</v>
      </c>
      <c r="D485" s="149" t="s">
        <v>142</v>
      </c>
      <c r="E485" s="150" t="s">
        <v>676</v>
      </c>
      <c r="F485" s="151" t="s">
        <v>677</v>
      </c>
      <c r="G485" s="152" t="s">
        <v>661</v>
      </c>
      <c r="H485" s="153">
        <v>42</v>
      </c>
      <c r="I485" s="154"/>
      <c r="J485" s="155">
        <f>ROUND(I485*H485,2)</f>
        <v>0</v>
      </c>
      <c r="K485" s="151" t="s">
        <v>1</v>
      </c>
      <c r="L485" s="33"/>
      <c r="M485" s="156" t="s">
        <v>1</v>
      </c>
      <c r="N485" s="157" t="s">
        <v>40</v>
      </c>
      <c r="O485" s="58"/>
      <c r="P485" s="158">
        <f>O485*H485</f>
        <v>0</v>
      </c>
      <c r="Q485" s="158">
        <v>0</v>
      </c>
      <c r="R485" s="158">
        <f>Q485*H485</f>
        <v>0</v>
      </c>
      <c r="S485" s="158">
        <v>0</v>
      </c>
      <c r="T485" s="159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60" t="s">
        <v>242</v>
      </c>
      <c r="AT485" s="160" t="s">
        <v>142</v>
      </c>
      <c r="AU485" s="160" t="s">
        <v>83</v>
      </c>
      <c r="AY485" s="17" t="s">
        <v>140</v>
      </c>
      <c r="BE485" s="161">
        <f>IF(N485="základní",J485,0)</f>
        <v>0</v>
      </c>
      <c r="BF485" s="161">
        <f>IF(N485="snížená",J485,0)</f>
        <v>0</v>
      </c>
      <c r="BG485" s="161">
        <f>IF(N485="zákl. přenesená",J485,0)</f>
        <v>0</v>
      </c>
      <c r="BH485" s="161">
        <f>IF(N485="sníž. přenesená",J485,0)</f>
        <v>0</v>
      </c>
      <c r="BI485" s="161">
        <f>IF(N485="nulová",J485,0)</f>
        <v>0</v>
      </c>
      <c r="BJ485" s="17" t="s">
        <v>81</v>
      </c>
      <c r="BK485" s="161">
        <f>ROUND(I485*H485,2)</f>
        <v>0</v>
      </c>
      <c r="BL485" s="17" t="s">
        <v>242</v>
      </c>
      <c r="BM485" s="160" t="s">
        <v>678</v>
      </c>
    </row>
    <row r="486" spans="1:65" s="2" customFormat="1" ht="19.5">
      <c r="A486" s="32"/>
      <c r="B486" s="33"/>
      <c r="C486" s="32"/>
      <c r="D486" s="162" t="s">
        <v>149</v>
      </c>
      <c r="E486" s="32"/>
      <c r="F486" s="163" t="s">
        <v>679</v>
      </c>
      <c r="G486" s="32"/>
      <c r="H486" s="32"/>
      <c r="I486" s="164"/>
      <c r="J486" s="32"/>
      <c r="K486" s="32"/>
      <c r="L486" s="33"/>
      <c r="M486" s="165"/>
      <c r="N486" s="166"/>
      <c r="O486" s="58"/>
      <c r="P486" s="58"/>
      <c r="Q486" s="58"/>
      <c r="R486" s="58"/>
      <c r="S486" s="58"/>
      <c r="T486" s="59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T486" s="17" t="s">
        <v>149</v>
      </c>
      <c r="AU486" s="17" t="s">
        <v>83</v>
      </c>
    </row>
    <row r="487" spans="1:65" s="14" customFormat="1">
      <c r="B487" s="174"/>
      <c r="D487" s="162" t="s">
        <v>151</v>
      </c>
      <c r="E487" s="175" t="s">
        <v>1</v>
      </c>
      <c r="F487" s="176" t="s">
        <v>680</v>
      </c>
      <c r="H487" s="177">
        <v>42</v>
      </c>
      <c r="I487" s="178"/>
      <c r="L487" s="174"/>
      <c r="M487" s="179"/>
      <c r="N487" s="180"/>
      <c r="O487" s="180"/>
      <c r="P487" s="180"/>
      <c r="Q487" s="180"/>
      <c r="R487" s="180"/>
      <c r="S487" s="180"/>
      <c r="T487" s="181"/>
      <c r="AT487" s="175" t="s">
        <v>151</v>
      </c>
      <c r="AU487" s="175" t="s">
        <v>83</v>
      </c>
      <c r="AV487" s="14" t="s">
        <v>83</v>
      </c>
      <c r="AW487" s="14" t="s">
        <v>32</v>
      </c>
      <c r="AX487" s="14" t="s">
        <v>81</v>
      </c>
      <c r="AY487" s="175" t="s">
        <v>140</v>
      </c>
    </row>
    <row r="488" spans="1:65" s="2" customFormat="1" ht="49.15" customHeight="1">
      <c r="A488" s="32"/>
      <c r="B488" s="148"/>
      <c r="C488" s="149" t="s">
        <v>681</v>
      </c>
      <c r="D488" s="149" t="s">
        <v>142</v>
      </c>
      <c r="E488" s="150" t="s">
        <v>682</v>
      </c>
      <c r="F488" s="151" t="s">
        <v>683</v>
      </c>
      <c r="G488" s="152" t="s">
        <v>661</v>
      </c>
      <c r="H488" s="153">
        <v>34</v>
      </c>
      <c r="I488" s="154"/>
      <c r="J488" s="155">
        <f>ROUND(I488*H488,2)</f>
        <v>0</v>
      </c>
      <c r="K488" s="151" t="s">
        <v>1</v>
      </c>
      <c r="L488" s="33"/>
      <c r="M488" s="156" t="s">
        <v>1</v>
      </c>
      <c r="N488" s="157" t="s">
        <v>40</v>
      </c>
      <c r="O488" s="58"/>
      <c r="P488" s="158">
        <f>O488*H488</f>
        <v>0</v>
      </c>
      <c r="Q488" s="158">
        <v>0</v>
      </c>
      <c r="R488" s="158">
        <f>Q488*H488</f>
        <v>0</v>
      </c>
      <c r="S488" s="158">
        <v>0</v>
      </c>
      <c r="T488" s="159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60" t="s">
        <v>242</v>
      </c>
      <c r="AT488" s="160" t="s">
        <v>142</v>
      </c>
      <c r="AU488" s="160" t="s">
        <v>83</v>
      </c>
      <c r="AY488" s="17" t="s">
        <v>140</v>
      </c>
      <c r="BE488" s="161">
        <f>IF(N488="základní",J488,0)</f>
        <v>0</v>
      </c>
      <c r="BF488" s="161">
        <f>IF(N488="snížená",J488,0)</f>
        <v>0</v>
      </c>
      <c r="BG488" s="161">
        <f>IF(N488="zákl. přenesená",J488,0)</f>
        <v>0</v>
      </c>
      <c r="BH488" s="161">
        <f>IF(N488="sníž. přenesená",J488,0)</f>
        <v>0</v>
      </c>
      <c r="BI488" s="161">
        <f>IF(N488="nulová",J488,0)</f>
        <v>0</v>
      </c>
      <c r="BJ488" s="17" t="s">
        <v>81</v>
      </c>
      <c r="BK488" s="161">
        <f>ROUND(I488*H488,2)</f>
        <v>0</v>
      </c>
      <c r="BL488" s="17" t="s">
        <v>242</v>
      </c>
      <c r="BM488" s="160" t="s">
        <v>684</v>
      </c>
    </row>
    <row r="489" spans="1:65" s="2" customFormat="1" ht="19.5">
      <c r="A489" s="32"/>
      <c r="B489" s="33"/>
      <c r="C489" s="32"/>
      <c r="D489" s="162" t="s">
        <v>149</v>
      </c>
      <c r="E489" s="32"/>
      <c r="F489" s="163" t="s">
        <v>685</v>
      </c>
      <c r="G489" s="32"/>
      <c r="H489" s="32"/>
      <c r="I489" s="164"/>
      <c r="J489" s="32"/>
      <c r="K489" s="32"/>
      <c r="L489" s="33"/>
      <c r="M489" s="165"/>
      <c r="N489" s="166"/>
      <c r="O489" s="58"/>
      <c r="P489" s="58"/>
      <c r="Q489" s="58"/>
      <c r="R489" s="58"/>
      <c r="S489" s="58"/>
      <c r="T489" s="59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7" t="s">
        <v>149</v>
      </c>
      <c r="AU489" s="17" t="s">
        <v>83</v>
      </c>
    </row>
    <row r="490" spans="1:65" s="14" customFormat="1">
      <c r="B490" s="174"/>
      <c r="D490" s="162" t="s">
        <v>151</v>
      </c>
      <c r="E490" s="175" t="s">
        <v>1</v>
      </c>
      <c r="F490" s="176" t="s">
        <v>686</v>
      </c>
      <c r="H490" s="177">
        <v>34</v>
      </c>
      <c r="I490" s="178"/>
      <c r="L490" s="174"/>
      <c r="M490" s="179"/>
      <c r="N490" s="180"/>
      <c r="O490" s="180"/>
      <c r="P490" s="180"/>
      <c r="Q490" s="180"/>
      <c r="R490" s="180"/>
      <c r="S490" s="180"/>
      <c r="T490" s="181"/>
      <c r="AT490" s="175" t="s">
        <v>151</v>
      </c>
      <c r="AU490" s="175" t="s">
        <v>83</v>
      </c>
      <c r="AV490" s="14" t="s">
        <v>83</v>
      </c>
      <c r="AW490" s="14" t="s">
        <v>32</v>
      </c>
      <c r="AX490" s="14" t="s">
        <v>81</v>
      </c>
      <c r="AY490" s="175" t="s">
        <v>140</v>
      </c>
    </row>
    <row r="491" spans="1:65" s="2" customFormat="1" ht="49.15" customHeight="1">
      <c r="A491" s="32"/>
      <c r="B491" s="148"/>
      <c r="C491" s="149" t="s">
        <v>687</v>
      </c>
      <c r="D491" s="149" t="s">
        <v>142</v>
      </c>
      <c r="E491" s="150" t="s">
        <v>688</v>
      </c>
      <c r="F491" s="151" t="s">
        <v>689</v>
      </c>
      <c r="G491" s="152" t="s">
        <v>661</v>
      </c>
      <c r="H491" s="153">
        <v>20</v>
      </c>
      <c r="I491" s="154"/>
      <c r="J491" s="155">
        <f>ROUND(I491*H491,2)</f>
        <v>0</v>
      </c>
      <c r="K491" s="151" t="s">
        <v>1</v>
      </c>
      <c r="L491" s="33"/>
      <c r="M491" s="156" t="s">
        <v>1</v>
      </c>
      <c r="N491" s="157" t="s">
        <v>40</v>
      </c>
      <c r="O491" s="58"/>
      <c r="P491" s="158">
        <f>O491*H491</f>
        <v>0</v>
      </c>
      <c r="Q491" s="158">
        <v>0</v>
      </c>
      <c r="R491" s="158">
        <f>Q491*H491</f>
        <v>0</v>
      </c>
      <c r="S491" s="158">
        <v>0</v>
      </c>
      <c r="T491" s="159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60" t="s">
        <v>242</v>
      </c>
      <c r="AT491" s="160" t="s">
        <v>142</v>
      </c>
      <c r="AU491" s="160" t="s">
        <v>83</v>
      </c>
      <c r="AY491" s="17" t="s">
        <v>140</v>
      </c>
      <c r="BE491" s="161">
        <f>IF(N491="základní",J491,0)</f>
        <v>0</v>
      </c>
      <c r="BF491" s="161">
        <f>IF(N491="snížená",J491,0)</f>
        <v>0</v>
      </c>
      <c r="BG491" s="161">
        <f>IF(N491="zákl. přenesená",J491,0)</f>
        <v>0</v>
      </c>
      <c r="BH491" s="161">
        <f>IF(N491="sníž. přenesená",J491,0)</f>
        <v>0</v>
      </c>
      <c r="BI491" s="161">
        <f>IF(N491="nulová",J491,0)</f>
        <v>0</v>
      </c>
      <c r="BJ491" s="17" t="s">
        <v>81</v>
      </c>
      <c r="BK491" s="161">
        <f>ROUND(I491*H491,2)</f>
        <v>0</v>
      </c>
      <c r="BL491" s="17" t="s">
        <v>242</v>
      </c>
      <c r="BM491" s="160" t="s">
        <v>690</v>
      </c>
    </row>
    <row r="492" spans="1:65" s="2" customFormat="1" ht="29.25">
      <c r="A492" s="32"/>
      <c r="B492" s="33"/>
      <c r="C492" s="32"/>
      <c r="D492" s="162" t="s">
        <v>149</v>
      </c>
      <c r="E492" s="32"/>
      <c r="F492" s="163" t="s">
        <v>691</v>
      </c>
      <c r="G492" s="32"/>
      <c r="H492" s="32"/>
      <c r="I492" s="164"/>
      <c r="J492" s="32"/>
      <c r="K492" s="32"/>
      <c r="L492" s="33"/>
      <c r="M492" s="165"/>
      <c r="N492" s="166"/>
      <c r="O492" s="58"/>
      <c r="P492" s="58"/>
      <c r="Q492" s="58"/>
      <c r="R492" s="58"/>
      <c r="S492" s="58"/>
      <c r="T492" s="59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7" t="s">
        <v>149</v>
      </c>
      <c r="AU492" s="17" t="s">
        <v>83</v>
      </c>
    </row>
    <row r="493" spans="1:65" s="14" customFormat="1">
      <c r="B493" s="174"/>
      <c r="D493" s="162" t="s">
        <v>151</v>
      </c>
      <c r="E493" s="175" t="s">
        <v>1</v>
      </c>
      <c r="F493" s="176" t="s">
        <v>267</v>
      </c>
      <c r="H493" s="177">
        <v>20</v>
      </c>
      <c r="I493" s="178"/>
      <c r="L493" s="174"/>
      <c r="M493" s="179"/>
      <c r="N493" s="180"/>
      <c r="O493" s="180"/>
      <c r="P493" s="180"/>
      <c r="Q493" s="180"/>
      <c r="R493" s="180"/>
      <c r="S493" s="180"/>
      <c r="T493" s="181"/>
      <c r="AT493" s="175" t="s">
        <v>151</v>
      </c>
      <c r="AU493" s="175" t="s">
        <v>83</v>
      </c>
      <c r="AV493" s="14" t="s">
        <v>83</v>
      </c>
      <c r="AW493" s="14" t="s">
        <v>32</v>
      </c>
      <c r="AX493" s="14" t="s">
        <v>81</v>
      </c>
      <c r="AY493" s="175" t="s">
        <v>140</v>
      </c>
    </row>
    <row r="494" spans="1:65" s="2" customFormat="1" ht="49.15" customHeight="1">
      <c r="A494" s="32"/>
      <c r="B494" s="148"/>
      <c r="C494" s="149" t="s">
        <v>692</v>
      </c>
      <c r="D494" s="149" t="s">
        <v>142</v>
      </c>
      <c r="E494" s="150" t="s">
        <v>693</v>
      </c>
      <c r="F494" s="151" t="s">
        <v>694</v>
      </c>
      <c r="G494" s="152" t="s">
        <v>661</v>
      </c>
      <c r="H494" s="153">
        <v>23</v>
      </c>
      <c r="I494" s="154"/>
      <c r="J494" s="155">
        <f>ROUND(I494*H494,2)</f>
        <v>0</v>
      </c>
      <c r="K494" s="151" t="s">
        <v>1</v>
      </c>
      <c r="L494" s="33"/>
      <c r="M494" s="156" t="s">
        <v>1</v>
      </c>
      <c r="N494" s="157" t="s">
        <v>40</v>
      </c>
      <c r="O494" s="58"/>
      <c r="P494" s="158">
        <f>O494*H494</f>
        <v>0</v>
      </c>
      <c r="Q494" s="158">
        <v>0</v>
      </c>
      <c r="R494" s="158">
        <f>Q494*H494</f>
        <v>0</v>
      </c>
      <c r="S494" s="158">
        <v>0</v>
      </c>
      <c r="T494" s="159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60" t="s">
        <v>242</v>
      </c>
      <c r="AT494" s="160" t="s">
        <v>142</v>
      </c>
      <c r="AU494" s="160" t="s">
        <v>83</v>
      </c>
      <c r="AY494" s="17" t="s">
        <v>140</v>
      </c>
      <c r="BE494" s="161">
        <f>IF(N494="základní",J494,0)</f>
        <v>0</v>
      </c>
      <c r="BF494" s="161">
        <f>IF(N494="snížená",J494,0)</f>
        <v>0</v>
      </c>
      <c r="BG494" s="161">
        <f>IF(N494="zákl. přenesená",J494,0)</f>
        <v>0</v>
      </c>
      <c r="BH494" s="161">
        <f>IF(N494="sníž. přenesená",J494,0)</f>
        <v>0</v>
      </c>
      <c r="BI494" s="161">
        <f>IF(N494="nulová",J494,0)</f>
        <v>0</v>
      </c>
      <c r="BJ494" s="17" t="s">
        <v>81</v>
      </c>
      <c r="BK494" s="161">
        <f>ROUND(I494*H494,2)</f>
        <v>0</v>
      </c>
      <c r="BL494" s="17" t="s">
        <v>242</v>
      </c>
      <c r="BM494" s="160" t="s">
        <v>695</v>
      </c>
    </row>
    <row r="495" spans="1:65" s="2" customFormat="1" ht="19.5">
      <c r="A495" s="32"/>
      <c r="B495" s="33"/>
      <c r="C495" s="32"/>
      <c r="D495" s="162" t="s">
        <v>149</v>
      </c>
      <c r="E495" s="32"/>
      <c r="F495" s="163" t="s">
        <v>696</v>
      </c>
      <c r="G495" s="32"/>
      <c r="H495" s="32"/>
      <c r="I495" s="164"/>
      <c r="J495" s="32"/>
      <c r="K495" s="32"/>
      <c r="L495" s="33"/>
      <c r="M495" s="165"/>
      <c r="N495" s="166"/>
      <c r="O495" s="58"/>
      <c r="P495" s="58"/>
      <c r="Q495" s="58"/>
      <c r="R495" s="58"/>
      <c r="S495" s="58"/>
      <c r="T495" s="59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T495" s="17" t="s">
        <v>149</v>
      </c>
      <c r="AU495" s="17" t="s">
        <v>83</v>
      </c>
    </row>
    <row r="496" spans="1:65" s="14" customFormat="1">
      <c r="B496" s="174"/>
      <c r="D496" s="162" t="s">
        <v>151</v>
      </c>
      <c r="E496" s="175" t="s">
        <v>1</v>
      </c>
      <c r="F496" s="176" t="s">
        <v>282</v>
      </c>
      <c r="H496" s="177">
        <v>23</v>
      </c>
      <c r="I496" s="178"/>
      <c r="L496" s="174"/>
      <c r="M496" s="179"/>
      <c r="N496" s="180"/>
      <c r="O496" s="180"/>
      <c r="P496" s="180"/>
      <c r="Q496" s="180"/>
      <c r="R496" s="180"/>
      <c r="S496" s="180"/>
      <c r="T496" s="181"/>
      <c r="AT496" s="175" t="s">
        <v>151</v>
      </c>
      <c r="AU496" s="175" t="s">
        <v>83</v>
      </c>
      <c r="AV496" s="14" t="s">
        <v>83</v>
      </c>
      <c r="AW496" s="14" t="s">
        <v>32</v>
      </c>
      <c r="AX496" s="14" t="s">
        <v>81</v>
      </c>
      <c r="AY496" s="175" t="s">
        <v>140</v>
      </c>
    </row>
    <row r="497" spans="1:65" s="2" customFormat="1" ht="49.15" customHeight="1">
      <c r="A497" s="32"/>
      <c r="B497" s="148"/>
      <c r="C497" s="149" t="s">
        <v>697</v>
      </c>
      <c r="D497" s="149" t="s">
        <v>142</v>
      </c>
      <c r="E497" s="150" t="s">
        <v>698</v>
      </c>
      <c r="F497" s="151" t="s">
        <v>699</v>
      </c>
      <c r="G497" s="152" t="s">
        <v>661</v>
      </c>
      <c r="H497" s="153">
        <v>19</v>
      </c>
      <c r="I497" s="154"/>
      <c r="J497" s="155">
        <f>ROUND(I497*H497,2)</f>
        <v>0</v>
      </c>
      <c r="K497" s="151" t="s">
        <v>1</v>
      </c>
      <c r="L497" s="33"/>
      <c r="M497" s="156" t="s">
        <v>1</v>
      </c>
      <c r="N497" s="157" t="s">
        <v>40</v>
      </c>
      <c r="O497" s="58"/>
      <c r="P497" s="158">
        <f>O497*H497</f>
        <v>0</v>
      </c>
      <c r="Q497" s="158">
        <v>0</v>
      </c>
      <c r="R497" s="158">
        <f>Q497*H497</f>
        <v>0</v>
      </c>
      <c r="S497" s="158">
        <v>0</v>
      </c>
      <c r="T497" s="159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60" t="s">
        <v>242</v>
      </c>
      <c r="AT497" s="160" t="s">
        <v>142</v>
      </c>
      <c r="AU497" s="160" t="s">
        <v>83</v>
      </c>
      <c r="AY497" s="17" t="s">
        <v>140</v>
      </c>
      <c r="BE497" s="161">
        <f>IF(N497="základní",J497,0)</f>
        <v>0</v>
      </c>
      <c r="BF497" s="161">
        <f>IF(N497="snížená",J497,0)</f>
        <v>0</v>
      </c>
      <c r="BG497" s="161">
        <f>IF(N497="zákl. přenesená",J497,0)</f>
        <v>0</v>
      </c>
      <c r="BH497" s="161">
        <f>IF(N497="sníž. přenesená",J497,0)</f>
        <v>0</v>
      </c>
      <c r="BI497" s="161">
        <f>IF(N497="nulová",J497,0)</f>
        <v>0</v>
      </c>
      <c r="BJ497" s="17" t="s">
        <v>81</v>
      </c>
      <c r="BK497" s="161">
        <f>ROUND(I497*H497,2)</f>
        <v>0</v>
      </c>
      <c r="BL497" s="17" t="s">
        <v>242</v>
      </c>
      <c r="BM497" s="160" t="s">
        <v>700</v>
      </c>
    </row>
    <row r="498" spans="1:65" s="2" customFormat="1" ht="19.5">
      <c r="A498" s="32"/>
      <c r="B498" s="33"/>
      <c r="C498" s="32"/>
      <c r="D498" s="162" t="s">
        <v>149</v>
      </c>
      <c r="E498" s="32"/>
      <c r="F498" s="163" t="s">
        <v>701</v>
      </c>
      <c r="G498" s="32"/>
      <c r="H498" s="32"/>
      <c r="I498" s="164"/>
      <c r="J498" s="32"/>
      <c r="K498" s="32"/>
      <c r="L498" s="33"/>
      <c r="M498" s="165"/>
      <c r="N498" s="166"/>
      <c r="O498" s="58"/>
      <c r="P498" s="58"/>
      <c r="Q498" s="58"/>
      <c r="R498" s="58"/>
      <c r="S498" s="58"/>
      <c r="T498" s="59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7" t="s">
        <v>149</v>
      </c>
      <c r="AU498" s="17" t="s">
        <v>83</v>
      </c>
    </row>
    <row r="499" spans="1:65" s="14" customFormat="1">
      <c r="B499" s="174"/>
      <c r="D499" s="162" t="s">
        <v>151</v>
      </c>
      <c r="E499" s="175" t="s">
        <v>1</v>
      </c>
      <c r="F499" s="176" t="s">
        <v>262</v>
      </c>
      <c r="H499" s="177">
        <v>19</v>
      </c>
      <c r="I499" s="178"/>
      <c r="L499" s="174"/>
      <c r="M499" s="179"/>
      <c r="N499" s="180"/>
      <c r="O499" s="180"/>
      <c r="P499" s="180"/>
      <c r="Q499" s="180"/>
      <c r="R499" s="180"/>
      <c r="S499" s="180"/>
      <c r="T499" s="181"/>
      <c r="AT499" s="175" t="s">
        <v>151</v>
      </c>
      <c r="AU499" s="175" t="s">
        <v>83</v>
      </c>
      <c r="AV499" s="14" t="s">
        <v>83</v>
      </c>
      <c r="AW499" s="14" t="s">
        <v>32</v>
      </c>
      <c r="AX499" s="14" t="s">
        <v>81</v>
      </c>
      <c r="AY499" s="175" t="s">
        <v>140</v>
      </c>
    </row>
    <row r="500" spans="1:65" s="2" customFormat="1" ht="49.15" customHeight="1">
      <c r="A500" s="32"/>
      <c r="B500" s="148"/>
      <c r="C500" s="149" t="s">
        <v>572</v>
      </c>
      <c r="D500" s="149" t="s">
        <v>142</v>
      </c>
      <c r="E500" s="150" t="s">
        <v>702</v>
      </c>
      <c r="F500" s="151" t="s">
        <v>703</v>
      </c>
      <c r="G500" s="152" t="s">
        <v>661</v>
      </c>
      <c r="H500" s="153">
        <v>15</v>
      </c>
      <c r="I500" s="154"/>
      <c r="J500" s="155">
        <f>ROUND(I500*H500,2)</f>
        <v>0</v>
      </c>
      <c r="K500" s="151" t="s">
        <v>1</v>
      </c>
      <c r="L500" s="33"/>
      <c r="M500" s="156" t="s">
        <v>1</v>
      </c>
      <c r="N500" s="157" t="s">
        <v>40</v>
      </c>
      <c r="O500" s="58"/>
      <c r="P500" s="158">
        <f>O500*H500</f>
        <v>0</v>
      </c>
      <c r="Q500" s="158">
        <v>0</v>
      </c>
      <c r="R500" s="158">
        <f>Q500*H500</f>
        <v>0</v>
      </c>
      <c r="S500" s="158">
        <v>0</v>
      </c>
      <c r="T500" s="159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60" t="s">
        <v>242</v>
      </c>
      <c r="AT500" s="160" t="s">
        <v>142</v>
      </c>
      <c r="AU500" s="160" t="s">
        <v>83</v>
      </c>
      <c r="AY500" s="17" t="s">
        <v>140</v>
      </c>
      <c r="BE500" s="161">
        <f>IF(N500="základní",J500,0)</f>
        <v>0</v>
      </c>
      <c r="BF500" s="161">
        <f>IF(N500="snížená",J500,0)</f>
        <v>0</v>
      </c>
      <c r="BG500" s="161">
        <f>IF(N500="zákl. přenesená",J500,0)</f>
        <v>0</v>
      </c>
      <c r="BH500" s="161">
        <f>IF(N500="sníž. přenesená",J500,0)</f>
        <v>0</v>
      </c>
      <c r="BI500" s="161">
        <f>IF(N500="nulová",J500,0)</f>
        <v>0</v>
      </c>
      <c r="BJ500" s="17" t="s">
        <v>81</v>
      </c>
      <c r="BK500" s="161">
        <f>ROUND(I500*H500,2)</f>
        <v>0</v>
      </c>
      <c r="BL500" s="17" t="s">
        <v>242</v>
      </c>
      <c r="BM500" s="160" t="s">
        <v>704</v>
      </c>
    </row>
    <row r="501" spans="1:65" s="2" customFormat="1" ht="29.25">
      <c r="A501" s="32"/>
      <c r="B501" s="33"/>
      <c r="C501" s="32"/>
      <c r="D501" s="162" t="s">
        <v>149</v>
      </c>
      <c r="E501" s="32"/>
      <c r="F501" s="163" t="s">
        <v>705</v>
      </c>
      <c r="G501" s="32"/>
      <c r="H501" s="32"/>
      <c r="I501" s="164"/>
      <c r="J501" s="32"/>
      <c r="K501" s="32"/>
      <c r="L501" s="33"/>
      <c r="M501" s="165"/>
      <c r="N501" s="166"/>
      <c r="O501" s="58"/>
      <c r="P501" s="58"/>
      <c r="Q501" s="58"/>
      <c r="R501" s="58"/>
      <c r="S501" s="58"/>
      <c r="T501" s="59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T501" s="17" t="s">
        <v>149</v>
      </c>
      <c r="AU501" s="17" t="s">
        <v>83</v>
      </c>
    </row>
    <row r="502" spans="1:65" s="14" customFormat="1">
      <c r="B502" s="174"/>
      <c r="D502" s="162" t="s">
        <v>151</v>
      </c>
      <c r="E502" s="175" t="s">
        <v>1</v>
      </c>
      <c r="F502" s="176" t="s">
        <v>8</v>
      </c>
      <c r="H502" s="177">
        <v>15</v>
      </c>
      <c r="I502" s="178"/>
      <c r="L502" s="174"/>
      <c r="M502" s="179"/>
      <c r="N502" s="180"/>
      <c r="O502" s="180"/>
      <c r="P502" s="180"/>
      <c r="Q502" s="180"/>
      <c r="R502" s="180"/>
      <c r="S502" s="180"/>
      <c r="T502" s="181"/>
      <c r="AT502" s="175" t="s">
        <v>151</v>
      </c>
      <c r="AU502" s="175" t="s">
        <v>83</v>
      </c>
      <c r="AV502" s="14" t="s">
        <v>83</v>
      </c>
      <c r="AW502" s="14" t="s">
        <v>32</v>
      </c>
      <c r="AX502" s="14" t="s">
        <v>81</v>
      </c>
      <c r="AY502" s="175" t="s">
        <v>140</v>
      </c>
    </row>
    <row r="503" spans="1:65" s="2" customFormat="1" ht="37.9" customHeight="1">
      <c r="A503" s="32"/>
      <c r="B503" s="148"/>
      <c r="C503" s="149" t="s">
        <v>706</v>
      </c>
      <c r="D503" s="149" t="s">
        <v>142</v>
      </c>
      <c r="E503" s="150" t="s">
        <v>707</v>
      </c>
      <c r="F503" s="151" t="s">
        <v>708</v>
      </c>
      <c r="G503" s="152" t="s">
        <v>320</v>
      </c>
      <c r="H503" s="153">
        <v>1</v>
      </c>
      <c r="I503" s="154"/>
      <c r="J503" s="155">
        <f>ROUND(I503*H503,2)</f>
        <v>0</v>
      </c>
      <c r="K503" s="151" t="s">
        <v>1</v>
      </c>
      <c r="L503" s="33"/>
      <c r="M503" s="156" t="s">
        <v>1</v>
      </c>
      <c r="N503" s="157" t="s">
        <v>40</v>
      </c>
      <c r="O503" s="58"/>
      <c r="P503" s="158">
        <f>O503*H503</f>
        <v>0</v>
      </c>
      <c r="Q503" s="158">
        <v>0</v>
      </c>
      <c r="R503" s="158">
        <f>Q503*H503</f>
        <v>0</v>
      </c>
      <c r="S503" s="158">
        <v>0</v>
      </c>
      <c r="T503" s="159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60" t="s">
        <v>242</v>
      </c>
      <c r="AT503" s="160" t="s">
        <v>142</v>
      </c>
      <c r="AU503" s="160" t="s">
        <v>83</v>
      </c>
      <c r="AY503" s="17" t="s">
        <v>140</v>
      </c>
      <c r="BE503" s="161">
        <f>IF(N503="základní",J503,0)</f>
        <v>0</v>
      </c>
      <c r="BF503" s="161">
        <f>IF(N503="snížená",J503,0)</f>
        <v>0</v>
      </c>
      <c r="BG503" s="161">
        <f>IF(N503="zákl. přenesená",J503,0)</f>
        <v>0</v>
      </c>
      <c r="BH503" s="161">
        <f>IF(N503="sníž. přenesená",J503,0)</f>
        <v>0</v>
      </c>
      <c r="BI503" s="161">
        <f>IF(N503="nulová",J503,0)</f>
        <v>0</v>
      </c>
      <c r="BJ503" s="17" t="s">
        <v>81</v>
      </c>
      <c r="BK503" s="161">
        <f>ROUND(I503*H503,2)</f>
        <v>0</v>
      </c>
      <c r="BL503" s="17" t="s">
        <v>242</v>
      </c>
      <c r="BM503" s="160" t="s">
        <v>709</v>
      </c>
    </row>
    <row r="504" spans="1:65" s="2" customFormat="1" ht="29.25">
      <c r="A504" s="32"/>
      <c r="B504" s="33"/>
      <c r="C504" s="32"/>
      <c r="D504" s="162" t="s">
        <v>149</v>
      </c>
      <c r="E504" s="32"/>
      <c r="F504" s="163" t="s">
        <v>708</v>
      </c>
      <c r="G504" s="32"/>
      <c r="H504" s="32"/>
      <c r="I504" s="164"/>
      <c r="J504" s="32"/>
      <c r="K504" s="32"/>
      <c r="L504" s="33"/>
      <c r="M504" s="165"/>
      <c r="N504" s="166"/>
      <c r="O504" s="58"/>
      <c r="P504" s="58"/>
      <c r="Q504" s="58"/>
      <c r="R504" s="58"/>
      <c r="S504" s="58"/>
      <c r="T504" s="59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7" t="s">
        <v>149</v>
      </c>
      <c r="AU504" s="17" t="s">
        <v>83</v>
      </c>
    </row>
    <row r="505" spans="1:65" s="14" customFormat="1">
      <c r="B505" s="174"/>
      <c r="D505" s="162" t="s">
        <v>151</v>
      </c>
      <c r="E505" s="175" t="s">
        <v>1</v>
      </c>
      <c r="F505" s="176" t="s">
        <v>81</v>
      </c>
      <c r="H505" s="177">
        <v>1</v>
      </c>
      <c r="I505" s="178"/>
      <c r="L505" s="174"/>
      <c r="M505" s="179"/>
      <c r="N505" s="180"/>
      <c r="O505" s="180"/>
      <c r="P505" s="180"/>
      <c r="Q505" s="180"/>
      <c r="R505" s="180"/>
      <c r="S505" s="180"/>
      <c r="T505" s="181"/>
      <c r="AT505" s="175" t="s">
        <v>151</v>
      </c>
      <c r="AU505" s="175" t="s">
        <v>83</v>
      </c>
      <c r="AV505" s="14" t="s">
        <v>83</v>
      </c>
      <c r="AW505" s="14" t="s">
        <v>32</v>
      </c>
      <c r="AX505" s="14" t="s">
        <v>81</v>
      </c>
      <c r="AY505" s="175" t="s">
        <v>140</v>
      </c>
    </row>
    <row r="506" spans="1:65" s="2" customFormat="1" ht="49.15" customHeight="1">
      <c r="A506" s="32"/>
      <c r="B506" s="148"/>
      <c r="C506" s="149" t="s">
        <v>710</v>
      </c>
      <c r="D506" s="149" t="s">
        <v>142</v>
      </c>
      <c r="E506" s="150" t="s">
        <v>711</v>
      </c>
      <c r="F506" s="151" t="s">
        <v>712</v>
      </c>
      <c r="G506" s="152" t="s">
        <v>661</v>
      </c>
      <c r="H506" s="153">
        <v>480</v>
      </c>
      <c r="I506" s="154"/>
      <c r="J506" s="155">
        <f>ROUND(I506*H506,2)</f>
        <v>0</v>
      </c>
      <c r="K506" s="151" t="s">
        <v>1</v>
      </c>
      <c r="L506" s="33"/>
      <c r="M506" s="156" t="s">
        <v>1</v>
      </c>
      <c r="N506" s="157" t="s">
        <v>40</v>
      </c>
      <c r="O506" s="58"/>
      <c r="P506" s="158">
        <f>O506*H506</f>
        <v>0</v>
      </c>
      <c r="Q506" s="158">
        <v>0</v>
      </c>
      <c r="R506" s="158">
        <f>Q506*H506</f>
        <v>0</v>
      </c>
      <c r="S506" s="158">
        <v>0</v>
      </c>
      <c r="T506" s="159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60" t="s">
        <v>242</v>
      </c>
      <c r="AT506" s="160" t="s">
        <v>142</v>
      </c>
      <c r="AU506" s="160" t="s">
        <v>83</v>
      </c>
      <c r="AY506" s="17" t="s">
        <v>140</v>
      </c>
      <c r="BE506" s="161">
        <f>IF(N506="základní",J506,0)</f>
        <v>0</v>
      </c>
      <c r="BF506" s="161">
        <f>IF(N506="snížená",J506,0)</f>
        <v>0</v>
      </c>
      <c r="BG506" s="161">
        <f>IF(N506="zákl. přenesená",J506,0)</f>
        <v>0</v>
      </c>
      <c r="BH506" s="161">
        <f>IF(N506="sníž. přenesená",J506,0)</f>
        <v>0</v>
      </c>
      <c r="BI506" s="161">
        <f>IF(N506="nulová",J506,0)</f>
        <v>0</v>
      </c>
      <c r="BJ506" s="17" t="s">
        <v>81</v>
      </c>
      <c r="BK506" s="161">
        <f>ROUND(I506*H506,2)</f>
        <v>0</v>
      </c>
      <c r="BL506" s="17" t="s">
        <v>242</v>
      </c>
      <c r="BM506" s="160" t="s">
        <v>713</v>
      </c>
    </row>
    <row r="507" spans="1:65" s="2" customFormat="1" ht="29.25">
      <c r="A507" s="32"/>
      <c r="B507" s="33"/>
      <c r="C507" s="32"/>
      <c r="D507" s="162" t="s">
        <v>149</v>
      </c>
      <c r="E507" s="32"/>
      <c r="F507" s="163" t="s">
        <v>712</v>
      </c>
      <c r="G507" s="32"/>
      <c r="H507" s="32"/>
      <c r="I507" s="164"/>
      <c r="J507" s="32"/>
      <c r="K507" s="32"/>
      <c r="L507" s="33"/>
      <c r="M507" s="165"/>
      <c r="N507" s="166"/>
      <c r="O507" s="58"/>
      <c r="P507" s="58"/>
      <c r="Q507" s="58"/>
      <c r="R507" s="58"/>
      <c r="S507" s="58"/>
      <c r="T507" s="59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T507" s="17" t="s">
        <v>149</v>
      </c>
      <c r="AU507" s="17" t="s">
        <v>83</v>
      </c>
    </row>
    <row r="508" spans="1:65" s="14" customFormat="1">
      <c r="B508" s="174"/>
      <c r="D508" s="162" t="s">
        <v>151</v>
      </c>
      <c r="E508" s="175" t="s">
        <v>1</v>
      </c>
      <c r="F508" s="176" t="s">
        <v>714</v>
      </c>
      <c r="H508" s="177">
        <v>480</v>
      </c>
      <c r="I508" s="178"/>
      <c r="L508" s="174"/>
      <c r="M508" s="179"/>
      <c r="N508" s="180"/>
      <c r="O508" s="180"/>
      <c r="P508" s="180"/>
      <c r="Q508" s="180"/>
      <c r="R508" s="180"/>
      <c r="S508" s="180"/>
      <c r="T508" s="181"/>
      <c r="AT508" s="175" t="s">
        <v>151</v>
      </c>
      <c r="AU508" s="175" t="s">
        <v>83</v>
      </c>
      <c r="AV508" s="14" t="s">
        <v>83</v>
      </c>
      <c r="AW508" s="14" t="s">
        <v>32</v>
      </c>
      <c r="AX508" s="14" t="s">
        <v>81</v>
      </c>
      <c r="AY508" s="175" t="s">
        <v>140</v>
      </c>
    </row>
    <row r="509" spans="1:65" s="2" customFormat="1" ht="49.15" customHeight="1">
      <c r="A509" s="32"/>
      <c r="B509" s="148"/>
      <c r="C509" s="149" t="s">
        <v>715</v>
      </c>
      <c r="D509" s="149" t="s">
        <v>142</v>
      </c>
      <c r="E509" s="150" t="s">
        <v>716</v>
      </c>
      <c r="F509" s="151" t="s">
        <v>717</v>
      </c>
      <c r="G509" s="152" t="s">
        <v>661</v>
      </c>
      <c r="H509" s="153">
        <v>250</v>
      </c>
      <c r="I509" s="154"/>
      <c r="J509" s="155">
        <f>ROUND(I509*H509,2)</f>
        <v>0</v>
      </c>
      <c r="K509" s="151" t="s">
        <v>1</v>
      </c>
      <c r="L509" s="33"/>
      <c r="M509" s="156" t="s">
        <v>1</v>
      </c>
      <c r="N509" s="157" t="s">
        <v>40</v>
      </c>
      <c r="O509" s="58"/>
      <c r="P509" s="158">
        <f>O509*H509</f>
        <v>0</v>
      </c>
      <c r="Q509" s="158">
        <v>0</v>
      </c>
      <c r="R509" s="158">
        <f>Q509*H509</f>
        <v>0</v>
      </c>
      <c r="S509" s="158">
        <v>0</v>
      </c>
      <c r="T509" s="159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60" t="s">
        <v>242</v>
      </c>
      <c r="AT509" s="160" t="s">
        <v>142</v>
      </c>
      <c r="AU509" s="160" t="s">
        <v>83</v>
      </c>
      <c r="AY509" s="17" t="s">
        <v>140</v>
      </c>
      <c r="BE509" s="161">
        <f>IF(N509="základní",J509,0)</f>
        <v>0</v>
      </c>
      <c r="BF509" s="161">
        <f>IF(N509="snížená",J509,0)</f>
        <v>0</v>
      </c>
      <c r="BG509" s="161">
        <f>IF(N509="zákl. přenesená",J509,0)</f>
        <v>0</v>
      </c>
      <c r="BH509" s="161">
        <f>IF(N509="sníž. přenesená",J509,0)</f>
        <v>0</v>
      </c>
      <c r="BI509" s="161">
        <f>IF(N509="nulová",J509,0)</f>
        <v>0</v>
      </c>
      <c r="BJ509" s="17" t="s">
        <v>81</v>
      </c>
      <c r="BK509" s="161">
        <f>ROUND(I509*H509,2)</f>
        <v>0</v>
      </c>
      <c r="BL509" s="17" t="s">
        <v>242</v>
      </c>
      <c r="BM509" s="160" t="s">
        <v>718</v>
      </c>
    </row>
    <row r="510" spans="1:65" s="2" customFormat="1" ht="29.25">
      <c r="A510" s="32"/>
      <c r="B510" s="33"/>
      <c r="C510" s="32"/>
      <c r="D510" s="162" t="s">
        <v>149</v>
      </c>
      <c r="E510" s="32"/>
      <c r="F510" s="163" t="s">
        <v>717</v>
      </c>
      <c r="G510" s="32"/>
      <c r="H510" s="32"/>
      <c r="I510" s="164"/>
      <c r="J510" s="32"/>
      <c r="K510" s="32"/>
      <c r="L510" s="33"/>
      <c r="M510" s="165"/>
      <c r="N510" s="166"/>
      <c r="O510" s="58"/>
      <c r="P510" s="58"/>
      <c r="Q510" s="58"/>
      <c r="R510" s="58"/>
      <c r="S510" s="58"/>
      <c r="T510" s="59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7" t="s">
        <v>149</v>
      </c>
      <c r="AU510" s="17" t="s">
        <v>83</v>
      </c>
    </row>
    <row r="511" spans="1:65" s="14" customFormat="1">
      <c r="B511" s="174"/>
      <c r="D511" s="162" t="s">
        <v>151</v>
      </c>
      <c r="E511" s="175" t="s">
        <v>1</v>
      </c>
      <c r="F511" s="176" t="s">
        <v>719</v>
      </c>
      <c r="H511" s="177">
        <v>250</v>
      </c>
      <c r="I511" s="178"/>
      <c r="L511" s="174"/>
      <c r="M511" s="179"/>
      <c r="N511" s="180"/>
      <c r="O511" s="180"/>
      <c r="P511" s="180"/>
      <c r="Q511" s="180"/>
      <c r="R511" s="180"/>
      <c r="S511" s="180"/>
      <c r="T511" s="181"/>
      <c r="AT511" s="175" t="s">
        <v>151</v>
      </c>
      <c r="AU511" s="175" t="s">
        <v>83</v>
      </c>
      <c r="AV511" s="14" t="s">
        <v>83</v>
      </c>
      <c r="AW511" s="14" t="s">
        <v>32</v>
      </c>
      <c r="AX511" s="14" t="s">
        <v>81</v>
      </c>
      <c r="AY511" s="175" t="s">
        <v>140</v>
      </c>
    </row>
    <row r="512" spans="1:65" s="2" customFormat="1" ht="49.15" customHeight="1">
      <c r="A512" s="32"/>
      <c r="B512" s="148"/>
      <c r="C512" s="149" t="s">
        <v>720</v>
      </c>
      <c r="D512" s="149" t="s">
        <v>142</v>
      </c>
      <c r="E512" s="150" t="s">
        <v>721</v>
      </c>
      <c r="F512" s="151" t="s">
        <v>722</v>
      </c>
      <c r="G512" s="152" t="s">
        <v>661</v>
      </c>
      <c r="H512" s="153">
        <v>220</v>
      </c>
      <c r="I512" s="154"/>
      <c r="J512" s="155">
        <f>ROUND(I512*H512,2)</f>
        <v>0</v>
      </c>
      <c r="K512" s="151" t="s">
        <v>1</v>
      </c>
      <c r="L512" s="33"/>
      <c r="M512" s="156" t="s">
        <v>1</v>
      </c>
      <c r="N512" s="157" t="s">
        <v>40</v>
      </c>
      <c r="O512" s="58"/>
      <c r="P512" s="158">
        <f>O512*H512</f>
        <v>0</v>
      </c>
      <c r="Q512" s="158">
        <v>0</v>
      </c>
      <c r="R512" s="158">
        <f>Q512*H512</f>
        <v>0</v>
      </c>
      <c r="S512" s="158">
        <v>0</v>
      </c>
      <c r="T512" s="159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60" t="s">
        <v>242</v>
      </c>
      <c r="AT512" s="160" t="s">
        <v>142</v>
      </c>
      <c r="AU512" s="160" t="s">
        <v>83</v>
      </c>
      <c r="AY512" s="17" t="s">
        <v>140</v>
      </c>
      <c r="BE512" s="161">
        <f>IF(N512="základní",J512,0)</f>
        <v>0</v>
      </c>
      <c r="BF512" s="161">
        <f>IF(N512="snížená",J512,0)</f>
        <v>0</v>
      </c>
      <c r="BG512" s="161">
        <f>IF(N512="zákl. přenesená",J512,0)</f>
        <v>0</v>
      </c>
      <c r="BH512" s="161">
        <f>IF(N512="sníž. přenesená",J512,0)</f>
        <v>0</v>
      </c>
      <c r="BI512" s="161">
        <f>IF(N512="nulová",J512,0)</f>
        <v>0</v>
      </c>
      <c r="BJ512" s="17" t="s">
        <v>81</v>
      </c>
      <c r="BK512" s="161">
        <f>ROUND(I512*H512,2)</f>
        <v>0</v>
      </c>
      <c r="BL512" s="17" t="s">
        <v>242</v>
      </c>
      <c r="BM512" s="160" t="s">
        <v>723</v>
      </c>
    </row>
    <row r="513" spans="1:65" s="2" customFormat="1" ht="29.25">
      <c r="A513" s="32"/>
      <c r="B513" s="33"/>
      <c r="C513" s="32"/>
      <c r="D513" s="162" t="s">
        <v>149</v>
      </c>
      <c r="E513" s="32"/>
      <c r="F513" s="163" t="s">
        <v>722</v>
      </c>
      <c r="G513" s="32"/>
      <c r="H513" s="32"/>
      <c r="I513" s="164"/>
      <c r="J513" s="32"/>
      <c r="K513" s="32"/>
      <c r="L513" s="33"/>
      <c r="M513" s="165"/>
      <c r="N513" s="166"/>
      <c r="O513" s="58"/>
      <c r="P513" s="58"/>
      <c r="Q513" s="58"/>
      <c r="R513" s="58"/>
      <c r="S513" s="58"/>
      <c r="T513" s="59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T513" s="17" t="s">
        <v>149</v>
      </c>
      <c r="AU513" s="17" t="s">
        <v>83</v>
      </c>
    </row>
    <row r="514" spans="1:65" s="14" customFormat="1">
      <c r="B514" s="174"/>
      <c r="D514" s="162" t="s">
        <v>151</v>
      </c>
      <c r="E514" s="175" t="s">
        <v>1</v>
      </c>
      <c r="F514" s="176" t="s">
        <v>724</v>
      </c>
      <c r="H514" s="177">
        <v>220</v>
      </c>
      <c r="I514" s="178"/>
      <c r="L514" s="174"/>
      <c r="M514" s="179"/>
      <c r="N514" s="180"/>
      <c r="O514" s="180"/>
      <c r="P514" s="180"/>
      <c r="Q514" s="180"/>
      <c r="R514" s="180"/>
      <c r="S514" s="180"/>
      <c r="T514" s="181"/>
      <c r="AT514" s="175" t="s">
        <v>151</v>
      </c>
      <c r="AU514" s="175" t="s">
        <v>83</v>
      </c>
      <c r="AV514" s="14" t="s">
        <v>83</v>
      </c>
      <c r="AW514" s="14" t="s">
        <v>32</v>
      </c>
      <c r="AX514" s="14" t="s">
        <v>81</v>
      </c>
      <c r="AY514" s="175" t="s">
        <v>140</v>
      </c>
    </row>
    <row r="515" spans="1:65" s="2" customFormat="1" ht="16.5" customHeight="1">
      <c r="A515" s="32"/>
      <c r="B515" s="148"/>
      <c r="C515" s="149" t="s">
        <v>725</v>
      </c>
      <c r="D515" s="149" t="s">
        <v>142</v>
      </c>
      <c r="E515" s="150" t="s">
        <v>726</v>
      </c>
      <c r="F515" s="151" t="s">
        <v>727</v>
      </c>
      <c r="G515" s="152" t="s">
        <v>188</v>
      </c>
      <c r="H515" s="153">
        <v>8.9</v>
      </c>
      <c r="I515" s="154"/>
      <c r="J515" s="155">
        <f>ROUND(I515*H515,2)</f>
        <v>0</v>
      </c>
      <c r="K515" s="151" t="s">
        <v>146</v>
      </c>
      <c r="L515" s="33"/>
      <c r="M515" s="156" t="s">
        <v>1</v>
      </c>
      <c r="N515" s="157" t="s">
        <v>40</v>
      </c>
      <c r="O515" s="58"/>
      <c r="P515" s="158">
        <f>O515*H515</f>
        <v>0</v>
      </c>
      <c r="Q515" s="158">
        <v>0</v>
      </c>
      <c r="R515" s="158">
        <f>Q515*H515</f>
        <v>0</v>
      </c>
      <c r="S515" s="158">
        <v>0.02</v>
      </c>
      <c r="T515" s="159">
        <f>S515*H515</f>
        <v>0.17800000000000002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60" t="s">
        <v>242</v>
      </c>
      <c r="AT515" s="160" t="s">
        <v>142</v>
      </c>
      <c r="AU515" s="160" t="s">
        <v>83</v>
      </c>
      <c r="AY515" s="17" t="s">
        <v>140</v>
      </c>
      <c r="BE515" s="161">
        <f>IF(N515="základní",J515,0)</f>
        <v>0</v>
      </c>
      <c r="BF515" s="161">
        <f>IF(N515="snížená",J515,0)</f>
        <v>0</v>
      </c>
      <c r="BG515" s="161">
        <f>IF(N515="zákl. přenesená",J515,0)</f>
        <v>0</v>
      </c>
      <c r="BH515" s="161">
        <f>IF(N515="sníž. přenesená",J515,0)</f>
        <v>0</v>
      </c>
      <c r="BI515" s="161">
        <f>IF(N515="nulová",J515,0)</f>
        <v>0</v>
      </c>
      <c r="BJ515" s="17" t="s">
        <v>81</v>
      </c>
      <c r="BK515" s="161">
        <f>ROUND(I515*H515,2)</f>
        <v>0</v>
      </c>
      <c r="BL515" s="17" t="s">
        <v>242</v>
      </c>
      <c r="BM515" s="160" t="s">
        <v>728</v>
      </c>
    </row>
    <row r="516" spans="1:65" s="2" customFormat="1">
      <c r="A516" s="32"/>
      <c r="B516" s="33"/>
      <c r="C516" s="32"/>
      <c r="D516" s="162" t="s">
        <v>149</v>
      </c>
      <c r="E516" s="32"/>
      <c r="F516" s="163" t="s">
        <v>727</v>
      </c>
      <c r="G516" s="32"/>
      <c r="H516" s="32"/>
      <c r="I516" s="164"/>
      <c r="J516" s="32"/>
      <c r="K516" s="32"/>
      <c r="L516" s="33"/>
      <c r="M516" s="165"/>
      <c r="N516" s="166"/>
      <c r="O516" s="58"/>
      <c r="P516" s="58"/>
      <c r="Q516" s="58"/>
      <c r="R516" s="58"/>
      <c r="S516" s="58"/>
      <c r="T516" s="59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7" t="s">
        <v>149</v>
      </c>
      <c r="AU516" s="17" t="s">
        <v>83</v>
      </c>
    </row>
    <row r="517" spans="1:65" s="13" customFormat="1">
      <c r="B517" s="167"/>
      <c r="D517" s="162" t="s">
        <v>151</v>
      </c>
      <c r="E517" s="168" t="s">
        <v>1</v>
      </c>
      <c r="F517" s="169" t="s">
        <v>729</v>
      </c>
      <c r="H517" s="168" t="s">
        <v>1</v>
      </c>
      <c r="I517" s="170"/>
      <c r="L517" s="167"/>
      <c r="M517" s="171"/>
      <c r="N517" s="172"/>
      <c r="O517" s="172"/>
      <c r="P517" s="172"/>
      <c r="Q517" s="172"/>
      <c r="R517" s="172"/>
      <c r="S517" s="172"/>
      <c r="T517" s="173"/>
      <c r="AT517" s="168" t="s">
        <v>151</v>
      </c>
      <c r="AU517" s="168" t="s">
        <v>83</v>
      </c>
      <c r="AV517" s="13" t="s">
        <v>81</v>
      </c>
      <c r="AW517" s="13" t="s">
        <v>32</v>
      </c>
      <c r="AX517" s="13" t="s">
        <v>75</v>
      </c>
      <c r="AY517" s="168" t="s">
        <v>140</v>
      </c>
    </row>
    <row r="518" spans="1:65" s="14" customFormat="1">
      <c r="B518" s="174"/>
      <c r="D518" s="162" t="s">
        <v>151</v>
      </c>
      <c r="E518" s="175" t="s">
        <v>1</v>
      </c>
      <c r="F518" s="176" t="s">
        <v>730</v>
      </c>
      <c r="H518" s="177">
        <v>5.25</v>
      </c>
      <c r="I518" s="178"/>
      <c r="L518" s="174"/>
      <c r="M518" s="179"/>
      <c r="N518" s="180"/>
      <c r="O518" s="180"/>
      <c r="P518" s="180"/>
      <c r="Q518" s="180"/>
      <c r="R518" s="180"/>
      <c r="S518" s="180"/>
      <c r="T518" s="181"/>
      <c r="AT518" s="175" t="s">
        <v>151</v>
      </c>
      <c r="AU518" s="175" t="s">
        <v>83</v>
      </c>
      <c r="AV518" s="14" t="s">
        <v>83</v>
      </c>
      <c r="AW518" s="14" t="s">
        <v>32</v>
      </c>
      <c r="AX518" s="14" t="s">
        <v>75</v>
      </c>
      <c r="AY518" s="175" t="s">
        <v>140</v>
      </c>
    </row>
    <row r="519" spans="1:65" s="14" customFormat="1">
      <c r="B519" s="174"/>
      <c r="D519" s="162" t="s">
        <v>151</v>
      </c>
      <c r="E519" s="175" t="s">
        <v>1</v>
      </c>
      <c r="F519" s="176" t="s">
        <v>192</v>
      </c>
      <c r="H519" s="177">
        <v>0.9</v>
      </c>
      <c r="I519" s="178"/>
      <c r="L519" s="174"/>
      <c r="M519" s="179"/>
      <c r="N519" s="180"/>
      <c r="O519" s="180"/>
      <c r="P519" s="180"/>
      <c r="Q519" s="180"/>
      <c r="R519" s="180"/>
      <c r="S519" s="180"/>
      <c r="T519" s="181"/>
      <c r="AT519" s="175" t="s">
        <v>151</v>
      </c>
      <c r="AU519" s="175" t="s">
        <v>83</v>
      </c>
      <c r="AV519" s="14" t="s">
        <v>83</v>
      </c>
      <c r="AW519" s="14" t="s">
        <v>32</v>
      </c>
      <c r="AX519" s="14" t="s">
        <v>75</v>
      </c>
      <c r="AY519" s="175" t="s">
        <v>140</v>
      </c>
    </row>
    <row r="520" spans="1:65" s="14" customFormat="1">
      <c r="B520" s="174"/>
      <c r="D520" s="162" t="s">
        <v>151</v>
      </c>
      <c r="E520" s="175" t="s">
        <v>1</v>
      </c>
      <c r="F520" s="176" t="s">
        <v>731</v>
      </c>
      <c r="H520" s="177">
        <v>0.65</v>
      </c>
      <c r="I520" s="178"/>
      <c r="L520" s="174"/>
      <c r="M520" s="179"/>
      <c r="N520" s="180"/>
      <c r="O520" s="180"/>
      <c r="P520" s="180"/>
      <c r="Q520" s="180"/>
      <c r="R520" s="180"/>
      <c r="S520" s="180"/>
      <c r="T520" s="181"/>
      <c r="AT520" s="175" t="s">
        <v>151</v>
      </c>
      <c r="AU520" s="175" t="s">
        <v>83</v>
      </c>
      <c r="AV520" s="14" t="s">
        <v>83</v>
      </c>
      <c r="AW520" s="14" t="s">
        <v>32</v>
      </c>
      <c r="AX520" s="14" t="s">
        <v>75</v>
      </c>
      <c r="AY520" s="175" t="s">
        <v>140</v>
      </c>
    </row>
    <row r="521" spans="1:65" s="14" customFormat="1">
      <c r="B521" s="174"/>
      <c r="D521" s="162" t="s">
        <v>151</v>
      </c>
      <c r="E521" s="175" t="s">
        <v>1</v>
      </c>
      <c r="F521" s="176" t="s">
        <v>732</v>
      </c>
      <c r="H521" s="177">
        <v>2.1</v>
      </c>
      <c r="I521" s="178"/>
      <c r="L521" s="174"/>
      <c r="M521" s="179"/>
      <c r="N521" s="180"/>
      <c r="O521" s="180"/>
      <c r="P521" s="180"/>
      <c r="Q521" s="180"/>
      <c r="R521" s="180"/>
      <c r="S521" s="180"/>
      <c r="T521" s="181"/>
      <c r="AT521" s="175" t="s">
        <v>151</v>
      </c>
      <c r="AU521" s="175" t="s">
        <v>83</v>
      </c>
      <c r="AV521" s="14" t="s">
        <v>83</v>
      </c>
      <c r="AW521" s="14" t="s">
        <v>32</v>
      </c>
      <c r="AX521" s="14" t="s">
        <v>75</v>
      </c>
      <c r="AY521" s="175" t="s">
        <v>140</v>
      </c>
    </row>
    <row r="522" spans="1:65" s="15" customFormat="1">
      <c r="B522" s="182"/>
      <c r="D522" s="162" t="s">
        <v>151</v>
      </c>
      <c r="E522" s="183" t="s">
        <v>1</v>
      </c>
      <c r="F522" s="184" t="s">
        <v>193</v>
      </c>
      <c r="H522" s="185">
        <v>8.9</v>
      </c>
      <c r="I522" s="186"/>
      <c r="L522" s="182"/>
      <c r="M522" s="187"/>
      <c r="N522" s="188"/>
      <c r="O522" s="188"/>
      <c r="P522" s="188"/>
      <c r="Q522" s="188"/>
      <c r="R522" s="188"/>
      <c r="S522" s="188"/>
      <c r="T522" s="189"/>
      <c r="AT522" s="183" t="s">
        <v>151</v>
      </c>
      <c r="AU522" s="183" t="s">
        <v>83</v>
      </c>
      <c r="AV522" s="15" t="s">
        <v>147</v>
      </c>
      <c r="AW522" s="15" t="s">
        <v>32</v>
      </c>
      <c r="AX522" s="15" t="s">
        <v>81</v>
      </c>
      <c r="AY522" s="183" t="s">
        <v>140</v>
      </c>
    </row>
    <row r="523" spans="1:65" s="12" customFormat="1" ht="22.9" customHeight="1">
      <c r="B523" s="135"/>
      <c r="D523" s="136" t="s">
        <v>74</v>
      </c>
      <c r="E523" s="146" t="s">
        <v>733</v>
      </c>
      <c r="F523" s="146" t="s">
        <v>734</v>
      </c>
      <c r="I523" s="138"/>
      <c r="J523" s="147">
        <f>BK523</f>
        <v>0</v>
      </c>
      <c r="L523" s="135"/>
      <c r="M523" s="140"/>
      <c r="N523" s="141"/>
      <c r="O523" s="141"/>
      <c r="P523" s="142">
        <f>SUM(P524:P540)</f>
        <v>0</v>
      </c>
      <c r="Q523" s="141"/>
      <c r="R523" s="142">
        <f>SUM(R524:R540)</f>
        <v>0.16345199999999999</v>
      </c>
      <c r="S523" s="141"/>
      <c r="T523" s="143">
        <f>SUM(T524:T540)</f>
        <v>0</v>
      </c>
      <c r="AR523" s="136" t="s">
        <v>83</v>
      </c>
      <c r="AT523" s="144" t="s">
        <v>74</v>
      </c>
      <c r="AU523" s="144" t="s">
        <v>81</v>
      </c>
      <c r="AY523" s="136" t="s">
        <v>140</v>
      </c>
      <c r="BK523" s="145">
        <f>SUM(BK524:BK540)</f>
        <v>0</v>
      </c>
    </row>
    <row r="524" spans="1:65" s="2" customFormat="1" ht="16.5" customHeight="1">
      <c r="A524" s="32"/>
      <c r="B524" s="148"/>
      <c r="C524" s="149" t="s">
        <v>735</v>
      </c>
      <c r="D524" s="149" t="s">
        <v>142</v>
      </c>
      <c r="E524" s="150" t="s">
        <v>736</v>
      </c>
      <c r="F524" s="151" t="s">
        <v>737</v>
      </c>
      <c r="G524" s="152" t="s">
        <v>188</v>
      </c>
      <c r="H524" s="153">
        <v>6</v>
      </c>
      <c r="I524" s="154"/>
      <c r="J524" s="155">
        <f>ROUND(I524*H524,2)</f>
        <v>0</v>
      </c>
      <c r="K524" s="151" t="s">
        <v>146</v>
      </c>
      <c r="L524" s="33"/>
      <c r="M524" s="156" t="s">
        <v>1</v>
      </c>
      <c r="N524" s="157" t="s">
        <v>40</v>
      </c>
      <c r="O524" s="58"/>
      <c r="P524" s="158">
        <f>O524*H524</f>
        <v>0</v>
      </c>
      <c r="Q524" s="158">
        <v>2.9999999999999997E-4</v>
      </c>
      <c r="R524" s="158">
        <f>Q524*H524</f>
        <v>1.8E-3</v>
      </c>
      <c r="S524" s="158">
        <v>0</v>
      </c>
      <c r="T524" s="159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60" t="s">
        <v>242</v>
      </c>
      <c r="AT524" s="160" t="s">
        <v>142</v>
      </c>
      <c r="AU524" s="160" t="s">
        <v>83</v>
      </c>
      <c r="AY524" s="17" t="s">
        <v>140</v>
      </c>
      <c r="BE524" s="161">
        <f>IF(N524="základní",J524,0)</f>
        <v>0</v>
      </c>
      <c r="BF524" s="161">
        <f>IF(N524="snížená",J524,0)</f>
        <v>0</v>
      </c>
      <c r="BG524" s="161">
        <f>IF(N524="zákl. přenesená",J524,0)</f>
        <v>0</v>
      </c>
      <c r="BH524" s="161">
        <f>IF(N524="sníž. přenesená",J524,0)</f>
        <v>0</v>
      </c>
      <c r="BI524" s="161">
        <f>IF(N524="nulová",J524,0)</f>
        <v>0</v>
      </c>
      <c r="BJ524" s="17" t="s">
        <v>81</v>
      </c>
      <c r="BK524" s="161">
        <f>ROUND(I524*H524,2)</f>
        <v>0</v>
      </c>
      <c r="BL524" s="17" t="s">
        <v>242</v>
      </c>
      <c r="BM524" s="160" t="s">
        <v>738</v>
      </c>
    </row>
    <row r="525" spans="1:65" s="2" customFormat="1" ht="19.5">
      <c r="A525" s="32"/>
      <c r="B525" s="33"/>
      <c r="C525" s="32"/>
      <c r="D525" s="162" t="s">
        <v>149</v>
      </c>
      <c r="E525" s="32"/>
      <c r="F525" s="163" t="s">
        <v>739</v>
      </c>
      <c r="G525" s="32"/>
      <c r="H525" s="32"/>
      <c r="I525" s="164"/>
      <c r="J525" s="32"/>
      <c r="K525" s="32"/>
      <c r="L525" s="33"/>
      <c r="M525" s="165"/>
      <c r="N525" s="166"/>
      <c r="O525" s="58"/>
      <c r="P525" s="58"/>
      <c r="Q525" s="58"/>
      <c r="R525" s="58"/>
      <c r="S525" s="58"/>
      <c r="T525" s="59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T525" s="17" t="s">
        <v>149</v>
      </c>
      <c r="AU525" s="17" t="s">
        <v>83</v>
      </c>
    </row>
    <row r="526" spans="1:65" s="2" customFormat="1" ht="24.2" customHeight="1">
      <c r="A526" s="32"/>
      <c r="B526" s="148"/>
      <c r="C526" s="149" t="s">
        <v>740</v>
      </c>
      <c r="D526" s="149" t="s">
        <v>142</v>
      </c>
      <c r="E526" s="150" t="s">
        <v>741</v>
      </c>
      <c r="F526" s="151" t="s">
        <v>742</v>
      </c>
      <c r="G526" s="152" t="s">
        <v>270</v>
      </c>
      <c r="H526" s="153">
        <v>5.9</v>
      </c>
      <c r="I526" s="154"/>
      <c r="J526" s="155">
        <f>ROUND(I526*H526,2)</f>
        <v>0</v>
      </c>
      <c r="K526" s="151" t="s">
        <v>146</v>
      </c>
      <c r="L526" s="33"/>
      <c r="M526" s="156" t="s">
        <v>1</v>
      </c>
      <c r="N526" s="157" t="s">
        <v>40</v>
      </c>
      <c r="O526" s="58"/>
      <c r="P526" s="158">
        <f>O526*H526</f>
        <v>0</v>
      </c>
      <c r="Q526" s="158">
        <v>1.5299999999999999E-3</v>
      </c>
      <c r="R526" s="158">
        <f>Q526*H526</f>
        <v>9.0270000000000003E-3</v>
      </c>
      <c r="S526" s="158">
        <v>0</v>
      </c>
      <c r="T526" s="159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60" t="s">
        <v>242</v>
      </c>
      <c r="AT526" s="160" t="s">
        <v>142</v>
      </c>
      <c r="AU526" s="160" t="s">
        <v>83</v>
      </c>
      <c r="AY526" s="17" t="s">
        <v>140</v>
      </c>
      <c r="BE526" s="161">
        <f>IF(N526="základní",J526,0)</f>
        <v>0</v>
      </c>
      <c r="BF526" s="161">
        <f>IF(N526="snížená",J526,0)</f>
        <v>0</v>
      </c>
      <c r="BG526" s="161">
        <f>IF(N526="zákl. přenesená",J526,0)</f>
        <v>0</v>
      </c>
      <c r="BH526" s="161">
        <f>IF(N526="sníž. přenesená",J526,0)</f>
        <v>0</v>
      </c>
      <c r="BI526" s="161">
        <f>IF(N526="nulová",J526,0)</f>
        <v>0</v>
      </c>
      <c r="BJ526" s="17" t="s">
        <v>81</v>
      </c>
      <c r="BK526" s="161">
        <f>ROUND(I526*H526,2)</f>
        <v>0</v>
      </c>
      <c r="BL526" s="17" t="s">
        <v>242</v>
      </c>
      <c r="BM526" s="160" t="s">
        <v>743</v>
      </c>
    </row>
    <row r="527" spans="1:65" s="2" customFormat="1" ht="19.5">
      <c r="A527" s="32"/>
      <c r="B527" s="33"/>
      <c r="C527" s="32"/>
      <c r="D527" s="162" t="s">
        <v>149</v>
      </c>
      <c r="E527" s="32"/>
      <c r="F527" s="163" t="s">
        <v>744</v>
      </c>
      <c r="G527" s="32"/>
      <c r="H527" s="32"/>
      <c r="I527" s="164"/>
      <c r="J527" s="32"/>
      <c r="K527" s="32"/>
      <c r="L527" s="33"/>
      <c r="M527" s="165"/>
      <c r="N527" s="166"/>
      <c r="O527" s="58"/>
      <c r="P527" s="58"/>
      <c r="Q527" s="58"/>
      <c r="R527" s="58"/>
      <c r="S527" s="58"/>
      <c r="T527" s="59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T527" s="17" t="s">
        <v>149</v>
      </c>
      <c r="AU527" s="17" t="s">
        <v>83</v>
      </c>
    </row>
    <row r="528" spans="1:65" s="14" customFormat="1">
      <c r="B528" s="174"/>
      <c r="D528" s="162" t="s">
        <v>151</v>
      </c>
      <c r="E528" s="175" t="s">
        <v>1</v>
      </c>
      <c r="F528" s="176" t="s">
        <v>745</v>
      </c>
      <c r="H528" s="177">
        <v>5.9</v>
      </c>
      <c r="I528" s="178"/>
      <c r="L528" s="174"/>
      <c r="M528" s="179"/>
      <c r="N528" s="180"/>
      <c r="O528" s="180"/>
      <c r="P528" s="180"/>
      <c r="Q528" s="180"/>
      <c r="R528" s="180"/>
      <c r="S528" s="180"/>
      <c r="T528" s="181"/>
      <c r="AT528" s="175" t="s">
        <v>151</v>
      </c>
      <c r="AU528" s="175" t="s">
        <v>83</v>
      </c>
      <c r="AV528" s="14" t="s">
        <v>83</v>
      </c>
      <c r="AW528" s="14" t="s">
        <v>32</v>
      </c>
      <c r="AX528" s="14" t="s">
        <v>81</v>
      </c>
      <c r="AY528" s="175" t="s">
        <v>140</v>
      </c>
    </row>
    <row r="529" spans="1:65" s="2" customFormat="1" ht="24.2" customHeight="1">
      <c r="A529" s="32"/>
      <c r="B529" s="148"/>
      <c r="C529" s="149" t="s">
        <v>746</v>
      </c>
      <c r="D529" s="149" t="s">
        <v>142</v>
      </c>
      <c r="E529" s="150" t="s">
        <v>747</v>
      </c>
      <c r="F529" s="151" t="s">
        <v>748</v>
      </c>
      <c r="G529" s="152" t="s">
        <v>270</v>
      </c>
      <c r="H529" s="153">
        <v>5.0999999999999996</v>
      </c>
      <c r="I529" s="154"/>
      <c r="J529" s="155">
        <f>ROUND(I529*H529,2)</f>
        <v>0</v>
      </c>
      <c r="K529" s="151" t="s">
        <v>146</v>
      </c>
      <c r="L529" s="33"/>
      <c r="M529" s="156" t="s">
        <v>1</v>
      </c>
      <c r="N529" s="157" t="s">
        <v>40</v>
      </c>
      <c r="O529" s="58"/>
      <c r="P529" s="158">
        <f>O529*H529</f>
        <v>0</v>
      </c>
      <c r="Q529" s="158">
        <v>7.5000000000000002E-4</v>
      </c>
      <c r="R529" s="158">
        <f>Q529*H529</f>
        <v>3.8249999999999998E-3</v>
      </c>
      <c r="S529" s="158">
        <v>0</v>
      </c>
      <c r="T529" s="159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60" t="s">
        <v>242</v>
      </c>
      <c r="AT529" s="160" t="s">
        <v>142</v>
      </c>
      <c r="AU529" s="160" t="s">
        <v>83</v>
      </c>
      <c r="AY529" s="17" t="s">
        <v>140</v>
      </c>
      <c r="BE529" s="161">
        <f>IF(N529="základní",J529,0)</f>
        <v>0</v>
      </c>
      <c r="BF529" s="161">
        <f>IF(N529="snížená",J529,0)</f>
        <v>0</v>
      </c>
      <c r="BG529" s="161">
        <f>IF(N529="zákl. přenesená",J529,0)</f>
        <v>0</v>
      </c>
      <c r="BH529" s="161">
        <f>IF(N529="sníž. přenesená",J529,0)</f>
        <v>0</v>
      </c>
      <c r="BI529" s="161">
        <f>IF(N529="nulová",J529,0)</f>
        <v>0</v>
      </c>
      <c r="BJ529" s="17" t="s">
        <v>81</v>
      </c>
      <c r="BK529" s="161">
        <f>ROUND(I529*H529,2)</f>
        <v>0</v>
      </c>
      <c r="BL529" s="17" t="s">
        <v>242</v>
      </c>
      <c r="BM529" s="160" t="s">
        <v>749</v>
      </c>
    </row>
    <row r="530" spans="1:65" s="2" customFormat="1" ht="19.5">
      <c r="A530" s="32"/>
      <c r="B530" s="33"/>
      <c r="C530" s="32"/>
      <c r="D530" s="162" t="s">
        <v>149</v>
      </c>
      <c r="E530" s="32"/>
      <c r="F530" s="163" t="s">
        <v>750</v>
      </c>
      <c r="G530" s="32"/>
      <c r="H530" s="32"/>
      <c r="I530" s="164"/>
      <c r="J530" s="32"/>
      <c r="K530" s="32"/>
      <c r="L530" s="33"/>
      <c r="M530" s="165"/>
      <c r="N530" s="166"/>
      <c r="O530" s="58"/>
      <c r="P530" s="58"/>
      <c r="Q530" s="58"/>
      <c r="R530" s="58"/>
      <c r="S530" s="58"/>
      <c r="T530" s="59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7" t="s">
        <v>149</v>
      </c>
      <c r="AU530" s="17" t="s">
        <v>83</v>
      </c>
    </row>
    <row r="531" spans="1:65" s="14" customFormat="1">
      <c r="B531" s="174"/>
      <c r="D531" s="162" t="s">
        <v>151</v>
      </c>
      <c r="E531" s="175" t="s">
        <v>1</v>
      </c>
      <c r="F531" s="176" t="s">
        <v>751</v>
      </c>
      <c r="H531" s="177">
        <v>5.0999999999999996</v>
      </c>
      <c r="I531" s="178"/>
      <c r="L531" s="174"/>
      <c r="M531" s="179"/>
      <c r="N531" s="180"/>
      <c r="O531" s="180"/>
      <c r="P531" s="180"/>
      <c r="Q531" s="180"/>
      <c r="R531" s="180"/>
      <c r="S531" s="180"/>
      <c r="T531" s="181"/>
      <c r="AT531" s="175" t="s">
        <v>151</v>
      </c>
      <c r="AU531" s="175" t="s">
        <v>83</v>
      </c>
      <c r="AV531" s="14" t="s">
        <v>83</v>
      </c>
      <c r="AW531" s="14" t="s">
        <v>32</v>
      </c>
      <c r="AX531" s="14" t="s">
        <v>81</v>
      </c>
      <c r="AY531" s="175" t="s">
        <v>140</v>
      </c>
    </row>
    <row r="532" spans="1:65" s="2" customFormat="1" ht="21.75" customHeight="1">
      <c r="A532" s="32"/>
      <c r="B532" s="148"/>
      <c r="C532" s="190" t="s">
        <v>752</v>
      </c>
      <c r="D532" s="190" t="s">
        <v>256</v>
      </c>
      <c r="E532" s="191" t="s">
        <v>753</v>
      </c>
      <c r="F532" s="192" t="s">
        <v>754</v>
      </c>
      <c r="G532" s="193" t="s">
        <v>188</v>
      </c>
      <c r="H532" s="194">
        <v>6.6</v>
      </c>
      <c r="I532" s="195"/>
      <c r="J532" s="196">
        <f>ROUND(I532*H532,2)</f>
        <v>0</v>
      </c>
      <c r="K532" s="192" t="s">
        <v>146</v>
      </c>
      <c r="L532" s="197"/>
      <c r="M532" s="198" t="s">
        <v>1</v>
      </c>
      <c r="N532" s="199" t="s">
        <v>40</v>
      </c>
      <c r="O532" s="58"/>
      <c r="P532" s="158">
        <f>O532*H532</f>
        <v>0</v>
      </c>
      <c r="Q532" s="158">
        <v>2.2499999999999999E-2</v>
      </c>
      <c r="R532" s="158">
        <f>Q532*H532</f>
        <v>0.14849999999999999</v>
      </c>
      <c r="S532" s="158">
        <v>0</v>
      </c>
      <c r="T532" s="159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60" t="s">
        <v>259</v>
      </c>
      <c r="AT532" s="160" t="s">
        <v>256</v>
      </c>
      <c r="AU532" s="160" t="s">
        <v>83</v>
      </c>
      <c r="AY532" s="17" t="s">
        <v>140</v>
      </c>
      <c r="BE532" s="161">
        <f>IF(N532="základní",J532,0)</f>
        <v>0</v>
      </c>
      <c r="BF532" s="161">
        <f>IF(N532="snížená",J532,0)</f>
        <v>0</v>
      </c>
      <c r="BG532" s="161">
        <f>IF(N532="zákl. přenesená",J532,0)</f>
        <v>0</v>
      </c>
      <c r="BH532" s="161">
        <f>IF(N532="sníž. přenesená",J532,0)</f>
        <v>0</v>
      </c>
      <c r="BI532" s="161">
        <f>IF(N532="nulová",J532,0)</f>
        <v>0</v>
      </c>
      <c r="BJ532" s="17" t="s">
        <v>81</v>
      </c>
      <c r="BK532" s="161">
        <f>ROUND(I532*H532,2)</f>
        <v>0</v>
      </c>
      <c r="BL532" s="17" t="s">
        <v>242</v>
      </c>
      <c r="BM532" s="160" t="s">
        <v>755</v>
      </c>
    </row>
    <row r="533" spans="1:65" s="2" customFormat="1" ht="39">
      <c r="A533" s="32"/>
      <c r="B533" s="33"/>
      <c r="C533" s="32"/>
      <c r="D533" s="162" t="s">
        <v>149</v>
      </c>
      <c r="E533" s="32"/>
      <c r="F533" s="163" t="s">
        <v>756</v>
      </c>
      <c r="G533" s="32"/>
      <c r="H533" s="32"/>
      <c r="I533" s="164"/>
      <c r="J533" s="32"/>
      <c r="K533" s="32"/>
      <c r="L533" s="33"/>
      <c r="M533" s="165"/>
      <c r="N533" s="166"/>
      <c r="O533" s="58"/>
      <c r="P533" s="58"/>
      <c r="Q533" s="58"/>
      <c r="R533" s="58"/>
      <c r="S533" s="58"/>
      <c r="T533" s="59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T533" s="17" t="s">
        <v>149</v>
      </c>
      <c r="AU533" s="17" t="s">
        <v>83</v>
      </c>
    </row>
    <row r="534" spans="1:65" s="14" customFormat="1">
      <c r="B534" s="174"/>
      <c r="D534" s="162" t="s">
        <v>151</v>
      </c>
      <c r="F534" s="176" t="s">
        <v>757</v>
      </c>
      <c r="H534" s="177">
        <v>6.6</v>
      </c>
      <c r="I534" s="178"/>
      <c r="L534" s="174"/>
      <c r="M534" s="179"/>
      <c r="N534" s="180"/>
      <c r="O534" s="180"/>
      <c r="P534" s="180"/>
      <c r="Q534" s="180"/>
      <c r="R534" s="180"/>
      <c r="S534" s="180"/>
      <c r="T534" s="181"/>
      <c r="AT534" s="175" t="s">
        <v>151</v>
      </c>
      <c r="AU534" s="175" t="s">
        <v>83</v>
      </c>
      <c r="AV534" s="14" t="s">
        <v>83</v>
      </c>
      <c r="AW534" s="14" t="s">
        <v>3</v>
      </c>
      <c r="AX534" s="14" t="s">
        <v>81</v>
      </c>
      <c r="AY534" s="175" t="s">
        <v>140</v>
      </c>
    </row>
    <row r="535" spans="1:65" s="2" customFormat="1" ht="37.9" customHeight="1">
      <c r="A535" s="32"/>
      <c r="B535" s="148"/>
      <c r="C535" s="149" t="s">
        <v>758</v>
      </c>
      <c r="D535" s="149" t="s">
        <v>142</v>
      </c>
      <c r="E535" s="150" t="s">
        <v>759</v>
      </c>
      <c r="F535" s="151" t="s">
        <v>760</v>
      </c>
      <c r="G535" s="152" t="s">
        <v>188</v>
      </c>
      <c r="H535" s="153">
        <v>6</v>
      </c>
      <c r="I535" s="154"/>
      <c r="J535" s="155">
        <f>ROUND(I535*H535,2)</f>
        <v>0</v>
      </c>
      <c r="K535" s="151" t="s">
        <v>146</v>
      </c>
      <c r="L535" s="33"/>
      <c r="M535" s="156" t="s">
        <v>1</v>
      </c>
      <c r="N535" s="157" t="s">
        <v>40</v>
      </c>
      <c r="O535" s="58"/>
      <c r="P535" s="158">
        <f>O535*H535</f>
        <v>0</v>
      </c>
      <c r="Q535" s="158">
        <v>0</v>
      </c>
      <c r="R535" s="158">
        <f>Q535*H535</f>
        <v>0</v>
      </c>
      <c r="S535" s="158">
        <v>0</v>
      </c>
      <c r="T535" s="159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60" t="s">
        <v>242</v>
      </c>
      <c r="AT535" s="160" t="s">
        <v>142</v>
      </c>
      <c r="AU535" s="160" t="s">
        <v>83</v>
      </c>
      <c r="AY535" s="17" t="s">
        <v>140</v>
      </c>
      <c r="BE535" s="161">
        <f>IF(N535="základní",J535,0)</f>
        <v>0</v>
      </c>
      <c r="BF535" s="161">
        <f>IF(N535="snížená",J535,0)</f>
        <v>0</v>
      </c>
      <c r="BG535" s="161">
        <f>IF(N535="zákl. přenesená",J535,0)</f>
        <v>0</v>
      </c>
      <c r="BH535" s="161">
        <f>IF(N535="sníž. přenesená",J535,0)</f>
        <v>0</v>
      </c>
      <c r="BI535" s="161">
        <f>IF(N535="nulová",J535,0)</f>
        <v>0</v>
      </c>
      <c r="BJ535" s="17" t="s">
        <v>81</v>
      </c>
      <c r="BK535" s="161">
        <f>ROUND(I535*H535,2)</f>
        <v>0</v>
      </c>
      <c r="BL535" s="17" t="s">
        <v>242</v>
      </c>
      <c r="BM535" s="160" t="s">
        <v>761</v>
      </c>
    </row>
    <row r="536" spans="1:65" s="2" customFormat="1" ht="29.25">
      <c r="A536" s="32"/>
      <c r="B536" s="33"/>
      <c r="C536" s="32"/>
      <c r="D536" s="162" t="s">
        <v>149</v>
      </c>
      <c r="E536" s="32"/>
      <c r="F536" s="163" t="s">
        <v>762</v>
      </c>
      <c r="G536" s="32"/>
      <c r="H536" s="32"/>
      <c r="I536" s="164"/>
      <c r="J536" s="32"/>
      <c r="K536" s="32"/>
      <c r="L536" s="33"/>
      <c r="M536" s="165"/>
      <c r="N536" s="166"/>
      <c r="O536" s="58"/>
      <c r="P536" s="58"/>
      <c r="Q536" s="58"/>
      <c r="R536" s="58"/>
      <c r="S536" s="58"/>
      <c r="T536" s="59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T536" s="17" t="s">
        <v>149</v>
      </c>
      <c r="AU536" s="17" t="s">
        <v>83</v>
      </c>
    </row>
    <row r="537" spans="1:65" s="2" customFormat="1" ht="24.2" customHeight="1">
      <c r="A537" s="32"/>
      <c r="B537" s="148"/>
      <c r="C537" s="149" t="s">
        <v>763</v>
      </c>
      <c r="D537" s="149" t="s">
        <v>142</v>
      </c>
      <c r="E537" s="150" t="s">
        <v>764</v>
      </c>
      <c r="F537" s="151" t="s">
        <v>765</v>
      </c>
      <c r="G537" s="152" t="s">
        <v>188</v>
      </c>
      <c r="H537" s="153">
        <v>6</v>
      </c>
      <c r="I537" s="154"/>
      <c r="J537" s="155">
        <f>ROUND(I537*H537,2)</f>
        <v>0</v>
      </c>
      <c r="K537" s="151" t="s">
        <v>146</v>
      </c>
      <c r="L537" s="33"/>
      <c r="M537" s="156" t="s">
        <v>1</v>
      </c>
      <c r="N537" s="157" t="s">
        <v>40</v>
      </c>
      <c r="O537" s="58"/>
      <c r="P537" s="158">
        <f>O537*H537</f>
        <v>0</v>
      </c>
      <c r="Q537" s="158">
        <v>5.0000000000000002E-5</v>
      </c>
      <c r="R537" s="158">
        <f>Q537*H537</f>
        <v>3.0000000000000003E-4</v>
      </c>
      <c r="S537" s="158">
        <v>0</v>
      </c>
      <c r="T537" s="159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60" t="s">
        <v>242</v>
      </c>
      <c r="AT537" s="160" t="s">
        <v>142</v>
      </c>
      <c r="AU537" s="160" t="s">
        <v>83</v>
      </c>
      <c r="AY537" s="17" t="s">
        <v>140</v>
      </c>
      <c r="BE537" s="161">
        <f>IF(N537="základní",J537,0)</f>
        <v>0</v>
      </c>
      <c r="BF537" s="161">
        <f>IF(N537="snížená",J537,0)</f>
        <v>0</v>
      </c>
      <c r="BG537" s="161">
        <f>IF(N537="zákl. přenesená",J537,0)</f>
        <v>0</v>
      </c>
      <c r="BH537" s="161">
        <f>IF(N537="sníž. přenesená",J537,0)</f>
        <v>0</v>
      </c>
      <c r="BI537" s="161">
        <f>IF(N537="nulová",J537,0)</f>
        <v>0</v>
      </c>
      <c r="BJ537" s="17" t="s">
        <v>81</v>
      </c>
      <c r="BK537" s="161">
        <f>ROUND(I537*H537,2)</f>
        <v>0</v>
      </c>
      <c r="BL537" s="17" t="s">
        <v>242</v>
      </c>
      <c r="BM537" s="160" t="s">
        <v>766</v>
      </c>
    </row>
    <row r="538" spans="1:65" s="2" customFormat="1" ht="19.5">
      <c r="A538" s="32"/>
      <c r="B538" s="33"/>
      <c r="C538" s="32"/>
      <c r="D538" s="162" t="s">
        <v>149</v>
      </c>
      <c r="E538" s="32"/>
      <c r="F538" s="163" t="s">
        <v>767</v>
      </c>
      <c r="G538" s="32"/>
      <c r="H538" s="32"/>
      <c r="I538" s="164"/>
      <c r="J538" s="32"/>
      <c r="K538" s="32"/>
      <c r="L538" s="33"/>
      <c r="M538" s="165"/>
      <c r="N538" s="166"/>
      <c r="O538" s="58"/>
      <c r="P538" s="58"/>
      <c r="Q538" s="58"/>
      <c r="R538" s="58"/>
      <c r="S538" s="58"/>
      <c r="T538" s="59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T538" s="17" t="s">
        <v>149</v>
      </c>
      <c r="AU538" s="17" t="s">
        <v>83</v>
      </c>
    </row>
    <row r="539" spans="1:65" s="2" customFormat="1" ht="24.2" customHeight="1">
      <c r="A539" s="32"/>
      <c r="B539" s="148"/>
      <c r="C539" s="149" t="s">
        <v>768</v>
      </c>
      <c r="D539" s="149" t="s">
        <v>142</v>
      </c>
      <c r="E539" s="150" t="s">
        <v>769</v>
      </c>
      <c r="F539" s="151" t="s">
        <v>770</v>
      </c>
      <c r="G539" s="152" t="s">
        <v>504</v>
      </c>
      <c r="H539" s="201"/>
      <c r="I539" s="154"/>
      <c r="J539" s="155">
        <f>ROUND(I539*H539,2)</f>
        <v>0</v>
      </c>
      <c r="K539" s="151" t="s">
        <v>146</v>
      </c>
      <c r="L539" s="33"/>
      <c r="M539" s="156" t="s">
        <v>1</v>
      </c>
      <c r="N539" s="157" t="s">
        <v>40</v>
      </c>
      <c r="O539" s="58"/>
      <c r="P539" s="158">
        <f>O539*H539</f>
        <v>0</v>
      </c>
      <c r="Q539" s="158">
        <v>0</v>
      </c>
      <c r="R539" s="158">
        <f>Q539*H539</f>
        <v>0</v>
      </c>
      <c r="S539" s="158">
        <v>0</v>
      </c>
      <c r="T539" s="159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60" t="s">
        <v>242</v>
      </c>
      <c r="AT539" s="160" t="s">
        <v>142</v>
      </c>
      <c r="AU539" s="160" t="s">
        <v>83</v>
      </c>
      <c r="AY539" s="17" t="s">
        <v>140</v>
      </c>
      <c r="BE539" s="161">
        <f>IF(N539="základní",J539,0)</f>
        <v>0</v>
      </c>
      <c r="BF539" s="161">
        <f>IF(N539="snížená",J539,0)</f>
        <v>0</v>
      </c>
      <c r="BG539" s="161">
        <f>IF(N539="zákl. přenesená",J539,0)</f>
        <v>0</v>
      </c>
      <c r="BH539" s="161">
        <f>IF(N539="sníž. přenesená",J539,0)</f>
        <v>0</v>
      </c>
      <c r="BI539" s="161">
        <f>IF(N539="nulová",J539,0)</f>
        <v>0</v>
      </c>
      <c r="BJ539" s="17" t="s">
        <v>81</v>
      </c>
      <c r="BK539" s="161">
        <f>ROUND(I539*H539,2)</f>
        <v>0</v>
      </c>
      <c r="BL539" s="17" t="s">
        <v>242</v>
      </c>
      <c r="BM539" s="160" t="s">
        <v>771</v>
      </c>
    </row>
    <row r="540" spans="1:65" s="2" customFormat="1" ht="29.25">
      <c r="A540" s="32"/>
      <c r="B540" s="33"/>
      <c r="C540" s="32"/>
      <c r="D540" s="162" t="s">
        <v>149</v>
      </c>
      <c r="E540" s="32"/>
      <c r="F540" s="163" t="s">
        <v>772</v>
      </c>
      <c r="G540" s="32"/>
      <c r="H540" s="32"/>
      <c r="I540" s="164"/>
      <c r="J540" s="32"/>
      <c r="K540" s="32"/>
      <c r="L540" s="33"/>
      <c r="M540" s="165"/>
      <c r="N540" s="166"/>
      <c r="O540" s="58"/>
      <c r="P540" s="58"/>
      <c r="Q540" s="58"/>
      <c r="R540" s="58"/>
      <c r="S540" s="58"/>
      <c r="T540" s="59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T540" s="17" t="s">
        <v>149</v>
      </c>
      <c r="AU540" s="17" t="s">
        <v>83</v>
      </c>
    </row>
    <row r="541" spans="1:65" s="12" customFormat="1" ht="22.9" customHeight="1">
      <c r="B541" s="135"/>
      <c r="D541" s="136" t="s">
        <v>74</v>
      </c>
      <c r="E541" s="146" t="s">
        <v>773</v>
      </c>
      <c r="F541" s="146" t="s">
        <v>774</v>
      </c>
      <c r="I541" s="138"/>
      <c r="J541" s="147">
        <f>BK541</f>
        <v>0</v>
      </c>
      <c r="L541" s="135"/>
      <c r="M541" s="140"/>
      <c r="N541" s="141"/>
      <c r="O541" s="141"/>
      <c r="P541" s="142">
        <f>SUM(P542:P574)</f>
        <v>0</v>
      </c>
      <c r="Q541" s="141"/>
      <c r="R541" s="142">
        <f>SUM(R542:R574)</f>
        <v>6.729924000000001E-2</v>
      </c>
      <c r="S541" s="141"/>
      <c r="T541" s="143">
        <f>SUM(T542:T574)</f>
        <v>0</v>
      </c>
      <c r="AR541" s="136" t="s">
        <v>83</v>
      </c>
      <c r="AT541" s="144" t="s">
        <v>74</v>
      </c>
      <c r="AU541" s="144" t="s">
        <v>81</v>
      </c>
      <c r="AY541" s="136" t="s">
        <v>140</v>
      </c>
      <c r="BK541" s="145">
        <f>SUM(BK542:BK574)</f>
        <v>0</v>
      </c>
    </row>
    <row r="542" spans="1:65" s="2" customFormat="1" ht="24.2" customHeight="1">
      <c r="A542" s="32"/>
      <c r="B542" s="148"/>
      <c r="C542" s="149" t="s">
        <v>775</v>
      </c>
      <c r="D542" s="149" t="s">
        <v>142</v>
      </c>
      <c r="E542" s="150" t="s">
        <v>776</v>
      </c>
      <c r="F542" s="151" t="s">
        <v>777</v>
      </c>
      <c r="G542" s="152" t="s">
        <v>188</v>
      </c>
      <c r="H542" s="153">
        <v>38.002000000000002</v>
      </c>
      <c r="I542" s="154"/>
      <c r="J542" s="155">
        <f>ROUND(I542*H542,2)</f>
        <v>0</v>
      </c>
      <c r="K542" s="151" t="s">
        <v>146</v>
      </c>
      <c r="L542" s="33"/>
      <c r="M542" s="156" t="s">
        <v>1</v>
      </c>
      <c r="N542" s="157" t="s">
        <v>40</v>
      </c>
      <c r="O542" s="58"/>
      <c r="P542" s="158">
        <f>O542*H542</f>
        <v>0</v>
      </c>
      <c r="Q542" s="158">
        <v>8.0000000000000007E-5</v>
      </c>
      <c r="R542" s="158">
        <f>Q542*H542</f>
        <v>3.0401600000000005E-3</v>
      </c>
      <c r="S542" s="158">
        <v>0</v>
      </c>
      <c r="T542" s="159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60" t="s">
        <v>242</v>
      </c>
      <c r="AT542" s="160" t="s">
        <v>142</v>
      </c>
      <c r="AU542" s="160" t="s">
        <v>83</v>
      </c>
      <c r="AY542" s="17" t="s">
        <v>140</v>
      </c>
      <c r="BE542" s="161">
        <f>IF(N542="základní",J542,0)</f>
        <v>0</v>
      </c>
      <c r="BF542" s="161">
        <f>IF(N542="snížená",J542,0)</f>
        <v>0</v>
      </c>
      <c r="BG542" s="161">
        <f>IF(N542="zákl. přenesená",J542,0)</f>
        <v>0</v>
      </c>
      <c r="BH542" s="161">
        <f>IF(N542="sníž. přenesená",J542,0)</f>
        <v>0</v>
      </c>
      <c r="BI542" s="161">
        <f>IF(N542="nulová",J542,0)</f>
        <v>0</v>
      </c>
      <c r="BJ542" s="17" t="s">
        <v>81</v>
      </c>
      <c r="BK542" s="161">
        <f>ROUND(I542*H542,2)</f>
        <v>0</v>
      </c>
      <c r="BL542" s="17" t="s">
        <v>242</v>
      </c>
      <c r="BM542" s="160" t="s">
        <v>778</v>
      </c>
    </row>
    <row r="543" spans="1:65" s="2" customFormat="1" ht="19.5">
      <c r="A543" s="32"/>
      <c r="B543" s="33"/>
      <c r="C543" s="32"/>
      <c r="D543" s="162" t="s">
        <v>149</v>
      </c>
      <c r="E543" s="32"/>
      <c r="F543" s="163" t="s">
        <v>779</v>
      </c>
      <c r="G543" s="32"/>
      <c r="H543" s="32"/>
      <c r="I543" s="164"/>
      <c r="J543" s="32"/>
      <c r="K543" s="32"/>
      <c r="L543" s="33"/>
      <c r="M543" s="165"/>
      <c r="N543" s="166"/>
      <c r="O543" s="58"/>
      <c r="P543" s="58"/>
      <c r="Q543" s="58"/>
      <c r="R543" s="58"/>
      <c r="S543" s="58"/>
      <c r="T543" s="59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T543" s="17" t="s">
        <v>149</v>
      </c>
      <c r="AU543" s="17" t="s">
        <v>83</v>
      </c>
    </row>
    <row r="544" spans="1:65" s="13" customFormat="1">
      <c r="B544" s="167"/>
      <c r="D544" s="162" t="s">
        <v>151</v>
      </c>
      <c r="E544" s="168" t="s">
        <v>1</v>
      </c>
      <c r="F544" s="169" t="s">
        <v>780</v>
      </c>
      <c r="H544" s="168" t="s">
        <v>1</v>
      </c>
      <c r="I544" s="170"/>
      <c r="L544" s="167"/>
      <c r="M544" s="171"/>
      <c r="N544" s="172"/>
      <c r="O544" s="172"/>
      <c r="P544" s="172"/>
      <c r="Q544" s="172"/>
      <c r="R544" s="172"/>
      <c r="S544" s="172"/>
      <c r="T544" s="173"/>
      <c r="AT544" s="168" t="s">
        <v>151</v>
      </c>
      <c r="AU544" s="168" t="s">
        <v>83</v>
      </c>
      <c r="AV544" s="13" t="s">
        <v>81</v>
      </c>
      <c r="AW544" s="13" t="s">
        <v>32</v>
      </c>
      <c r="AX544" s="13" t="s">
        <v>75</v>
      </c>
      <c r="AY544" s="168" t="s">
        <v>140</v>
      </c>
    </row>
    <row r="545" spans="2:51" s="14" customFormat="1">
      <c r="B545" s="174"/>
      <c r="D545" s="162" t="s">
        <v>151</v>
      </c>
      <c r="E545" s="175" t="s">
        <v>1</v>
      </c>
      <c r="F545" s="176" t="s">
        <v>195</v>
      </c>
      <c r="H545" s="177">
        <v>8</v>
      </c>
      <c r="I545" s="178"/>
      <c r="L545" s="174"/>
      <c r="M545" s="179"/>
      <c r="N545" s="180"/>
      <c r="O545" s="180"/>
      <c r="P545" s="180"/>
      <c r="Q545" s="180"/>
      <c r="R545" s="180"/>
      <c r="S545" s="180"/>
      <c r="T545" s="181"/>
      <c r="AT545" s="175" t="s">
        <v>151</v>
      </c>
      <c r="AU545" s="175" t="s">
        <v>83</v>
      </c>
      <c r="AV545" s="14" t="s">
        <v>83</v>
      </c>
      <c r="AW545" s="14" t="s">
        <v>32</v>
      </c>
      <c r="AX545" s="14" t="s">
        <v>75</v>
      </c>
      <c r="AY545" s="175" t="s">
        <v>140</v>
      </c>
    </row>
    <row r="546" spans="2:51" s="13" customFormat="1">
      <c r="B546" s="167"/>
      <c r="D546" s="162" t="s">
        <v>151</v>
      </c>
      <c r="E546" s="168" t="s">
        <v>1</v>
      </c>
      <c r="F546" s="169" t="s">
        <v>781</v>
      </c>
      <c r="H546" s="168" t="s">
        <v>1</v>
      </c>
      <c r="I546" s="170"/>
      <c r="L546" s="167"/>
      <c r="M546" s="171"/>
      <c r="N546" s="172"/>
      <c r="O546" s="172"/>
      <c r="P546" s="172"/>
      <c r="Q546" s="172"/>
      <c r="R546" s="172"/>
      <c r="S546" s="172"/>
      <c r="T546" s="173"/>
      <c r="AT546" s="168" t="s">
        <v>151</v>
      </c>
      <c r="AU546" s="168" t="s">
        <v>83</v>
      </c>
      <c r="AV546" s="13" t="s">
        <v>81</v>
      </c>
      <c r="AW546" s="13" t="s">
        <v>32</v>
      </c>
      <c r="AX546" s="13" t="s">
        <v>75</v>
      </c>
      <c r="AY546" s="168" t="s">
        <v>140</v>
      </c>
    </row>
    <row r="547" spans="2:51" s="14" customFormat="1">
      <c r="B547" s="174"/>
      <c r="D547" s="162" t="s">
        <v>151</v>
      </c>
      <c r="E547" s="175" t="s">
        <v>1</v>
      </c>
      <c r="F547" s="176" t="s">
        <v>782</v>
      </c>
      <c r="H547" s="177">
        <v>3.12</v>
      </c>
      <c r="I547" s="178"/>
      <c r="L547" s="174"/>
      <c r="M547" s="179"/>
      <c r="N547" s="180"/>
      <c r="O547" s="180"/>
      <c r="P547" s="180"/>
      <c r="Q547" s="180"/>
      <c r="R547" s="180"/>
      <c r="S547" s="180"/>
      <c r="T547" s="181"/>
      <c r="AT547" s="175" t="s">
        <v>151</v>
      </c>
      <c r="AU547" s="175" t="s">
        <v>83</v>
      </c>
      <c r="AV547" s="14" t="s">
        <v>83</v>
      </c>
      <c r="AW547" s="14" t="s">
        <v>32</v>
      </c>
      <c r="AX547" s="14" t="s">
        <v>75</v>
      </c>
      <c r="AY547" s="175" t="s">
        <v>140</v>
      </c>
    </row>
    <row r="548" spans="2:51" s="13" customFormat="1">
      <c r="B548" s="167"/>
      <c r="D548" s="162" t="s">
        <v>151</v>
      </c>
      <c r="E548" s="168" t="s">
        <v>1</v>
      </c>
      <c r="F548" s="169" t="s">
        <v>783</v>
      </c>
      <c r="H548" s="168" t="s">
        <v>1</v>
      </c>
      <c r="I548" s="170"/>
      <c r="L548" s="167"/>
      <c r="M548" s="171"/>
      <c r="N548" s="172"/>
      <c r="O548" s="172"/>
      <c r="P548" s="172"/>
      <c r="Q548" s="172"/>
      <c r="R548" s="172"/>
      <c r="S548" s="172"/>
      <c r="T548" s="173"/>
      <c r="AT548" s="168" t="s">
        <v>151</v>
      </c>
      <c r="AU548" s="168" t="s">
        <v>83</v>
      </c>
      <c r="AV548" s="13" t="s">
        <v>81</v>
      </c>
      <c r="AW548" s="13" t="s">
        <v>32</v>
      </c>
      <c r="AX548" s="13" t="s">
        <v>75</v>
      </c>
      <c r="AY548" s="168" t="s">
        <v>140</v>
      </c>
    </row>
    <row r="549" spans="2:51" s="14" customFormat="1">
      <c r="B549" s="174"/>
      <c r="D549" s="162" t="s">
        <v>151</v>
      </c>
      <c r="E549" s="175" t="s">
        <v>1</v>
      </c>
      <c r="F549" s="176" t="s">
        <v>784</v>
      </c>
      <c r="H549" s="177">
        <v>3.78</v>
      </c>
      <c r="I549" s="178"/>
      <c r="L549" s="174"/>
      <c r="M549" s="179"/>
      <c r="N549" s="180"/>
      <c r="O549" s="180"/>
      <c r="P549" s="180"/>
      <c r="Q549" s="180"/>
      <c r="R549" s="180"/>
      <c r="S549" s="180"/>
      <c r="T549" s="181"/>
      <c r="AT549" s="175" t="s">
        <v>151</v>
      </c>
      <c r="AU549" s="175" t="s">
        <v>83</v>
      </c>
      <c r="AV549" s="14" t="s">
        <v>83</v>
      </c>
      <c r="AW549" s="14" t="s">
        <v>32</v>
      </c>
      <c r="AX549" s="14" t="s">
        <v>75</v>
      </c>
      <c r="AY549" s="175" t="s">
        <v>140</v>
      </c>
    </row>
    <row r="550" spans="2:51" s="14" customFormat="1">
      <c r="B550" s="174"/>
      <c r="D550" s="162" t="s">
        <v>151</v>
      </c>
      <c r="E550" s="175" t="s">
        <v>1</v>
      </c>
      <c r="F550" s="176" t="s">
        <v>785</v>
      </c>
      <c r="H550" s="177">
        <v>4.05</v>
      </c>
      <c r="I550" s="178"/>
      <c r="L550" s="174"/>
      <c r="M550" s="179"/>
      <c r="N550" s="180"/>
      <c r="O550" s="180"/>
      <c r="P550" s="180"/>
      <c r="Q550" s="180"/>
      <c r="R550" s="180"/>
      <c r="S550" s="180"/>
      <c r="T550" s="181"/>
      <c r="AT550" s="175" t="s">
        <v>151</v>
      </c>
      <c r="AU550" s="175" t="s">
        <v>83</v>
      </c>
      <c r="AV550" s="14" t="s">
        <v>83</v>
      </c>
      <c r="AW550" s="14" t="s">
        <v>32</v>
      </c>
      <c r="AX550" s="14" t="s">
        <v>75</v>
      </c>
      <c r="AY550" s="175" t="s">
        <v>140</v>
      </c>
    </row>
    <row r="551" spans="2:51" s="14" customFormat="1">
      <c r="B551" s="174"/>
      <c r="D551" s="162" t="s">
        <v>151</v>
      </c>
      <c r="E551" s="175" t="s">
        <v>1</v>
      </c>
      <c r="F551" s="176" t="s">
        <v>786</v>
      </c>
      <c r="H551" s="177">
        <v>4.5</v>
      </c>
      <c r="I551" s="178"/>
      <c r="L551" s="174"/>
      <c r="M551" s="179"/>
      <c r="N551" s="180"/>
      <c r="O551" s="180"/>
      <c r="P551" s="180"/>
      <c r="Q551" s="180"/>
      <c r="R551" s="180"/>
      <c r="S551" s="180"/>
      <c r="T551" s="181"/>
      <c r="AT551" s="175" t="s">
        <v>151</v>
      </c>
      <c r="AU551" s="175" t="s">
        <v>83</v>
      </c>
      <c r="AV551" s="14" t="s">
        <v>83</v>
      </c>
      <c r="AW551" s="14" t="s">
        <v>32</v>
      </c>
      <c r="AX551" s="14" t="s">
        <v>75</v>
      </c>
      <c r="AY551" s="175" t="s">
        <v>140</v>
      </c>
    </row>
    <row r="552" spans="2:51" s="13" customFormat="1">
      <c r="B552" s="167"/>
      <c r="D552" s="162" t="s">
        <v>151</v>
      </c>
      <c r="E552" s="168" t="s">
        <v>1</v>
      </c>
      <c r="F552" s="169" t="s">
        <v>787</v>
      </c>
      <c r="H552" s="168" t="s">
        <v>1</v>
      </c>
      <c r="I552" s="170"/>
      <c r="L552" s="167"/>
      <c r="M552" s="171"/>
      <c r="N552" s="172"/>
      <c r="O552" s="172"/>
      <c r="P552" s="172"/>
      <c r="Q552" s="172"/>
      <c r="R552" s="172"/>
      <c r="S552" s="172"/>
      <c r="T552" s="173"/>
      <c r="AT552" s="168" t="s">
        <v>151</v>
      </c>
      <c r="AU552" s="168" t="s">
        <v>83</v>
      </c>
      <c r="AV552" s="13" t="s">
        <v>81</v>
      </c>
      <c r="AW552" s="13" t="s">
        <v>32</v>
      </c>
      <c r="AX552" s="13" t="s">
        <v>75</v>
      </c>
      <c r="AY552" s="168" t="s">
        <v>140</v>
      </c>
    </row>
    <row r="553" spans="2:51" s="14" customFormat="1">
      <c r="B553" s="174"/>
      <c r="D553" s="162" t="s">
        <v>151</v>
      </c>
      <c r="E553" s="175" t="s">
        <v>1</v>
      </c>
      <c r="F553" s="176" t="s">
        <v>788</v>
      </c>
      <c r="H553" s="177">
        <v>6.3</v>
      </c>
      <c r="I553" s="178"/>
      <c r="L553" s="174"/>
      <c r="M553" s="179"/>
      <c r="N553" s="180"/>
      <c r="O553" s="180"/>
      <c r="P553" s="180"/>
      <c r="Q553" s="180"/>
      <c r="R553" s="180"/>
      <c r="S553" s="180"/>
      <c r="T553" s="181"/>
      <c r="AT553" s="175" t="s">
        <v>151</v>
      </c>
      <c r="AU553" s="175" t="s">
        <v>83</v>
      </c>
      <c r="AV553" s="14" t="s">
        <v>83</v>
      </c>
      <c r="AW553" s="14" t="s">
        <v>32</v>
      </c>
      <c r="AX553" s="14" t="s">
        <v>75</v>
      </c>
      <c r="AY553" s="175" t="s">
        <v>140</v>
      </c>
    </row>
    <row r="554" spans="2:51" s="14" customFormat="1">
      <c r="B554" s="174"/>
      <c r="D554" s="162" t="s">
        <v>151</v>
      </c>
      <c r="E554" s="175" t="s">
        <v>1</v>
      </c>
      <c r="F554" s="176" t="s">
        <v>789</v>
      </c>
      <c r="H554" s="177">
        <v>0.84</v>
      </c>
      <c r="I554" s="178"/>
      <c r="L554" s="174"/>
      <c r="M554" s="179"/>
      <c r="N554" s="180"/>
      <c r="O554" s="180"/>
      <c r="P554" s="180"/>
      <c r="Q554" s="180"/>
      <c r="R554" s="180"/>
      <c r="S554" s="180"/>
      <c r="T554" s="181"/>
      <c r="AT554" s="175" t="s">
        <v>151</v>
      </c>
      <c r="AU554" s="175" t="s">
        <v>83</v>
      </c>
      <c r="AV554" s="14" t="s">
        <v>83</v>
      </c>
      <c r="AW554" s="14" t="s">
        <v>32</v>
      </c>
      <c r="AX554" s="14" t="s">
        <v>75</v>
      </c>
      <c r="AY554" s="175" t="s">
        <v>140</v>
      </c>
    </row>
    <row r="555" spans="2:51" s="14" customFormat="1">
      <c r="B555" s="174"/>
      <c r="D555" s="162" t="s">
        <v>151</v>
      </c>
      <c r="E555" s="175" t="s">
        <v>1</v>
      </c>
      <c r="F555" s="176" t="s">
        <v>790</v>
      </c>
      <c r="H555" s="177">
        <v>0.5</v>
      </c>
      <c r="I555" s="178"/>
      <c r="L555" s="174"/>
      <c r="M555" s="179"/>
      <c r="N555" s="180"/>
      <c r="O555" s="180"/>
      <c r="P555" s="180"/>
      <c r="Q555" s="180"/>
      <c r="R555" s="180"/>
      <c r="S555" s="180"/>
      <c r="T555" s="181"/>
      <c r="AT555" s="175" t="s">
        <v>151</v>
      </c>
      <c r="AU555" s="175" t="s">
        <v>83</v>
      </c>
      <c r="AV555" s="14" t="s">
        <v>83</v>
      </c>
      <c r="AW555" s="14" t="s">
        <v>32</v>
      </c>
      <c r="AX555" s="14" t="s">
        <v>75</v>
      </c>
      <c r="AY555" s="175" t="s">
        <v>140</v>
      </c>
    </row>
    <row r="556" spans="2:51" s="14" customFormat="1">
      <c r="B556" s="174"/>
      <c r="D556" s="162" t="s">
        <v>151</v>
      </c>
      <c r="E556" s="175" t="s">
        <v>1</v>
      </c>
      <c r="F556" s="176" t="s">
        <v>791</v>
      </c>
      <c r="H556" s="177">
        <v>0.78</v>
      </c>
      <c r="I556" s="178"/>
      <c r="L556" s="174"/>
      <c r="M556" s="179"/>
      <c r="N556" s="180"/>
      <c r="O556" s="180"/>
      <c r="P556" s="180"/>
      <c r="Q556" s="180"/>
      <c r="R556" s="180"/>
      <c r="S556" s="180"/>
      <c r="T556" s="181"/>
      <c r="AT556" s="175" t="s">
        <v>151</v>
      </c>
      <c r="AU556" s="175" t="s">
        <v>83</v>
      </c>
      <c r="AV556" s="14" t="s">
        <v>83</v>
      </c>
      <c r="AW556" s="14" t="s">
        <v>32</v>
      </c>
      <c r="AX556" s="14" t="s">
        <v>75</v>
      </c>
      <c r="AY556" s="175" t="s">
        <v>140</v>
      </c>
    </row>
    <row r="557" spans="2:51" s="14" customFormat="1">
      <c r="B557" s="174"/>
      <c r="D557" s="162" t="s">
        <v>151</v>
      </c>
      <c r="E557" s="175" t="s">
        <v>1</v>
      </c>
      <c r="F557" s="176" t="s">
        <v>792</v>
      </c>
      <c r="H557" s="177">
        <v>4.24</v>
      </c>
      <c r="I557" s="178"/>
      <c r="L557" s="174"/>
      <c r="M557" s="179"/>
      <c r="N557" s="180"/>
      <c r="O557" s="180"/>
      <c r="P557" s="180"/>
      <c r="Q557" s="180"/>
      <c r="R557" s="180"/>
      <c r="S557" s="180"/>
      <c r="T557" s="181"/>
      <c r="AT557" s="175" t="s">
        <v>151</v>
      </c>
      <c r="AU557" s="175" t="s">
        <v>83</v>
      </c>
      <c r="AV557" s="14" t="s">
        <v>83</v>
      </c>
      <c r="AW557" s="14" t="s">
        <v>32</v>
      </c>
      <c r="AX557" s="14" t="s">
        <v>75</v>
      </c>
      <c r="AY557" s="175" t="s">
        <v>140</v>
      </c>
    </row>
    <row r="558" spans="2:51" s="14" customFormat="1">
      <c r="B558" s="174"/>
      <c r="D558" s="162" t="s">
        <v>151</v>
      </c>
      <c r="E558" s="175" t="s">
        <v>1</v>
      </c>
      <c r="F558" s="176" t="s">
        <v>793</v>
      </c>
      <c r="H558" s="177">
        <v>1.1120000000000001</v>
      </c>
      <c r="I558" s="178"/>
      <c r="L558" s="174"/>
      <c r="M558" s="179"/>
      <c r="N558" s="180"/>
      <c r="O558" s="180"/>
      <c r="P558" s="180"/>
      <c r="Q558" s="180"/>
      <c r="R558" s="180"/>
      <c r="S558" s="180"/>
      <c r="T558" s="181"/>
      <c r="AT558" s="175" t="s">
        <v>151</v>
      </c>
      <c r="AU558" s="175" t="s">
        <v>83</v>
      </c>
      <c r="AV558" s="14" t="s">
        <v>83</v>
      </c>
      <c r="AW558" s="14" t="s">
        <v>32</v>
      </c>
      <c r="AX558" s="14" t="s">
        <v>75</v>
      </c>
      <c r="AY558" s="175" t="s">
        <v>140</v>
      </c>
    </row>
    <row r="559" spans="2:51" s="14" customFormat="1">
      <c r="B559" s="174"/>
      <c r="D559" s="162" t="s">
        <v>151</v>
      </c>
      <c r="E559" s="175" t="s">
        <v>1</v>
      </c>
      <c r="F559" s="176" t="s">
        <v>791</v>
      </c>
      <c r="H559" s="177">
        <v>0.78</v>
      </c>
      <c r="I559" s="178"/>
      <c r="L559" s="174"/>
      <c r="M559" s="179"/>
      <c r="N559" s="180"/>
      <c r="O559" s="180"/>
      <c r="P559" s="180"/>
      <c r="Q559" s="180"/>
      <c r="R559" s="180"/>
      <c r="S559" s="180"/>
      <c r="T559" s="181"/>
      <c r="AT559" s="175" t="s">
        <v>151</v>
      </c>
      <c r="AU559" s="175" t="s">
        <v>83</v>
      </c>
      <c r="AV559" s="14" t="s">
        <v>83</v>
      </c>
      <c r="AW559" s="14" t="s">
        <v>32</v>
      </c>
      <c r="AX559" s="14" t="s">
        <v>75</v>
      </c>
      <c r="AY559" s="175" t="s">
        <v>140</v>
      </c>
    </row>
    <row r="560" spans="2:51" s="15" customFormat="1">
      <c r="B560" s="182"/>
      <c r="D560" s="162" t="s">
        <v>151</v>
      </c>
      <c r="E560" s="183" t="s">
        <v>1</v>
      </c>
      <c r="F560" s="184" t="s">
        <v>193</v>
      </c>
      <c r="H560" s="185">
        <v>38.002000000000002</v>
      </c>
      <c r="I560" s="186"/>
      <c r="L560" s="182"/>
      <c r="M560" s="187"/>
      <c r="N560" s="188"/>
      <c r="O560" s="188"/>
      <c r="P560" s="188"/>
      <c r="Q560" s="188"/>
      <c r="R560" s="188"/>
      <c r="S560" s="188"/>
      <c r="T560" s="189"/>
      <c r="AT560" s="183" t="s">
        <v>151</v>
      </c>
      <c r="AU560" s="183" t="s">
        <v>83</v>
      </c>
      <c r="AV560" s="15" t="s">
        <v>147</v>
      </c>
      <c r="AW560" s="15" t="s">
        <v>32</v>
      </c>
      <c r="AX560" s="15" t="s">
        <v>81</v>
      </c>
      <c r="AY560" s="183" t="s">
        <v>140</v>
      </c>
    </row>
    <row r="561" spans="1:65" s="2" customFormat="1" ht="24.2" customHeight="1">
      <c r="A561" s="32"/>
      <c r="B561" s="148"/>
      <c r="C561" s="149" t="s">
        <v>794</v>
      </c>
      <c r="D561" s="149" t="s">
        <v>142</v>
      </c>
      <c r="E561" s="150" t="s">
        <v>795</v>
      </c>
      <c r="F561" s="151" t="s">
        <v>796</v>
      </c>
      <c r="G561" s="152" t="s">
        <v>188</v>
      </c>
      <c r="H561" s="153">
        <v>38.002000000000002</v>
      </c>
      <c r="I561" s="154"/>
      <c r="J561" s="155">
        <f>ROUND(I561*H561,2)</f>
        <v>0</v>
      </c>
      <c r="K561" s="151" t="s">
        <v>146</v>
      </c>
      <c r="L561" s="33"/>
      <c r="M561" s="156" t="s">
        <v>1</v>
      </c>
      <c r="N561" s="157" t="s">
        <v>40</v>
      </c>
      <c r="O561" s="58"/>
      <c r="P561" s="158">
        <f>O561*H561</f>
        <v>0</v>
      </c>
      <c r="Q561" s="158">
        <v>1.1E-4</v>
      </c>
      <c r="R561" s="158">
        <f>Q561*H561</f>
        <v>4.1802200000000001E-3</v>
      </c>
      <c r="S561" s="158">
        <v>0</v>
      </c>
      <c r="T561" s="159">
        <f>S561*H561</f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60" t="s">
        <v>242</v>
      </c>
      <c r="AT561" s="160" t="s">
        <v>142</v>
      </c>
      <c r="AU561" s="160" t="s">
        <v>83</v>
      </c>
      <c r="AY561" s="17" t="s">
        <v>140</v>
      </c>
      <c r="BE561" s="161">
        <f>IF(N561="základní",J561,0)</f>
        <v>0</v>
      </c>
      <c r="BF561" s="161">
        <f>IF(N561="snížená",J561,0)</f>
        <v>0</v>
      </c>
      <c r="BG561" s="161">
        <f>IF(N561="zákl. přenesená",J561,0)</f>
        <v>0</v>
      </c>
      <c r="BH561" s="161">
        <f>IF(N561="sníž. přenesená",J561,0)</f>
        <v>0</v>
      </c>
      <c r="BI561" s="161">
        <f>IF(N561="nulová",J561,0)</f>
        <v>0</v>
      </c>
      <c r="BJ561" s="17" t="s">
        <v>81</v>
      </c>
      <c r="BK561" s="161">
        <f>ROUND(I561*H561,2)</f>
        <v>0</v>
      </c>
      <c r="BL561" s="17" t="s">
        <v>242</v>
      </c>
      <c r="BM561" s="160" t="s">
        <v>797</v>
      </c>
    </row>
    <row r="562" spans="1:65" s="2" customFormat="1" ht="19.5">
      <c r="A562" s="32"/>
      <c r="B562" s="33"/>
      <c r="C562" s="32"/>
      <c r="D562" s="162" t="s">
        <v>149</v>
      </c>
      <c r="E562" s="32"/>
      <c r="F562" s="163" t="s">
        <v>798</v>
      </c>
      <c r="G562" s="32"/>
      <c r="H562" s="32"/>
      <c r="I562" s="164"/>
      <c r="J562" s="32"/>
      <c r="K562" s="32"/>
      <c r="L562" s="33"/>
      <c r="M562" s="165"/>
      <c r="N562" s="166"/>
      <c r="O562" s="58"/>
      <c r="P562" s="58"/>
      <c r="Q562" s="58"/>
      <c r="R562" s="58"/>
      <c r="S562" s="58"/>
      <c r="T562" s="59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T562" s="17" t="s">
        <v>149</v>
      </c>
      <c r="AU562" s="17" t="s">
        <v>83</v>
      </c>
    </row>
    <row r="563" spans="1:65" s="2" customFormat="1" ht="24.2" customHeight="1">
      <c r="A563" s="32"/>
      <c r="B563" s="148"/>
      <c r="C563" s="149" t="s">
        <v>799</v>
      </c>
      <c r="D563" s="149" t="s">
        <v>142</v>
      </c>
      <c r="E563" s="150" t="s">
        <v>800</v>
      </c>
      <c r="F563" s="151" t="s">
        <v>801</v>
      </c>
      <c r="G563" s="152" t="s">
        <v>188</v>
      </c>
      <c r="H563" s="153">
        <v>38.002000000000002</v>
      </c>
      <c r="I563" s="154"/>
      <c r="J563" s="155">
        <f>ROUND(I563*H563,2)</f>
        <v>0</v>
      </c>
      <c r="K563" s="151" t="s">
        <v>146</v>
      </c>
      <c r="L563" s="33"/>
      <c r="M563" s="156" t="s">
        <v>1</v>
      </c>
      <c r="N563" s="157" t="s">
        <v>40</v>
      </c>
      <c r="O563" s="58"/>
      <c r="P563" s="158">
        <f>O563*H563</f>
        <v>0</v>
      </c>
      <c r="Q563" s="158">
        <v>1.7000000000000001E-4</v>
      </c>
      <c r="R563" s="158">
        <f>Q563*H563</f>
        <v>6.460340000000001E-3</v>
      </c>
      <c r="S563" s="158">
        <v>0</v>
      </c>
      <c r="T563" s="159">
        <f>S563*H563</f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60" t="s">
        <v>242</v>
      </c>
      <c r="AT563" s="160" t="s">
        <v>142</v>
      </c>
      <c r="AU563" s="160" t="s">
        <v>83</v>
      </c>
      <c r="AY563" s="17" t="s">
        <v>140</v>
      </c>
      <c r="BE563" s="161">
        <f>IF(N563="základní",J563,0)</f>
        <v>0</v>
      </c>
      <c r="BF563" s="161">
        <f>IF(N563="snížená",J563,0)</f>
        <v>0</v>
      </c>
      <c r="BG563" s="161">
        <f>IF(N563="zákl. přenesená",J563,0)</f>
        <v>0</v>
      </c>
      <c r="BH563" s="161">
        <f>IF(N563="sníž. přenesená",J563,0)</f>
        <v>0</v>
      </c>
      <c r="BI563" s="161">
        <f>IF(N563="nulová",J563,0)</f>
        <v>0</v>
      </c>
      <c r="BJ563" s="17" t="s">
        <v>81</v>
      </c>
      <c r="BK563" s="161">
        <f>ROUND(I563*H563,2)</f>
        <v>0</v>
      </c>
      <c r="BL563" s="17" t="s">
        <v>242</v>
      </c>
      <c r="BM563" s="160" t="s">
        <v>802</v>
      </c>
    </row>
    <row r="564" spans="1:65" s="2" customFormat="1" ht="19.5">
      <c r="A564" s="32"/>
      <c r="B564" s="33"/>
      <c r="C564" s="32"/>
      <c r="D564" s="162" t="s">
        <v>149</v>
      </c>
      <c r="E564" s="32"/>
      <c r="F564" s="163" t="s">
        <v>803</v>
      </c>
      <c r="G564" s="32"/>
      <c r="H564" s="32"/>
      <c r="I564" s="164"/>
      <c r="J564" s="32"/>
      <c r="K564" s="32"/>
      <c r="L564" s="33"/>
      <c r="M564" s="165"/>
      <c r="N564" s="166"/>
      <c r="O564" s="58"/>
      <c r="P564" s="58"/>
      <c r="Q564" s="58"/>
      <c r="R564" s="58"/>
      <c r="S564" s="58"/>
      <c r="T564" s="59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T564" s="17" t="s">
        <v>149</v>
      </c>
      <c r="AU564" s="17" t="s">
        <v>83</v>
      </c>
    </row>
    <row r="565" spans="1:65" s="2" customFormat="1" ht="24.2" customHeight="1">
      <c r="A565" s="32"/>
      <c r="B565" s="148"/>
      <c r="C565" s="149" t="s">
        <v>804</v>
      </c>
      <c r="D565" s="149" t="s">
        <v>142</v>
      </c>
      <c r="E565" s="150" t="s">
        <v>805</v>
      </c>
      <c r="F565" s="151" t="s">
        <v>806</v>
      </c>
      <c r="G565" s="152" t="s">
        <v>188</v>
      </c>
      <c r="H565" s="153">
        <v>38.002000000000002</v>
      </c>
      <c r="I565" s="154"/>
      <c r="J565" s="155">
        <f>ROUND(I565*H565,2)</f>
        <v>0</v>
      </c>
      <c r="K565" s="151" t="s">
        <v>146</v>
      </c>
      <c r="L565" s="33"/>
      <c r="M565" s="156" t="s">
        <v>1</v>
      </c>
      <c r="N565" s="157" t="s">
        <v>40</v>
      </c>
      <c r="O565" s="58"/>
      <c r="P565" s="158">
        <f>O565*H565</f>
        <v>0</v>
      </c>
      <c r="Q565" s="158">
        <v>1.2E-4</v>
      </c>
      <c r="R565" s="158">
        <f>Q565*H565</f>
        <v>4.5602400000000001E-3</v>
      </c>
      <c r="S565" s="158">
        <v>0</v>
      </c>
      <c r="T565" s="159">
        <f>S565*H565</f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60" t="s">
        <v>242</v>
      </c>
      <c r="AT565" s="160" t="s">
        <v>142</v>
      </c>
      <c r="AU565" s="160" t="s">
        <v>83</v>
      </c>
      <c r="AY565" s="17" t="s">
        <v>140</v>
      </c>
      <c r="BE565" s="161">
        <f>IF(N565="základní",J565,0)</f>
        <v>0</v>
      </c>
      <c r="BF565" s="161">
        <f>IF(N565="snížená",J565,0)</f>
        <v>0</v>
      </c>
      <c r="BG565" s="161">
        <f>IF(N565="zákl. přenesená",J565,0)</f>
        <v>0</v>
      </c>
      <c r="BH565" s="161">
        <f>IF(N565="sníž. přenesená",J565,0)</f>
        <v>0</v>
      </c>
      <c r="BI565" s="161">
        <f>IF(N565="nulová",J565,0)</f>
        <v>0</v>
      </c>
      <c r="BJ565" s="17" t="s">
        <v>81</v>
      </c>
      <c r="BK565" s="161">
        <f>ROUND(I565*H565,2)</f>
        <v>0</v>
      </c>
      <c r="BL565" s="17" t="s">
        <v>242</v>
      </c>
      <c r="BM565" s="160" t="s">
        <v>807</v>
      </c>
    </row>
    <row r="566" spans="1:65" s="2" customFormat="1" ht="19.5">
      <c r="A566" s="32"/>
      <c r="B566" s="33"/>
      <c r="C566" s="32"/>
      <c r="D566" s="162" t="s">
        <v>149</v>
      </c>
      <c r="E566" s="32"/>
      <c r="F566" s="163" t="s">
        <v>808</v>
      </c>
      <c r="G566" s="32"/>
      <c r="H566" s="32"/>
      <c r="I566" s="164"/>
      <c r="J566" s="32"/>
      <c r="K566" s="32"/>
      <c r="L566" s="33"/>
      <c r="M566" s="165"/>
      <c r="N566" s="166"/>
      <c r="O566" s="58"/>
      <c r="P566" s="58"/>
      <c r="Q566" s="58"/>
      <c r="R566" s="58"/>
      <c r="S566" s="58"/>
      <c r="T566" s="59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T566" s="17" t="s">
        <v>149</v>
      </c>
      <c r="AU566" s="17" t="s">
        <v>83</v>
      </c>
    </row>
    <row r="567" spans="1:65" s="2" customFormat="1" ht="24.2" customHeight="1">
      <c r="A567" s="32"/>
      <c r="B567" s="148"/>
      <c r="C567" s="149" t="s">
        <v>809</v>
      </c>
      <c r="D567" s="149" t="s">
        <v>142</v>
      </c>
      <c r="E567" s="150" t="s">
        <v>810</v>
      </c>
      <c r="F567" s="151" t="s">
        <v>811</v>
      </c>
      <c r="G567" s="152" t="s">
        <v>188</v>
      </c>
      <c r="H567" s="153">
        <v>11.401</v>
      </c>
      <c r="I567" s="154"/>
      <c r="J567" s="155">
        <f>ROUND(I567*H567,2)</f>
        <v>0</v>
      </c>
      <c r="K567" s="151" t="s">
        <v>146</v>
      </c>
      <c r="L567" s="33"/>
      <c r="M567" s="156" t="s">
        <v>1</v>
      </c>
      <c r="N567" s="157" t="s">
        <v>40</v>
      </c>
      <c r="O567" s="58"/>
      <c r="P567" s="158">
        <f>O567*H567</f>
        <v>0</v>
      </c>
      <c r="Q567" s="158">
        <v>3.0000000000000001E-5</v>
      </c>
      <c r="R567" s="158">
        <f>Q567*H567</f>
        <v>3.4203E-4</v>
      </c>
      <c r="S567" s="158">
        <v>0</v>
      </c>
      <c r="T567" s="159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60" t="s">
        <v>242</v>
      </c>
      <c r="AT567" s="160" t="s">
        <v>142</v>
      </c>
      <c r="AU567" s="160" t="s">
        <v>83</v>
      </c>
      <c r="AY567" s="17" t="s">
        <v>140</v>
      </c>
      <c r="BE567" s="161">
        <f>IF(N567="základní",J567,0)</f>
        <v>0</v>
      </c>
      <c r="BF567" s="161">
        <f>IF(N567="snížená",J567,0)</f>
        <v>0</v>
      </c>
      <c r="BG567" s="161">
        <f>IF(N567="zákl. přenesená",J567,0)</f>
        <v>0</v>
      </c>
      <c r="BH567" s="161">
        <f>IF(N567="sníž. přenesená",J567,0)</f>
        <v>0</v>
      </c>
      <c r="BI567" s="161">
        <f>IF(N567="nulová",J567,0)</f>
        <v>0</v>
      </c>
      <c r="BJ567" s="17" t="s">
        <v>81</v>
      </c>
      <c r="BK567" s="161">
        <f>ROUND(I567*H567,2)</f>
        <v>0</v>
      </c>
      <c r="BL567" s="17" t="s">
        <v>242</v>
      </c>
      <c r="BM567" s="160" t="s">
        <v>812</v>
      </c>
    </row>
    <row r="568" spans="1:65" s="2" customFormat="1" ht="19.5">
      <c r="A568" s="32"/>
      <c r="B568" s="33"/>
      <c r="C568" s="32"/>
      <c r="D568" s="162" t="s">
        <v>149</v>
      </c>
      <c r="E568" s="32"/>
      <c r="F568" s="163" t="s">
        <v>813</v>
      </c>
      <c r="G568" s="32"/>
      <c r="H568" s="32"/>
      <c r="I568" s="164"/>
      <c r="J568" s="32"/>
      <c r="K568" s="32"/>
      <c r="L568" s="33"/>
      <c r="M568" s="165"/>
      <c r="N568" s="166"/>
      <c r="O568" s="58"/>
      <c r="P568" s="58"/>
      <c r="Q568" s="58"/>
      <c r="R568" s="58"/>
      <c r="S568" s="58"/>
      <c r="T568" s="59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T568" s="17" t="s">
        <v>149</v>
      </c>
      <c r="AU568" s="17" t="s">
        <v>83</v>
      </c>
    </row>
    <row r="569" spans="1:65" s="13" customFormat="1">
      <c r="B569" s="167"/>
      <c r="D569" s="162" t="s">
        <v>151</v>
      </c>
      <c r="E569" s="168" t="s">
        <v>1</v>
      </c>
      <c r="F569" s="169" t="s">
        <v>814</v>
      </c>
      <c r="H569" s="168" t="s">
        <v>1</v>
      </c>
      <c r="I569" s="170"/>
      <c r="L569" s="167"/>
      <c r="M569" s="171"/>
      <c r="N569" s="172"/>
      <c r="O569" s="172"/>
      <c r="P569" s="172"/>
      <c r="Q569" s="172"/>
      <c r="R569" s="172"/>
      <c r="S569" s="172"/>
      <c r="T569" s="173"/>
      <c r="AT569" s="168" t="s">
        <v>151</v>
      </c>
      <c r="AU569" s="168" t="s">
        <v>83</v>
      </c>
      <c r="AV569" s="13" t="s">
        <v>81</v>
      </c>
      <c r="AW569" s="13" t="s">
        <v>32</v>
      </c>
      <c r="AX569" s="13" t="s">
        <v>75</v>
      </c>
      <c r="AY569" s="168" t="s">
        <v>140</v>
      </c>
    </row>
    <row r="570" spans="1:65" s="14" customFormat="1">
      <c r="B570" s="174"/>
      <c r="D570" s="162" t="s">
        <v>151</v>
      </c>
      <c r="E570" s="175" t="s">
        <v>1</v>
      </c>
      <c r="F570" s="176" t="s">
        <v>815</v>
      </c>
      <c r="H570" s="177">
        <v>11.401</v>
      </c>
      <c r="I570" s="178"/>
      <c r="L570" s="174"/>
      <c r="M570" s="179"/>
      <c r="N570" s="180"/>
      <c r="O570" s="180"/>
      <c r="P570" s="180"/>
      <c r="Q570" s="180"/>
      <c r="R570" s="180"/>
      <c r="S570" s="180"/>
      <c r="T570" s="181"/>
      <c r="AT570" s="175" t="s">
        <v>151</v>
      </c>
      <c r="AU570" s="175" t="s">
        <v>83</v>
      </c>
      <c r="AV570" s="14" t="s">
        <v>83</v>
      </c>
      <c r="AW570" s="14" t="s">
        <v>32</v>
      </c>
      <c r="AX570" s="14" t="s">
        <v>81</v>
      </c>
      <c r="AY570" s="175" t="s">
        <v>140</v>
      </c>
    </row>
    <row r="571" spans="1:65" s="2" customFormat="1" ht="24.2" customHeight="1">
      <c r="A571" s="32"/>
      <c r="B571" s="148"/>
      <c r="C571" s="149" t="s">
        <v>816</v>
      </c>
      <c r="D571" s="149" t="s">
        <v>142</v>
      </c>
      <c r="E571" s="150" t="s">
        <v>817</v>
      </c>
      <c r="F571" s="151" t="s">
        <v>818</v>
      </c>
      <c r="G571" s="152" t="s">
        <v>188</v>
      </c>
      <c r="H571" s="153">
        <v>147.625</v>
      </c>
      <c r="I571" s="154"/>
      <c r="J571" s="155">
        <f>ROUND(I571*H571,2)</f>
        <v>0</v>
      </c>
      <c r="K571" s="151" t="s">
        <v>146</v>
      </c>
      <c r="L571" s="33"/>
      <c r="M571" s="156" t="s">
        <v>1</v>
      </c>
      <c r="N571" s="157" t="s">
        <v>40</v>
      </c>
      <c r="O571" s="58"/>
      <c r="P571" s="158">
        <f>O571*H571</f>
        <v>0</v>
      </c>
      <c r="Q571" s="158">
        <v>3.3E-4</v>
      </c>
      <c r="R571" s="158">
        <f>Q571*H571</f>
        <v>4.8716250000000003E-2</v>
      </c>
      <c r="S571" s="158">
        <v>0</v>
      </c>
      <c r="T571" s="159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60" t="s">
        <v>242</v>
      </c>
      <c r="AT571" s="160" t="s">
        <v>142</v>
      </c>
      <c r="AU571" s="160" t="s">
        <v>83</v>
      </c>
      <c r="AY571" s="17" t="s">
        <v>140</v>
      </c>
      <c r="BE571" s="161">
        <f>IF(N571="základní",J571,0)</f>
        <v>0</v>
      </c>
      <c r="BF571" s="161">
        <f>IF(N571="snížená",J571,0)</f>
        <v>0</v>
      </c>
      <c r="BG571" s="161">
        <f>IF(N571="zákl. přenesená",J571,0)</f>
        <v>0</v>
      </c>
      <c r="BH571" s="161">
        <f>IF(N571="sníž. přenesená",J571,0)</f>
        <v>0</v>
      </c>
      <c r="BI571" s="161">
        <f>IF(N571="nulová",J571,0)</f>
        <v>0</v>
      </c>
      <c r="BJ571" s="17" t="s">
        <v>81</v>
      </c>
      <c r="BK571" s="161">
        <f>ROUND(I571*H571,2)</f>
        <v>0</v>
      </c>
      <c r="BL571" s="17" t="s">
        <v>242</v>
      </c>
      <c r="BM571" s="160" t="s">
        <v>819</v>
      </c>
    </row>
    <row r="572" spans="1:65" s="2" customFormat="1" ht="29.25">
      <c r="A572" s="32"/>
      <c r="B572" s="33"/>
      <c r="C572" s="32"/>
      <c r="D572" s="162" t="s">
        <v>149</v>
      </c>
      <c r="E572" s="32"/>
      <c r="F572" s="163" t="s">
        <v>820</v>
      </c>
      <c r="G572" s="32"/>
      <c r="H572" s="32"/>
      <c r="I572" s="164"/>
      <c r="J572" s="32"/>
      <c r="K572" s="32"/>
      <c r="L572" s="33"/>
      <c r="M572" s="165"/>
      <c r="N572" s="166"/>
      <c r="O572" s="58"/>
      <c r="P572" s="58"/>
      <c r="Q572" s="58"/>
      <c r="R572" s="58"/>
      <c r="S572" s="58"/>
      <c r="T572" s="59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T572" s="17" t="s">
        <v>149</v>
      </c>
      <c r="AU572" s="17" t="s">
        <v>83</v>
      </c>
    </row>
    <row r="573" spans="1:65" s="13" customFormat="1">
      <c r="B573" s="167"/>
      <c r="D573" s="162" t="s">
        <v>151</v>
      </c>
      <c r="E573" s="168" t="s">
        <v>1</v>
      </c>
      <c r="F573" s="169" t="s">
        <v>821</v>
      </c>
      <c r="H573" s="168" t="s">
        <v>1</v>
      </c>
      <c r="I573" s="170"/>
      <c r="L573" s="167"/>
      <c r="M573" s="171"/>
      <c r="N573" s="172"/>
      <c r="O573" s="172"/>
      <c r="P573" s="172"/>
      <c r="Q573" s="172"/>
      <c r="R573" s="172"/>
      <c r="S573" s="172"/>
      <c r="T573" s="173"/>
      <c r="AT573" s="168" t="s">
        <v>151</v>
      </c>
      <c r="AU573" s="168" t="s">
        <v>83</v>
      </c>
      <c r="AV573" s="13" t="s">
        <v>81</v>
      </c>
      <c r="AW573" s="13" t="s">
        <v>32</v>
      </c>
      <c r="AX573" s="13" t="s">
        <v>75</v>
      </c>
      <c r="AY573" s="168" t="s">
        <v>140</v>
      </c>
    </row>
    <row r="574" spans="1:65" s="14" customFormat="1">
      <c r="B574" s="174"/>
      <c r="D574" s="162" t="s">
        <v>151</v>
      </c>
      <c r="E574" s="175" t="s">
        <v>1</v>
      </c>
      <c r="F574" s="176" t="s">
        <v>822</v>
      </c>
      <c r="H574" s="177">
        <v>147.625</v>
      </c>
      <c r="I574" s="178"/>
      <c r="L574" s="174"/>
      <c r="M574" s="179"/>
      <c r="N574" s="180"/>
      <c r="O574" s="180"/>
      <c r="P574" s="180"/>
      <c r="Q574" s="180"/>
      <c r="R574" s="180"/>
      <c r="S574" s="180"/>
      <c r="T574" s="181"/>
      <c r="AT574" s="175" t="s">
        <v>151</v>
      </c>
      <c r="AU574" s="175" t="s">
        <v>83</v>
      </c>
      <c r="AV574" s="14" t="s">
        <v>83</v>
      </c>
      <c r="AW574" s="14" t="s">
        <v>32</v>
      </c>
      <c r="AX574" s="14" t="s">
        <v>81</v>
      </c>
      <c r="AY574" s="175" t="s">
        <v>140</v>
      </c>
    </row>
    <row r="575" spans="1:65" s="12" customFormat="1" ht="25.9" customHeight="1">
      <c r="B575" s="135"/>
      <c r="D575" s="136" t="s">
        <v>74</v>
      </c>
      <c r="E575" s="137" t="s">
        <v>823</v>
      </c>
      <c r="F575" s="137" t="s">
        <v>824</v>
      </c>
      <c r="I575" s="138"/>
      <c r="J575" s="139">
        <f>BK575</f>
        <v>0</v>
      </c>
      <c r="L575" s="135"/>
      <c r="M575" s="140"/>
      <c r="N575" s="141"/>
      <c r="O575" s="141"/>
      <c r="P575" s="142">
        <f>P576</f>
        <v>0</v>
      </c>
      <c r="Q575" s="141"/>
      <c r="R575" s="142">
        <f>R576</f>
        <v>0</v>
      </c>
      <c r="S575" s="141"/>
      <c r="T575" s="143">
        <f>T576</f>
        <v>0</v>
      </c>
      <c r="AR575" s="136" t="s">
        <v>147</v>
      </c>
      <c r="AT575" s="144" t="s">
        <v>74</v>
      </c>
      <c r="AU575" s="144" t="s">
        <v>75</v>
      </c>
      <c r="AY575" s="136" t="s">
        <v>140</v>
      </c>
      <c r="BK575" s="145">
        <f>BK576</f>
        <v>0</v>
      </c>
    </row>
    <row r="576" spans="1:65" s="12" customFormat="1" ht="22.9" customHeight="1">
      <c r="B576" s="135"/>
      <c r="D576" s="136" t="s">
        <v>74</v>
      </c>
      <c r="E576" s="146" t="s">
        <v>825</v>
      </c>
      <c r="F576" s="146" t="s">
        <v>824</v>
      </c>
      <c r="I576" s="138"/>
      <c r="J576" s="147">
        <f>BK576</f>
        <v>0</v>
      </c>
      <c r="L576" s="135"/>
      <c r="M576" s="140"/>
      <c r="N576" s="141"/>
      <c r="O576" s="141"/>
      <c r="P576" s="142">
        <f>SUM(P577:P580)</f>
        <v>0</v>
      </c>
      <c r="Q576" s="141"/>
      <c r="R576" s="142">
        <f>SUM(R577:R580)</f>
        <v>0</v>
      </c>
      <c r="S576" s="141"/>
      <c r="T576" s="143">
        <f>SUM(T577:T580)</f>
        <v>0</v>
      </c>
      <c r="AR576" s="136" t="s">
        <v>147</v>
      </c>
      <c r="AT576" s="144" t="s">
        <v>74</v>
      </c>
      <c r="AU576" s="144" t="s">
        <v>81</v>
      </c>
      <c r="AY576" s="136" t="s">
        <v>140</v>
      </c>
      <c r="BK576" s="145">
        <f>SUM(BK577:BK580)</f>
        <v>0</v>
      </c>
    </row>
    <row r="577" spans="1:65" s="2" customFormat="1" ht="21.75" customHeight="1">
      <c r="A577" s="32"/>
      <c r="B577" s="148"/>
      <c r="C577" s="149" t="s">
        <v>826</v>
      </c>
      <c r="D577" s="149" t="s">
        <v>142</v>
      </c>
      <c r="E577" s="150" t="s">
        <v>827</v>
      </c>
      <c r="F577" s="151" t="s">
        <v>828</v>
      </c>
      <c r="G577" s="152" t="s">
        <v>306</v>
      </c>
      <c r="H577" s="153">
        <v>1</v>
      </c>
      <c r="I577" s="154"/>
      <c r="J577" s="155">
        <f>ROUND(I577*H577,2)</f>
        <v>0</v>
      </c>
      <c r="K577" s="151" t="s">
        <v>1</v>
      </c>
      <c r="L577" s="33"/>
      <c r="M577" s="156" t="s">
        <v>1</v>
      </c>
      <c r="N577" s="157" t="s">
        <v>40</v>
      </c>
      <c r="O577" s="58"/>
      <c r="P577" s="158">
        <f>O577*H577</f>
        <v>0</v>
      </c>
      <c r="Q577" s="158">
        <v>0</v>
      </c>
      <c r="R577" s="158">
        <f>Q577*H577</f>
        <v>0</v>
      </c>
      <c r="S577" s="158">
        <v>0</v>
      </c>
      <c r="T577" s="159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60" t="s">
        <v>829</v>
      </c>
      <c r="AT577" s="160" t="s">
        <v>142</v>
      </c>
      <c r="AU577" s="160" t="s">
        <v>83</v>
      </c>
      <c r="AY577" s="17" t="s">
        <v>140</v>
      </c>
      <c r="BE577" s="161">
        <f>IF(N577="základní",J577,0)</f>
        <v>0</v>
      </c>
      <c r="BF577" s="161">
        <f>IF(N577="snížená",J577,0)</f>
        <v>0</v>
      </c>
      <c r="BG577" s="161">
        <f>IF(N577="zákl. přenesená",J577,0)</f>
        <v>0</v>
      </c>
      <c r="BH577" s="161">
        <f>IF(N577="sníž. přenesená",J577,0)</f>
        <v>0</v>
      </c>
      <c r="BI577" s="161">
        <f>IF(N577="nulová",J577,0)</f>
        <v>0</v>
      </c>
      <c r="BJ577" s="17" t="s">
        <v>81</v>
      </c>
      <c r="BK577" s="161">
        <f>ROUND(I577*H577,2)</f>
        <v>0</v>
      </c>
      <c r="BL577" s="17" t="s">
        <v>829</v>
      </c>
      <c r="BM577" s="160" t="s">
        <v>830</v>
      </c>
    </row>
    <row r="578" spans="1:65" s="2" customFormat="1">
      <c r="A578" s="32"/>
      <c r="B578" s="33"/>
      <c r="C578" s="32"/>
      <c r="D578" s="162" t="s">
        <v>149</v>
      </c>
      <c r="E578" s="32"/>
      <c r="F578" s="163" t="s">
        <v>828</v>
      </c>
      <c r="G578" s="32"/>
      <c r="H578" s="32"/>
      <c r="I578" s="164"/>
      <c r="J578" s="32"/>
      <c r="K578" s="32"/>
      <c r="L578" s="33"/>
      <c r="M578" s="165"/>
      <c r="N578" s="166"/>
      <c r="O578" s="58"/>
      <c r="P578" s="58"/>
      <c r="Q578" s="58"/>
      <c r="R578" s="58"/>
      <c r="S578" s="58"/>
      <c r="T578" s="59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T578" s="17" t="s">
        <v>149</v>
      </c>
      <c r="AU578" s="17" t="s">
        <v>83</v>
      </c>
    </row>
    <row r="579" spans="1:65" s="2" customFormat="1" ht="33" customHeight="1">
      <c r="A579" s="32"/>
      <c r="B579" s="148"/>
      <c r="C579" s="149" t="s">
        <v>590</v>
      </c>
      <c r="D579" s="149" t="s">
        <v>142</v>
      </c>
      <c r="E579" s="150" t="s">
        <v>831</v>
      </c>
      <c r="F579" s="151" t="s">
        <v>832</v>
      </c>
      <c r="G579" s="152" t="s">
        <v>306</v>
      </c>
      <c r="H579" s="153">
        <v>1</v>
      </c>
      <c r="I579" s="154"/>
      <c r="J579" s="155">
        <f>ROUND(I579*H579,2)</f>
        <v>0</v>
      </c>
      <c r="K579" s="151" t="s">
        <v>1</v>
      </c>
      <c r="L579" s="33"/>
      <c r="M579" s="156" t="s">
        <v>1</v>
      </c>
      <c r="N579" s="157" t="s">
        <v>40</v>
      </c>
      <c r="O579" s="58"/>
      <c r="P579" s="158">
        <f>O579*H579</f>
        <v>0</v>
      </c>
      <c r="Q579" s="158">
        <v>0</v>
      </c>
      <c r="R579" s="158">
        <f>Q579*H579</f>
        <v>0</v>
      </c>
      <c r="S579" s="158">
        <v>0</v>
      </c>
      <c r="T579" s="159">
        <f>S579*H579</f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60" t="s">
        <v>829</v>
      </c>
      <c r="AT579" s="160" t="s">
        <v>142</v>
      </c>
      <c r="AU579" s="160" t="s">
        <v>83</v>
      </c>
      <c r="AY579" s="17" t="s">
        <v>140</v>
      </c>
      <c r="BE579" s="161">
        <f>IF(N579="základní",J579,0)</f>
        <v>0</v>
      </c>
      <c r="BF579" s="161">
        <f>IF(N579="snížená",J579,0)</f>
        <v>0</v>
      </c>
      <c r="BG579" s="161">
        <f>IF(N579="zákl. přenesená",J579,0)</f>
        <v>0</v>
      </c>
      <c r="BH579" s="161">
        <f>IF(N579="sníž. přenesená",J579,0)</f>
        <v>0</v>
      </c>
      <c r="BI579" s="161">
        <f>IF(N579="nulová",J579,0)</f>
        <v>0</v>
      </c>
      <c r="BJ579" s="17" t="s">
        <v>81</v>
      </c>
      <c r="BK579" s="161">
        <f>ROUND(I579*H579,2)</f>
        <v>0</v>
      </c>
      <c r="BL579" s="17" t="s">
        <v>829</v>
      </c>
      <c r="BM579" s="160" t="s">
        <v>833</v>
      </c>
    </row>
    <row r="580" spans="1:65" s="2" customFormat="1" ht="19.5">
      <c r="A580" s="32"/>
      <c r="B580" s="33"/>
      <c r="C580" s="32"/>
      <c r="D580" s="162" t="s">
        <v>149</v>
      </c>
      <c r="E580" s="32"/>
      <c r="F580" s="163" t="s">
        <v>832</v>
      </c>
      <c r="G580" s="32"/>
      <c r="H580" s="32"/>
      <c r="I580" s="164"/>
      <c r="J580" s="32"/>
      <c r="K580" s="32"/>
      <c r="L580" s="33"/>
      <c r="M580" s="202"/>
      <c r="N580" s="203"/>
      <c r="O580" s="204"/>
      <c r="P580" s="204"/>
      <c r="Q580" s="204"/>
      <c r="R580" s="204"/>
      <c r="S580" s="204"/>
      <c r="T580" s="205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T580" s="17" t="s">
        <v>149</v>
      </c>
      <c r="AU580" s="17" t="s">
        <v>83</v>
      </c>
    </row>
    <row r="581" spans="1:65" s="2" customFormat="1" ht="6.95" customHeight="1">
      <c r="A581" s="32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33"/>
      <c r="M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</row>
  </sheetData>
  <autoFilter ref="C139:K580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214"/>
  <sheetViews>
    <sheetView topLeftCell="C112" workbookViewId="0">
      <selection activeCell="I131" sqref="I131"/>
    </sheetView>
  </sheetViews>
  <sheetFormatPr defaultRowHeight="11.25"/>
  <cols>
    <col min="1" max="1" width="8.33203125" style="211" customWidth="1"/>
    <col min="2" max="2" width="1.1640625" style="211" customWidth="1"/>
    <col min="3" max="3" width="4.1640625" style="211" customWidth="1"/>
    <col min="4" max="4" width="4.33203125" style="211" customWidth="1"/>
    <col min="5" max="5" width="17.1640625" style="211" customWidth="1"/>
    <col min="6" max="6" width="50.83203125" style="211" customWidth="1"/>
    <col min="7" max="7" width="7.5" style="211" customWidth="1"/>
    <col min="8" max="8" width="14" style="211" customWidth="1"/>
    <col min="9" max="9" width="15.83203125" style="211" customWidth="1"/>
    <col min="10" max="11" width="22.33203125" style="211" customWidth="1"/>
    <col min="12" max="12" width="9.33203125" style="211" customWidth="1"/>
    <col min="13" max="13" width="10.83203125" style="211" hidden="1" customWidth="1"/>
    <col min="14" max="14" width="9.33203125" style="211"/>
    <col min="15" max="20" width="14.1640625" style="211" hidden="1" customWidth="1"/>
    <col min="21" max="21" width="16.33203125" style="211" hidden="1" customWidth="1"/>
    <col min="22" max="22" width="12.33203125" style="211" customWidth="1"/>
    <col min="23" max="23" width="16.33203125" style="211" customWidth="1"/>
    <col min="24" max="24" width="12.33203125" style="211" customWidth="1"/>
    <col min="25" max="25" width="15" style="211" customWidth="1"/>
    <col min="26" max="26" width="11" style="211" customWidth="1"/>
    <col min="27" max="27" width="15" style="211" customWidth="1"/>
    <col min="28" max="28" width="16.33203125" style="211" customWidth="1"/>
    <col min="29" max="29" width="11" style="211" customWidth="1"/>
    <col min="30" max="30" width="15" style="211" customWidth="1"/>
    <col min="31" max="31" width="16.33203125" style="211" customWidth="1"/>
    <col min="32" max="16384" width="9.33203125" style="211"/>
  </cols>
  <sheetData>
    <row r="2" spans="1:46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7" t="s">
        <v>942</v>
      </c>
    </row>
    <row r="3" spans="1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ht="24.95" customHeight="1">
      <c r="B4" s="20"/>
      <c r="D4" s="21" t="s">
        <v>95</v>
      </c>
      <c r="L4" s="20"/>
      <c r="M4" s="98" t="s">
        <v>10</v>
      </c>
      <c r="AT4" s="17" t="s">
        <v>3</v>
      </c>
    </row>
    <row r="5" spans="1:46" ht="6.95" customHeight="1">
      <c r="B5" s="20"/>
      <c r="L5" s="20"/>
    </row>
    <row r="6" spans="1:46" ht="12" customHeight="1">
      <c r="B6" s="20"/>
      <c r="D6" s="215" t="s">
        <v>16</v>
      </c>
      <c r="L6" s="20"/>
    </row>
    <row r="7" spans="1:46" ht="26.25" customHeight="1">
      <c r="B7" s="20"/>
      <c r="E7" s="264" t="str">
        <f>'[1]Rekapitulace stavby'!K6</f>
        <v>Stavební úpravy objektu DPO p.č. 850, k.ú. Mariánské Hory, obec Ostrava</v>
      </c>
      <c r="F7" s="265"/>
      <c r="G7" s="265"/>
      <c r="H7" s="265"/>
      <c r="L7" s="20"/>
    </row>
    <row r="8" spans="1:46" ht="12" customHeight="1">
      <c r="B8" s="20"/>
      <c r="D8" s="215" t="s">
        <v>96</v>
      </c>
      <c r="L8" s="20"/>
    </row>
    <row r="9" spans="1:46" s="2" customFormat="1" ht="23.25" customHeight="1">
      <c r="A9" s="216"/>
      <c r="B9" s="33"/>
      <c r="C9" s="216"/>
      <c r="D9" s="216"/>
      <c r="E9" s="264" t="s">
        <v>97</v>
      </c>
      <c r="F9" s="263"/>
      <c r="G9" s="263"/>
      <c r="H9" s="263"/>
      <c r="I9" s="216"/>
      <c r="J9" s="216"/>
      <c r="K9" s="216"/>
      <c r="L9" s="42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</row>
    <row r="10" spans="1:46" s="2" customFormat="1" ht="12" customHeight="1">
      <c r="A10" s="216"/>
      <c r="B10" s="33"/>
      <c r="C10" s="216"/>
      <c r="D10" s="215" t="s">
        <v>98</v>
      </c>
      <c r="E10" s="216"/>
      <c r="F10" s="216"/>
      <c r="G10" s="216"/>
      <c r="H10" s="216"/>
      <c r="I10" s="216"/>
      <c r="J10" s="216"/>
      <c r="K10" s="216"/>
      <c r="L10" s="42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</row>
    <row r="11" spans="1:46" s="2" customFormat="1" ht="16.5" customHeight="1">
      <c r="A11" s="216"/>
      <c r="B11" s="33"/>
      <c r="C11" s="216"/>
      <c r="D11" s="216"/>
      <c r="E11" s="243" t="s">
        <v>99</v>
      </c>
      <c r="F11" s="263"/>
      <c r="G11" s="263"/>
      <c r="H11" s="263"/>
      <c r="I11" s="216"/>
      <c r="J11" s="216"/>
      <c r="K11" s="216"/>
      <c r="L11" s="42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</row>
    <row r="12" spans="1:46" s="2" customFormat="1">
      <c r="A12" s="216"/>
      <c r="B12" s="33"/>
      <c r="C12" s="216"/>
      <c r="D12" s="216"/>
      <c r="E12" s="216"/>
      <c r="F12" s="216"/>
      <c r="G12" s="216"/>
      <c r="H12" s="216"/>
      <c r="I12" s="216"/>
      <c r="J12" s="216"/>
      <c r="K12" s="216"/>
      <c r="L12" s="42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</row>
    <row r="13" spans="1:46" s="2" customFormat="1" ht="12" customHeight="1">
      <c r="A13" s="216"/>
      <c r="B13" s="33"/>
      <c r="C13" s="216"/>
      <c r="D13" s="215" t="s">
        <v>18</v>
      </c>
      <c r="E13" s="216"/>
      <c r="F13" s="210" t="s">
        <v>1</v>
      </c>
      <c r="G13" s="216"/>
      <c r="H13" s="216"/>
      <c r="I13" s="215" t="s">
        <v>19</v>
      </c>
      <c r="J13" s="210" t="s">
        <v>1</v>
      </c>
      <c r="K13" s="216"/>
      <c r="L13" s="42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</row>
    <row r="14" spans="1:46" s="2" customFormat="1" ht="12" customHeight="1">
      <c r="A14" s="216"/>
      <c r="B14" s="33"/>
      <c r="C14" s="216"/>
      <c r="D14" s="215" t="s">
        <v>20</v>
      </c>
      <c r="E14" s="216"/>
      <c r="F14" s="210" t="s">
        <v>21</v>
      </c>
      <c r="G14" s="216"/>
      <c r="H14" s="216"/>
      <c r="I14" s="215" t="s">
        <v>22</v>
      </c>
      <c r="J14" s="206" t="str">
        <f>'[1]Rekapitulace stavby'!AN8</f>
        <v>30. 8. 2022</v>
      </c>
      <c r="K14" s="216"/>
      <c r="L14" s="42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</row>
    <row r="15" spans="1:46" s="2" customFormat="1" ht="10.9" customHeight="1">
      <c r="A15" s="216"/>
      <c r="B15" s="33"/>
      <c r="C15" s="216"/>
      <c r="D15" s="216"/>
      <c r="E15" s="216"/>
      <c r="F15" s="216"/>
      <c r="G15" s="216"/>
      <c r="H15" s="216"/>
      <c r="I15" s="216"/>
      <c r="J15" s="216"/>
      <c r="K15" s="216"/>
      <c r="L15" s="42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</row>
    <row r="16" spans="1:46" s="2" customFormat="1" ht="12" customHeight="1">
      <c r="A16" s="216"/>
      <c r="B16" s="33"/>
      <c r="C16" s="216"/>
      <c r="D16" s="215" t="s">
        <v>24</v>
      </c>
      <c r="E16" s="216"/>
      <c r="F16" s="216"/>
      <c r="G16" s="216"/>
      <c r="H16" s="216"/>
      <c r="I16" s="215" t="s">
        <v>25</v>
      </c>
      <c r="J16" s="210" t="s">
        <v>1</v>
      </c>
      <c r="K16" s="216"/>
      <c r="L16" s="42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</row>
    <row r="17" spans="1:31" s="2" customFormat="1" ht="18" customHeight="1">
      <c r="A17" s="216"/>
      <c r="B17" s="33"/>
      <c r="C17" s="216"/>
      <c r="D17" s="216"/>
      <c r="E17" s="210" t="s">
        <v>26</v>
      </c>
      <c r="F17" s="216"/>
      <c r="G17" s="216"/>
      <c r="H17" s="216"/>
      <c r="I17" s="215" t="s">
        <v>27</v>
      </c>
      <c r="J17" s="210" t="s">
        <v>1</v>
      </c>
      <c r="K17" s="216"/>
      <c r="L17" s="42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</row>
    <row r="18" spans="1:31" s="2" customFormat="1" ht="6.95" customHeight="1">
      <c r="A18" s="216"/>
      <c r="B18" s="33"/>
      <c r="C18" s="216"/>
      <c r="D18" s="216"/>
      <c r="E18" s="216"/>
      <c r="F18" s="216"/>
      <c r="G18" s="216"/>
      <c r="H18" s="216"/>
      <c r="I18" s="216"/>
      <c r="J18" s="216"/>
      <c r="K18" s="216"/>
      <c r="L18" s="42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</row>
    <row r="19" spans="1:31" s="2" customFormat="1" ht="12" customHeight="1">
      <c r="A19" s="216"/>
      <c r="B19" s="33"/>
      <c r="C19" s="216"/>
      <c r="D19" s="215" t="s">
        <v>28</v>
      </c>
      <c r="E19" s="216"/>
      <c r="F19" s="216"/>
      <c r="G19" s="216"/>
      <c r="H19" s="216"/>
      <c r="I19" s="215" t="s">
        <v>25</v>
      </c>
      <c r="J19" s="217" t="str">
        <f>'[1]Rekapitulace stavby'!AN13</f>
        <v>Vyplň údaj</v>
      </c>
      <c r="K19" s="216"/>
      <c r="L19" s="42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</row>
    <row r="20" spans="1:31" s="2" customFormat="1" ht="18" customHeight="1">
      <c r="A20" s="216"/>
      <c r="B20" s="33"/>
      <c r="C20" s="216"/>
      <c r="D20" s="216"/>
      <c r="E20" s="266" t="str">
        <f>'[1]Rekapitulace stavby'!E14</f>
        <v>Vyplň údaj</v>
      </c>
      <c r="F20" s="258"/>
      <c r="G20" s="258"/>
      <c r="H20" s="258"/>
      <c r="I20" s="215" t="s">
        <v>27</v>
      </c>
      <c r="J20" s="217" t="str">
        <f>'[1]Rekapitulace stavby'!AN14</f>
        <v>Vyplň údaj</v>
      </c>
      <c r="K20" s="216"/>
      <c r="L20" s="42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</row>
    <row r="21" spans="1:31" s="2" customFormat="1" ht="6.95" customHeight="1">
      <c r="A21" s="216"/>
      <c r="B21" s="33"/>
      <c r="C21" s="216"/>
      <c r="D21" s="216"/>
      <c r="E21" s="216"/>
      <c r="F21" s="216"/>
      <c r="G21" s="216"/>
      <c r="H21" s="216"/>
      <c r="I21" s="216"/>
      <c r="J21" s="216"/>
      <c r="K21" s="216"/>
      <c r="L21" s="42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</row>
    <row r="22" spans="1:31" s="2" customFormat="1" ht="12" customHeight="1">
      <c r="A22" s="216"/>
      <c r="B22" s="33"/>
      <c r="C22" s="216"/>
      <c r="D22" s="215" t="s">
        <v>30</v>
      </c>
      <c r="E22" s="216"/>
      <c r="F22" s="216"/>
      <c r="G22" s="216"/>
      <c r="H22" s="216"/>
      <c r="I22" s="215" t="s">
        <v>25</v>
      </c>
      <c r="J22" s="210" t="s">
        <v>1</v>
      </c>
      <c r="K22" s="216"/>
      <c r="L22" s="42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</row>
    <row r="23" spans="1:31" s="2" customFormat="1" ht="18" customHeight="1">
      <c r="A23" s="216"/>
      <c r="B23" s="33"/>
      <c r="C23" s="216"/>
      <c r="D23" s="216"/>
      <c r="E23" s="210" t="s">
        <v>31</v>
      </c>
      <c r="F23" s="216"/>
      <c r="G23" s="216"/>
      <c r="H23" s="216"/>
      <c r="I23" s="215" t="s">
        <v>27</v>
      </c>
      <c r="J23" s="210" t="s">
        <v>1</v>
      </c>
      <c r="K23" s="216"/>
      <c r="L23" s="42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</row>
    <row r="24" spans="1:31" s="2" customFormat="1" ht="6.95" customHeight="1">
      <c r="A24" s="216"/>
      <c r="B24" s="33"/>
      <c r="C24" s="216"/>
      <c r="D24" s="216"/>
      <c r="E24" s="216"/>
      <c r="F24" s="216"/>
      <c r="G24" s="216"/>
      <c r="H24" s="216"/>
      <c r="I24" s="216"/>
      <c r="J24" s="216"/>
      <c r="K24" s="216"/>
      <c r="L24" s="42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</row>
    <row r="25" spans="1:31" s="2" customFormat="1" ht="12" customHeight="1">
      <c r="A25" s="216"/>
      <c r="B25" s="33"/>
      <c r="C25" s="216"/>
      <c r="D25" s="215" t="s">
        <v>33</v>
      </c>
      <c r="E25" s="216"/>
      <c r="F25" s="216"/>
      <c r="G25" s="216"/>
      <c r="H25" s="216"/>
      <c r="I25" s="215" t="s">
        <v>25</v>
      </c>
      <c r="J25" s="210" t="str">
        <f>IF('[1]Rekapitulace stavby'!AN19="","",'[1]Rekapitulace stavby'!AN19)</f>
        <v/>
      </c>
      <c r="K25" s="216"/>
      <c r="L25" s="42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</row>
    <row r="26" spans="1:31" s="2" customFormat="1" ht="18" customHeight="1">
      <c r="A26" s="216"/>
      <c r="B26" s="33"/>
      <c r="C26" s="216"/>
      <c r="D26" s="216"/>
      <c r="E26" s="210" t="str">
        <f>IF('[1]Rekapitulace stavby'!E20="","",'[1]Rekapitulace stavby'!E20)</f>
        <v xml:space="preserve"> </v>
      </c>
      <c r="F26" s="216"/>
      <c r="G26" s="216"/>
      <c r="H26" s="216"/>
      <c r="I26" s="215" t="s">
        <v>27</v>
      </c>
      <c r="J26" s="210" t="str">
        <f>IF('[1]Rekapitulace stavby'!AN20="","",'[1]Rekapitulace stavby'!AN20)</f>
        <v/>
      </c>
      <c r="K26" s="216"/>
      <c r="L26" s="42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</row>
    <row r="27" spans="1:31" s="2" customFormat="1" ht="6.95" customHeight="1">
      <c r="A27" s="216"/>
      <c r="B27" s="33"/>
      <c r="C27" s="216"/>
      <c r="D27" s="216"/>
      <c r="E27" s="216"/>
      <c r="F27" s="216"/>
      <c r="G27" s="216"/>
      <c r="H27" s="216"/>
      <c r="I27" s="216"/>
      <c r="J27" s="216"/>
      <c r="K27" s="216"/>
      <c r="L27" s="42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2" customFormat="1" ht="12" customHeight="1">
      <c r="A28" s="216"/>
      <c r="B28" s="33"/>
      <c r="C28" s="216"/>
      <c r="D28" s="215" t="s">
        <v>34</v>
      </c>
      <c r="E28" s="216"/>
      <c r="F28" s="216"/>
      <c r="G28" s="216"/>
      <c r="H28" s="216"/>
      <c r="I28" s="216"/>
      <c r="J28" s="216"/>
      <c r="K28" s="216"/>
      <c r="L28" s="42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</row>
    <row r="29" spans="1:31" s="8" customFormat="1" ht="16.5" customHeight="1">
      <c r="A29" s="99"/>
      <c r="B29" s="100"/>
      <c r="C29" s="99"/>
      <c r="D29" s="99"/>
      <c r="E29" s="262" t="s">
        <v>1</v>
      </c>
      <c r="F29" s="262"/>
      <c r="G29" s="262"/>
      <c r="H29" s="262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16"/>
      <c r="B30" s="33"/>
      <c r="C30" s="216"/>
      <c r="D30" s="216"/>
      <c r="E30" s="216"/>
      <c r="F30" s="216"/>
      <c r="G30" s="216"/>
      <c r="H30" s="216"/>
      <c r="I30" s="216"/>
      <c r="J30" s="216"/>
      <c r="K30" s="216"/>
      <c r="L30" s="42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</row>
    <row r="31" spans="1:31" s="2" customFormat="1" ht="6.95" customHeight="1">
      <c r="A31" s="216"/>
      <c r="B31" s="33"/>
      <c r="C31" s="216"/>
      <c r="D31" s="66"/>
      <c r="E31" s="66"/>
      <c r="F31" s="66"/>
      <c r="G31" s="66"/>
      <c r="H31" s="66"/>
      <c r="I31" s="66"/>
      <c r="J31" s="66"/>
      <c r="K31" s="66"/>
      <c r="L31" s="42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</row>
    <row r="32" spans="1:31" s="2" customFormat="1" ht="25.35" customHeight="1">
      <c r="A32" s="216"/>
      <c r="B32" s="33"/>
      <c r="C32" s="216"/>
      <c r="D32" s="102" t="s">
        <v>35</v>
      </c>
      <c r="E32" s="216"/>
      <c r="F32" s="216"/>
      <c r="G32" s="216"/>
      <c r="H32" s="216"/>
      <c r="I32" s="216"/>
      <c r="J32" s="209">
        <f>ROUND(J128, 2)</f>
        <v>0</v>
      </c>
      <c r="K32" s="216"/>
      <c r="L32" s="42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</row>
    <row r="33" spans="1:31" s="2" customFormat="1" ht="6.95" customHeight="1">
      <c r="A33" s="216"/>
      <c r="B33" s="33"/>
      <c r="C33" s="216"/>
      <c r="D33" s="66"/>
      <c r="E33" s="66"/>
      <c r="F33" s="66"/>
      <c r="G33" s="66"/>
      <c r="H33" s="66"/>
      <c r="I33" s="66"/>
      <c r="J33" s="66"/>
      <c r="K33" s="66"/>
      <c r="L33" s="42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</row>
    <row r="34" spans="1:31" s="2" customFormat="1" ht="14.45" customHeight="1">
      <c r="A34" s="216"/>
      <c r="B34" s="33"/>
      <c r="C34" s="216"/>
      <c r="D34" s="216"/>
      <c r="E34" s="216"/>
      <c r="F34" s="214" t="s">
        <v>37</v>
      </c>
      <c r="G34" s="216"/>
      <c r="H34" s="216"/>
      <c r="I34" s="214" t="s">
        <v>36</v>
      </c>
      <c r="J34" s="214" t="s">
        <v>38</v>
      </c>
      <c r="K34" s="216"/>
      <c r="L34" s="42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</row>
    <row r="35" spans="1:31" s="2" customFormat="1" ht="14.45" customHeight="1">
      <c r="A35" s="216"/>
      <c r="B35" s="33"/>
      <c r="C35" s="216"/>
      <c r="D35" s="103" t="s">
        <v>39</v>
      </c>
      <c r="E35" s="215" t="s">
        <v>40</v>
      </c>
      <c r="F35" s="104">
        <f>ROUND((SUM(BE128:BE213)),  2)</f>
        <v>0</v>
      </c>
      <c r="G35" s="216"/>
      <c r="H35" s="216"/>
      <c r="I35" s="105">
        <v>0.21</v>
      </c>
      <c r="J35" s="104">
        <f>ROUND(((SUM(BE128:BE213))*I35),  2)</f>
        <v>0</v>
      </c>
      <c r="K35" s="216"/>
      <c r="L35" s="42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</row>
    <row r="36" spans="1:31" s="2" customFormat="1" ht="14.45" customHeight="1">
      <c r="A36" s="216"/>
      <c r="B36" s="33"/>
      <c r="C36" s="216"/>
      <c r="D36" s="216"/>
      <c r="E36" s="215" t="s">
        <v>41</v>
      </c>
      <c r="F36" s="104">
        <f>ROUND((SUM(BF128:BF213)),  2)</f>
        <v>0</v>
      </c>
      <c r="G36" s="216"/>
      <c r="H36" s="216"/>
      <c r="I36" s="105">
        <v>0.15</v>
      </c>
      <c r="J36" s="104">
        <f>ROUND(((SUM(BF128:BF213))*I36),  2)</f>
        <v>0</v>
      </c>
      <c r="K36" s="216"/>
      <c r="L36" s="42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</row>
    <row r="37" spans="1:31" s="2" customFormat="1" ht="14.45" hidden="1" customHeight="1">
      <c r="A37" s="216"/>
      <c r="B37" s="33"/>
      <c r="C37" s="216"/>
      <c r="D37" s="216"/>
      <c r="E37" s="215" t="s">
        <v>42</v>
      </c>
      <c r="F37" s="104">
        <f>ROUND((SUM(BG128:BG213)),  2)</f>
        <v>0</v>
      </c>
      <c r="G37" s="216"/>
      <c r="H37" s="216"/>
      <c r="I37" s="105">
        <v>0.21</v>
      </c>
      <c r="J37" s="104">
        <f>0</f>
        <v>0</v>
      </c>
      <c r="K37" s="216"/>
      <c r="L37" s="42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</row>
    <row r="38" spans="1:31" s="2" customFormat="1" ht="14.45" hidden="1" customHeight="1">
      <c r="A38" s="216"/>
      <c r="B38" s="33"/>
      <c r="C38" s="216"/>
      <c r="D38" s="216"/>
      <c r="E38" s="215" t="s">
        <v>43</v>
      </c>
      <c r="F38" s="104">
        <f>ROUND((SUM(BH128:BH213)),  2)</f>
        <v>0</v>
      </c>
      <c r="G38" s="216"/>
      <c r="H38" s="216"/>
      <c r="I38" s="105">
        <v>0.15</v>
      </c>
      <c r="J38" s="104">
        <f>0</f>
        <v>0</v>
      </c>
      <c r="K38" s="216"/>
      <c r="L38" s="42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</row>
    <row r="39" spans="1:31" s="2" customFormat="1" ht="14.45" hidden="1" customHeight="1">
      <c r="A39" s="216"/>
      <c r="B39" s="33"/>
      <c r="C39" s="216"/>
      <c r="D39" s="216"/>
      <c r="E39" s="215" t="s">
        <v>44</v>
      </c>
      <c r="F39" s="104">
        <f>ROUND((SUM(BI128:BI213)),  2)</f>
        <v>0</v>
      </c>
      <c r="G39" s="216"/>
      <c r="H39" s="216"/>
      <c r="I39" s="105">
        <v>0</v>
      </c>
      <c r="J39" s="104">
        <f>0</f>
        <v>0</v>
      </c>
      <c r="K39" s="216"/>
      <c r="L39" s="42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</row>
    <row r="40" spans="1:31" s="2" customFormat="1" ht="6.95" customHeight="1">
      <c r="A40" s="216"/>
      <c r="B40" s="33"/>
      <c r="C40" s="216"/>
      <c r="D40" s="216"/>
      <c r="E40" s="216"/>
      <c r="F40" s="216"/>
      <c r="G40" s="216"/>
      <c r="H40" s="216"/>
      <c r="I40" s="216"/>
      <c r="J40" s="216"/>
      <c r="K40" s="216"/>
      <c r="L40" s="42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</row>
    <row r="41" spans="1:31" s="2" customFormat="1" ht="25.35" customHeight="1">
      <c r="A41" s="216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</row>
    <row r="42" spans="1:31" s="2" customFormat="1" ht="14.45" customHeight="1">
      <c r="A42" s="216"/>
      <c r="B42" s="33"/>
      <c r="C42" s="216"/>
      <c r="D42" s="216"/>
      <c r="E42" s="216"/>
      <c r="F42" s="216"/>
      <c r="G42" s="216"/>
      <c r="H42" s="216"/>
      <c r="I42" s="216"/>
      <c r="J42" s="216"/>
      <c r="K42" s="216"/>
      <c r="L42" s="42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</row>
    <row r="43" spans="1:31" ht="14.45" customHeight="1">
      <c r="B43" s="20"/>
      <c r="L43" s="20"/>
    </row>
    <row r="44" spans="1:31" ht="14.45" customHeight="1">
      <c r="B44" s="20"/>
      <c r="L44" s="20"/>
    </row>
    <row r="45" spans="1:31" ht="14.45" customHeight="1">
      <c r="B45" s="20"/>
      <c r="L45" s="20"/>
    </row>
    <row r="46" spans="1:31" ht="14.45" customHeight="1">
      <c r="B46" s="20"/>
      <c r="L46" s="20"/>
    </row>
    <row r="47" spans="1:31" ht="14.45" customHeight="1">
      <c r="B47" s="20"/>
      <c r="L47" s="20"/>
    </row>
    <row r="48" spans="1:31" ht="14.45" customHeight="1">
      <c r="B48" s="20"/>
      <c r="L48" s="20"/>
    </row>
    <row r="49" spans="1:3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16"/>
      <c r="B61" s="33"/>
      <c r="C61" s="216"/>
      <c r="D61" s="45" t="s">
        <v>50</v>
      </c>
      <c r="E61" s="213"/>
      <c r="F61" s="112" t="s">
        <v>51</v>
      </c>
      <c r="G61" s="45" t="s">
        <v>50</v>
      </c>
      <c r="H61" s="213"/>
      <c r="I61" s="213"/>
      <c r="J61" s="113" t="s">
        <v>51</v>
      </c>
      <c r="K61" s="213"/>
      <c r="L61" s="42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16"/>
      <c r="B65" s="33"/>
      <c r="C65" s="216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16"/>
      <c r="B76" s="33"/>
      <c r="C76" s="216"/>
      <c r="D76" s="45" t="s">
        <v>50</v>
      </c>
      <c r="E76" s="213"/>
      <c r="F76" s="112" t="s">
        <v>51</v>
      </c>
      <c r="G76" s="45" t="s">
        <v>50</v>
      </c>
      <c r="H76" s="213"/>
      <c r="I76" s="213"/>
      <c r="J76" s="113" t="s">
        <v>51</v>
      </c>
      <c r="K76" s="213"/>
      <c r="L76" s="42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</row>
    <row r="77" spans="1:31" s="2" customFormat="1" ht="14.45" customHeight="1">
      <c r="A77" s="216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</row>
    <row r="81" spans="1:31" s="2" customFormat="1" ht="6.95" customHeight="1">
      <c r="A81" s="216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</row>
    <row r="82" spans="1:31" s="2" customFormat="1" ht="24.95" customHeight="1">
      <c r="A82" s="216"/>
      <c r="B82" s="33"/>
      <c r="C82" s="21" t="s">
        <v>100</v>
      </c>
      <c r="D82" s="216"/>
      <c r="E82" s="216"/>
      <c r="F82" s="216"/>
      <c r="G82" s="216"/>
      <c r="H82" s="216"/>
      <c r="I82" s="216"/>
      <c r="J82" s="216"/>
      <c r="K82" s="216"/>
      <c r="L82" s="42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</row>
    <row r="83" spans="1:31" s="2" customFormat="1" ht="6.95" customHeight="1">
      <c r="A83" s="216"/>
      <c r="B83" s="33"/>
      <c r="C83" s="216"/>
      <c r="D83" s="216"/>
      <c r="E83" s="216"/>
      <c r="F83" s="216"/>
      <c r="G83" s="216"/>
      <c r="H83" s="216"/>
      <c r="I83" s="216"/>
      <c r="J83" s="216"/>
      <c r="K83" s="216"/>
      <c r="L83" s="42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</row>
    <row r="84" spans="1:31" s="2" customFormat="1" ht="12" customHeight="1">
      <c r="A84" s="216"/>
      <c r="B84" s="33"/>
      <c r="C84" s="215" t="s">
        <v>16</v>
      </c>
      <c r="D84" s="216"/>
      <c r="E84" s="216"/>
      <c r="F84" s="216"/>
      <c r="G84" s="216"/>
      <c r="H84" s="216"/>
      <c r="I84" s="216"/>
      <c r="J84" s="216"/>
      <c r="K84" s="216"/>
      <c r="L84" s="42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</row>
    <row r="85" spans="1:31" s="2" customFormat="1" ht="26.25" customHeight="1">
      <c r="A85" s="216"/>
      <c r="B85" s="33"/>
      <c r="C85" s="216"/>
      <c r="D85" s="216"/>
      <c r="E85" s="264" t="str">
        <f>E7</f>
        <v>Stavební úpravy objektu DPO p.č. 850, k.ú. Mariánské Hory, obec Ostrava</v>
      </c>
      <c r="F85" s="265"/>
      <c r="G85" s="265"/>
      <c r="H85" s="265"/>
      <c r="I85" s="216"/>
      <c r="J85" s="216"/>
      <c r="K85" s="216"/>
      <c r="L85" s="42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</row>
    <row r="86" spans="1:31" ht="12" customHeight="1">
      <c r="B86" s="20"/>
      <c r="C86" s="215" t="s">
        <v>96</v>
      </c>
      <c r="L86" s="20"/>
    </row>
    <row r="87" spans="1:31" s="2" customFormat="1" ht="23.25" customHeight="1">
      <c r="A87" s="216"/>
      <c r="B87" s="33"/>
      <c r="C87" s="216"/>
      <c r="D87" s="216"/>
      <c r="E87" s="264" t="s">
        <v>97</v>
      </c>
      <c r="F87" s="263"/>
      <c r="G87" s="263"/>
      <c r="H87" s="263"/>
      <c r="I87" s="216"/>
      <c r="J87" s="216"/>
      <c r="K87" s="216"/>
      <c r="L87" s="42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</row>
    <row r="88" spans="1:31" s="2" customFormat="1" ht="12" customHeight="1">
      <c r="A88" s="216"/>
      <c r="B88" s="33"/>
      <c r="C88" s="215" t="s">
        <v>98</v>
      </c>
      <c r="D88" s="216"/>
      <c r="E88" s="216"/>
      <c r="F88" s="216"/>
      <c r="G88" s="216"/>
      <c r="H88" s="216"/>
      <c r="I88" s="216"/>
      <c r="J88" s="216"/>
      <c r="K88" s="216"/>
      <c r="L88" s="42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</row>
    <row r="89" spans="1:31" s="2" customFormat="1" ht="16.5" customHeight="1">
      <c r="A89" s="216"/>
      <c r="B89" s="33"/>
      <c r="C89" s="216"/>
      <c r="D89" s="216"/>
      <c r="E89" s="243" t="str">
        <f>E11</f>
        <v>001 - Stavební část</v>
      </c>
      <c r="F89" s="263"/>
      <c r="G89" s="263"/>
      <c r="H89" s="263"/>
      <c r="I89" s="216"/>
      <c r="J89" s="216"/>
      <c r="K89" s="216"/>
      <c r="L89" s="42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</row>
    <row r="90" spans="1:31" s="2" customFormat="1" ht="6.95" customHeight="1">
      <c r="A90" s="216"/>
      <c r="B90" s="33"/>
      <c r="C90" s="216"/>
      <c r="D90" s="216"/>
      <c r="E90" s="216"/>
      <c r="F90" s="216"/>
      <c r="G90" s="216"/>
      <c r="H90" s="216"/>
      <c r="I90" s="216"/>
      <c r="J90" s="216"/>
      <c r="K90" s="216"/>
      <c r="L90" s="42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</row>
    <row r="91" spans="1:31" s="2" customFormat="1" ht="12" customHeight="1">
      <c r="A91" s="216"/>
      <c r="B91" s="33"/>
      <c r="C91" s="215" t="s">
        <v>20</v>
      </c>
      <c r="D91" s="216"/>
      <c r="E91" s="216"/>
      <c r="F91" s="210" t="str">
        <f>F14</f>
        <v xml:space="preserve"> </v>
      </c>
      <c r="G91" s="216"/>
      <c r="H91" s="216"/>
      <c r="I91" s="215" t="s">
        <v>22</v>
      </c>
      <c r="J91" s="206" t="str">
        <f>IF(J14="","",J14)</f>
        <v>30. 8. 2022</v>
      </c>
      <c r="K91" s="216"/>
      <c r="L91" s="42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</row>
    <row r="92" spans="1:31" s="2" customFormat="1" ht="6.95" customHeight="1">
      <c r="A92" s="216"/>
      <c r="B92" s="33"/>
      <c r="C92" s="216"/>
      <c r="D92" s="216"/>
      <c r="E92" s="216"/>
      <c r="F92" s="216"/>
      <c r="G92" s="216"/>
      <c r="H92" s="216"/>
      <c r="I92" s="216"/>
      <c r="J92" s="216"/>
      <c r="K92" s="216"/>
      <c r="L92" s="42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</row>
    <row r="93" spans="1:31" s="2" customFormat="1" ht="15.2" customHeight="1">
      <c r="A93" s="216"/>
      <c r="B93" s="33"/>
      <c r="C93" s="215" t="s">
        <v>24</v>
      </c>
      <c r="D93" s="216"/>
      <c r="E93" s="216"/>
      <c r="F93" s="210" t="str">
        <f>E17</f>
        <v>Dopravní podnik Ostrava a.s.</v>
      </c>
      <c r="G93" s="216"/>
      <c r="H93" s="216"/>
      <c r="I93" s="215" t="s">
        <v>30</v>
      </c>
      <c r="J93" s="212" t="str">
        <f>E23</f>
        <v>RP Projekt s.r.o.</v>
      </c>
      <c r="K93" s="216"/>
      <c r="L93" s="42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</row>
    <row r="94" spans="1:31" s="2" customFormat="1" ht="15.2" customHeight="1">
      <c r="A94" s="216"/>
      <c r="B94" s="33"/>
      <c r="C94" s="215" t="s">
        <v>28</v>
      </c>
      <c r="D94" s="216"/>
      <c r="E94" s="216"/>
      <c r="F94" s="210" t="str">
        <f>IF(E20="","",E20)</f>
        <v>Vyplň údaj</v>
      </c>
      <c r="G94" s="216"/>
      <c r="H94" s="216"/>
      <c r="I94" s="215" t="s">
        <v>33</v>
      </c>
      <c r="J94" s="212" t="str">
        <f>E26</f>
        <v xml:space="preserve"> </v>
      </c>
      <c r="K94" s="216"/>
      <c r="L94" s="42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</row>
    <row r="95" spans="1:31" s="2" customFormat="1" ht="10.35" customHeight="1">
      <c r="A95" s="216"/>
      <c r="B95" s="33"/>
      <c r="C95" s="216"/>
      <c r="D95" s="216"/>
      <c r="E95" s="216"/>
      <c r="F95" s="216"/>
      <c r="G95" s="216"/>
      <c r="H95" s="216"/>
      <c r="I95" s="216"/>
      <c r="J95" s="216"/>
      <c r="K95" s="216"/>
      <c r="L95" s="42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</row>
    <row r="96" spans="1:31" s="2" customFormat="1" ht="29.25" customHeight="1">
      <c r="A96" s="216"/>
      <c r="B96" s="33"/>
      <c r="C96" s="114" t="s">
        <v>101</v>
      </c>
      <c r="D96" s="106"/>
      <c r="E96" s="106"/>
      <c r="F96" s="106"/>
      <c r="G96" s="106"/>
      <c r="H96" s="106"/>
      <c r="I96" s="106"/>
      <c r="J96" s="115" t="s">
        <v>102</v>
      </c>
      <c r="K96" s="106"/>
      <c r="L96" s="42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</row>
    <row r="97" spans="1:47" s="2" customFormat="1" ht="10.35" customHeight="1">
      <c r="A97" s="216"/>
      <c r="B97" s="33"/>
      <c r="C97" s="216"/>
      <c r="D97" s="216"/>
      <c r="E97" s="216"/>
      <c r="F97" s="216"/>
      <c r="G97" s="216"/>
      <c r="H97" s="216"/>
      <c r="I97" s="216"/>
      <c r="J97" s="216"/>
      <c r="K97" s="216"/>
      <c r="L97" s="42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</row>
    <row r="98" spans="1:47" s="2" customFormat="1" ht="22.9" customHeight="1">
      <c r="A98" s="216"/>
      <c r="B98" s="33"/>
      <c r="C98" s="116" t="s">
        <v>103</v>
      </c>
      <c r="D98" s="216"/>
      <c r="E98" s="216"/>
      <c r="F98" s="216"/>
      <c r="G98" s="216"/>
      <c r="H98" s="216"/>
      <c r="I98" s="216"/>
      <c r="J98" s="209">
        <f>J128</f>
        <v>0</v>
      </c>
      <c r="K98" s="216"/>
      <c r="L98" s="42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U98" s="17" t="s">
        <v>104</v>
      </c>
    </row>
    <row r="99" spans="1:47" s="9" customFormat="1" ht="24.95" customHeight="1">
      <c r="B99" s="117"/>
      <c r="D99" s="118" t="s">
        <v>105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208" customFormat="1" ht="19.899999999999999" customHeight="1">
      <c r="B100" s="121"/>
      <c r="D100" s="122" t="s">
        <v>109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208" customFormat="1" ht="19.899999999999999" customHeight="1">
      <c r="B101" s="121"/>
      <c r="D101" s="122" t="s">
        <v>111</v>
      </c>
      <c r="E101" s="123"/>
      <c r="F101" s="123"/>
      <c r="G101" s="123"/>
      <c r="H101" s="123"/>
      <c r="I101" s="123"/>
      <c r="J101" s="124">
        <f>J179</f>
        <v>0</v>
      </c>
      <c r="L101" s="121"/>
    </row>
    <row r="102" spans="1:47" s="208" customFormat="1" ht="19.899999999999999" customHeight="1">
      <c r="B102" s="121"/>
      <c r="D102" s="122" t="s">
        <v>112</v>
      </c>
      <c r="E102" s="123"/>
      <c r="F102" s="123"/>
      <c r="G102" s="123"/>
      <c r="H102" s="123"/>
      <c r="I102" s="123"/>
      <c r="J102" s="124">
        <f>J191</f>
        <v>0</v>
      </c>
      <c r="L102" s="121"/>
    </row>
    <row r="103" spans="1:47" s="9" customFormat="1" ht="24.95" customHeight="1">
      <c r="B103" s="117"/>
      <c r="D103" s="118" t="s">
        <v>114</v>
      </c>
      <c r="E103" s="119"/>
      <c r="F103" s="119"/>
      <c r="G103" s="119"/>
      <c r="H103" s="119"/>
      <c r="I103" s="119"/>
      <c r="J103" s="120">
        <f>J201</f>
        <v>0</v>
      </c>
      <c r="L103" s="117"/>
    </row>
    <row r="104" spans="1:47" s="208" customFormat="1" ht="19.899999999999999" customHeight="1">
      <c r="B104" s="121"/>
      <c r="D104" s="122" t="s">
        <v>943</v>
      </c>
      <c r="E104" s="123"/>
      <c r="F104" s="123"/>
      <c r="G104" s="123"/>
      <c r="H104" s="123"/>
      <c r="I104" s="123"/>
      <c r="J104" s="124">
        <f>J202</f>
        <v>0</v>
      </c>
      <c r="L104" s="121"/>
    </row>
    <row r="105" spans="1:47" s="9" customFormat="1" ht="24.95" customHeight="1">
      <c r="B105" s="117"/>
      <c r="D105" s="118" t="s">
        <v>123</v>
      </c>
      <c r="E105" s="119"/>
      <c r="F105" s="119"/>
      <c r="G105" s="119"/>
      <c r="H105" s="119"/>
      <c r="I105" s="119"/>
      <c r="J105" s="120">
        <f>J210</f>
        <v>0</v>
      </c>
      <c r="L105" s="117"/>
    </row>
    <row r="106" spans="1:47" s="208" customFormat="1" ht="19.899999999999999" customHeight="1">
      <c r="B106" s="121"/>
      <c r="D106" s="122" t="s">
        <v>124</v>
      </c>
      <c r="E106" s="123"/>
      <c r="F106" s="123"/>
      <c r="G106" s="123"/>
      <c r="H106" s="123"/>
      <c r="I106" s="123"/>
      <c r="J106" s="124">
        <f>J211</f>
        <v>0</v>
      </c>
      <c r="L106" s="121"/>
    </row>
    <row r="107" spans="1:47" s="2" customFormat="1" ht="21.75" customHeight="1">
      <c r="A107" s="216"/>
      <c r="B107" s="33"/>
      <c r="C107" s="216"/>
      <c r="D107" s="216"/>
      <c r="E107" s="216"/>
      <c r="F107" s="216"/>
      <c r="G107" s="216"/>
      <c r="H107" s="216"/>
      <c r="I107" s="216"/>
      <c r="J107" s="216"/>
      <c r="K107" s="216"/>
      <c r="L107" s="42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</row>
    <row r="108" spans="1:47" s="2" customFormat="1" ht="6.95" customHeight="1">
      <c r="A108" s="216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</row>
    <row r="112" spans="1:47" s="2" customFormat="1" ht="6.95" customHeight="1">
      <c r="A112" s="216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</row>
    <row r="113" spans="1:63" s="2" customFormat="1" ht="24.95" customHeight="1">
      <c r="A113" s="216"/>
      <c r="B113" s="33"/>
      <c r="C113" s="21" t="s">
        <v>125</v>
      </c>
      <c r="D113" s="216"/>
      <c r="E113" s="216"/>
      <c r="F113" s="216"/>
      <c r="G113" s="216"/>
      <c r="H113" s="216"/>
      <c r="I113" s="216"/>
      <c r="J113" s="216"/>
      <c r="K113" s="216"/>
      <c r="L113" s="42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</row>
    <row r="114" spans="1:63" s="2" customFormat="1" ht="6.95" customHeight="1">
      <c r="A114" s="216"/>
      <c r="B114" s="33"/>
      <c r="C114" s="216"/>
      <c r="D114" s="216"/>
      <c r="E114" s="216"/>
      <c r="F114" s="216"/>
      <c r="G114" s="216"/>
      <c r="H114" s="216"/>
      <c r="I114" s="216"/>
      <c r="J114" s="216"/>
      <c r="K114" s="216"/>
      <c r="L114" s="42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</row>
    <row r="115" spans="1:63" s="2" customFormat="1" ht="12" customHeight="1">
      <c r="A115" s="216"/>
      <c r="B115" s="33"/>
      <c r="C115" s="215" t="s">
        <v>16</v>
      </c>
      <c r="D115" s="216"/>
      <c r="E115" s="216"/>
      <c r="F115" s="216"/>
      <c r="G115" s="216"/>
      <c r="H115" s="216"/>
      <c r="I115" s="216"/>
      <c r="J115" s="216"/>
      <c r="K115" s="216"/>
      <c r="L115" s="42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</row>
    <row r="116" spans="1:63" s="2" customFormat="1" ht="26.25" customHeight="1">
      <c r="A116" s="216"/>
      <c r="B116" s="33"/>
      <c r="C116" s="216"/>
      <c r="D116" s="216"/>
      <c r="E116" s="264" t="str">
        <f>E7</f>
        <v>Stavební úpravy objektu DPO p.č. 850, k.ú. Mariánské Hory, obec Ostrava</v>
      </c>
      <c r="F116" s="265"/>
      <c r="G116" s="265"/>
      <c r="H116" s="265"/>
      <c r="I116" s="216"/>
      <c r="J116" s="216"/>
      <c r="K116" s="216"/>
      <c r="L116" s="42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</row>
    <row r="117" spans="1:63" ht="12" customHeight="1">
      <c r="B117" s="20"/>
      <c r="C117" s="215" t="s">
        <v>96</v>
      </c>
      <c r="L117" s="20"/>
    </row>
    <row r="118" spans="1:63" s="2" customFormat="1" ht="23.25" customHeight="1">
      <c r="A118" s="216"/>
      <c r="B118" s="33"/>
      <c r="C118" s="216"/>
      <c r="D118" s="216"/>
      <c r="E118" s="264" t="s">
        <v>97</v>
      </c>
      <c r="F118" s="263"/>
      <c r="G118" s="263"/>
      <c r="H118" s="263"/>
      <c r="I118" s="216"/>
      <c r="J118" s="216"/>
      <c r="K118" s="216"/>
      <c r="L118" s="42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</row>
    <row r="119" spans="1:63" s="2" customFormat="1" ht="12" customHeight="1">
      <c r="A119" s="216"/>
      <c r="B119" s="33"/>
      <c r="C119" s="215" t="s">
        <v>98</v>
      </c>
      <c r="D119" s="216"/>
      <c r="E119" s="216"/>
      <c r="F119" s="216"/>
      <c r="G119" s="216"/>
      <c r="H119" s="216"/>
      <c r="I119" s="216"/>
      <c r="J119" s="216"/>
      <c r="K119" s="216"/>
      <c r="L119" s="42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</row>
    <row r="120" spans="1:63" s="2" customFormat="1" ht="16.5" customHeight="1">
      <c r="A120" s="216"/>
      <c r="B120" s="33"/>
      <c r="C120" s="216"/>
      <c r="D120" s="216"/>
      <c r="E120" s="243" t="str">
        <f>E11</f>
        <v>001 - Stavební část</v>
      </c>
      <c r="F120" s="263"/>
      <c r="G120" s="263"/>
      <c r="H120" s="263"/>
      <c r="I120" s="216"/>
      <c r="J120" s="216"/>
      <c r="K120" s="216"/>
      <c r="L120" s="42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</row>
    <row r="121" spans="1:63" s="2" customFormat="1" ht="6.95" customHeight="1">
      <c r="A121" s="216"/>
      <c r="B121" s="33"/>
      <c r="C121" s="216"/>
      <c r="D121" s="216"/>
      <c r="E121" s="216"/>
      <c r="F121" s="216"/>
      <c r="G121" s="216"/>
      <c r="H121" s="216"/>
      <c r="I121" s="216"/>
      <c r="J121" s="216"/>
      <c r="K121" s="216"/>
      <c r="L121" s="42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</row>
    <row r="122" spans="1:63" s="2" customFormat="1" ht="12" customHeight="1">
      <c r="A122" s="216"/>
      <c r="B122" s="33"/>
      <c r="C122" s="215" t="s">
        <v>20</v>
      </c>
      <c r="D122" s="216"/>
      <c r="E122" s="216"/>
      <c r="F122" s="210" t="str">
        <f>F14</f>
        <v xml:space="preserve"> </v>
      </c>
      <c r="G122" s="216"/>
      <c r="H122" s="216"/>
      <c r="I122" s="215" t="s">
        <v>22</v>
      </c>
      <c r="J122" s="206" t="str">
        <f>IF(J14="","",J14)</f>
        <v>30. 8. 2022</v>
      </c>
      <c r="K122" s="216"/>
      <c r="L122" s="42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</row>
    <row r="123" spans="1:63" s="2" customFormat="1" ht="6.95" customHeight="1">
      <c r="A123" s="216"/>
      <c r="B123" s="33"/>
      <c r="C123" s="216"/>
      <c r="D123" s="216"/>
      <c r="E123" s="216"/>
      <c r="F123" s="216"/>
      <c r="G123" s="216"/>
      <c r="H123" s="216"/>
      <c r="I123" s="216"/>
      <c r="J123" s="216"/>
      <c r="K123" s="216"/>
      <c r="L123" s="42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</row>
    <row r="124" spans="1:63" s="2" customFormat="1" ht="15.2" customHeight="1">
      <c r="A124" s="216"/>
      <c r="B124" s="33"/>
      <c r="C124" s="215" t="s">
        <v>24</v>
      </c>
      <c r="D124" s="216"/>
      <c r="E124" s="216"/>
      <c r="F124" s="210" t="str">
        <f>E17</f>
        <v>Dopravní podnik Ostrava a.s.</v>
      </c>
      <c r="G124" s="216"/>
      <c r="H124" s="216"/>
      <c r="I124" s="215" t="s">
        <v>30</v>
      </c>
      <c r="J124" s="212" t="str">
        <f>E23</f>
        <v>RP Projekt s.r.o.</v>
      </c>
      <c r="K124" s="216"/>
      <c r="L124" s="42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</row>
    <row r="125" spans="1:63" s="2" customFormat="1" ht="15.2" customHeight="1">
      <c r="A125" s="216"/>
      <c r="B125" s="33"/>
      <c r="C125" s="215" t="s">
        <v>28</v>
      </c>
      <c r="D125" s="216"/>
      <c r="E125" s="216"/>
      <c r="F125" s="210" t="str">
        <f>IF(E20="","",E20)</f>
        <v>Vyplň údaj</v>
      </c>
      <c r="G125" s="216"/>
      <c r="H125" s="216"/>
      <c r="I125" s="215" t="s">
        <v>33</v>
      </c>
      <c r="J125" s="212" t="str">
        <f>E26</f>
        <v xml:space="preserve"> </v>
      </c>
      <c r="K125" s="216"/>
      <c r="L125" s="42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pans="1:63" s="2" customFormat="1" ht="10.35" customHeight="1">
      <c r="A126" s="216"/>
      <c r="B126" s="33"/>
      <c r="C126" s="216"/>
      <c r="D126" s="216"/>
      <c r="E126" s="216"/>
      <c r="F126" s="216"/>
      <c r="G126" s="216"/>
      <c r="H126" s="216"/>
      <c r="I126" s="216"/>
      <c r="J126" s="216"/>
      <c r="K126" s="216"/>
      <c r="L126" s="42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</row>
    <row r="127" spans="1:63" s="11" customFormat="1" ht="29.25" customHeight="1">
      <c r="A127" s="125"/>
      <c r="B127" s="126"/>
      <c r="C127" s="127" t="s">
        <v>126</v>
      </c>
      <c r="D127" s="128" t="s">
        <v>60</v>
      </c>
      <c r="E127" s="128" t="s">
        <v>56</v>
      </c>
      <c r="F127" s="128" t="s">
        <v>57</v>
      </c>
      <c r="G127" s="128" t="s">
        <v>127</v>
      </c>
      <c r="H127" s="128" t="s">
        <v>128</v>
      </c>
      <c r="I127" s="128" t="s">
        <v>129</v>
      </c>
      <c r="J127" s="128" t="s">
        <v>102</v>
      </c>
      <c r="K127" s="129" t="s">
        <v>130</v>
      </c>
      <c r="L127" s="130"/>
      <c r="M127" s="62" t="s">
        <v>1</v>
      </c>
      <c r="N127" s="63" t="s">
        <v>39</v>
      </c>
      <c r="O127" s="63" t="s">
        <v>131</v>
      </c>
      <c r="P127" s="63" t="s">
        <v>132</v>
      </c>
      <c r="Q127" s="63" t="s">
        <v>133</v>
      </c>
      <c r="R127" s="63" t="s">
        <v>134</v>
      </c>
      <c r="S127" s="63" t="s">
        <v>135</v>
      </c>
      <c r="T127" s="64" t="s">
        <v>136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>
      <c r="A128" s="216"/>
      <c r="B128" s="33"/>
      <c r="C128" s="69" t="s">
        <v>137</v>
      </c>
      <c r="D128" s="216"/>
      <c r="E128" s="216"/>
      <c r="F128" s="216"/>
      <c r="G128" s="216"/>
      <c r="H128" s="216"/>
      <c r="I128" s="216"/>
      <c r="J128" s="131">
        <f>BK128</f>
        <v>0</v>
      </c>
      <c r="K128" s="216"/>
      <c r="L128" s="33"/>
      <c r="M128" s="65"/>
      <c r="N128" s="56"/>
      <c r="O128" s="66"/>
      <c r="P128" s="132">
        <f>P129+P201+P210</f>
        <v>0</v>
      </c>
      <c r="Q128" s="66"/>
      <c r="R128" s="132">
        <f>R129+R201+R210</f>
        <v>8.16</v>
      </c>
      <c r="S128" s="66"/>
      <c r="T128" s="133">
        <f>T129+T201+T210</f>
        <v>3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T128" s="17" t="s">
        <v>74</v>
      </c>
      <c r="AU128" s="17" t="s">
        <v>104</v>
      </c>
      <c r="BK128" s="134">
        <f>BK129+BK201+BK210</f>
        <v>0</v>
      </c>
    </row>
    <row r="129" spans="1:65" s="12" customFormat="1" ht="25.9" customHeight="1">
      <c r="B129" s="135"/>
      <c r="D129" s="136" t="s">
        <v>74</v>
      </c>
      <c r="E129" s="137" t="s">
        <v>138</v>
      </c>
      <c r="F129" s="137" t="s">
        <v>139</v>
      </c>
      <c r="I129" s="138"/>
      <c r="J129" s="139">
        <f>BK129</f>
        <v>0</v>
      </c>
      <c r="L129" s="135"/>
      <c r="M129" s="140"/>
      <c r="N129" s="141"/>
      <c r="O129" s="141"/>
      <c r="P129" s="142">
        <f>P130+P179+P191</f>
        <v>0</v>
      </c>
      <c r="Q129" s="141"/>
      <c r="R129" s="142">
        <f>R130+R179+R191</f>
        <v>8.0129999999999999</v>
      </c>
      <c r="S129" s="141"/>
      <c r="T129" s="143">
        <f>T130+T179+T191</f>
        <v>3</v>
      </c>
      <c r="AR129" s="136" t="s">
        <v>81</v>
      </c>
      <c r="AT129" s="144" t="s">
        <v>74</v>
      </c>
      <c r="AU129" s="144" t="s">
        <v>75</v>
      </c>
      <c r="AY129" s="136" t="s">
        <v>140</v>
      </c>
      <c r="BK129" s="145">
        <f>BK130+BK179+BK191</f>
        <v>0</v>
      </c>
    </row>
    <row r="130" spans="1:65" s="12" customFormat="1" ht="22.9" customHeight="1">
      <c r="B130" s="135"/>
      <c r="D130" s="136" t="s">
        <v>74</v>
      </c>
      <c r="E130" s="146" t="s">
        <v>178</v>
      </c>
      <c r="F130" s="146" t="s">
        <v>194</v>
      </c>
      <c r="I130" s="138"/>
      <c r="J130" s="147">
        <f>BK130</f>
        <v>0</v>
      </c>
      <c r="L130" s="135"/>
      <c r="M130" s="140"/>
      <c r="N130" s="141"/>
      <c r="O130" s="141"/>
      <c r="P130" s="142">
        <f>SUM(P131:P178)</f>
        <v>0</v>
      </c>
      <c r="Q130" s="141"/>
      <c r="R130" s="142">
        <f>SUM(R131:R178)</f>
        <v>7.9960000000000004</v>
      </c>
      <c r="S130" s="141"/>
      <c r="T130" s="143">
        <f>SUM(T131:T178)</f>
        <v>0</v>
      </c>
      <c r="AR130" s="136" t="s">
        <v>81</v>
      </c>
      <c r="AT130" s="144" t="s">
        <v>74</v>
      </c>
      <c r="AU130" s="144" t="s">
        <v>81</v>
      </c>
      <c r="AY130" s="136" t="s">
        <v>140</v>
      </c>
      <c r="BK130" s="145">
        <f>SUM(BK131:BK178)</f>
        <v>0</v>
      </c>
    </row>
    <row r="131" spans="1:65" s="2" customFormat="1" ht="24.2" customHeight="1">
      <c r="A131" s="216"/>
      <c r="B131" s="148"/>
      <c r="C131" s="149" t="s">
        <v>81</v>
      </c>
      <c r="D131" s="149" t="s">
        <v>142</v>
      </c>
      <c r="E131" s="150" t="s">
        <v>944</v>
      </c>
      <c r="F131" s="151" t="s">
        <v>945</v>
      </c>
      <c r="G131" s="152" t="s">
        <v>188</v>
      </c>
      <c r="H131" s="153">
        <v>30</v>
      </c>
      <c r="I131" s="154"/>
      <c r="J131" s="155">
        <f>ROUND(I131*H131,2)</f>
        <v>0</v>
      </c>
      <c r="K131" s="151" t="s">
        <v>146</v>
      </c>
      <c r="L131" s="33"/>
      <c r="M131" s="156" t="s">
        <v>1</v>
      </c>
      <c r="N131" s="157" t="s">
        <v>40</v>
      </c>
      <c r="O131" s="58"/>
      <c r="P131" s="158">
        <f>O131*H131</f>
        <v>0</v>
      </c>
      <c r="Q131" s="158">
        <v>7.3499999999999998E-3</v>
      </c>
      <c r="R131" s="158">
        <f>Q131*H131</f>
        <v>0.2205</v>
      </c>
      <c r="S131" s="158">
        <v>0</v>
      </c>
      <c r="T131" s="159">
        <f>S131*H131</f>
        <v>0</v>
      </c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R131" s="160" t="s">
        <v>147</v>
      </c>
      <c r="AT131" s="160" t="s">
        <v>142</v>
      </c>
      <c r="AU131" s="160" t="s">
        <v>83</v>
      </c>
      <c r="AY131" s="17" t="s">
        <v>140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7" t="s">
        <v>81</v>
      </c>
      <c r="BK131" s="161">
        <f>ROUND(I131*H131,2)</f>
        <v>0</v>
      </c>
      <c r="BL131" s="17" t="s">
        <v>147</v>
      </c>
      <c r="BM131" s="160" t="s">
        <v>946</v>
      </c>
    </row>
    <row r="132" spans="1:65" s="2" customFormat="1" ht="19.5">
      <c r="A132" s="216"/>
      <c r="B132" s="33"/>
      <c r="C132" s="216"/>
      <c r="D132" s="162" t="s">
        <v>149</v>
      </c>
      <c r="E132" s="216"/>
      <c r="F132" s="163" t="s">
        <v>947</v>
      </c>
      <c r="G132" s="216"/>
      <c r="H132" s="216"/>
      <c r="I132" s="164"/>
      <c r="J132" s="216"/>
      <c r="K132" s="216"/>
      <c r="L132" s="33"/>
      <c r="M132" s="165"/>
      <c r="N132" s="166"/>
      <c r="O132" s="58"/>
      <c r="P132" s="58"/>
      <c r="Q132" s="58"/>
      <c r="R132" s="58"/>
      <c r="S132" s="58"/>
      <c r="T132" s="59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T132" s="17" t="s">
        <v>149</v>
      </c>
      <c r="AU132" s="17" t="s">
        <v>83</v>
      </c>
    </row>
    <row r="133" spans="1:65" s="13" customFormat="1">
      <c r="B133" s="167"/>
      <c r="D133" s="162" t="s">
        <v>151</v>
      </c>
      <c r="E133" s="168" t="s">
        <v>1</v>
      </c>
      <c r="F133" s="169" t="s">
        <v>948</v>
      </c>
      <c r="H133" s="168" t="s">
        <v>1</v>
      </c>
      <c r="I133" s="170"/>
      <c r="L133" s="167"/>
      <c r="M133" s="171"/>
      <c r="N133" s="172"/>
      <c r="O133" s="172"/>
      <c r="P133" s="172"/>
      <c r="Q133" s="172"/>
      <c r="R133" s="172"/>
      <c r="S133" s="172"/>
      <c r="T133" s="173"/>
      <c r="AT133" s="168" t="s">
        <v>151</v>
      </c>
      <c r="AU133" s="168" t="s">
        <v>83</v>
      </c>
      <c r="AV133" s="13" t="s">
        <v>81</v>
      </c>
      <c r="AW133" s="13" t="s">
        <v>32</v>
      </c>
      <c r="AX133" s="13" t="s">
        <v>75</v>
      </c>
      <c r="AY133" s="168" t="s">
        <v>140</v>
      </c>
    </row>
    <row r="134" spans="1:65" s="14" customFormat="1">
      <c r="B134" s="174"/>
      <c r="D134" s="162" t="s">
        <v>151</v>
      </c>
      <c r="E134" s="175" t="s">
        <v>1</v>
      </c>
      <c r="F134" s="176" t="s">
        <v>949</v>
      </c>
      <c r="H134" s="177">
        <v>30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151</v>
      </c>
      <c r="AU134" s="175" t="s">
        <v>83</v>
      </c>
      <c r="AV134" s="14" t="s">
        <v>83</v>
      </c>
      <c r="AW134" s="14" t="s">
        <v>32</v>
      </c>
      <c r="AX134" s="14" t="s">
        <v>81</v>
      </c>
      <c r="AY134" s="175" t="s">
        <v>140</v>
      </c>
    </row>
    <row r="135" spans="1:65" s="2" customFormat="1" ht="24.2" customHeight="1">
      <c r="A135" s="216"/>
      <c r="B135" s="148"/>
      <c r="C135" s="149" t="s">
        <v>83</v>
      </c>
      <c r="D135" s="149" t="s">
        <v>142</v>
      </c>
      <c r="E135" s="150" t="s">
        <v>950</v>
      </c>
      <c r="F135" s="151" t="s">
        <v>951</v>
      </c>
      <c r="G135" s="152" t="s">
        <v>188</v>
      </c>
      <c r="H135" s="153">
        <v>30</v>
      </c>
      <c r="I135" s="154"/>
      <c r="J135" s="155">
        <f>ROUND(I135*H135,2)</f>
        <v>0</v>
      </c>
      <c r="K135" s="151" t="s">
        <v>146</v>
      </c>
      <c r="L135" s="33"/>
      <c r="M135" s="156" t="s">
        <v>1</v>
      </c>
      <c r="N135" s="157" t="s">
        <v>40</v>
      </c>
      <c r="O135" s="58"/>
      <c r="P135" s="158">
        <f>O135*H135</f>
        <v>0</v>
      </c>
      <c r="Q135" s="158">
        <v>1.575E-2</v>
      </c>
      <c r="R135" s="158">
        <f>Q135*H135</f>
        <v>0.47250000000000003</v>
      </c>
      <c r="S135" s="158">
        <v>0</v>
      </c>
      <c r="T135" s="159">
        <f>S135*H135</f>
        <v>0</v>
      </c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R135" s="160" t="s">
        <v>147</v>
      </c>
      <c r="AT135" s="160" t="s">
        <v>142</v>
      </c>
      <c r="AU135" s="160" t="s">
        <v>83</v>
      </c>
      <c r="AY135" s="17" t="s">
        <v>140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81</v>
      </c>
      <c r="BK135" s="161">
        <f>ROUND(I135*H135,2)</f>
        <v>0</v>
      </c>
      <c r="BL135" s="17" t="s">
        <v>147</v>
      </c>
      <c r="BM135" s="160" t="s">
        <v>952</v>
      </c>
    </row>
    <row r="136" spans="1:65" s="2" customFormat="1" ht="29.25">
      <c r="A136" s="216"/>
      <c r="B136" s="33"/>
      <c r="C136" s="216"/>
      <c r="D136" s="162" t="s">
        <v>149</v>
      </c>
      <c r="E136" s="216"/>
      <c r="F136" s="163" t="s">
        <v>953</v>
      </c>
      <c r="G136" s="216"/>
      <c r="H136" s="216"/>
      <c r="I136" s="164"/>
      <c r="J136" s="216"/>
      <c r="K136" s="216"/>
      <c r="L136" s="33"/>
      <c r="M136" s="165"/>
      <c r="N136" s="166"/>
      <c r="O136" s="58"/>
      <c r="P136" s="58"/>
      <c r="Q136" s="58"/>
      <c r="R136" s="58"/>
      <c r="S136" s="58"/>
      <c r="T136" s="59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T136" s="17" t="s">
        <v>149</v>
      </c>
      <c r="AU136" s="17" t="s">
        <v>83</v>
      </c>
    </row>
    <row r="137" spans="1:65" s="2" customFormat="1" ht="24.2" customHeight="1">
      <c r="A137" s="216"/>
      <c r="B137" s="148"/>
      <c r="C137" s="149" t="s">
        <v>158</v>
      </c>
      <c r="D137" s="149" t="s">
        <v>142</v>
      </c>
      <c r="E137" s="150" t="s">
        <v>954</v>
      </c>
      <c r="F137" s="151" t="s">
        <v>955</v>
      </c>
      <c r="G137" s="152" t="s">
        <v>188</v>
      </c>
      <c r="H137" s="153">
        <v>90</v>
      </c>
      <c r="I137" s="154"/>
      <c r="J137" s="155">
        <f>ROUND(I137*H137,2)</f>
        <v>0</v>
      </c>
      <c r="K137" s="151" t="s">
        <v>146</v>
      </c>
      <c r="L137" s="33"/>
      <c r="M137" s="156" t="s">
        <v>1</v>
      </c>
      <c r="N137" s="157" t="s">
        <v>40</v>
      </c>
      <c r="O137" s="58"/>
      <c r="P137" s="158">
        <f>O137*H137</f>
        <v>0</v>
      </c>
      <c r="Q137" s="158">
        <v>7.9000000000000008E-3</v>
      </c>
      <c r="R137" s="158">
        <f>Q137*H137</f>
        <v>0.71100000000000008</v>
      </c>
      <c r="S137" s="158">
        <v>0</v>
      </c>
      <c r="T137" s="159">
        <f>S137*H137</f>
        <v>0</v>
      </c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R137" s="160" t="s">
        <v>147</v>
      </c>
      <c r="AT137" s="160" t="s">
        <v>142</v>
      </c>
      <c r="AU137" s="160" t="s">
        <v>83</v>
      </c>
      <c r="AY137" s="17" t="s">
        <v>140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81</v>
      </c>
      <c r="BK137" s="161">
        <f>ROUND(I137*H137,2)</f>
        <v>0</v>
      </c>
      <c r="BL137" s="17" t="s">
        <v>147</v>
      </c>
      <c r="BM137" s="160" t="s">
        <v>956</v>
      </c>
    </row>
    <row r="138" spans="1:65" s="2" customFormat="1" ht="29.25">
      <c r="A138" s="216"/>
      <c r="B138" s="33"/>
      <c r="C138" s="216"/>
      <c r="D138" s="162" t="s">
        <v>149</v>
      </c>
      <c r="E138" s="216"/>
      <c r="F138" s="163" t="s">
        <v>957</v>
      </c>
      <c r="G138" s="216"/>
      <c r="H138" s="216"/>
      <c r="I138" s="164"/>
      <c r="J138" s="216"/>
      <c r="K138" s="216"/>
      <c r="L138" s="33"/>
      <c r="M138" s="165"/>
      <c r="N138" s="166"/>
      <c r="O138" s="58"/>
      <c r="P138" s="58"/>
      <c r="Q138" s="58"/>
      <c r="R138" s="58"/>
      <c r="S138" s="58"/>
      <c r="T138" s="59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T138" s="17" t="s">
        <v>149</v>
      </c>
      <c r="AU138" s="17" t="s">
        <v>83</v>
      </c>
    </row>
    <row r="139" spans="1:65" s="14" customFormat="1">
      <c r="B139" s="174"/>
      <c r="D139" s="162" t="s">
        <v>151</v>
      </c>
      <c r="F139" s="176" t="s">
        <v>958</v>
      </c>
      <c r="H139" s="177">
        <v>90</v>
      </c>
      <c r="I139" s="178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5" t="s">
        <v>151</v>
      </c>
      <c r="AU139" s="175" t="s">
        <v>83</v>
      </c>
      <c r="AV139" s="14" t="s">
        <v>83</v>
      </c>
      <c r="AW139" s="14" t="s">
        <v>3</v>
      </c>
      <c r="AX139" s="14" t="s">
        <v>81</v>
      </c>
      <c r="AY139" s="175" t="s">
        <v>140</v>
      </c>
    </row>
    <row r="140" spans="1:65" s="2" customFormat="1" ht="24.2" customHeight="1">
      <c r="A140" s="216"/>
      <c r="B140" s="148"/>
      <c r="C140" s="149" t="s">
        <v>147</v>
      </c>
      <c r="D140" s="149" t="s">
        <v>142</v>
      </c>
      <c r="E140" s="150" t="s">
        <v>959</v>
      </c>
      <c r="F140" s="151" t="s">
        <v>960</v>
      </c>
      <c r="G140" s="152" t="s">
        <v>188</v>
      </c>
      <c r="H140" s="153">
        <v>200</v>
      </c>
      <c r="I140" s="154"/>
      <c r="J140" s="155">
        <f>ROUND(I140*H140,2)</f>
        <v>0</v>
      </c>
      <c r="K140" s="151" t="s">
        <v>146</v>
      </c>
      <c r="L140" s="33"/>
      <c r="M140" s="156" t="s">
        <v>1</v>
      </c>
      <c r="N140" s="157" t="s">
        <v>40</v>
      </c>
      <c r="O140" s="58"/>
      <c r="P140" s="158">
        <f>O140*H140</f>
        <v>0</v>
      </c>
      <c r="Q140" s="158">
        <v>2.5999999999999998E-4</v>
      </c>
      <c r="R140" s="158">
        <f>Q140*H140</f>
        <v>5.1999999999999998E-2</v>
      </c>
      <c r="S140" s="158">
        <v>0</v>
      </c>
      <c r="T140" s="159">
        <f>S140*H140</f>
        <v>0</v>
      </c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R140" s="160" t="s">
        <v>147</v>
      </c>
      <c r="AT140" s="160" t="s">
        <v>142</v>
      </c>
      <c r="AU140" s="160" t="s">
        <v>83</v>
      </c>
      <c r="AY140" s="17" t="s">
        <v>140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7" t="s">
        <v>81</v>
      </c>
      <c r="BK140" s="161">
        <f>ROUND(I140*H140,2)</f>
        <v>0</v>
      </c>
      <c r="BL140" s="17" t="s">
        <v>147</v>
      </c>
      <c r="BM140" s="160" t="s">
        <v>961</v>
      </c>
    </row>
    <row r="141" spans="1:65" s="2" customFormat="1" ht="19.5">
      <c r="A141" s="216"/>
      <c r="B141" s="33"/>
      <c r="C141" s="216"/>
      <c r="D141" s="162" t="s">
        <v>149</v>
      </c>
      <c r="E141" s="216"/>
      <c r="F141" s="163" t="s">
        <v>962</v>
      </c>
      <c r="G141" s="216"/>
      <c r="H141" s="216"/>
      <c r="I141" s="164"/>
      <c r="J141" s="216"/>
      <c r="K141" s="216"/>
      <c r="L141" s="33"/>
      <c r="M141" s="165"/>
      <c r="N141" s="166"/>
      <c r="O141" s="58"/>
      <c r="P141" s="58"/>
      <c r="Q141" s="58"/>
      <c r="R141" s="58"/>
      <c r="S141" s="58"/>
      <c r="T141" s="59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T141" s="17" t="s">
        <v>149</v>
      </c>
      <c r="AU141" s="17" t="s">
        <v>83</v>
      </c>
    </row>
    <row r="142" spans="1:65" s="13" customFormat="1">
      <c r="B142" s="167"/>
      <c r="D142" s="162" t="s">
        <v>151</v>
      </c>
      <c r="E142" s="168" t="s">
        <v>1</v>
      </c>
      <c r="F142" s="169" t="s">
        <v>963</v>
      </c>
      <c r="H142" s="168" t="s">
        <v>1</v>
      </c>
      <c r="I142" s="170"/>
      <c r="L142" s="167"/>
      <c r="M142" s="171"/>
      <c r="N142" s="172"/>
      <c r="O142" s="172"/>
      <c r="P142" s="172"/>
      <c r="Q142" s="172"/>
      <c r="R142" s="172"/>
      <c r="S142" s="172"/>
      <c r="T142" s="173"/>
      <c r="AT142" s="168" t="s">
        <v>151</v>
      </c>
      <c r="AU142" s="168" t="s">
        <v>83</v>
      </c>
      <c r="AV142" s="13" t="s">
        <v>81</v>
      </c>
      <c r="AW142" s="13" t="s">
        <v>32</v>
      </c>
      <c r="AX142" s="13" t="s">
        <v>75</v>
      </c>
      <c r="AY142" s="168" t="s">
        <v>140</v>
      </c>
    </row>
    <row r="143" spans="1:65" s="14" customFormat="1">
      <c r="B143" s="174"/>
      <c r="D143" s="162" t="s">
        <v>151</v>
      </c>
      <c r="E143" s="175" t="s">
        <v>1</v>
      </c>
      <c r="F143" s="176" t="s">
        <v>758</v>
      </c>
      <c r="H143" s="177">
        <v>100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151</v>
      </c>
      <c r="AU143" s="175" t="s">
        <v>83</v>
      </c>
      <c r="AV143" s="14" t="s">
        <v>83</v>
      </c>
      <c r="AW143" s="14" t="s">
        <v>32</v>
      </c>
      <c r="AX143" s="14" t="s">
        <v>75</v>
      </c>
      <c r="AY143" s="175" t="s">
        <v>140</v>
      </c>
    </row>
    <row r="144" spans="1:65" s="13" customFormat="1">
      <c r="B144" s="167"/>
      <c r="D144" s="162" t="s">
        <v>151</v>
      </c>
      <c r="E144" s="168" t="s">
        <v>1</v>
      </c>
      <c r="F144" s="169" t="s">
        <v>964</v>
      </c>
      <c r="H144" s="168" t="s">
        <v>1</v>
      </c>
      <c r="I144" s="170"/>
      <c r="L144" s="167"/>
      <c r="M144" s="171"/>
      <c r="N144" s="172"/>
      <c r="O144" s="172"/>
      <c r="P144" s="172"/>
      <c r="Q144" s="172"/>
      <c r="R144" s="172"/>
      <c r="S144" s="172"/>
      <c r="T144" s="173"/>
      <c r="AT144" s="168" t="s">
        <v>151</v>
      </c>
      <c r="AU144" s="168" t="s">
        <v>83</v>
      </c>
      <c r="AV144" s="13" t="s">
        <v>81</v>
      </c>
      <c r="AW144" s="13" t="s">
        <v>32</v>
      </c>
      <c r="AX144" s="13" t="s">
        <v>75</v>
      </c>
      <c r="AY144" s="168" t="s">
        <v>140</v>
      </c>
    </row>
    <row r="145" spans="1:65" s="14" customFormat="1">
      <c r="B145" s="174"/>
      <c r="D145" s="162" t="s">
        <v>151</v>
      </c>
      <c r="E145" s="175" t="s">
        <v>1</v>
      </c>
      <c r="F145" s="176" t="s">
        <v>758</v>
      </c>
      <c r="H145" s="177">
        <v>100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151</v>
      </c>
      <c r="AU145" s="175" t="s">
        <v>83</v>
      </c>
      <c r="AV145" s="14" t="s">
        <v>83</v>
      </c>
      <c r="AW145" s="14" t="s">
        <v>32</v>
      </c>
      <c r="AX145" s="14" t="s">
        <v>75</v>
      </c>
      <c r="AY145" s="175" t="s">
        <v>140</v>
      </c>
    </row>
    <row r="146" spans="1:65" s="15" customFormat="1">
      <c r="B146" s="182"/>
      <c r="D146" s="162" t="s">
        <v>151</v>
      </c>
      <c r="E146" s="183" t="s">
        <v>1</v>
      </c>
      <c r="F146" s="184" t="s">
        <v>193</v>
      </c>
      <c r="H146" s="185">
        <v>200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83" t="s">
        <v>151</v>
      </c>
      <c r="AU146" s="183" t="s">
        <v>83</v>
      </c>
      <c r="AV146" s="15" t="s">
        <v>147</v>
      </c>
      <c r="AW146" s="15" t="s">
        <v>32</v>
      </c>
      <c r="AX146" s="15" t="s">
        <v>81</v>
      </c>
      <c r="AY146" s="183" t="s">
        <v>140</v>
      </c>
    </row>
    <row r="147" spans="1:65" s="2" customFormat="1" ht="24.2" customHeight="1">
      <c r="A147" s="216"/>
      <c r="B147" s="148"/>
      <c r="C147" s="149" t="s">
        <v>171</v>
      </c>
      <c r="D147" s="149" t="s">
        <v>142</v>
      </c>
      <c r="E147" s="150" t="s">
        <v>965</v>
      </c>
      <c r="F147" s="151" t="s">
        <v>966</v>
      </c>
      <c r="G147" s="152" t="s">
        <v>188</v>
      </c>
      <c r="H147" s="153">
        <v>200</v>
      </c>
      <c r="I147" s="154"/>
      <c r="J147" s="155">
        <f>ROUND(I147*H147,2)</f>
        <v>0</v>
      </c>
      <c r="K147" s="151" t="s">
        <v>146</v>
      </c>
      <c r="L147" s="33"/>
      <c r="M147" s="156" t="s">
        <v>1</v>
      </c>
      <c r="N147" s="157" t="s">
        <v>40</v>
      </c>
      <c r="O147" s="58"/>
      <c r="P147" s="158">
        <f>O147*H147</f>
        <v>0</v>
      </c>
      <c r="Q147" s="158">
        <v>4.3800000000000002E-3</v>
      </c>
      <c r="R147" s="158">
        <f>Q147*H147</f>
        <v>0.876</v>
      </c>
      <c r="S147" s="158">
        <v>0</v>
      </c>
      <c r="T147" s="159">
        <f>S147*H147</f>
        <v>0</v>
      </c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R147" s="160" t="s">
        <v>147</v>
      </c>
      <c r="AT147" s="160" t="s">
        <v>142</v>
      </c>
      <c r="AU147" s="160" t="s">
        <v>83</v>
      </c>
      <c r="AY147" s="17" t="s">
        <v>140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7" t="s">
        <v>81</v>
      </c>
      <c r="BK147" s="161">
        <f>ROUND(I147*H147,2)</f>
        <v>0</v>
      </c>
      <c r="BL147" s="17" t="s">
        <v>147</v>
      </c>
      <c r="BM147" s="160" t="s">
        <v>967</v>
      </c>
    </row>
    <row r="148" spans="1:65" s="2" customFormat="1" ht="19.5">
      <c r="A148" s="216"/>
      <c r="B148" s="33"/>
      <c r="C148" s="216"/>
      <c r="D148" s="162" t="s">
        <v>149</v>
      </c>
      <c r="E148" s="216"/>
      <c r="F148" s="163" t="s">
        <v>968</v>
      </c>
      <c r="G148" s="216"/>
      <c r="H148" s="216"/>
      <c r="I148" s="164"/>
      <c r="J148" s="216"/>
      <c r="K148" s="216"/>
      <c r="L148" s="33"/>
      <c r="M148" s="165"/>
      <c r="N148" s="166"/>
      <c r="O148" s="58"/>
      <c r="P148" s="58"/>
      <c r="Q148" s="58"/>
      <c r="R148" s="58"/>
      <c r="S148" s="58"/>
      <c r="T148" s="59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T148" s="17" t="s">
        <v>149</v>
      </c>
      <c r="AU148" s="17" t="s">
        <v>83</v>
      </c>
    </row>
    <row r="149" spans="1:65" s="13" customFormat="1">
      <c r="B149" s="167"/>
      <c r="D149" s="162" t="s">
        <v>151</v>
      </c>
      <c r="E149" s="168" t="s">
        <v>1</v>
      </c>
      <c r="F149" s="169" t="s">
        <v>969</v>
      </c>
      <c r="H149" s="168" t="s">
        <v>1</v>
      </c>
      <c r="I149" s="170"/>
      <c r="L149" s="167"/>
      <c r="M149" s="171"/>
      <c r="N149" s="172"/>
      <c r="O149" s="172"/>
      <c r="P149" s="172"/>
      <c r="Q149" s="172"/>
      <c r="R149" s="172"/>
      <c r="S149" s="172"/>
      <c r="T149" s="173"/>
      <c r="AT149" s="168" t="s">
        <v>151</v>
      </c>
      <c r="AU149" s="168" t="s">
        <v>83</v>
      </c>
      <c r="AV149" s="13" t="s">
        <v>81</v>
      </c>
      <c r="AW149" s="13" t="s">
        <v>32</v>
      </c>
      <c r="AX149" s="13" t="s">
        <v>75</v>
      </c>
      <c r="AY149" s="168" t="s">
        <v>140</v>
      </c>
    </row>
    <row r="150" spans="1:65" s="14" customFormat="1">
      <c r="B150" s="174"/>
      <c r="D150" s="162" t="s">
        <v>151</v>
      </c>
      <c r="E150" s="175" t="s">
        <v>1</v>
      </c>
      <c r="F150" s="176" t="s">
        <v>970</v>
      </c>
      <c r="H150" s="177">
        <v>200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151</v>
      </c>
      <c r="AU150" s="175" t="s">
        <v>83</v>
      </c>
      <c r="AV150" s="14" t="s">
        <v>83</v>
      </c>
      <c r="AW150" s="14" t="s">
        <v>32</v>
      </c>
      <c r="AX150" s="14" t="s">
        <v>81</v>
      </c>
      <c r="AY150" s="175" t="s">
        <v>140</v>
      </c>
    </row>
    <row r="151" spans="1:65" s="2" customFormat="1" ht="24.2" customHeight="1">
      <c r="A151" s="216"/>
      <c r="B151" s="148"/>
      <c r="C151" s="149" t="s">
        <v>178</v>
      </c>
      <c r="D151" s="149" t="s">
        <v>142</v>
      </c>
      <c r="E151" s="150" t="s">
        <v>971</v>
      </c>
      <c r="F151" s="151" t="s">
        <v>972</v>
      </c>
      <c r="G151" s="152" t="s">
        <v>188</v>
      </c>
      <c r="H151" s="153">
        <v>100</v>
      </c>
      <c r="I151" s="154"/>
      <c r="J151" s="155">
        <f>ROUND(I151*H151,2)</f>
        <v>0</v>
      </c>
      <c r="K151" s="151" t="s">
        <v>146</v>
      </c>
      <c r="L151" s="33"/>
      <c r="M151" s="156" t="s">
        <v>1</v>
      </c>
      <c r="N151" s="157" t="s">
        <v>40</v>
      </c>
      <c r="O151" s="58"/>
      <c r="P151" s="158">
        <f>O151*H151</f>
        <v>0</v>
      </c>
      <c r="Q151" s="158">
        <v>4.0000000000000001E-3</v>
      </c>
      <c r="R151" s="158">
        <f>Q151*H151</f>
        <v>0.4</v>
      </c>
      <c r="S151" s="158">
        <v>0</v>
      </c>
      <c r="T151" s="159">
        <f>S151*H151</f>
        <v>0</v>
      </c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R151" s="160" t="s">
        <v>147</v>
      </c>
      <c r="AT151" s="160" t="s">
        <v>142</v>
      </c>
      <c r="AU151" s="160" t="s">
        <v>83</v>
      </c>
      <c r="AY151" s="17" t="s">
        <v>140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7" t="s">
        <v>81</v>
      </c>
      <c r="BK151" s="161">
        <f>ROUND(I151*H151,2)</f>
        <v>0</v>
      </c>
      <c r="BL151" s="17" t="s">
        <v>147</v>
      </c>
      <c r="BM151" s="160" t="s">
        <v>973</v>
      </c>
    </row>
    <row r="152" spans="1:65" s="2" customFormat="1" ht="19.5">
      <c r="A152" s="216"/>
      <c r="B152" s="33"/>
      <c r="C152" s="216"/>
      <c r="D152" s="162" t="s">
        <v>149</v>
      </c>
      <c r="E152" s="216"/>
      <c r="F152" s="163" t="s">
        <v>974</v>
      </c>
      <c r="G152" s="216"/>
      <c r="H152" s="216"/>
      <c r="I152" s="164"/>
      <c r="J152" s="216"/>
      <c r="K152" s="216"/>
      <c r="L152" s="33"/>
      <c r="M152" s="165"/>
      <c r="N152" s="166"/>
      <c r="O152" s="58"/>
      <c r="P152" s="58"/>
      <c r="Q152" s="58"/>
      <c r="R152" s="58"/>
      <c r="S152" s="58"/>
      <c r="T152" s="59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T152" s="17" t="s">
        <v>149</v>
      </c>
      <c r="AU152" s="17" t="s">
        <v>83</v>
      </c>
    </row>
    <row r="153" spans="1:65" s="2" customFormat="1" ht="24.2" customHeight="1">
      <c r="A153" s="216"/>
      <c r="B153" s="148"/>
      <c r="C153" s="149" t="s">
        <v>185</v>
      </c>
      <c r="D153" s="149" t="s">
        <v>142</v>
      </c>
      <c r="E153" s="150" t="s">
        <v>975</v>
      </c>
      <c r="F153" s="151" t="s">
        <v>976</v>
      </c>
      <c r="G153" s="152" t="s">
        <v>188</v>
      </c>
      <c r="H153" s="153">
        <v>60</v>
      </c>
      <c r="I153" s="154"/>
      <c r="J153" s="155">
        <f>ROUND(I153*H153,2)</f>
        <v>0</v>
      </c>
      <c r="K153" s="151" t="s">
        <v>146</v>
      </c>
      <c r="L153" s="33"/>
      <c r="M153" s="156" t="s">
        <v>1</v>
      </c>
      <c r="N153" s="157" t="s">
        <v>40</v>
      </c>
      <c r="O153" s="58"/>
      <c r="P153" s="158">
        <f>O153*H153</f>
        <v>0</v>
      </c>
      <c r="Q153" s="158">
        <v>7.3499999999999998E-3</v>
      </c>
      <c r="R153" s="158">
        <f>Q153*H153</f>
        <v>0.441</v>
      </c>
      <c r="S153" s="158">
        <v>0</v>
      </c>
      <c r="T153" s="159">
        <f>S153*H153</f>
        <v>0</v>
      </c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R153" s="160" t="s">
        <v>147</v>
      </c>
      <c r="AT153" s="160" t="s">
        <v>142</v>
      </c>
      <c r="AU153" s="160" t="s">
        <v>83</v>
      </c>
      <c r="AY153" s="17" t="s">
        <v>140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81</v>
      </c>
      <c r="BK153" s="161">
        <f>ROUND(I153*H153,2)</f>
        <v>0</v>
      </c>
      <c r="BL153" s="17" t="s">
        <v>147</v>
      </c>
      <c r="BM153" s="160" t="s">
        <v>977</v>
      </c>
    </row>
    <row r="154" spans="1:65" s="2" customFormat="1" ht="19.5">
      <c r="A154" s="216"/>
      <c r="B154" s="33"/>
      <c r="C154" s="216"/>
      <c r="D154" s="162" t="s">
        <v>149</v>
      </c>
      <c r="E154" s="216"/>
      <c r="F154" s="163" t="s">
        <v>978</v>
      </c>
      <c r="G154" s="216"/>
      <c r="H154" s="216"/>
      <c r="I154" s="164"/>
      <c r="J154" s="216"/>
      <c r="K154" s="216"/>
      <c r="L154" s="33"/>
      <c r="M154" s="165"/>
      <c r="N154" s="166"/>
      <c r="O154" s="58"/>
      <c r="P154" s="58"/>
      <c r="Q154" s="58"/>
      <c r="R154" s="58"/>
      <c r="S154" s="58"/>
      <c r="T154" s="59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T154" s="17" t="s">
        <v>149</v>
      </c>
      <c r="AU154" s="17" t="s">
        <v>83</v>
      </c>
    </row>
    <row r="155" spans="1:65" s="13" customFormat="1">
      <c r="B155" s="167"/>
      <c r="D155" s="162" t="s">
        <v>151</v>
      </c>
      <c r="E155" s="168" t="s">
        <v>1</v>
      </c>
      <c r="F155" s="169" t="s">
        <v>948</v>
      </c>
      <c r="H155" s="168" t="s">
        <v>1</v>
      </c>
      <c r="I155" s="170"/>
      <c r="L155" s="167"/>
      <c r="M155" s="171"/>
      <c r="N155" s="172"/>
      <c r="O155" s="172"/>
      <c r="P155" s="172"/>
      <c r="Q155" s="172"/>
      <c r="R155" s="172"/>
      <c r="S155" s="172"/>
      <c r="T155" s="173"/>
      <c r="AT155" s="168" t="s">
        <v>151</v>
      </c>
      <c r="AU155" s="168" t="s">
        <v>83</v>
      </c>
      <c r="AV155" s="13" t="s">
        <v>81</v>
      </c>
      <c r="AW155" s="13" t="s">
        <v>32</v>
      </c>
      <c r="AX155" s="13" t="s">
        <v>75</v>
      </c>
      <c r="AY155" s="168" t="s">
        <v>140</v>
      </c>
    </row>
    <row r="156" spans="1:65" s="14" customFormat="1">
      <c r="B156" s="174"/>
      <c r="D156" s="162" t="s">
        <v>151</v>
      </c>
      <c r="E156" s="175" t="s">
        <v>1</v>
      </c>
      <c r="F156" s="176" t="s">
        <v>979</v>
      </c>
      <c r="H156" s="177">
        <v>60</v>
      </c>
      <c r="I156" s="178"/>
      <c r="L156" s="174"/>
      <c r="M156" s="179"/>
      <c r="N156" s="180"/>
      <c r="O156" s="180"/>
      <c r="P156" s="180"/>
      <c r="Q156" s="180"/>
      <c r="R156" s="180"/>
      <c r="S156" s="180"/>
      <c r="T156" s="181"/>
      <c r="AT156" s="175" t="s">
        <v>151</v>
      </c>
      <c r="AU156" s="175" t="s">
        <v>83</v>
      </c>
      <c r="AV156" s="14" t="s">
        <v>83</v>
      </c>
      <c r="AW156" s="14" t="s">
        <v>32</v>
      </c>
      <c r="AX156" s="14" t="s">
        <v>81</v>
      </c>
      <c r="AY156" s="175" t="s">
        <v>140</v>
      </c>
    </row>
    <row r="157" spans="1:65" s="2" customFormat="1" ht="24.2" customHeight="1">
      <c r="A157" s="216"/>
      <c r="B157" s="148"/>
      <c r="C157" s="149" t="s">
        <v>195</v>
      </c>
      <c r="D157" s="149" t="s">
        <v>142</v>
      </c>
      <c r="E157" s="150" t="s">
        <v>980</v>
      </c>
      <c r="F157" s="151" t="s">
        <v>981</v>
      </c>
      <c r="G157" s="152" t="s">
        <v>188</v>
      </c>
      <c r="H157" s="153">
        <v>60</v>
      </c>
      <c r="I157" s="154"/>
      <c r="J157" s="155">
        <f>ROUND(I157*H157,2)</f>
        <v>0</v>
      </c>
      <c r="K157" s="151" t="s">
        <v>146</v>
      </c>
      <c r="L157" s="33"/>
      <c r="M157" s="156" t="s">
        <v>1</v>
      </c>
      <c r="N157" s="157" t="s">
        <v>40</v>
      </c>
      <c r="O157" s="58"/>
      <c r="P157" s="158">
        <f>O157*H157</f>
        <v>0</v>
      </c>
      <c r="Q157" s="158">
        <v>1.575E-2</v>
      </c>
      <c r="R157" s="158">
        <f>Q157*H157</f>
        <v>0.94500000000000006</v>
      </c>
      <c r="S157" s="158">
        <v>0</v>
      </c>
      <c r="T157" s="159">
        <f>S157*H157</f>
        <v>0</v>
      </c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R157" s="160" t="s">
        <v>147</v>
      </c>
      <c r="AT157" s="160" t="s">
        <v>142</v>
      </c>
      <c r="AU157" s="160" t="s">
        <v>83</v>
      </c>
      <c r="AY157" s="17" t="s">
        <v>140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7" t="s">
        <v>81</v>
      </c>
      <c r="BK157" s="161">
        <f>ROUND(I157*H157,2)</f>
        <v>0</v>
      </c>
      <c r="BL157" s="17" t="s">
        <v>147</v>
      </c>
      <c r="BM157" s="160" t="s">
        <v>982</v>
      </c>
    </row>
    <row r="158" spans="1:65" s="2" customFormat="1" ht="29.25">
      <c r="A158" s="216"/>
      <c r="B158" s="33"/>
      <c r="C158" s="216"/>
      <c r="D158" s="162" t="s">
        <v>149</v>
      </c>
      <c r="E158" s="216"/>
      <c r="F158" s="163" t="s">
        <v>983</v>
      </c>
      <c r="G158" s="216"/>
      <c r="H158" s="216"/>
      <c r="I158" s="164"/>
      <c r="J158" s="216"/>
      <c r="K158" s="216"/>
      <c r="L158" s="33"/>
      <c r="M158" s="165"/>
      <c r="N158" s="166"/>
      <c r="O158" s="58"/>
      <c r="P158" s="58"/>
      <c r="Q158" s="58"/>
      <c r="R158" s="58"/>
      <c r="S158" s="58"/>
      <c r="T158" s="59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T158" s="17" t="s">
        <v>149</v>
      </c>
      <c r="AU158" s="17" t="s">
        <v>83</v>
      </c>
    </row>
    <row r="159" spans="1:65" s="2" customFormat="1" ht="24.2" customHeight="1">
      <c r="A159" s="216"/>
      <c r="B159" s="148"/>
      <c r="C159" s="149" t="s">
        <v>200</v>
      </c>
      <c r="D159" s="149" t="s">
        <v>142</v>
      </c>
      <c r="E159" s="150" t="s">
        <v>984</v>
      </c>
      <c r="F159" s="151" t="s">
        <v>985</v>
      </c>
      <c r="G159" s="152" t="s">
        <v>188</v>
      </c>
      <c r="H159" s="153">
        <v>180</v>
      </c>
      <c r="I159" s="154"/>
      <c r="J159" s="155">
        <f>ROUND(I159*H159,2)</f>
        <v>0</v>
      </c>
      <c r="K159" s="151" t="s">
        <v>146</v>
      </c>
      <c r="L159" s="33"/>
      <c r="M159" s="156" t="s">
        <v>1</v>
      </c>
      <c r="N159" s="157" t="s">
        <v>40</v>
      </c>
      <c r="O159" s="58"/>
      <c r="P159" s="158">
        <f>O159*H159</f>
        <v>0</v>
      </c>
      <c r="Q159" s="158">
        <v>7.9000000000000008E-3</v>
      </c>
      <c r="R159" s="158">
        <f>Q159*H159</f>
        <v>1.4220000000000002</v>
      </c>
      <c r="S159" s="158">
        <v>0</v>
      </c>
      <c r="T159" s="159">
        <f>S159*H159</f>
        <v>0</v>
      </c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R159" s="160" t="s">
        <v>147</v>
      </c>
      <c r="AT159" s="160" t="s">
        <v>142</v>
      </c>
      <c r="AU159" s="160" t="s">
        <v>83</v>
      </c>
      <c r="AY159" s="17" t="s">
        <v>140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7" t="s">
        <v>81</v>
      </c>
      <c r="BK159" s="161">
        <f>ROUND(I159*H159,2)</f>
        <v>0</v>
      </c>
      <c r="BL159" s="17" t="s">
        <v>147</v>
      </c>
      <c r="BM159" s="160" t="s">
        <v>986</v>
      </c>
    </row>
    <row r="160" spans="1:65" s="2" customFormat="1" ht="29.25">
      <c r="A160" s="216"/>
      <c r="B160" s="33"/>
      <c r="C160" s="216"/>
      <c r="D160" s="162" t="s">
        <v>149</v>
      </c>
      <c r="E160" s="216"/>
      <c r="F160" s="163" t="s">
        <v>987</v>
      </c>
      <c r="G160" s="216"/>
      <c r="H160" s="216"/>
      <c r="I160" s="164"/>
      <c r="J160" s="216"/>
      <c r="K160" s="216"/>
      <c r="L160" s="33"/>
      <c r="M160" s="165"/>
      <c r="N160" s="166"/>
      <c r="O160" s="58"/>
      <c r="P160" s="58"/>
      <c r="Q160" s="58"/>
      <c r="R160" s="58"/>
      <c r="S160" s="58"/>
      <c r="T160" s="59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T160" s="17" t="s">
        <v>149</v>
      </c>
      <c r="AU160" s="17" t="s">
        <v>83</v>
      </c>
    </row>
    <row r="161" spans="1:65" s="14" customFormat="1">
      <c r="B161" s="174"/>
      <c r="D161" s="162" t="s">
        <v>151</v>
      </c>
      <c r="F161" s="176" t="s">
        <v>988</v>
      </c>
      <c r="H161" s="177">
        <v>180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151</v>
      </c>
      <c r="AU161" s="175" t="s">
        <v>83</v>
      </c>
      <c r="AV161" s="14" t="s">
        <v>83</v>
      </c>
      <c r="AW161" s="14" t="s">
        <v>3</v>
      </c>
      <c r="AX161" s="14" t="s">
        <v>81</v>
      </c>
      <c r="AY161" s="175" t="s">
        <v>140</v>
      </c>
    </row>
    <row r="162" spans="1:65" s="2" customFormat="1" ht="24.2" customHeight="1">
      <c r="A162" s="216"/>
      <c r="B162" s="148"/>
      <c r="C162" s="149" t="s">
        <v>207</v>
      </c>
      <c r="D162" s="149" t="s">
        <v>142</v>
      </c>
      <c r="E162" s="150" t="s">
        <v>196</v>
      </c>
      <c r="F162" s="151" t="s">
        <v>197</v>
      </c>
      <c r="G162" s="152" t="s">
        <v>188</v>
      </c>
      <c r="H162" s="153">
        <v>400</v>
      </c>
      <c r="I162" s="154"/>
      <c r="J162" s="155">
        <f>ROUND(I162*H162,2)</f>
        <v>0</v>
      </c>
      <c r="K162" s="151" t="s">
        <v>146</v>
      </c>
      <c r="L162" s="33"/>
      <c r="M162" s="156" t="s">
        <v>1</v>
      </c>
      <c r="N162" s="157" t="s">
        <v>40</v>
      </c>
      <c r="O162" s="58"/>
      <c r="P162" s="158">
        <f>O162*H162</f>
        <v>0</v>
      </c>
      <c r="Q162" s="158">
        <v>2.5999999999999998E-4</v>
      </c>
      <c r="R162" s="158">
        <f>Q162*H162</f>
        <v>0.104</v>
      </c>
      <c r="S162" s="158">
        <v>0</v>
      </c>
      <c r="T162" s="159">
        <f>S162*H162</f>
        <v>0</v>
      </c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R162" s="160" t="s">
        <v>147</v>
      </c>
      <c r="AT162" s="160" t="s">
        <v>142</v>
      </c>
      <c r="AU162" s="160" t="s">
        <v>83</v>
      </c>
      <c r="AY162" s="17" t="s">
        <v>140</v>
      </c>
      <c r="BE162" s="161">
        <f>IF(N162="základní",J162,0)</f>
        <v>0</v>
      </c>
      <c r="BF162" s="161">
        <f>IF(N162="snížená",J162,0)</f>
        <v>0</v>
      </c>
      <c r="BG162" s="161">
        <f>IF(N162="zákl. přenesená",J162,0)</f>
        <v>0</v>
      </c>
      <c r="BH162" s="161">
        <f>IF(N162="sníž. přenesená",J162,0)</f>
        <v>0</v>
      </c>
      <c r="BI162" s="161">
        <f>IF(N162="nulová",J162,0)</f>
        <v>0</v>
      </c>
      <c r="BJ162" s="17" t="s">
        <v>81</v>
      </c>
      <c r="BK162" s="161">
        <f>ROUND(I162*H162,2)</f>
        <v>0</v>
      </c>
      <c r="BL162" s="17" t="s">
        <v>147</v>
      </c>
      <c r="BM162" s="160" t="s">
        <v>989</v>
      </c>
    </row>
    <row r="163" spans="1:65" s="2" customFormat="1" ht="19.5">
      <c r="A163" s="216"/>
      <c r="B163" s="33"/>
      <c r="C163" s="216"/>
      <c r="D163" s="162" t="s">
        <v>149</v>
      </c>
      <c r="E163" s="216"/>
      <c r="F163" s="163" t="s">
        <v>199</v>
      </c>
      <c r="G163" s="216"/>
      <c r="H163" s="216"/>
      <c r="I163" s="164"/>
      <c r="J163" s="216"/>
      <c r="K163" s="216"/>
      <c r="L163" s="33"/>
      <c r="M163" s="165"/>
      <c r="N163" s="166"/>
      <c r="O163" s="58"/>
      <c r="P163" s="58"/>
      <c r="Q163" s="58"/>
      <c r="R163" s="58"/>
      <c r="S163" s="58"/>
      <c r="T163" s="59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T163" s="17" t="s">
        <v>149</v>
      </c>
      <c r="AU163" s="17" t="s">
        <v>83</v>
      </c>
    </row>
    <row r="164" spans="1:65" s="13" customFormat="1">
      <c r="B164" s="167"/>
      <c r="D164" s="162" t="s">
        <v>151</v>
      </c>
      <c r="E164" s="168" t="s">
        <v>1</v>
      </c>
      <c r="F164" s="169" t="s">
        <v>963</v>
      </c>
      <c r="H164" s="168" t="s">
        <v>1</v>
      </c>
      <c r="I164" s="170"/>
      <c r="L164" s="167"/>
      <c r="M164" s="171"/>
      <c r="N164" s="172"/>
      <c r="O164" s="172"/>
      <c r="P164" s="172"/>
      <c r="Q164" s="172"/>
      <c r="R164" s="172"/>
      <c r="S164" s="172"/>
      <c r="T164" s="173"/>
      <c r="AT164" s="168" t="s">
        <v>151</v>
      </c>
      <c r="AU164" s="168" t="s">
        <v>83</v>
      </c>
      <c r="AV164" s="13" t="s">
        <v>81</v>
      </c>
      <c r="AW164" s="13" t="s">
        <v>32</v>
      </c>
      <c r="AX164" s="13" t="s">
        <v>75</v>
      </c>
      <c r="AY164" s="168" t="s">
        <v>140</v>
      </c>
    </row>
    <row r="165" spans="1:65" s="14" customFormat="1">
      <c r="B165" s="174"/>
      <c r="D165" s="162" t="s">
        <v>151</v>
      </c>
      <c r="E165" s="175" t="s">
        <v>1</v>
      </c>
      <c r="F165" s="176" t="s">
        <v>990</v>
      </c>
      <c r="H165" s="177">
        <v>200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151</v>
      </c>
      <c r="AU165" s="175" t="s">
        <v>83</v>
      </c>
      <c r="AV165" s="14" t="s">
        <v>83</v>
      </c>
      <c r="AW165" s="14" t="s">
        <v>32</v>
      </c>
      <c r="AX165" s="14" t="s">
        <v>75</v>
      </c>
      <c r="AY165" s="175" t="s">
        <v>140</v>
      </c>
    </row>
    <row r="166" spans="1:65" s="13" customFormat="1">
      <c r="B166" s="167"/>
      <c r="D166" s="162" t="s">
        <v>151</v>
      </c>
      <c r="E166" s="168" t="s">
        <v>1</v>
      </c>
      <c r="F166" s="169" t="s">
        <v>964</v>
      </c>
      <c r="H166" s="168" t="s">
        <v>1</v>
      </c>
      <c r="I166" s="170"/>
      <c r="L166" s="167"/>
      <c r="M166" s="171"/>
      <c r="N166" s="172"/>
      <c r="O166" s="172"/>
      <c r="P166" s="172"/>
      <c r="Q166" s="172"/>
      <c r="R166" s="172"/>
      <c r="S166" s="172"/>
      <c r="T166" s="173"/>
      <c r="AT166" s="168" t="s">
        <v>151</v>
      </c>
      <c r="AU166" s="168" t="s">
        <v>83</v>
      </c>
      <c r="AV166" s="13" t="s">
        <v>81</v>
      </c>
      <c r="AW166" s="13" t="s">
        <v>32</v>
      </c>
      <c r="AX166" s="13" t="s">
        <v>75</v>
      </c>
      <c r="AY166" s="168" t="s">
        <v>140</v>
      </c>
    </row>
    <row r="167" spans="1:65" s="14" customFormat="1">
      <c r="B167" s="174"/>
      <c r="D167" s="162" t="s">
        <v>151</v>
      </c>
      <c r="E167" s="175" t="s">
        <v>1</v>
      </c>
      <c r="F167" s="176" t="s">
        <v>990</v>
      </c>
      <c r="H167" s="177">
        <v>200</v>
      </c>
      <c r="I167" s="178"/>
      <c r="L167" s="174"/>
      <c r="M167" s="179"/>
      <c r="N167" s="180"/>
      <c r="O167" s="180"/>
      <c r="P167" s="180"/>
      <c r="Q167" s="180"/>
      <c r="R167" s="180"/>
      <c r="S167" s="180"/>
      <c r="T167" s="181"/>
      <c r="AT167" s="175" t="s">
        <v>151</v>
      </c>
      <c r="AU167" s="175" t="s">
        <v>83</v>
      </c>
      <c r="AV167" s="14" t="s">
        <v>83</v>
      </c>
      <c r="AW167" s="14" t="s">
        <v>32</v>
      </c>
      <c r="AX167" s="14" t="s">
        <v>75</v>
      </c>
      <c r="AY167" s="175" t="s">
        <v>140</v>
      </c>
    </row>
    <row r="168" spans="1:65" s="15" customFormat="1">
      <c r="B168" s="182"/>
      <c r="D168" s="162" t="s">
        <v>151</v>
      </c>
      <c r="E168" s="183" t="s">
        <v>1</v>
      </c>
      <c r="F168" s="184" t="s">
        <v>193</v>
      </c>
      <c r="H168" s="185">
        <v>400</v>
      </c>
      <c r="I168" s="186"/>
      <c r="L168" s="182"/>
      <c r="M168" s="187"/>
      <c r="N168" s="188"/>
      <c r="O168" s="188"/>
      <c r="P168" s="188"/>
      <c r="Q168" s="188"/>
      <c r="R168" s="188"/>
      <c r="S168" s="188"/>
      <c r="T168" s="189"/>
      <c r="AT168" s="183" t="s">
        <v>151</v>
      </c>
      <c r="AU168" s="183" t="s">
        <v>83</v>
      </c>
      <c r="AV168" s="15" t="s">
        <v>147</v>
      </c>
      <c r="AW168" s="15" t="s">
        <v>32</v>
      </c>
      <c r="AX168" s="15" t="s">
        <v>81</v>
      </c>
      <c r="AY168" s="183" t="s">
        <v>140</v>
      </c>
    </row>
    <row r="169" spans="1:65" s="2" customFormat="1" ht="24.2" customHeight="1">
      <c r="A169" s="216"/>
      <c r="B169" s="148"/>
      <c r="C169" s="149" t="s">
        <v>212</v>
      </c>
      <c r="D169" s="149" t="s">
        <v>142</v>
      </c>
      <c r="E169" s="150" t="s">
        <v>201</v>
      </c>
      <c r="F169" s="151" t="s">
        <v>202</v>
      </c>
      <c r="G169" s="152" t="s">
        <v>188</v>
      </c>
      <c r="H169" s="153">
        <v>400</v>
      </c>
      <c r="I169" s="154"/>
      <c r="J169" s="155">
        <f>ROUND(I169*H169,2)</f>
        <v>0</v>
      </c>
      <c r="K169" s="151" t="s">
        <v>146</v>
      </c>
      <c r="L169" s="33"/>
      <c r="M169" s="156" t="s">
        <v>1</v>
      </c>
      <c r="N169" s="157" t="s">
        <v>40</v>
      </c>
      <c r="O169" s="58"/>
      <c r="P169" s="158">
        <f>O169*H169</f>
        <v>0</v>
      </c>
      <c r="Q169" s="158">
        <v>4.3800000000000002E-3</v>
      </c>
      <c r="R169" s="158">
        <f>Q169*H169</f>
        <v>1.752</v>
      </c>
      <c r="S169" s="158">
        <v>0</v>
      </c>
      <c r="T169" s="159">
        <f>S169*H169</f>
        <v>0</v>
      </c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R169" s="160" t="s">
        <v>147</v>
      </c>
      <c r="AT169" s="160" t="s">
        <v>142</v>
      </c>
      <c r="AU169" s="160" t="s">
        <v>83</v>
      </c>
      <c r="AY169" s="17" t="s">
        <v>140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7" t="s">
        <v>81</v>
      </c>
      <c r="BK169" s="161">
        <f>ROUND(I169*H169,2)</f>
        <v>0</v>
      </c>
      <c r="BL169" s="17" t="s">
        <v>147</v>
      </c>
      <c r="BM169" s="160" t="s">
        <v>991</v>
      </c>
    </row>
    <row r="170" spans="1:65" s="2" customFormat="1" ht="19.5">
      <c r="A170" s="216"/>
      <c r="B170" s="33"/>
      <c r="C170" s="216"/>
      <c r="D170" s="162" t="s">
        <v>149</v>
      </c>
      <c r="E170" s="216"/>
      <c r="F170" s="163" t="s">
        <v>204</v>
      </c>
      <c r="G170" s="216"/>
      <c r="H170" s="216"/>
      <c r="I170" s="164"/>
      <c r="J170" s="216"/>
      <c r="K170" s="216"/>
      <c r="L170" s="33"/>
      <c r="M170" s="165"/>
      <c r="N170" s="166"/>
      <c r="O170" s="58"/>
      <c r="P170" s="58"/>
      <c r="Q170" s="58"/>
      <c r="R170" s="58"/>
      <c r="S170" s="58"/>
      <c r="T170" s="59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T170" s="17" t="s">
        <v>149</v>
      </c>
      <c r="AU170" s="17" t="s">
        <v>83</v>
      </c>
    </row>
    <row r="171" spans="1:65" s="13" customFormat="1">
      <c r="B171" s="167"/>
      <c r="D171" s="162" t="s">
        <v>151</v>
      </c>
      <c r="E171" s="168" t="s">
        <v>1</v>
      </c>
      <c r="F171" s="169" t="s">
        <v>969</v>
      </c>
      <c r="H171" s="168" t="s">
        <v>1</v>
      </c>
      <c r="I171" s="170"/>
      <c r="L171" s="167"/>
      <c r="M171" s="171"/>
      <c r="N171" s="172"/>
      <c r="O171" s="172"/>
      <c r="P171" s="172"/>
      <c r="Q171" s="172"/>
      <c r="R171" s="172"/>
      <c r="S171" s="172"/>
      <c r="T171" s="173"/>
      <c r="AT171" s="168" t="s">
        <v>151</v>
      </c>
      <c r="AU171" s="168" t="s">
        <v>83</v>
      </c>
      <c r="AV171" s="13" t="s">
        <v>81</v>
      </c>
      <c r="AW171" s="13" t="s">
        <v>32</v>
      </c>
      <c r="AX171" s="13" t="s">
        <v>75</v>
      </c>
      <c r="AY171" s="168" t="s">
        <v>140</v>
      </c>
    </row>
    <row r="172" spans="1:65" s="14" customFormat="1">
      <c r="B172" s="174"/>
      <c r="D172" s="162" t="s">
        <v>151</v>
      </c>
      <c r="E172" s="175" t="s">
        <v>1</v>
      </c>
      <c r="F172" s="176" t="s">
        <v>992</v>
      </c>
      <c r="H172" s="177">
        <v>400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151</v>
      </c>
      <c r="AU172" s="175" t="s">
        <v>83</v>
      </c>
      <c r="AV172" s="14" t="s">
        <v>83</v>
      </c>
      <c r="AW172" s="14" t="s">
        <v>32</v>
      </c>
      <c r="AX172" s="14" t="s">
        <v>81</v>
      </c>
      <c r="AY172" s="175" t="s">
        <v>140</v>
      </c>
    </row>
    <row r="173" spans="1:65" s="2" customFormat="1" ht="24.2" customHeight="1">
      <c r="A173" s="216"/>
      <c r="B173" s="148"/>
      <c r="C173" s="149" t="s">
        <v>221</v>
      </c>
      <c r="D173" s="149" t="s">
        <v>142</v>
      </c>
      <c r="E173" s="150" t="s">
        <v>208</v>
      </c>
      <c r="F173" s="151" t="s">
        <v>209</v>
      </c>
      <c r="G173" s="152" t="s">
        <v>188</v>
      </c>
      <c r="H173" s="153">
        <v>200</v>
      </c>
      <c r="I173" s="154"/>
      <c r="J173" s="155">
        <f>ROUND(I173*H173,2)</f>
        <v>0</v>
      </c>
      <c r="K173" s="151" t="s">
        <v>146</v>
      </c>
      <c r="L173" s="33"/>
      <c r="M173" s="156" t="s">
        <v>1</v>
      </c>
      <c r="N173" s="157" t="s">
        <v>40</v>
      </c>
      <c r="O173" s="58"/>
      <c r="P173" s="158">
        <f>O173*H173</f>
        <v>0</v>
      </c>
      <c r="Q173" s="158">
        <v>3.0000000000000001E-3</v>
      </c>
      <c r="R173" s="158">
        <f>Q173*H173</f>
        <v>0.6</v>
      </c>
      <c r="S173" s="158">
        <v>0</v>
      </c>
      <c r="T173" s="159">
        <f>S173*H173</f>
        <v>0</v>
      </c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R173" s="160" t="s">
        <v>147</v>
      </c>
      <c r="AT173" s="160" t="s">
        <v>142</v>
      </c>
      <c r="AU173" s="160" t="s">
        <v>83</v>
      </c>
      <c r="AY173" s="17" t="s">
        <v>140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7" t="s">
        <v>81</v>
      </c>
      <c r="BK173" s="161">
        <f>ROUND(I173*H173,2)</f>
        <v>0</v>
      </c>
      <c r="BL173" s="17" t="s">
        <v>147</v>
      </c>
      <c r="BM173" s="160" t="s">
        <v>993</v>
      </c>
    </row>
    <row r="174" spans="1:65" s="2" customFormat="1" ht="19.5">
      <c r="A174" s="216"/>
      <c r="B174" s="33"/>
      <c r="C174" s="216"/>
      <c r="D174" s="162" t="s">
        <v>149</v>
      </c>
      <c r="E174" s="216"/>
      <c r="F174" s="163" t="s">
        <v>211</v>
      </c>
      <c r="G174" s="216"/>
      <c r="H174" s="216"/>
      <c r="I174" s="164"/>
      <c r="J174" s="216"/>
      <c r="K174" s="216"/>
      <c r="L174" s="33"/>
      <c r="M174" s="165"/>
      <c r="N174" s="166"/>
      <c r="O174" s="58"/>
      <c r="P174" s="58"/>
      <c r="Q174" s="58"/>
      <c r="R174" s="58"/>
      <c r="S174" s="58"/>
      <c r="T174" s="59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T174" s="17" t="s">
        <v>149</v>
      </c>
      <c r="AU174" s="17" t="s">
        <v>83</v>
      </c>
    </row>
    <row r="175" spans="1:65" s="2" customFormat="1" ht="24.2" customHeight="1">
      <c r="A175" s="216"/>
      <c r="B175" s="148"/>
      <c r="C175" s="149" t="s">
        <v>226</v>
      </c>
      <c r="D175" s="149" t="s">
        <v>142</v>
      </c>
      <c r="E175" s="150" t="s">
        <v>994</v>
      </c>
      <c r="F175" s="151" t="s">
        <v>995</v>
      </c>
      <c r="G175" s="152" t="s">
        <v>306</v>
      </c>
      <c r="H175" s="153">
        <v>1</v>
      </c>
      <c r="I175" s="154"/>
      <c r="J175" s="155">
        <f>ROUND(I175*H175,2)</f>
        <v>0</v>
      </c>
      <c r="K175" s="151" t="s">
        <v>1</v>
      </c>
      <c r="L175" s="33"/>
      <c r="M175" s="156" t="s">
        <v>1</v>
      </c>
      <c r="N175" s="157" t="s">
        <v>40</v>
      </c>
      <c r="O175" s="58"/>
      <c r="P175" s="158">
        <f>O175*H175</f>
        <v>0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R175" s="160" t="s">
        <v>147</v>
      </c>
      <c r="AT175" s="160" t="s">
        <v>142</v>
      </c>
      <c r="AU175" s="160" t="s">
        <v>83</v>
      </c>
      <c r="AY175" s="17" t="s">
        <v>140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7" t="s">
        <v>81</v>
      </c>
      <c r="BK175" s="161">
        <f>ROUND(I175*H175,2)</f>
        <v>0</v>
      </c>
      <c r="BL175" s="17" t="s">
        <v>147</v>
      </c>
      <c r="BM175" s="160" t="s">
        <v>996</v>
      </c>
    </row>
    <row r="176" spans="1:65" s="2" customFormat="1" ht="19.5">
      <c r="A176" s="216"/>
      <c r="B176" s="33"/>
      <c r="C176" s="216"/>
      <c r="D176" s="162" t="s">
        <v>149</v>
      </c>
      <c r="E176" s="216"/>
      <c r="F176" s="163" t="s">
        <v>995</v>
      </c>
      <c r="G176" s="216"/>
      <c r="H176" s="216"/>
      <c r="I176" s="164"/>
      <c r="J176" s="216"/>
      <c r="K176" s="216"/>
      <c r="L176" s="33"/>
      <c r="M176" s="165"/>
      <c r="N176" s="166"/>
      <c r="O176" s="58"/>
      <c r="P176" s="58"/>
      <c r="Q176" s="58"/>
      <c r="R176" s="58"/>
      <c r="S176" s="58"/>
      <c r="T176" s="59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T176" s="17" t="s">
        <v>149</v>
      </c>
      <c r="AU176" s="17" t="s">
        <v>83</v>
      </c>
    </row>
    <row r="177" spans="1:65" s="2" customFormat="1" ht="29.25">
      <c r="A177" s="216"/>
      <c r="B177" s="33"/>
      <c r="C177" s="216"/>
      <c r="D177" s="162" t="s">
        <v>483</v>
      </c>
      <c r="E177" s="216"/>
      <c r="F177" s="200" t="s">
        <v>997</v>
      </c>
      <c r="G177" s="216"/>
      <c r="H177" s="216"/>
      <c r="I177" s="164"/>
      <c r="J177" s="216"/>
      <c r="K177" s="216"/>
      <c r="L177" s="33"/>
      <c r="M177" s="165"/>
      <c r="N177" s="166"/>
      <c r="O177" s="58"/>
      <c r="P177" s="58"/>
      <c r="Q177" s="58"/>
      <c r="R177" s="58"/>
      <c r="S177" s="58"/>
      <c r="T177" s="59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T177" s="17" t="s">
        <v>483</v>
      </c>
      <c r="AU177" s="17" t="s">
        <v>83</v>
      </c>
    </row>
    <row r="178" spans="1:65" s="14" customFormat="1">
      <c r="B178" s="174"/>
      <c r="D178" s="162" t="s">
        <v>151</v>
      </c>
      <c r="E178" s="175" t="s">
        <v>1</v>
      </c>
      <c r="F178" s="176" t="s">
        <v>81</v>
      </c>
      <c r="H178" s="177">
        <v>1</v>
      </c>
      <c r="I178" s="178"/>
      <c r="L178" s="174"/>
      <c r="M178" s="179"/>
      <c r="N178" s="180"/>
      <c r="O178" s="180"/>
      <c r="P178" s="180"/>
      <c r="Q178" s="180"/>
      <c r="R178" s="180"/>
      <c r="S178" s="180"/>
      <c r="T178" s="181"/>
      <c r="AT178" s="175" t="s">
        <v>151</v>
      </c>
      <c r="AU178" s="175" t="s">
        <v>83</v>
      </c>
      <c r="AV178" s="14" t="s">
        <v>83</v>
      </c>
      <c r="AW178" s="14" t="s">
        <v>32</v>
      </c>
      <c r="AX178" s="14" t="s">
        <v>81</v>
      </c>
      <c r="AY178" s="175" t="s">
        <v>140</v>
      </c>
    </row>
    <row r="179" spans="1:65" s="12" customFormat="1" ht="22.9" customHeight="1">
      <c r="B179" s="135"/>
      <c r="D179" s="136" t="s">
        <v>74</v>
      </c>
      <c r="E179" s="146" t="s">
        <v>200</v>
      </c>
      <c r="F179" s="146" t="s">
        <v>327</v>
      </c>
      <c r="I179" s="138"/>
      <c r="J179" s="147">
        <f>BK179</f>
        <v>0</v>
      </c>
      <c r="L179" s="135"/>
      <c r="M179" s="140"/>
      <c r="N179" s="141"/>
      <c r="O179" s="141"/>
      <c r="P179" s="142">
        <f>SUM(P180:P190)</f>
        <v>0</v>
      </c>
      <c r="Q179" s="141"/>
      <c r="R179" s="142">
        <f>SUM(R180:R190)</f>
        <v>1.7000000000000001E-2</v>
      </c>
      <c r="S179" s="141"/>
      <c r="T179" s="143">
        <f>SUM(T180:T190)</f>
        <v>3</v>
      </c>
      <c r="AR179" s="136" t="s">
        <v>81</v>
      </c>
      <c r="AT179" s="144" t="s">
        <v>74</v>
      </c>
      <c r="AU179" s="144" t="s">
        <v>81</v>
      </c>
      <c r="AY179" s="136" t="s">
        <v>140</v>
      </c>
      <c r="BK179" s="145">
        <f>SUM(BK180:BK190)</f>
        <v>0</v>
      </c>
    </row>
    <row r="180" spans="1:65" s="2" customFormat="1" ht="33" customHeight="1">
      <c r="A180" s="216"/>
      <c r="B180" s="148"/>
      <c r="C180" s="149" t="s">
        <v>232</v>
      </c>
      <c r="D180" s="149" t="s">
        <v>142</v>
      </c>
      <c r="E180" s="150" t="s">
        <v>998</v>
      </c>
      <c r="F180" s="151" t="s">
        <v>999</v>
      </c>
      <c r="G180" s="152" t="s">
        <v>188</v>
      </c>
      <c r="H180" s="153">
        <v>100</v>
      </c>
      <c r="I180" s="154"/>
      <c r="J180" s="155">
        <f>ROUND(I180*H180,2)</f>
        <v>0</v>
      </c>
      <c r="K180" s="151" t="s">
        <v>146</v>
      </c>
      <c r="L180" s="33"/>
      <c r="M180" s="156" t="s">
        <v>1</v>
      </c>
      <c r="N180" s="157" t="s">
        <v>40</v>
      </c>
      <c r="O180" s="58"/>
      <c r="P180" s="158">
        <f>O180*H180</f>
        <v>0</v>
      </c>
      <c r="Q180" s="158">
        <v>1.2999999999999999E-4</v>
      </c>
      <c r="R180" s="158">
        <f>Q180*H180</f>
        <v>1.2999999999999999E-2</v>
      </c>
      <c r="S180" s="158">
        <v>0</v>
      </c>
      <c r="T180" s="159">
        <f>S180*H180</f>
        <v>0</v>
      </c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R180" s="160" t="s">
        <v>147</v>
      </c>
      <c r="AT180" s="160" t="s">
        <v>142</v>
      </c>
      <c r="AU180" s="160" t="s">
        <v>83</v>
      </c>
      <c r="AY180" s="17" t="s">
        <v>140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81</v>
      </c>
      <c r="BK180" s="161">
        <f>ROUND(I180*H180,2)</f>
        <v>0</v>
      </c>
      <c r="BL180" s="17" t="s">
        <v>147</v>
      </c>
      <c r="BM180" s="160" t="s">
        <v>1000</v>
      </c>
    </row>
    <row r="181" spans="1:65" s="2" customFormat="1" ht="19.5">
      <c r="A181" s="216"/>
      <c r="B181" s="33"/>
      <c r="C181" s="216"/>
      <c r="D181" s="162" t="s">
        <v>149</v>
      </c>
      <c r="E181" s="216"/>
      <c r="F181" s="163" t="s">
        <v>1001</v>
      </c>
      <c r="G181" s="216"/>
      <c r="H181" s="216"/>
      <c r="I181" s="164"/>
      <c r="J181" s="216"/>
      <c r="K181" s="216"/>
      <c r="L181" s="33"/>
      <c r="M181" s="165"/>
      <c r="N181" s="166"/>
      <c r="O181" s="58"/>
      <c r="P181" s="58"/>
      <c r="Q181" s="58"/>
      <c r="R181" s="58"/>
      <c r="S181" s="58"/>
      <c r="T181" s="59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T181" s="17" t="s">
        <v>149</v>
      </c>
      <c r="AU181" s="17" t="s">
        <v>83</v>
      </c>
    </row>
    <row r="182" spans="1:65" s="14" customFormat="1">
      <c r="B182" s="174"/>
      <c r="D182" s="162" t="s">
        <v>151</v>
      </c>
      <c r="E182" s="175" t="s">
        <v>1</v>
      </c>
      <c r="F182" s="176" t="s">
        <v>758</v>
      </c>
      <c r="H182" s="177">
        <v>100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151</v>
      </c>
      <c r="AU182" s="175" t="s">
        <v>83</v>
      </c>
      <c r="AV182" s="14" t="s">
        <v>83</v>
      </c>
      <c r="AW182" s="14" t="s">
        <v>32</v>
      </c>
      <c r="AX182" s="14" t="s">
        <v>81</v>
      </c>
      <c r="AY182" s="175" t="s">
        <v>140</v>
      </c>
    </row>
    <row r="183" spans="1:65" s="2" customFormat="1" ht="24.2" customHeight="1">
      <c r="A183" s="216"/>
      <c r="B183" s="148"/>
      <c r="C183" s="149" t="s">
        <v>8</v>
      </c>
      <c r="D183" s="149" t="s">
        <v>142</v>
      </c>
      <c r="E183" s="150" t="s">
        <v>1002</v>
      </c>
      <c r="F183" s="151" t="s">
        <v>1003</v>
      </c>
      <c r="G183" s="152" t="s">
        <v>188</v>
      </c>
      <c r="H183" s="153">
        <v>100</v>
      </c>
      <c r="I183" s="154"/>
      <c r="J183" s="155">
        <f>ROUND(I183*H183,2)</f>
        <v>0</v>
      </c>
      <c r="K183" s="151" t="s">
        <v>146</v>
      </c>
      <c r="L183" s="33"/>
      <c r="M183" s="156" t="s">
        <v>1</v>
      </c>
      <c r="N183" s="157" t="s">
        <v>40</v>
      </c>
      <c r="O183" s="58"/>
      <c r="P183" s="158">
        <f>O183*H183</f>
        <v>0</v>
      </c>
      <c r="Q183" s="158">
        <v>4.0000000000000003E-5</v>
      </c>
      <c r="R183" s="158">
        <f>Q183*H183</f>
        <v>4.0000000000000001E-3</v>
      </c>
      <c r="S183" s="158">
        <v>0</v>
      </c>
      <c r="T183" s="159">
        <f>S183*H183</f>
        <v>0</v>
      </c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R183" s="160" t="s">
        <v>147</v>
      </c>
      <c r="AT183" s="160" t="s">
        <v>142</v>
      </c>
      <c r="AU183" s="160" t="s">
        <v>83</v>
      </c>
      <c r="AY183" s="17" t="s">
        <v>140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7" t="s">
        <v>81</v>
      </c>
      <c r="BK183" s="161">
        <f>ROUND(I183*H183,2)</f>
        <v>0</v>
      </c>
      <c r="BL183" s="17" t="s">
        <v>147</v>
      </c>
      <c r="BM183" s="160" t="s">
        <v>1004</v>
      </c>
    </row>
    <row r="184" spans="1:65" s="2" customFormat="1" ht="19.5">
      <c r="A184" s="216"/>
      <c r="B184" s="33"/>
      <c r="C184" s="216"/>
      <c r="D184" s="162" t="s">
        <v>149</v>
      </c>
      <c r="E184" s="216"/>
      <c r="F184" s="163" t="s">
        <v>1005</v>
      </c>
      <c r="G184" s="216"/>
      <c r="H184" s="216"/>
      <c r="I184" s="164"/>
      <c r="J184" s="216"/>
      <c r="K184" s="216"/>
      <c r="L184" s="33"/>
      <c r="M184" s="165"/>
      <c r="N184" s="166"/>
      <c r="O184" s="58"/>
      <c r="P184" s="58"/>
      <c r="Q184" s="58"/>
      <c r="R184" s="58"/>
      <c r="S184" s="58"/>
      <c r="T184" s="59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T184" s="17" t="s">
        <v>149</v>
      </c>
      <c r="AU184" s="17" t="s">
        <v>83</v>
      </c>
    </row>
    <row r="185" spans="1:65" s="2" customFormat="1" ht="37.9" customHeight="1">
      <c r="A185" s="216"/>
      <c r="B185" s="148"/>
      <c r="C185" s="149" t="s">
        <v>242</v>
      </c>
      <c r="D185" s="149" t="s">
        <v>142</v>
      </c>
      <c r="E185" s="150" t="s">
        <v>1006</v>
      </c>
      <c r="F185" s="151" t="s">
        <v>1007</v>
      </c>
      <c r="G185" s="152" t="s">
        <v>188</v>
      </c>
      <c r="H185" s="153">
        <v>100</v>
      </c>
      <c r="I185" s="154"/>
      <c r="J185" s="155">
        <f>ROUND(I185*H185,2)</f>
        <v>0</v>
      </c>
      <c r="K185" s="151" t="s">
        <v>146</v>
      </c>
      <c r="L185" s="33"/>
      <c r="M185" s="156" t="s">
        <v>1</v>
      </c>
      <c r="N185" s="157" t="s">
        <v>40</v>
      </c>
      <c r="O185" s="58"/>
      <c r="P185" s="158">
        <f>O185*H185</f>
        <v>0</v>
      </c>
      <c r="Q185" s="158">
        <v>0</v>
      </c>
      <c r="R185" s="158">
        <f>Q185*H185</f>
        <v>0</v>
      </c>
      <c r="S185" s="158">
        <v>0.01</v>
      </c>
      <c r="T185" s="159">
        <f>S185*H185</f>
        <v>1</v>
      </c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R185" s="160" t="s">
        <v>147</v>
      </c>
      <c r="AT185" s="160" t="s">
        <v>142</v>
      </c>
      <c r="AU185" s="160" t="s">
        <v>83</v>
      </c>
      <c r="AY185" s="17" t="s">
        <v>140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7" t="s">
        <v>81</v>
      </c>
      <c r="BK185" s="161">
        <f>ROUND(I185*H185,2)</f>
        <v>0</v>
      </c>
      <c r="BL185" s="17" t="s">
        <v>147</v>
      </c>
      <c r="BM185" s="160" t="s">
        <v>1008</v>
      </c>
    </row>
    <row r="186" spans="1:65" s="2" customFormat="1" ht="19.5">
      <c r="A186" s="216"/>
      <c r="B186" s="33"/>
      <c r="C186" s="216"/>
      <c r="D186" s="162" t="s">
        <v>149</v>
      </c>
      <c r="E186" s="216"/>
      <c r="F186" s="163" t="s">
        <v>1009</v>
      </c>
      <c r="G186" s="216"/>
      <c r="H186" s="216"/>
      <c r="I186" s="164"/>
      <c r="J186" s="216"/>
      <c r="K186" s="216"/>
      <c r="L186" s="33"/>
      <c r="M186" s="165"/>
      <c r="N186" s="166"/>
      <c r="O186" s="58"/>
      <c r="P186" s="58"/>
      <c r="Q186" s="58"/>
      <c r="R186" s="58"/>
      <c r="S186" s="58"/>
      <c r="T186" s="59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T186" s="17" t="s">
        <v>149</v>
      </c>
      <c r="AU186" s="17" t="s">
        <v>83</v>
      </c>
    </row>
    <row r="187" spans="1:65" s="14" customFormat="1">
      <c r="B187" s="174"/>
      <c r="D187" s="162" t="s">
        <v>151</v>
      </c>
      <c r="E187" s="175" t="s">
        <v>1</v>
      </c>
      <c r="F187" s="176" t="s">
        <v>758</v>
      </c>
      <c r="H187" s="177">
        <v>100</v>
      </c>
      <c r="I187" s="178"/>
      <c r="L187" s="174"/>
      <c r="M187" s="179"/>
      <c r="N187" s="180"/>
      <c r="O187" s="180"/>
      <c r="P187" s="180"/>
      <c r="Q187" s="180"/>
      <c r="R187" s="180"/>
      <c r="S187" s="180"/>
      <c r="T187" s="181"/>
      <c r="AT187" s="175" t="s">
        <v>151</v>
      </c>
      <c r="AU187" s="175" t="s">
        <v>83</v>
      </c>
      <c r="AV187" s="14" t="s">
        <v>83</v>
      </c>
      <c r="AW187" s="14" t="s">
        <v>32</v>
      </c>
      <c r="AX187" s="14" t="s">
        <v>81</v>
      </c>
      <c r="AY187" s="175" t="s">
        <v>140</v>
      </c>
    </row>
    <row r="188" spans="1:65" s="2" customFormat="1" ht="37.9" customHeight="1">
      <c r="A188" s="216"/>
      <c r="B188" s="148"/>
      <c r="C188" s="149" t="s">
        <v>250</v>
      </c>
      <c r="D188" s="149" t="s">
        <v>142</v>
      </c>
      <c r="E188" s="150" t="s">
        <v>1010</v>
      </c>
      <c r="F188" s="151" t="s">
        <v>1011</v>
      </c>
      <c r="G188" s="152" t="s">
        <v>188</v>
      </c>
      <c r="H188" s="153">
        <v>200</v>
      </c>
      <c r="I188" s="154"/>
      <c r="J188" s="155">
        <f>ROUND(I188*H188,2)</f>
        <v>0</v>
      </c>
      <c r="K188" s="151" t="s">
        <v>146</v>
      </c>
      <c r="L188" s="33"/>
      <c r="M188" s="156" t="s">
        <v>1</v>
      </c>
      <c r="N188" s="157" t="s">
        <v>40</v>
      </c>
      <c r="O188" s="58"/>
      <c r="P188" s="158">
        <f>O188*H188</f>
        <v>0</v>
      </c>
      <c r="Q188" s="158">
        <v>0</v>
      </c>
      <c r="R188" s="158">
        <f>Q188*H188</f>
        <v>0</v>
      </c>
      <c r="S188" s="158">
        <v>0.01</v>
      </c>
      <c r="T188" s="159">
        <f>S188*H188</f>
        <v>2</v>
      </c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R188" s="160" t="s">
        <v>147</v>
      </c>
      <c r="AT188" s="160" t="s">
        <v>142</v>
      </c>
      <c r="AU188" s="160" t="s">
        <v>83</v>
      </c>
      <c r="AY188" s="17" t="s">
        <v>140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7" t="s">
        <v>81</v>
      </c>
      <c r="BK188" s="161">
        <f>ROUND(I188*H188,2)</f>
        <v>0</v>
      </c>
      <c r="BL188" s="17" t="s">
        <v>147</v>
      </c>
      <c r="BM188" s="160" t="s">
        <v>1012</v>
      </c>
    </row>
    <row r="189" spans="1:65" s="2" customFormat="1" ht="29.25">
      <c r="A189" s="216"/>
      <c r="B189" s="33"/>
      <c r="C189" s="216"/>
      <c r="D189" s="162" t="s">
        <v>149</v>
      </c>
      <c r="E189" s="216"/>
      <c r="F189" s="163" t="s">
        <v>1013</v>
      </c>
      <c r="G189" s="216"/>
      <c r="H189" s="216"/>
      <c r="I189" s="164"/>
      <c r="J189" s="216"/>
      <c r="K189" s="216"/>
      <c r="L189" s="33"/>
      <c r="M189" s="165"/>
      <c r="N189" s="166"/>
      <c r="O189" s="58"/>
      <c r="P189" s="58"/>
      <c r="Q189" s="58"/>
      <c r="R189" s="58"/>
      <c r="S189" s="58"/>
      <c r="T189" s="59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T189" s="17" t="s">
        <v>149</v>
      </c>
      <c r="AU189" s="17" t="s">
        <v>83</v>
      </c>
    </row>
    <row r="190" spans="1:65" s="14" customFormat="1">
      <c r="B190" s="174"/>
      <c r="D190" s="162" t="s">
        <v>151</v>
      </c>
      <c r="E190" s="175" t="s">
        <v>1</v>
      </c>
      <c r="F190" s="176" t="s">
        <v>990</v>
      </c>
      <c r="H190" s="177">
        <v>200</v>
      </c>
      <c r="I190" s="178"/>
      <c r="L190" s="174"/>
      <c r="M190" s="179"/>
      <c r="N190" s="180"/>
      <c r="O190" s="180"/>
      <c r="P190" s="180"/>
      <c r="Q190" s="180"/>
      <c r="R190" s="180"/>
      <c r="S190" s="180"/>
      <c r="T190" s="181"/>
      <c r="AT190" s="175" t="s">
        <v>151</v>
      </c>
      <c r="AU190" s="175" t="s">
        <v>83</v>
      </c>
      <c r="AV190" s="14" t="s">
        <v>83</v>
      </c>
      <c r="AW190" s="14" t="s">
        <v>32</v>
      </c>
      <c r="AX190" s="14" t="s">
        <v>81</v>
      </c>
      <c r="AY190" s="175" t="s">
        <v>140</v>
      </c>
    </row>
    <row r="191" spans="1:65" s="12" customFormat="1" ht="22.9" customHeight="1">
      <c r="B191" s="135"/>
      <c r="D191" s="136" t="s">
        <v>74</v>
      </c>
      <c r="E191" s="146" t="s">
        <v>423</v>
      </c>
      <c r="F191" s="146" t="s">
        <v>424</v>
      </c>
      <c r="I191" s="138"/>
      <c r="J191" s="147">
        <f>BK191</f>
        <v>0</v>
      </c>
      <c r="L191" s="135"/>
      <c r="M191" s="140"/>
      <c r="N191" s="141"/>
      <c r="O191" s="141"/>
      <c r="P191" s="142">
        <f>SUM(P192:P200)</f>
        <v>0</v>
      </c>
      <c r="Q191" s="141"/>
      <c r="R191" s="142">
        <f>SUM(R192:R200)</f>
        <v>0</v>
      </c>
      <c r="S191" s="141"/>
      <c r="T191" s="143">
        <f>SUM(T192:T200)</f>
        <v>0</v>
      </c>
      <c r="AR191" s="136" t="s">
        <v>81</v>
      </c>
      <c r="AT191" s="144" t="s">
        <v>74</v>
      </c>
      <c r="AU191" s="144" t="s">
        <v>81</v>
      </c>
      <c r="AY191" s="136" t="s">
        <v>140</v>
      </c>
      <c r="BK191" s="145">
        <f>SUM(BK192:BK200)</f>
        <v>0</v>
      </c>
    </row>
    <row r="192" spans="1:65" s="2" customFormat="1" ht="33" customHeight="1">
      <c r="A192" s="216"/>
      <c r="B192" s="148"/>
      <c r="C192" s="149" t="s">
        <v>255</v>
      </c>
      <c r="D192" s="149" t="s">
        <v>142</v>
      </c>
      <c r="E192" s="150" t="s">
        <v>426</v>
      </c>
      <c r="F192" s="151" t="s">
        <v>427</v>
      </c>
      <c r="G192" s="152" t="s">
        <v>161</v>
      </c>
      <c r="H192" s="153">
        <v>3</v>
      </c>
      <c r="I192" s="154"/>
      <c r="J192" s="155">
        <f>ROUND(I192*H192,2)</f>
        <v>0</v>
      </c>
      <c r="K192" s="151" t="s">
        <v>146</v>
      </c>
      <c r="L192" s="33"/>
      <c r="M192" s="156" t="s">
        <v>1</v>
      </c>
      <c r="N192" s="157" t="s">
        <v>40</v>
      </c>
      <c r="O192" s="58"/>
      <c r="P192" s="158">
        <f>O192*H192</f>
        <v>0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R192" s="160" t="s">
        <v>147</v>
      </c>
      <c r="AT192" s="160" t="s">
        <v>142</v>
      </c>
      <c r="AU192" s="160" t="s">
        <v>83</v>
      </c>
      <c r="AY192" s="17" t="s">
        <v>140</v>
      </c>
      <c r="BE192" s="161">
        <f>IF(N192="základní",J192,0)</f>
        <v>0</v>
      </c>
      <c r="BF192" s="161">
        <f>IF(N192="snížená",J192,0)</f>
        <v>0</v>
      </c>
      <c r="BG192" s="161">
        <f>IF(N192="zákl. přenesená",J192,0)</f>
        <v>0</v>
      </c>
      <c r="BH192" s="161">
        <f>IF(N192="sníž. přenesená",J192,0)</f>
        <v>0</v>
      </c>
      <c r="BI192" s="161">
        <f>IF(N192="nulová",J192,0)</f>
        <v>0</v>
      </c>
      <c r="BJ192" s="17" t="s">
        <v>81</v>
      </c>
      <c r="BK192" s="161">
        <f>ROUND(I192*H192,2)</f>
        <v>0</v>
      </c>
      <c r="BL192" s="17" t="s">
        <v>147</v>
      </c>
      <c r="BM192" s="160" t="s">
        <v>1014</v>
      </c>
    </row>
    <row r="193" spans="1:65" s="2" customFormat="1" ht="29.25">
      <c r="A193" s="216"/>
      <c r="B193" s="33"/>
      <c r="C193" s="216"/>
      <c r="D193" s="162" t="s">
        <v>149</v>
      </c>
      <c r="E193" s="216"/>
      <c r="F193" s="163" t="s">
        <v>429</v>
      </c>
      <c r="G193" s="216"/>
      <c r="H193" s="216"/>
      <c r="I193" s="164"/>
      <c r="J193" s="216"/>
      <c r="K193" s="216"/>
      <c r="L193" s="33"/>
      <c r="M193" s="165"/>
      <c r="N193" s="166"/>
      <c r="O193" s="58"/>
      <c r="P193" s="58"/>
      <c r="Q193" s="58"/>
      <c r="R193" s="58"/>
      <c r="S193" s="58"/>
      <c r="T193" s="59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T193" s="17" t="s">
        <v>149</v>
      </c>
      <c r="AU193" s="17" t="s">
        <v>83</v>
      </c>
    </row>
    <row r="194" spans="1:65" s="2" customFormat="1" ht="33" customHeight="1">
      <c r="A194" s="216"/>
      <c r="B194" s="148"/>
      <c r="C194" s="149" t="s">
        <v>262</v>
      </c>
      <c r="D194" s="149" t="s">
        <v>142</v>
      </c>
      <c r="E194" s="150" t="s">
        <v>431</v>
      </c>
      <c r="F194" s="151" t="s">
        <v>432</v>
      </c>
      <c r="G194" s="152" t="s">
        <v>161</v>
      </c>
      <c r="H194" s="153">
        <v>3</v>
      </c>
      <c r="I194" s="154"/>
      <c r="J194" s="155">
        <f>ROUND(I194*H194,2)</f>
        <v>0</v>
      </c>
      <c r="K194" s="151" t="s">
        <v>146</v>
      </c>
      <c r="L194" s="33"/>
      <c r="M194" s="156" t="s">
        <v>1</v>
      </c>
      <c r="N194" s="157" t="s">
        <v>40</v>
      </c>
      <c r="O194" s="58"/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R194" s="160" t="s">
        <v>147</v>
      </c>
      <c r="AT194" s="160" t="s">
        <v>142</v>
      </c>
      <c r="AU194" s="160" t="s">
        <v>83</v>
      </c>
      <c r="AY194" s="17" t="s">
        <v>140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7" t="s">
        <v>81</v>
      </c>
      <c r="BK194" s="161">
        <f>ROUND(I194*H194,2)</f>
        <v>0</v>
      </c>
      <c r="BL194" s="17" t="s">
        <v>147</v>
      </c>
      <c r="BM194" s="160" t="s">
        <v>1015</v>
      </c>
    </row>
    <row r="195" spans="1:65" s="2" customFormat="1" ht="19.5">
      <c r="A195" s="216"/>
      <c r="B195" s="33"/>
      <c r="C195" s="216"/>
      <c r="D195" s="162" t="s">
        <v>149</v>
      </c>
      <c r="E195" s="216"/>
      <c r="F195" s="163" t="s">
        <v>434</v>
      </c>
      <c r="G195" s="216"/>
      <c r="H195" s="216"/>
      <c r="I195" s="164"/>
      <c r="J195" s="216"/>
      <c r="K195" s="216"/>
      <c r="L195" s="33"/>
      <c r="M195" s="165"/>
      <c r="N195" s="166"/>
      <c r="O195" s="58"/>
      <c r="P195" s="58"/>
      <c r="Q195" s="58"/>
      <c r="R195" s="58"/>
      <c r="S195" s="58"/>
      <c r="T195" s="59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T195" s="17" t="s">
        <v>149</v>
      </c>
      <c r="AU195" s="17" t="s">
        <v>83</v>
      </c>
    </row>
    <row r="196" spans="1:65" s="2" customFormat="1" ht="24.2" customHeight="1">
      <c r="A196" s="216"/>
      <c r="B196" s="148"/>
      <c r="C196" s="149" t="s">
        <v>267</v>
      </c>
      <c r="D196" s="149" t="s">
        <v>142</v>
      </c>
      <c r="E196" s="150" t="s">
        <v>436</v>
      </c>
      <c r="F196" s="151" t="s">
        <v>437</v>
      </c>
      <c r="G196" s="152" t="s">
        <v>161</v>
      </c>
      <c r="H196" s="153">
        <v>27</v>
      </c>
      <c r="I196" s="154"/>
      <c r="J196" s="155">
        <f>ROUND(I196*H196,2)</f>
        <v>0</v>
      </c>
      <c r="K196" s="151" t="s">
        <v>146</v>
      </c>
      <c r="L196" s="33"/>
      <c r="M196" s="156" t="s">
        <v>1</v>
      </c>
      <c r="N196" s="157" t="s">
        <v>40</v>
      </c>
      <c r="O196" s="58"/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R196" s="160" t="s">
        <v>147</v>
      </c>
      <c r="AT196" s="160" t="s">
        <v>142</v>
      </c>
      <c r="AU196" s="160" t="s">
        <v>83</v>
      </c>
      <c r="AY196" s="17" t="s">
        <v>140</v>
      </c>
      <c r="BE196" s="161">
        <f>IF(N196="základní",J196,0)</f>
        <v>0</v>
      </c>
      <c r="BF196" s="161">
        <f>IF(N196="snížená",J196,0)</f>
        <v>0</v>
      </c>
      <c r="BG196" s="161">
        <f>IF(N196="zákl. přenesená",J196,0)</f>
        <v>0</v>
      </c>
      <c r="BH196" s="161">
        <f>IF(N196="sníž. přenesená",J196,0)</f>
        <v>0</v>
      </c>
      <c r="BI196" s="161">
        <f>IF(N196="nulová",J196,0)</f>
        <v>0</v>
      </c>
      <c r="BJ196" s="17" t="s">
        <v>81</v>
      </c>
      <c r="BK196" s="161">
        <f>ROUND(I196*H196,2)</f>
        <v>0</v>
      </c>
      <c r="BL196" s="17" t="s">
        <v>147</v>
      </c>
      <c r="BM196" s="160" t="s">
        <v>1016</v>
      </c>
    </row>
    <row r="197" spans="1:65" s="2" customFormat="1" ht="29.25">
      <c r="A197" s="216"/>
      <c r="B197" s="33"/>
      <c r="C197" s="216"/>
      <c r="D197" s="162" t="s">
        <v>149</v>
      </c>
      <c r="E197" s="216"/>
      <c r="F197" s="163" t="s">
        <v>439</v>
      </c>
      <c r="G197" s="216"/>
      <c r="H197" s="216"/>
      <c r="I197" s="164"/>
      <c r="J197" s="216"/>
      <c r="K197" s="216"/>
      <c r="L197" s="33"/>
      <c r="M197" s="165"/>
      <c r="N197" s="166"/>
      <c r="O197" s="58"/>
      <c r="P197" s="58"/>
      <c r="Q197" s="58"/>
      <c r="R197" s="58"/>
      <c r="S197" s="58"/>
      <c r="T197" s="59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T197" s="17" t="s">
        <v>149</v>
      </c>
      <c r="AU197" s="17" t="s">
        <v>83</v>
      </c>
    </row>
    <row r="198" spans="1:65" s="14" customFormat="1">
      <c r="B198" s="174"/>
      <c r="D198" s="162" t="s">
        <v>151</v>
      </c>
      <c r="F198" s="176" t="s">
        <v>1017</v>
      </c>
      <c r="H198" s="177">
        <v>27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151</v>
      </c>
      <c r="AU198" s="175" t="s">
        <v>83</v>
      </c>
      <c r="AV198" s="14" t="s">
        <v>83</v>
      </c>
      <c r="AW198" s="14" t="s">
        <v>3</v>
      </c>
      <c r="AX198" s="14" t="s">
        <v>81</v>
      </c>
      <c r="AY198" s="175" t="s">
        <v>140</v>
      </c>
    </row>
    <row r="199" spans="1:65" s="2" customFormat="1" ht="44.25" customHeight="1">
      <c r="A199" s="216"/>
      <c r="B199" s="148"/>
      <c r="C199" s="149" t="s">
        <v>7</v>
      </c>
      <c r="D199" s="149" t="s">
        <v>142</v>
      </c>
      <c r="E199" s="150" t="s">
        <v>442</v>
      </c>
      <c r="F199" s="151" t="s">
        <v>443</v>
      </c>
      <c r="G199" s="152" t="s">
        <v>161</v>
      </c>
      <c r="H199" s="153">
        <v>3</v>
      </c>
      <c r="I199" s="154"/>
      <c r="J199" s="155">
        <f>ROUND(I199*H199,2)</f>
        <v>0</v>
      </c>
      <c r="K199" s="151" t="s">
        <v>146</v>
      </c>
      <c r="L199" s="33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R199" s="160" t="s">
        <v>147</v>
      </c>
      <c r="AT199" s="160" t="s">
        <v>142</v>
      </c>
      <c r="AU199" s="160" t="s">
        <v>83</v>
      </c>
      <c r="AY199" s="17" t="s">
        <v>140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7" t="s">
        <v>81</v>
      </c>
      <c r="BK199" s="161">
        <f>ROUND(I199*H199,2)</f>
        <v>0</v>
      </c>
      <c r="BL199" s="17" t="s">
        <v>147</v>
      </c>
      <c r="BM199" s="160" t="s">
        <v>1018</v>
      </c>
    </row>
    <row r="200" spans="1:65" s="2" customFormat="1" ht="29.25">
      <c r="A200" s="216"/>
      <c r="B200" s="33"/>
      <c r="C200" s="216"/>
      <c r="D200" s="162" t="s">
        <v>149</v>
      </c>
      <c r="E200" s="216"/>
      <c r="F200" s="163" t="s">
        <v>445</v>
      </c>
      <c r="G200" s="216"/>
      <c r="H200" s="216"/>
      <c r="I200" s="164"/>
      <c r="J200" s="216"/>
      <c r="K200" s="216"/>
      <c r="L200" s="33"/>
      <c r="M200" s="165"/>
      <c r="N200" s="166"/>
      <c r="O200" s="58"/>
      <c r="P200" s="58"/>
      <c r="Q200" s="58"/>
      <c r="R200" s="58"/>
      <c r="S200" s="58"/>
      <c r="T200" s="59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T200" s="17" t="s">
        <v>149</v>
      </c>
      <c r="AU200" s="17" t="s">
        <v>83</v>
      </c>
    </row>
    <row r="201" spans="1:65" s="12" customFormat="1" ht="25.9" customHeight="1">
      <c r="B201" s="135"/>
      <c r="D201" s="136" t="s">
        <v>74</v>
      </c>
      <c r="E201" s="137" t="s">
        <v>453</v>
      </c>
      <c r="F201" s="137" t="s">
        <v>454</v>
      </c>
      <c r="I201" s="138"/>
      <c r="J201" s="139">
        <f>BK201</f>
        <v>0</v>
      </c>
      <c r="L201" s="135"/>
      <c r="M201" s="140"/>
      <c r="N201" s="141"/>
      <c r="O201" s="141"/>
      <c r="P201" s="142">
        <f>P202</f>
        <v>0</v>
      </c>
      <c r="Q201" s="141"/>
      <c r="R201" s="142">
        <f>R202</f>
        <v>0.14699999999999999</v>
      </c>
      <c r="S201" s="141"/>
      <c r="T201" s="143">
        <f>T202</f>
        <v>0</v>
      </c>
      <c r="AR201" s="136" t="s">
        <v>83</v>
      </c>
      <c r="AT201" s="144" t="s">
        <v>74</v>
      </c>
      <c r="AU201" s="144" t="s">
        <v>75</v>
      </c>
      <c r="AY201" s="136" t="s">
        <v>140</v>
      </c>
      <c r="BK201" s="145">
        <f>BK202</f>
        <v>0</v>
      </c>
    </row>
    <row r="202" spans="1:65" s="12" customFormat="1" ht="22.9" customHeight="1">
      <c r="B202" s="135"/>
      <c r="D202" s="136" t="s">
        <v>74</v>
      </c>
      <c r="E202" s="146" t="s">
        <v>1019</v>
      </c>
      <c r="F202" s="146" t="s">
        <v>1020</v>
      </c>
      <c r="I202" s="138"/>
      <c r="J202" s="147">
        <f>BK202</f>
        <v>0</v>
      </c>
      <c r="L202" s="135"/>
      <c r="M202" s="140"/>
      <c r="N202" s="141"/>
      <c r="O202" s="141"/>
      <c r="P202" s="142">
        <f>SUM(P203:P209)</f>
        <v>0</v>
      </c>
      <c r="Q202" s="141"/>
      <c r="R202" s="142">
        <f>SUM(R203:R209)</f>
        <v>0.14699999999999999</v>
      </c>
      <c r="S202" s="141"/>
      <c r="T202" s="143">
        <f>SUM(T203:T209)</f>
        <v>0</v>
      </c>
      <c r="AR202" s="136" t="s">
        <v>83</v>
      </c>
      <c r="AT202" s="144" t="s">
        <v>74</v>
      </c>
      <c r="AU202" s="144" t="s">
        <v>81</v>
      </c>
      <c r="AY202" s="136" t="s">
        <v>140</v>
      </c>
      <c r="BK202" s="145">
        <f>SUM(BK203:BK209)</f>
        <v>0</v>
      </c>
    </row>
    <row r="203" spans="1:65" s="2" customFormat="1" ht="24.2" customHeight="1">
      <c r="A203" s="216"/>
      <c r="B203" s="148"/>
      <c r="C203" s="149" t="s">
        <v>278</v>
      </c>
      <c r="D203" s="149" t="s">
        <v>142</v>
      </c>
      <c r="E203" s="150" t="s">
        <v>1021</v>
      </c>
      <c r="F203" s="151" t="s">
        <v>1022</v>
      </c>
      <c r="G203" s="152" t="s">
        <v>188</v>
      </c>
      <c r="H203" s="153">
        <v>300</v>
      </c>
      <c r="I203" s="154"/>
      <c r="J203" s="155">
        <f>ROUND(I203*H203,2)</f>
        <v>0</v>
      </c>
      <c r="K203" s="151" t="s">
        <v>146</v>
      </c>
      <c r="L203" s="33"/>
      <c r="M203" s="156" t="s">
        <v>1</v>
      </c>
      <c r="N203" s="157" t="s">
        <v>40</v>
      </c>
      <c r="O203" s="58"/>
      <c r="P203" s="158">
        <f>O203*H203</f>
        <v>0</v>
      </c>
      <c r="Q203" s="158">
        <v>2.0000000000000001E-4</v>
      </c>
      <c r="R203" s="158">
        <f>Q203*H203</f>
        <v>6.0000000000000005E-2</v>
      </c>
      <c r="S203" s="158">
        <v>0</v>
      </c>
      <c r="T203" s="159">
        <f>S203*H203</f>
        <v>0</v>
      </c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R203" s="160" t="s">
        <v>242</v>
      </c>
      <c r="AT203" s="160" t="s">
        <v>142</v>
      </c>
      <c r="AU203" s="160" t="s">
        <v>83</v>
      </c>
      <c r="AY203" s="17" t="s">
        <v>140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7" t="s">
        <v>81</v>
      </c>
      <c r="BK203" s="161">
        <f>ROUND(I203*H203,2)</f>
        <v>0</v>
      </c>
      <c r="BL203" s="17" t="s">
        <v>242</v>
      </c>
      <c r="BM203" s="160" t="s">
        <v>1023</v>
      </c>
    </row>
    <row r="204" spans="1:65" s="2" customFormat="1" ht="19.5">
      <c r="A204" s="216"/>
      <c r="B204" s="33"/>
      <c r="C204" s="216"/>
      <c r="D204" s="162" t="s">
        <v>149</v>
      </c>
      <c r="E204" s="216"/>
      <c r="F204" s="163" t="s">
        <v>1024</v>
      </c>
      <c r="G204" s="216"/>
      <c r="H204" s="216"/>
      <c r="I204" s="164"/>
      <c r="J204" s="216"/>
      <c r="K204" s="216"/>
      <c r="L204" s="33"/>
      <c r="M204" s="165"/>
      <c r="N204" s="166"/>
      <c r="O204" s="58"/>
      <c r="P204" s="58"/>
      <c r="Q204" s="58"/>
      <c r="R204" s="58"/>
      <c r="S204" s="58"/>
      <c r="T204" s="59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T204" s="17" t="s">
        <v>149</v>
      </c>
      <c r="AU204" s="17" t="s">
        <v>83</v>
      </c>
    </row>
    <row r="205" spans="1:65" s="14" customFormat="1">
      <c r="B205" s="174"/>
      <c r="D205" s="162" t="s">
        <v>151</v>
      </c>
      <c r="E205" s="175" t="s">
        <v>1</v>
      </c>
      <c r="F205" s="176" t="s">
        <v>1025</v>
      </c>
      <c r="H205" s="177">
        <v>100</v>
      </c>
      <c r="I205" s="178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5" t="s">
        <v>151</v>
      </c>
      <c r="AU205" s="175" t="s">
        <v>83</v>
      </c>
      <c r="AV205" s="14" t="s">
        <v>83</v>
      </c>
      <c r="AW205" s="14" t="s">
        <v>32</v>
      </c>
      <c r="AX205" s="14" t="s">
        <v>75</v>
      </c>
      <c r="AY205" s="175" t="s">
        <v>140</v>
      </c>
    </row>
    <row r="206" spans="1:65" s="14" customFormat="1">
      <c r="B206" s="174"/>
      <c r="D206" s="162" t="s">
        <v>151</v>
      </c>
      <c r="E206" s="175" t="s">
        <v>1</v>
      </c>
      <c r="F206" s="176" t="s">
        <v>1026</v>
      </c>
      <c r="H206" s="177">
        <v>200</v>
      </c>
      <c r="I206" s="178"/>
      <c r="L206" s="174"/>
      <c r="M206" s="179"/>
      <c r="N206" s="180"/>
      <c r="O206" s="180"/>
      <c r="P206" s="180"/>
      <c r="Q206" s="180"/>
      <c r="R206" s="180"/>
      <c r="S206" s="180"/>
      <c r="T206" s="181"/>
      <c r="AT206" s="175" t="s">
        <v>151</v>
      </c>
      <c r="AU206" s="175" t="s">
        <v>83</v>
      </c>
      <c r="AV206" s="14" t="s">
        <v>83</v>
      </c>
      <c r="AW206" s="14" t="s">
        <v>32</v>
      </c>
      <c r="AX206" s="14" t="s">
        <v>75</v>
      </c>
      <c r="AY206" s="175" t="s">
        <v>140</v>
      </c>
    </row>
    <row r="207" spans="1:65" s="15" customFormat="1">
      <c r="B207" s="182"/>
      <c r="D207" s="162" t="s">
        <v>151</v>
      </c>
      <c r="E207" s="183" t="s">
        <v>1</v>
      </c>
      <c r="F207" s="184" t="s">
        <v>193</v>
      </c>
      <c r="H207" s="185">
        <v>300</v>
      </c>
      <c r="I207" s="186"/>
      <c r="L207" s="182"/>
      <c r="M207" s="187"/>
      <c r="N207" s="188"/>
      <c r="O207" s="188"/>
      <c r="P207" s="188"/>
      <c r="Q207" s="188"/>
      <c r="R207" s="188"/>
      <c r="S207" s="188"/>
      <c r="T207" s="189"/>
      <c r="AT207" s="183" t="s">
        <v>151</v>
      </c>
      <c r="AU207" s="183" t="s">
        <v>83</v>
      </c>
      <c r="AV207" s="15" t="s">
        <v>147</v>
      </c>
      <c r="AW207" s="15" t="s">
        <v>32</v>
      </c>
      <c r="AX207" s="15" t="s">
        <v>81</v>
      </c>
      <c r="AY207" s="183" t="s">
        <v>140</v>
      </c>
    </row>
    <row r="208" spans="1:65" s="2" customFormat="1" ht="24.2" customHeight="1">
      <c r="A208" s="216"/>
      <c r="B208" s="148"/>
      <c r="C208" s="149" t="s">
        <v>282</v>
      </c>
      <c r="D208" s="149" t="s">
        <v>142</v>
      </c>
      <c r="E208" s="150" t="s">
        <v>1027</v>
      </c>
      <c r="F208" s="151" t="s">
        <v>1028</v>
      </c>
      <c r="G208" s="152" t="s">
        <v>188</v>
      </c>
      <c r="H208" s="153">
        <v>300</v>
      </c>
      <c r="I208" s="154"/>
      <c r="J208" s="155">
        <f>ROUND(I208*H208,2)</f>
        <v>0</v>
      </c>
      <c r="K208" s="151" t="s">
        <v>1</v>
      </c>
      <c r="L208" s="33"/>
      <c r="M208" s="156" t="s">
        <v>1</v>
      </c>
      <c r="N208" s="157" t="s">
        <v>40</v>
      </c>
      <c r="O208" s="58"/>
      <c r="P208" s="158">
        <f>O208*H208</f>
        <v>0</v>
      </c>
      <c r="Q208" s="158">
        <v>2.9E-4</v>
      </c>
      <c r="R208" s="158">
        <f>Q208*H208</f>
        <v>8.6999999999999994E-2</v>
      </c>
      <c r="S208" s="158">
        <v>0</v>
      </c>
      <c r="T208" s="159">
        <f>S208*H208</f>
        <v>0</v>
      </c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R208" s="160" t="s">
        <v>242</v>
      </c>
      <c r="AT208" s="160" t="s">
        <v>142</v>
      </c>
      <c r="AU208" s="160" t="s">
        <v>83</v>
      </c>
      <c r="AY208" s="17" t="s">
        <v>140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81</v>
      </c>
      <c r="BK208" s="161">
        <f>ROUND(I208*H208,2)</f>
        <v>0</v>
      </c>
      <c r="BL208" s="17" t="s">
        <v>242</v>
      </c>
      <c r="BM208" s="160" t="s">
        <v>1029</v>
      </c>
    </row>
    <row r="209" spans="1:65" s="2" customFormat="1" ht="19.5">
      <c r="A209" s="216"/>
      <c r="B209" s="33"/>
      <c r="C209" s="216"/>
      <c r="D209" s="162" t="s">
        <v>149</v>
      </c>
      <c r="E209" s="216"/>
      <c r="F209" s="163" t="s">
        <v>1030</v>
      </c>
      <c r="G209" s="216"/>
      <c r="H209" s="216"/>
      <c r="I209" s="164"/>
      <c r="J209" s="216"/>
      <c r="K209" s="216"/>
      <c r="L209" s="33"/>
      <c r="M209" s="165"/>
      <c r="N209" s="166"/>
      <c r="O209" s="58"/>
      <c r="P209" s="58"/>
      <c r="Q209" s="58"/>
      <c r="R209" s="58"/>
      <c r="S209" s="58"/>
      <c r="T209" s="59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T209" s="17" t="s">
        <v>149</v>
      </c>
      <c r="AU209" s="17" t="s">
        <v>83</v>
      </c>
    </row>
    <row r="210" spans="1:65" s="12" customFormat="1" ht="25.9" customHeight="1">
      <c r="B210" s="135"/>
      <c r="D210" s="136" t="s">
        <v>74</v>
      </c>
      <c r="E210" s="137" t="s">
        <v>823</v>
      </c>
      <c r="F210" s="137" t="s">
        <v>824</v>
      </c>
      <c r="I210" s="138"/>
      <c r="J210" s="139">
        <f>BK210</f>
        <v>0</v>
      </c>
      <c r="L210" s="135"/>
      <c r="M210" s="140"/>
      <c r="N210" s="141"/>
      <c r="O210" s="141"/>
      <c r="P210" s="142">
        <f>P211</f>
        <v>0</v>
      </c>
      <c r="Q210" s="141"/>
      <c r="R210" s="142">
        <f>R211</f>
        <v>0</v>
      </c>
      <c r="S210" s="141"/>
      <c r="T210" s="143">
        <f>T211</f>
        <v>0</v>
      </c>
      <c r="AR210" s="136" t="s">
        <v>147</v>
      </c>
      <c r="AT210" s="144" t="s">
        <v>74</v>
      </c>
      <c r="AU210" s="144" t="s">
        <v>75</v>
      </c>
      <c r="AY210" s="136" t="s">
        <v>140</v>
      </c>
      <c r="BK210" s="145">
        <f>BK211</f>
        <v>0</v>
      </c>
    </row>
    <row r="211" spans="1:65" s="12" customFormat="1" ht="22.9" customHeight="1">
      <c r="B211" s="135"/>
      <c r="D211" s="136" t="s">
        <v>74</v>
      </c>
      <c r="E211" s="146" t="s">
        <v>825</v>
      </c>
      <c r="F211" s="146" t="s">
        <v>824</v>
      </c>
      <c r="I211" s="138"/>
      <c r="J211" s="147">
        <f>BK211</f>
        <v>0</v>
      </c>
      <c r="L211" s="135"/>
      <c r="M211" s="140"/>
      <c r="N211" s="141"/>
      <c r="O211" s="141"/>
      <c r="P211" s="142">
        <f>SUM(P212:P213)</f>
        <v>0</v>
      </c>
      <c r="Q211" s="141"/>
      <c r="R211" s="142">
        <f>SUM(R212:R213)</f>
        <v>0</v>
      </c>
      <c r="S211" s="141"/>
      <c r="T211" s="143">
        <f>SUM(T212:T213)</f>
        <v>0</v>
      </c>
      <c r="AR211" s="136" t="s">
        <v>147</v>
      </c>
      <c r="AT211" s="144" t="s">
        <v>74</v>
      </c>
      <c r="AU211" s="144" t="s">
        <v>81</v>
      </c>
      <c r="AY211" s="136" t="s">
        <v>140</v>
      </c>
      <c r="BK211" s="145">
        <f>SUM(BK212:BK213)</f>
        <v>0</v>
      </c>
    </row>
    <row r="212" spans="1:65" s="2" customFormat="1" ht="24.2" customHeight="1">
      <c r="A212" s="216"/>
      <c r="B212" s="148"/>
      <c r="C212" s="149" t="s">
        <v>287</v>
      </c>
      <c r="D212" s="149" t="s">
        <v>142</v>
      </c>
      <c r="E212" s="150" t="s">
        <v>827</v>
      </c>
      <c r="F212" s="151" t="s">
        <v>1031</v>
      </c>
      <c r="G212" s="152" t="s">
        <v>306</v>
      </c>
      <c r="H212" s="153">
        <v>1</v>
      </c>
      <c r="I212" s="154"/>
      <c r="J212" s="155">
        <f>ROUND(I212*H212,2)</f>
        <v>0</v>
      </c>
      <c r="K212" s="151" t="s">
        <v>1</v>
      </c>
      <c r="L212" s="33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R212" s="160" t="s">
        <v>829</v>
      </c>
      <c r="AT212" s="160" t="s">
        <v>142</v>
      </c>
      <c r="AU212" s="160" t="s">
        <v>83</v>
      </c>
      <c r="AY212" s="17" t="s">
        <v>140</v>
      </c>
      <c r="BE212" s="161">
        <f>IF(N212="základní",J212,0)</f>
        <v>0</v>
      </c>
      <c r="BF212" s="161">
        <f>IF(N212="snížená",J212,0)</f>
        <v>0</v>
      </c>
      <c r="BG212" s="161">
        <f>IF(N212="zákl. přenesená",J212,0)</f>
        <v>0</v>
      </c>
      <c r="BH212" s="161">
        <f>IF(N212="sníž. přenesená",J212,0)</f>
        <v>0</v>
      </c>
      <c r="BI212" s="161">
        <f>IF(N212="nulová",J212,0)</f>
        <v>0</v>
      </c>
      <c r="BJ212" s="17" t="s">
        <v>81</v>
      </c>
      <c r="BK212" s="161">
        <f>ROUND(I212*H212,2)</f>
        <v>0</v>
      </c>
      <c r="BL212" s="17" t="s">
        <v>829</v>
      </c>
      <c r="BM212" s="160" t="s">
        <v>1032</v>
      </c>
    </row>
    <row r="213" spans="1:65" s="2" customFormat="1">
      <c r="A213" s="216"/>
      <c r="B213" s="33"/>
      <c r="C213" s="216"/>
      <c r="D213" s="162" t="s">
        <v>149</v>
      </c>
      <c r="E213" s="216"/>
      <c r="F213" s="163" t="s">
        <v>1031</v>
      </c>
      <c r="G213" s="216"/>
      <c r="H213" s="216"/>
      <c r="I213" s="164"/>
      <c r="J213" s="216"/>
      <c r="K213" s="216"/>
      <c r="L213" s="33"/>
      <c r="M213" s="202"/>
      <c r="N213" s="203"/>
      <c r="O213" s="204"/>
      <c r="P213" s="204"/>
      <c r="Q213" s="204"/>
      <c r="R213" s="204"/>
      <c r="S213" s="204"/>
      <c r="T213" s="205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T213" s="17" t="s">
        <v>149</v>
      </c>
      <c r="AU213" s="17" t="s">
        <v>83</v>
      </c>
    </row>
    <row r="214" spans="1:65" s="2" customFormat="1" ht="6.95" customHeight="1">
      <c r="A214" s="216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33"/>
      <c r="M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</row>
  </sheetData>
  <mergeCells count="12">
    <mergeCell ref="E120:H120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topLeftCell="A115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64" t="str">
        <f>'Rekapitulace stavby'!K6</f>
        <v>Stavební úpravy objektu DPO p.č. 850, k.ú. Mariánské Hory, obec Ostrava</v>
      </c>
      <c r="F7" s="265"/>
      <c r="G7" s="265"/>
      <c r="H7" s="265"/>
      <c r="L7" s="20"/>
    </row>
    <row r="8" spans="1:46" s="1" customFormat="1" ht="12" customHeight="1">
      <c r="B8" s="20"/>
      <c r="D8" s="27" t="s">
        <v>96</v>
      </c>
      <c r="L8" s="20"/>
    </row>
    <row r="9" spans="1:46" s="2" customFormat="1" ht="23.25" customHeight="1">
      <c r="A9" s="32"/>
      <c r="B9" s="33"/>
      <c r="C9" s="32"/>
      <c r="D9" s="32"/>
      <c r="E9" s="264" t="s">
        <v>97</v>
      </c>
      <c r="F9" s="263"/>
      <c r="G9" s="263"/>
      <c r="H9" s="26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3" t="s">
        <v>834</v>
      </c>
      <c r="F11" s="263"/>
      <c r="G11" s="263"/>
      <c r="H11" s="263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30. 8. 2022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>Dopravní podnik Ostrava a.s.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66" t="str">
        <f>'Rekapitulace stavby'!E14</f>
        <v>Vyplň údaj</v>
      </c>
      <c r="F20" s="258"/>
      <c r="G20" s="258"/>
      <c r="H20" s="258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>RP Projekt s.r.o.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62" t="s">
        <v>1</v>
      </c>
      <c r="F29" s="262"/>
      <c r="G29" s="262"/>
      <c r="H29" s="262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ROUND(J123,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ROUND((SUM(BE123:BE170)),  2)</f>
        <v>0</v>
      </c>
      <c r="G35" s="32"/>
      <c r="H35" s="32"/>
      <c r="I35" s="105">
        <v>0.21</v>
      </c>
      <c r="J35" s="104">
        <f>ROUND(((SUM(BE123:BE170))*I35),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ROUND((SUM(BF123:BF170)),  2)</f>
        <v>0</v>
      </c>
      <c r="G36" s="32"/>
      <c r="H36" s="32"/>
      <c r="I36" s="105">
        <v>0.15</v>
      </c>
      <c r="J36" s="104">
        <f>ROUND(((SUM(BF123:BF170))*I36),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ROUND((SUM(BG123:BG170)),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ROUND((SUM(BH123:BH170)),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ROUND((SUM(BI123:BI170)),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64" t="str">
        <f>E7</f>
        <v>Stavební úpravy objektu DPO p.č. 850, k.ú. Mariánské Hory, obec Ostrava</v>
      </c>
      <c r="F85" s="265"/>
      <c r="G85" s="265"/>
      <c r="H85" s="26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96</v>
      </c>
      <c r="L86" s="20"/>
    </row>
    <row r="87" spans="1:31" s="2" customFormat="1" ht="23.25" customHeight="1">
      <c r="A87" s="32"/>
      <c r="B87" s="33"/>
      <c r="C87" s="32"/>
      <c r="D87" s="32"/>
      <c r="E87" s="264" t="s">
        <v>97</v>
      </c>
      <c r="F87" s="263"/>
      <c r="G87" s="263"/>
      <c r="H87" s="26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3" t="str">
        <f>E11</f>
        <v>002 - Elektroinstalace - Hromosvod</v>
      </c>
      <c r="F89" s="263"/>
      <c r="G89" s="263"/>
      <c r="H89" s="263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30. 8. 2022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Dopravní podnik Ostrava a.s.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101</v>
      </c>
      <c r="D96" s="106"/>
      <c r="E96" s="106"/>
      <c r="F96" s="106"/>
      <c r="G96" s="106"/>
      <c r="H96" s="106"/>
      <c r="I96" s="106"/>
      <c r="J96" s="115" t="s">
        <v>102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103</v>
      </c>
      <c r="D98" s="32"/>
      <c r="E98" s="32"/>
      <c r="F98" s="32"/>
      <c r="G98" s="32"/>
      <c r="H98" s="32"/>
      <c r="I98" s="32"/>
      <c r="J98" s="71">
        <f>J123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104</v>
      </c>
    </row>
    <row r="99" spans="1:47" s="9" customFormat="1" ht="24.95" customHeight="1">
      <c r="B99" s="117"/>
      <c r="D99" s="118" t="s">
        <v>835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1:47" s="10" customFormat="1" ht="19.899999999999999" customHeight="1">
      <c r="B100" s="121"/>
      <c r="D100" s="122" t="s">
        <v>836</v>
      </c>
      <c r="E100" s="123"/>
      <c r="F100" s="123"/>
      <c r="G100" s="123"/>
      <c r="H100" s="123"/>
      <c r="I100" s="123"/>
      <c r="J100" s="124">
        <f>J125</f>
        <v>0</v>
      </c>
      <c r="L100" s="121"/>
    </row>
    <row r="101" spans="1:47" s="10" customFormat="1" ht="19.899999999999999" customHeight="1">
      <c r="B101" s="121"/>
      <c r="D101" s="122" t="s">
        <v>837</v>
      </c>
      <c r="E101" s="123"/>
      <c r="F101" s="123"/>
      <c r="G101" s="123"/>
      <c r="H101" s="123"/>
      <c r="I101" s="123"/>
      <c r="J101" s="124">
        <f>J148</f>
        <v>0</v>
      </c>
      <c r="L101" s="121"/>
    </row>
    <row r="102" spans="1:47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47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47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24.95" customHeight="1">
      <c r="A108" s="32"/>
      <c r="B108" s="33"/>
      <c r="C108" s="21" t="s">
        <v>125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6.25" customHeight="1">
      <c r="A111" s="32"/>
      <c r="B111" s="33"/>
      <c r="C111" s="32"/>
      <c r="D111" s="32"/>
      <c r="E111" s="264" t="str">
        <f>E7</f>
        <v>Stavební úpravy objektu DPO p.č. 850, k.ú. Mariánské Hory, obec Ostrava</v>
      </c>
      <c r="F111" s="265"/>
      <c r="G111" s="265"/>
      <c r="H111" s="265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1" customFormat="1" ht="12" customHeight="1">
      <c r="B112" s="20"/>
      <c r="C112" s="27" t="s">
        <v>96</v>
      </c>
      <c r="L112" s="20"/>
    </row>
    <row r="113" spans="1:65" s="2" customFormat="1" ht="23.25" customHeight="1">
      <c r="A113" s="32"/>
      <c r="B113" s="33"/>
      <c r="C113" s="32"/>
      <c r="D113" s="32"/>
      <c r="E113" s="264" t="s">
        <v>97</v>
      </c>
      <c r="F113" s="263"/>
      <c r="G113" s="263"/>
      <c r="H113" s="263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98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43" t="str">
        <f>E11</f>
        <v>002 - Elektroinstalace - Hromosvod</v>
      </c>
      <c r="F115" s="263"/>
      <c r="G115" s="263"/>
      <c r="H115" s="263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F14</f>
        <v xml:space="preserve"> </v>
      </c>
      <c r="G117" s="32"/>
      <c r="H117" s="32"/>
      <c r="I117" s="27" t="s">
        <v>22</v>
      </c>
      <c r="J117" s="55" t="str">
        <f>IF(J14="","",J14)</f>
        <v>30. 8. 2022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2"/>
      <c r="E119" s="32"/>
      <c r="F119" s="25" t="str">
        <f>E17</f>
        <v>Dopravní podnik Ostrava a.s.</v>
      </c>
      <c r="G119" s="32"/>
      <c r="H119" s="32"/>
      <c r="I119" s="27" t="s">
        <v>30</v>
      </c>
      <c r="J119" s="30" t="str">
        <f>E23</f>
        <v>RP Projekt s.r.o.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28</v>
      </c>
      <c r="D120" s="32"/>
      <c r="E120" s="32"/>
      <c r="F120" s="25" t="str">
        <f>IF(E20="","",E20)</f>
        <v>Vyplň údaj</v>
      </c>
      <c r="G120" s="32"/>
      <c r="H120" s="32"/>
      <c r="I120" s="27" t="s">
        <v>33</v>
      </c>
      <c r="J120" s="30" t="str">
        <f>E26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5"/>
      <c r="B122" s="126"/>
      <c r="C122" s="127" t="s">
        <v>126</v>
      </c>
      <c r="D122" s="128" t="s">
        <v>60</v>
      </c>
      <c r="E122" s="128" t="s">
        <v>56</v>
      </c>
      <c r="F122" s="128" t="s">
        <v>57</v>
      </c>
      <c r="G122" s="128" t="s">
        <v>127</v>
      </c>
      <c r="H122" s="128" t="s">
        <v>128</v>
      </c>
      <c r="I122" s="128" t="s">
        <v>129</v>
      </c>
      <c r="J122" s="128" t="s">
        <v>102</v>
      </c>
      <c r="K122" s="129" t="s">
        <v>130</v>
      </c>
      <c r="L122" s="130"/>
      <c r="M122" s="62" t="s">
        <v>1</v>
      </c>
      <c r="N122" s="63" t="s">
        <v>39</v>
      </c>
      <c r="O122" s="63" t="s">
        <v>131</v>
      </c>
      <c r="P122" s="63" t="s">
        <v>132</v>
      </c>
      <c r="Q122" s="63" t="s">
        <v>133</v>
      </c>
      <c r="R122" s="63" t="s">
        <v>134</v>
      </c>
      <c r="S122" s="63" t="s">
        <v>135</v>
      </c>
      <c r="T122" s="64" t="s">
        <v>136</v>
      </c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</row>
    <row r="123" spans="1:65" s="2" customFormat="1" ht="22.9" customHeight="1">
      <c r="A123" s="32"/>
      <c r="B123" s="33"/>
      <c r="C123" s="69" t="s">
        <v>137</v>
      </c>
      <c r="D123" s="32"/>
      <c r="E123" s="32"/>
      <c r="F123" s="32"/>
      <c r="G123" s="32"/>
      <c r="H123" s="32"/>
      <c r="I123" s="32"/>
      <c r="J123" s="131">
        <f>BK123</f>
        <v>0</v>
      </c>
      <c r="K123" s="32"/>
      <c r="L123" s="33"/>
      <c r="M123" s="65"/>
      <c r="N123" s="56"/>
      <c r="O123" s="66"/>
      <c r="P123" s="132">
        <f>P124</f>
        <v>0</v>
      </c>
      <c r="Q123" s="66"/>
      <c r="R123" s="132">
        <f>R124</f>
        <v>0</v>
      </c>
      <c r="S123" s="66"/>
      <c r="T123" s="133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74</v>
      </c>
      <c r="AU123" s="17" t="s">
        <v>104</v>
      </c>
      <c r="BK123" s="134">
        <f>BK124</f>
        <v>0</v>
      </c>
    </row>
    <row r="124" spans="1:65" s="12" customFormat="1" ht="25.9" customHeight="1">
      <c r="B124" s="135"/>
      <c r="D124" s="136" t="s">
        <v>74</v>
      </c>
      <c r="E124" s="137" t="s">
        <v>256</v>
      </c>
      <c r="F124" s="137" t="s">
        <v>838</v>
      </c>
      <c r="I124" s="138"/>
      <c r="J124" s="139">
        <f>BK124</f>
        <v>0</v>
      </c>
      <c r="L124" s="135"/>
      <c r="M124" s="140"/>
      <c r="N124" s="141"/>
      <c r="O124" s="141"/>
      <c r="P124" s="142">
        <f>P125+P148</f>
        <v>0</v>
      </c>
      <c r="Q124" s="141"/>
      <c r="R124" s="142">
        <f>R125+R148</f>
        <v>0</v>
      </c>
      <c r="S124" s="141"/>
      <c r="T124" s="143">
        <f>T125+T148</f>
        <v>0</v>
      </c>
      <c r="AR124" s="136" t="s">
        <v>158</v>
      </c>
      <c r="AT124" s="144" t="s">
        <v>74</v>
      </c>
      <c r="AU124" s="144" t="s">
        <v>75</v>
      </c>
      <c r="AY124" s="136" t="s">
        <v>140</v>
      </c>
      <c r="BK124" s="145">
        <f>BK125+BK148</f>
        <v>0</v>
      </c>
    </row>
    <row r="125" spans="1:65" s="12" customFormat="1" ht="22.9" customHeight="1">
      <c r="B125" s="135"/>
      <c r="D125" s="136" t="s">
        <v>74</v>
      </c>
      <c r="E125" s="146" t="s">
        <v>839</v>
      </c>
      <c r="F125" s="146" t="s">
        <v>840</v>
      </c>
      <c r="I125" s="138"/>
      <c r="J125" s="147">
        <f>BK125</f>
        <v>0</v>
      </c>
      <c r="L125" s="135"/>
      <c r="M125" s="140"/>
      <c r="N125" s="141"/>
      <c r="O125" s="141"/>
      <c r="P125" s="142">
        <f>SUM(P126:P147)</f>
        <v>0</v>
      </c>
      <c r="Q125" s="141"/>
      <c r="R125" s="142">
        <f>SUM(R126:R147)</f>
        <v>0</v>
      </c>
      <c r="S125" s="141"/>
      <c r="T125" s="143">
        <f>SUM(T126:T147)</f>
        <v>0</v>
      </c>
      <c r="AR125" s="136" t="s">
        <v>158</v>
      </c>
      <c r="AT125" s="144" t="s">
        <v>74</v>
      </c>
      <c r="AU125" s="144" t="s">
        <v>81</v>
      </c>
      <c r="AY125" s="136" t="s">
        <v>140</v>
      </c>
      <c r="BK125" s="145">
        <f>SUM(BK126:BK147)</f>
        <v>0</v>
      </c>
    </row>
    <row r="126" spans="1:65" s="2" customFormat="1" ht="16.5" customHeight="1">
      <c r="A126" s="32"/>
      <c r="B126" s="148"/>
      <c r="C126" s="149" t="s">
        <v>81</v>
      </c>
      <c r="D126" s="149" t="s">
        <v>142</v>
      </c>
      <c r="E126" s="150" t="s">
        <v>841</v>
      </c>
      <c r="F126" s="151" t="s">
        <v>842</v>
      </c>
      <c r="G126" s="152" t="s">
        <v>843</v>
      </c>
      <c r="H126" s="153">
        <v>24</v>
      </c>
      <c r="I126" s="154"/>
      <c r="J126" s="155">
        <f>ROUND(I126*H126,2)</f>
        <v>0</v>
      </c>
      <c r="K126" s="151" t="s">
        <v>1</v>
      </c>
      <c r="L126" s="33"/>
      <c r="M126" s="156" t="s">
        <v>1</v>
      </c>
      <c r="N126" s="157" t="s">
        <v>40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0" t="s">
        <v>147</v>
      </c>
      <c r="AT126" s="160" t="s">
        <v>142</v>
      </c>
      <c r="AU126" s="160" t="s">
        <v>83</v>
      </c>
      <c r="AY126" s="17" t="s">
        <v>140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7" t="s">
        <v>81</v>
      </c>
      <c r="BK126" s="161">
        <f>ROUND(I126*H126,2)</f>
        <v>0</v>
      </c>
      <c r="BL126" s="17" t="s">
        <v>147</v>
      </c>
      <c r="BM126" s="160" t="s">
        <v>83</v>
      </c>
    </row>
    <row r="127" spans="1:65" s="2" customFormat="1">
      <c r="A127" s="32"/>
      <c r="B127" s="33"/>
      <c r="C127" s="32"/>
      <c r="D127" s="162" t="s">
        <v>149</v>
      </c>
      <c r="E127" s="32"/>
      <c r="F127" s="163" t="s">
        <v>842</v>
      </c>
      <c r="G127" s="32"/>
      <c r="H127" s="32"/>
      <c r="I127" s="164"/>
      <c r="J127" s="32"/>
      <c r="K127" s="32"/>
      <c r="L127" s="33"/>
      <c r="M127" s="165"/>
      <c r="N127" s="166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149</v>
      </c>
      <c r="AU127" s="17" t="s">
        <v>83</v>
      </c>
    </row>
    <row r="128" spans="1:65" s="2" customFormat="1" ht="16.5" customHeight="1">
      <c r="A128" s="32"/>
      <c r="B128" s="148"/>
      <c r="C128" s="149" t="s">
        <v>83</v>
      </c>
      <c r="D128" s="149" t="s">
        <v>142</v>
      </c>
      <c r="E128" s="150" t="s">
        <v>844</v>
      </c>
      <c r="F128" s="151" t="s">
        <v>845</v>
      </c>
      <c r="G128" s="152" t="s">
        <v>270</v>
      </c>
      <c r="H128" s="153">
        <v>24</v>
      </c>
      <c r="I128" s="154"/>
      <c r="J128" s="155">
        <f>ROUND(I128*H128,2)</f>
        <v>0</v>
      </c>
      <c r="K128" s="151" t="s">
        <v>1</v>
      </c>
      <c r="L128" s="33"/>
      <c r="M128" s="156" t="s">
        <v>1</v>
      </c>
      <c r="N128" s="157" t="s">
        <v>40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0" t="s">
        <v>147</v>
      </c>
      <c r="AT128" s="160" t="s">
        <v>142</v>
      </c>
      <c r="AU128" s="160" t="s">
        <v>83</v>
      </c>
      <c r="AY128" s="17" t="s">
        <v>140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7" t="s">
        <v>81</v>
      </c>
      <c r="BK128" s="161">
        <f>ROUND(I128*H128,2)</f>
        <v>0</v>
      </c>
      <c r="BL128" s="17" t="s">
        <v>147</v>
      </c>
      <c r="BM128" s="160" t="s">
        <v>147</v>
      </c>
    </row>
    <row r="129" spans="1:65" s="2" customFormat="1">
      <c r="A129" s="32"/>
      <c r="B129" s="33"/>
      <c r="C129" s="32"/>
      <c r="D129" s="162" t="s">
        <v>149</v>
      </c>
      <c r="E129" s="32"/>
      <c r="F129" s="163" t="s">
        <v>845</v>
      </c>
      <c r="G129" s="32"/>
      <c r="H129" s="32"/>
      <c r="I129" s="164"/>
      <c r="J129" s="32"/>
      <c r="K129" s="32"/>
      <c r="L129" s="33"/>
      <c r="M129" s="165"/>
      <c r="N129" s="166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149</v>
      </c>
      <c r="AU129" s="17" t="s">
        <v>83</v>
      </c>
    </row>
    <row r="130" spans="1:65" s="2" customFormat="1" ht="16.5" customHeight="1">
      <c r="A130" s="32"/>
      <c r="B130" s="148"/>
      <c r="C130" s="149" t="s">
        <v>158</v>
      </c>
      <c r="D130" s="149" t="s">
        <v>142</v>
      </c>
      <c r="E130" s="150" t="s">
        <v>846</v>
      </c>
      <c r="F130" s="151" t="s">
        <v>847</v>
      </c>
      <c r="G130" s="152" t="s">
        <v>270</v>
      </c>
      <c r="H130" s="153">
        <v>150</v>
      </c>
      <c r="I130" s="154"/>
      <c r="J130" s="155">
        <f>ROUND(I130*H130,2)</f>
        <v>0</v>
      </c>
      <c r="K130" s="151" t="s">
        <v>1</v>
      </c>
      <c r="L130" s="33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0" t="s">
        <v>147</v>
      </c>
      <c r="AT130" s="160" t="s">
        <v>142</v>
      </c>
      <c r="AU130" s="160" t="s">
        <v>83</v>
      </c>
      <c r="AY130" s="17" t="s">
        <v>140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7" t="s">
        <v>81</v>
      </c>
      <c r="BK130" s="161">
        <f>ROUND(I130*H130,2)</f>
        <v>0</v>
      </c>
      <c r="BL130" s="17" t="s">
        <v>147</v>
      </c>
      <c r="BM130" s="160" t="s">
        <v>178</v>
      </c>
    </row>
    <row r="131" spans="1:65" s="2" customFormat="1">
      <c r="A131" s="32"/>
      <c r="B131" s="33"/>
      <c r="C131" s="32"/>
      <c r="D131" s="162" t="s">
        <v>149</v>
      </c>
      <c r="E131" s="32"/>
      <c r="F131" s="163" t="s">
        <v>847</v>
      </c>
      <c r="G131" s="32"/>
      <c r="H131" s="32"/>
      <c r="I131" s="164"/>
      <c r="J131" s="32"/>
      <c r="K131" s="32"/>
      <c r="L131" s="33"/>
      <c r="M131" s="165"/>
      <c r="N131" s="166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149</v>
      </c>
      <c r="AU131" s="17" t="s">
        <v>83</v>
      </c>
    </row>
    <row r="132" spans="1:65" s="2" customFormat="1" ht="16.5" customHeight="1">
      <c r="A132" s="32"/>
      <c r="B132" s="148"/>
      <c r="C132" s="149" t="s">
        <v>147</v>
      </c>
      <c r="D132" s="149" t="s">
        <v>142</v>
      </c>
      <c r="E132" s="150" t="s">
        <v>848</v>
      </c>
      <c r="F132" s="151" t="s">
        <v>849</v>
      </c>
      <c r="G132" s="152" t="s">
        <v>512</v>
      </c>
      <c r="H132" s="153">
        <v>6</v>
      </c>
      <c r="I132" s="154"/>
      <c r="J132" s="155">
        <f>ROUND(I132*H132,2)</f>
        <v>0</v>
      </c>
      <c r="K132" s="151" t="s">
        <v>1</v>
      </c>
      <c r="L132" s="33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0" t="s">
        <v>147</v>
      </c>
      <c r="AT132" s="160" t="s">
        <v>142</v>
      </c>
      <c r="AU132" s="160" t="s">
        <v>83</v>
      </c>
      <c r="AY132" s="17" t="s">
        <v>140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81</v>
      </c>
      <c r="BK132" s="161">
        <f>ROUND(I132*H132,2)</f>
        <v>0</v>
      </c>
      <c r="BL132" s="17" t="s">
        <v>147</v>
      </c>
      <c r="BM132" s="160" t="s">
        <v>195</v>
      </c>
    </row>
    <row r="133" spans="1:65" s="2" customFormat="1">
      <c r="A133" s="32"/>
      <c r="B133" s="33"/>
      <c r="C133" s="32"/>
      <c r="D133" s="162" t="s">
        <v>149</v>
      </c>
      <c r="E133" s="32"/>
      <c r="F133" s="163" t="s">
        <v>849</v>
      </c>
      <c r="G133" s="32"/>
      <c r="H133" s="32"/>
      <c r="I133" s="164"/>
      <c r="J133" s="32"/>
      <c r="K133" s="32"/>
      <c r="L133" s="33"/>
      <c r="M133" s="165"/>
      <c r="N133" s="166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149</v>
      </c>
      <c r="AU133" s="17" t="s">
        <v>83</v>
      </c>
    </row>
    <row r="134" spans="1:65" s="2" customFormat="1" ht="16.5" customHeight="1">
      <c r="A134" s="32"/>
      <c r="B134" s="148"/>
      <c r="C134" s="149" t="s">
        <v>171</v>
      </c>
      <c r="D134" s="149" t="s">
        <v>142</v>
      </c>
      <c r="E134" s="150" t="s">
        <v>850</v>
      </c>
      <c r="F134" s="151" t="s">
        <v>851</v>
      </c>
      <c r="G134" s="152" t="s">
        <v>512</v>
      </c>
      <c r="H134" s="153">
        <v>6</v>
      </c>
      <c r="I134" s="154"/>
      <c r="J134" s="155">
        <f>ROUND(I134*H134,2)</f>
        <v>0</v>
      </c>
      <c r="K134" s="151" t="s">
        <v>1</v>
      </c>
      <c r="L134" s="33"/>
      <c r="M134" s="156" t="s">
        <v>1</v>
      </c>
      <c r="N134" s="157" t="s">
        <v>40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0" t="s">
        <v>147</v>
      </c>
      <c r="AT134" s="160" t="s">
        <v>142</v>
      </c>
      <c r="AU134" s="160" t="s">
        <v>83</v>
      </c>
      <c r="AY134" s="17" t="s">
        <v>140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7" t="s">
        <v>81</v>
      </c>
      <c r="BK134" s="161">
        <f>ROUND(I134*H134,2)</f>
        <v>0</v>
      </c>
      <c r="BL134" s="17" t="s">
        <v>147</v>
      </c>
      <c r="BM134" s="160" t="s">
        <v>207</v>
      </c>
    </row>
    <row r="135" spans="1:65" s="2" customFormat="1">
      <c r="A135" s="32"/>
      <c r="B135" s="33"/>
      <c r="C135" s="32"/>
      <c r="D135" s="162" t="s">
        <v>149</v>
      </c>
      <c r="E135" s="32"/>
      <c r="F135" s="163" t="s">
        <v>851</v>
      </c>
      <c r="G135" s="32"/>
      <c r="H135" s="32"/>
      <c r="I135" s="164"/>
      <c r="J135" s="32"/>
      <c r="K135" s="32"/>
      <c r="L135" s="33"/>
      <c r="M135" s="165"/>
      <c r="N135" s="166"/>
      <c r="O135" s="58"/>
      <c r="P135" s="58"/>
      <c r="Q135" s="58"/>
      <c r="R135" s="58"/>
      <c r="S135" s="58"/>
      <c r="T135" s="5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149</v>
      </c>
      <c r="AU135" s="17" t="s">
        <v>83</v>
      </c>
    </row>
    <row r="136" spans="1:65" s="2" customFormat="1" ht="21.75" customHeight="1">
      <c r="A136" s="32"/>
      <c r="B136" s="148"/>
      <c r="C136" s="149" t="s">
        <v>178</v>
      </c>
      <c r="D136" s="149" t="s">
        <v>142</v>
      </c>
      <c r="E136" s="150" t="s">
        <v>852</v>
      </c>
      <c r="F136" s="151" t="s">
        <v>853</v>
      </c>
      <c r="G136" s="152" t="s">
        <v>512</v>
      </c>
      <c r="H136" s="153">
        <v>50</v>
      </c>
      <c r="I136" s="154"/>
      <c r="J136" s="155">
        <f>ROUND(I136*H136,2)</f>
        <v>0</v>
      </c>
      <c r="K136" s="151" t="s">
        <v>1</v>
      </c>
      <c r="L136" s="33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0" t="s">
        <v>147</v>
      </c>
      <c r="AT136" s="160" t="s">
        <v>142</v>
      </c>
      <c r="AU136" s="160" t="s">
        <v>83</v>
      </c>
      <c r="AY136" s="17" t="s">
        <v>140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7" t="s">
        <v>81</v>
      </c>
      <c r="BK136" s="161">
        <f>ROUND(I136*H136,2)</f>
        <v>0</v>
      </c>
      <c r="BL136" s="17" t="s">
        <v>147</v>
      </c>
      <c r="BM136" s="160" t="s">
        <v>221</v>
      </c>
    </row>
    <row r="137" spans="1:65" s="2" customFormat="1">
      <c r="A137" s="32"/>
      <c r="B137" s="33"/>
      <c r="C137" s="32"/>
      <c r="D137" s="162" t="s">
        <v>149</v>
      </c>
      <c r="E137" s="32"/>
      <c r="F137" s="163" t="s">
        <v>853</v>
      </c>
      <c r="G137" s="32"/>
      <c r="H137" s="32"/>
      <c r="I137" s="164"/>
      <c r="J137" s="32"/>
      <c r="K137" s="32"/>
      <c r="L137" s="33"/>
      <c r="M137" s="165"/>
      <c r="N137" s="166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149</v>
      </c>
      <c r="AU137" s="17" t="s">
        <v>83</v>
      </c>
    </row>
    <row r="138" spans="1:65" s="2" customFormat="1" ht="16.5" customHeight="1">
      <c r="A138" s="32"/>
      <c r="B138" s="148"/>
      <c r="C138" s="149" t="s">
        <v>185</v>
      </c>
      <c r="D138" s="149" t="s">
        <v>142</v>
      </c>
      <c r="E138" s="150" t="s">
        <v>854</v>
      </c>
      <c r="F138" s="151" t="s">
        <v>855</v>
      </c>
      <c r="G138" s="152" t="s">
        <v>512</v>
      </c>
      <c r="H138" s="153">
        <v>6</v>
      </c>
      <c r="I138" s="154"/>
      <c r="J138" s="155">
        <f>ROUND(I138*H138,2)</f>
        <v>0</v>
      </c>
      <c r="K138" s="151" t="s">
        <v>1</v>
      </c>
      <c r="L138" s="33"/>
      <c r="M138" s="156" t="s">
        <v>1</v>
      </c>
      <c r="N138" s="157" t="s">
        <v>40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0" t="s">
        <v>147</v>
      </c>
      <c r="AT138" s="160" t="s">
        <v>142</v>
      </c>
      <c r="AU138" s="160" t="s">
        <v>83</v>
      </c>
      <c r="AY138" s="17" t="s">
        <v>140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7" t="s">
        <v>81</v>
      </c>
      <c r="BK138" s="161">
        <f>ROUND(I138*H138,2)</f>
        <v>0</v>
      </c>
      <c r="BL138" s="17" t="s">
        <v>147</v>
      </c>
      <c r="BM138" s="160" t="s">
        <v>232</v>
      </c>
    </row>
    <row r="139" spans="1:65" s="2" customFormat="1">
      <c r="A139" s="32"/>
      <c r="B139" s="33"/>
      <c r="C139" s="32"/>
      <c r="D139" s="162" t="s">
        <v>149</v>
      </c>
      <c r="E139" s="32"/>
      <c r="F139" s="163" t="s">
        <v>855</v>
      </c>
      <c r="G139" s="32"/>
      <c r="H139" s="32"/>
      <c r="I139" s="164"/>
      <c r="J139" s="32"/>
      <c r="K139" s="32"/>
      <c r="L139" s="33"/>
      <c r="M139" s="165"/>
      <c r="N139" s="166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149</v>
      </c>
      <c r="AU139" s="17" t="s">
        <v>83</v>
      </c>
    </row>
    <row r="140" spans="1:65" s="2" customFormat="1" ht="16.5" customHeight="1">
      <c r="A140" s="32"/>
      <c r="B140" s="148"/>
      <c r="C140" s="149" t="s">
        <v>195</v>
      </c>
      <c r="D140" s="149" t="s">
        <v>142</v>
      </c>
      <c r="E140" s="150" t="s">
        <v>856</v>
      </c>
      <c r="F140" s="151" t="s">
        <v>857</v>
      </c>
      <c r="G140" s="152" t="s">
        <v>512</v>
      </c>
      <c r="H140" s="153">
        <v>6</v>
      </c>
      <c r="I140" s="154"/>
      <c r="J140" s="155">
        <f>ROUND(I140*H140,2)</f>
        <v>0</v>
      </c>
      <c r="K140" s="151" t="s">
        <v>1</v>
      </c>
      <c r="L140" s="33"/>
      <c r="M140" s="156" t="s">
        <v>1</v>
      </c>
      <c r="N140" s="157" t="s">
        <v>40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0" t="s">
        <v>147</v>
      </c>
      <c r="AT140" s="160" t="s">
        <v>142</v>
      </c>
      <c r="AU140" s="160" t="s">
        <v>83</v>
      </c>
      <c r="AY140" s="17" t="s">
        <v>140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7" t="s">
        <v>81</v>
      </c>
      <c r="BK140" s="161">
        <f>ROUND(I140*H140,2)</f>
        <v>0</v>
      </c>
      <c r="BL140" s="17" t="s">
        <v>147</v>
      </c>
      <c r="BM140" s="160" t="s">
        <v>242</v>
      </c>
    </row>
    <row r="141" spans="1:65" s="2" customFormat="1">
      <c r="A141" s="32"/>
      <c r="B141" s="33"/>
      <c r="C141" s="32"/>
      <c r="D141" s="162" t="s">
        <v>149</v>
      </c>
      <c r="E141" s="32"/>
      <c r="F141" s="163" t="s">
        <v>857</v>
      </c>
      <c r="G141" s="32"/>
      <c r="H141" s="32"/>
      <c r="I141" s="164"/>
      <c r="J141" s="32"/>
      <c r="K141" s="32"/>
      <c r="L141" s="33"/>
      <c r="M141" s="165"/>
      <c r="N141" s="166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149</v>
      </c>
      <c r="AU141" s="17" t="s">
        <v>83</v>
      </c>
    </row>
    <row r="142" spans="1:65" s="2" customFormat="1" ht="16.5" customHeight="1">
      <c r="A142" s="32"/>
      <c r="B142" s="148"/>
      <c r="C142" s="149" t="s">
        <v>200</v>
      </c>
      <c r="D142" s="149" t="s">
        <v>142</v>
      </c>
      <c r="E142" s="150" t="s">
        <v>858</v>
      </c>
      <c r="F142" s="151" t="s">
        <v>859</v>
      </c>
      <c r="G142" s="152" t="s">
        <v>512</v>
      </c>
      <c r="H142" s="153">
        <v>2</v>
      </c>
      <c r="I142" s="154"/>
      <c r="J142" s="155">
        <f>ROUND(I142*H142,2)</f>
        <v>0</v>
      </c>
      <c r="K142" s="151" t="s">
        <v>1</v>
      </c>
      <c r="L142" s="33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0" t="s">
        <v>147</v>
      </c>
      <c r="AT142" s="160" t="s">
        <v>142</v>
      </c>
      <c r="AU142" s="160" t="s">
        <v>83</v>
      </c>
      <c r="AY142" s="17" t="s">
        <v>140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7" t="s">
        <v>81</v>
      </c>
      <c r="BK142" s="161">
        <f>ROUND(I142*H142,2)</f>
        <v>0</v>
      </c>
      <c r="BL142" s="17" t="s">
        <v>147</v>
      </c>
      <c r="BM142" s="160" t="s">
        <v>255</v>
      </c>
    </row>
    <row r="143" spans="1:65" s="2" customFormat="1">
      <c r="A143" s="32"/>
      <c r="B143" s="33"/>
      <c r="C143" s="32"/>
      <c r="D143" s="162" t="s">
        <v>149</v>
      </c>
      <c r="E143" s="32"/>
      <c r="F143" s="163" t="s">
        <v>859</v>
      </c>
      <c r="G143" s="32"/>
      <c r="H143" s="32"/>
      <c r="I143" s="164"/>
      <c r="J143" s="32"/>
      <c r="K143" s="32"/>
      <c r="L143" s="33"/>
      <c r="M143" s="165"/>
      <c r="N143" s="166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149</v>
      </c>
      <c r="AU143" s="17" t="s">
        <v>83</v>
      </c>
    </row>
    <row r="144" spans="1:65" s="2" customFormat="1" ht="16.5" customHeight="1">
      <c r="A144" s="32"/>
      <c r="B144" s="148"/>
      <c r="C144" s="149" t="s">
        <v>207</v>
      </c>
      <c r="D144" s="149" t="s">
        <v>142</v>
      </c>
      <c r="E144" s="150" t="s">
        <v>860</v>
      </c>
      <c r="F144" s="151" t="s">
        <v>861</v>
      </c>
      <c r="G144" s="152" t="s">
        <v>862</v>
      </c>
      <c r="H144" s="153">
        <v>6</v>
      </c>
      <c r="I144" s="154"/>
      <c r="J144" s="155">
        <f>ROUND(I144*H144,2)</f>
        <v>0</v>
      </c>
      <c r="K144" s="151" t="s">
        <v>1</v>
      </c>
      <c r="L144" s="33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0" t="s">
        <v>147</v>
      </c>
      <c r="AT144" s="160" t="s">
        <v>142</v>
      </c>
      <c r="AU144" s="160" t="s">
        <v>83</v>
      </c>
      <c r="AY144" s="17" t="s">
        <v>140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81</v>
      </c>
      <c r="BK144" s="161">
        <f>ROUND(I144*H144,2)</f>
        <v>0</v>
      </c>
      <c r="BL144" s="17" t="s">
        <v>147</v>
      </c>
      <c r="BM144" s="160" t="s">
        <v>413</v>
      </c>
    </row>
    <row r="145" spans="1:65" s="2" customFormat="1">
      <c r="A145" s="32"/>
      <c r="B145" s="33"/>
      <c r="C145" s="32"/>
      <c r="D145" s="162" t="s">
        <v>149</v>
      </c>
      <c r="E145" s="32"/>
      <c r="F145" s="163" t="s">
        <v>861</v>
      </c>
      <c r="G145" s="32"/>
      <c r="H145" s="32"/>
      <c r="I145" s="164"/>
      <c r="J145" s="32"/>
      <c r="K145" s="32"/>
      <c r="L145" s="33"/>
      <c r="M145" s="165"/>
      <c r="N145" s="166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149</v>
      </c>
      <c r="AU145" s="17" t="s">
        <v>83</v>
      </c>
    </row>
    <row r="146" spans="1:65" s="2" customFormat="1" ht="16.5" customHeight="1">
      <c r="A146" s="32"/>
      <c r="B146" s="148"/>
      <c r="C146" s="149" t="s">
        <v>212</v>
      </c>
      <c r="D146" s="149" t="s">
        <v>142</v>
      </c>
      <c r="E146" s="150" t="s">
        <v>863</v>
      </c>
      <c r="F146" s="151" t="s">
        <v>864</v>
      </c>
      <c r="G146" s="152" t="s">
        <v>865</v>
      </c>
      <c r="H146" s="153">
        <v>1</v>
      </c>
      <c r="I146" s="154"/>
      <c r="J146" s="155">
        <f>ROUND(I146*H146,2)</f>
        <v>0</v>
      </c>
      <c r="K146" s="151" t="s">
        <v>1</v>
      </c>
      <c r="L146" s="33"/>
      <c r="M146" s="156" t="s">
        <v>1</v>
      </c>
      <c r="N146" s="157" t="s">
        <v>40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0" t="s">
        <v>147</v>
      </c>
      <c r="AT146" s="160" t="s">
        <v>142</v>
      </c>
      <c r="AU146" s="160" t="s">
        <v>83</v>
      </c>
      <c r="AY146" s="17" t="s">
        <v>140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81</v>
      </c>
      <c r="BK146" s="161">
        <f>ROUND(I146*H146,2)</f>
        <v>0</v>
      </c>
      <c r="BL146" s="17" t="s">
        <v>147</v>
      </c>
      <c r="BM146" s="160" t="s">
        <v>430</v>
      </c>
    </row>
    <row r="147" spans="1:65" s="2" customFormat="1">
      <c r="A147" s="32"/>
      <c r="B147" s="33"/>
      <c r="C147" s="32"/>
      <c r="D147" s="162" t="s">
        <v>149</v>
      </c>
      <c r="E147" s="32"/>
      <c r="F147" s="163" t="s">
        <v>864</v>
      </c>
      <c r="G147" s="32"/>
      <c r="H147" s="32"/>
      <c r="I147" s="164"/>
      <c r="J147" s="32"/>
      <c r="K147" s="32"/>
      <c r="L147" s="33"/>
      <c r="M147" s="165"/>
      <c r="N147" s="166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149</v>
      </c>
      <c r="AU147" s="17" t="s">
        <v>83</v>
      </c>
    </row>
    <row r="148" spans="1:65" s="12" customFormat="1" ht="22.9" customHeight="1">
      <c r="B148" s="135"/>
      <c r="D148" s="136" t="s">
        <v>74</v>
      </c>
      <c r="E148" s="146" t="s">
        <v>866</v>
      </c>
      <c r="F148" s="146" t="s">
        <v>867</v>
      </c>
      <c r="I148" s="138"/>
      <c r="J148" s="147">
        <f>BK148</f>
        <v>0</v>
      </c>
      <c r="L148" s="135"/>
      <c r="M148" s="140"/>
      <c r="N148" s="141"/>
      <c r="O148" s="141"/>
      <c r="P148" s="142">
        <f>SUM(P149:P170)</f>
        <v>0</v>
      </c>
      <c r="Q148" s="141"/>
      <c r="R148" s="142">
        <f>SUM(R149:R170)</f>
        <v>0</v>
      </c>
      <c r="S148" s="141"/>
      <c r="T148" s="143">
        <f>SUM(T149:T170)</f>
        <v>0</v>
      </c>
      <c r="AR148" s="136" t="s">
        <v>81</v>
      </c>
      <c r="AT148" s="144" t="s">
        <v>74</v>
      </c>
      <c r="AU148" s="144" t="s">
        <v>81</v>
      </c>
      <c r="AY148" s="136" t="s">
        <v>140</v>
      </c>
      <c r="BK148" s="145">
        <f>SUM(BK149:BK170)</f>
        <v>0</v>
      </c>
    </row>
    <row r="149" spans="1:65" s="2" customFormat="1" ht="16.5" customHeight="1">
      <c r="A149" s="32"/>
      <c r="B149" s="148"/>
      <c r="C149" s="149" t="s">
        <v>221</v>
      </c>
      <c r="D149" s="149" t="s">
        <v>142</v>
      </c>
      <c r="E149" s="150" t="s">
        <v>868</v>
      </c>
      <c r="F149" s="151" t="s">
        <v>869</v>
      </c>
      <c r="G149" s="152" t="s">
        <v>270</v>
      </c>
      <c r="H149" s="153">
        <v>150</v>
      </c>
      <c r="I149" s="154"/>
      <c r="J149" s="155">
        <f>ROUND(I149*H149,2)</f>
        <v>0</v>
      </c>
      <c r="K149" s="151" t="s">
        <v>1</v>
      </c>
      <c r="L149" s="33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147</v>
      </c>
      <c r="AT149" s="160" t="s">
        <v>142</v>
      </c>
      <c r="AU149" s="160" t="s">
        <v>83</v>
      </c>
      <c r="AY149" s="17" t="s">
        <v>140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81</v>
      </c>
      <c r="BK149" s="161">
        <f>ROUND(I149*H149,2)</f>
        <v>0</v>
      </c>
      <c r="BL149" s="17" t="s">
        <v>147</v>
      </c>
      <c r="BM149" s="160" t="s">
        <v>267</v>
      </c>
    </row>
    <row r="150" spans="1:65" s="2" customFormat="1">
      <c r="A150" s="32"/>
      <c r="B150" s="33"/>
      <c r="C150" s="32"/>
      <c r="D150" s="162" t="s">
        <v>149</v>
      </c>
      <c r="E150" s="32"/>
      <c r="F150" s="163" t="s">
        <v>869</v>
      </c>
      <c r="G150" s="32"/>
      <c r="H150" s="32"/>
      <c r="I150" s="164"/>
      <c r="J150" s="32"/>
      <c r="K150" s="32"/>
      <c r="L150" s="33"/>
      <c r="M150" s="165"/>
      <c r="N150" s="166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149</v>
      </c>
      <c r="AU150" s="17" t="s">
        <v>83</v>
      </c>
    </row>
    <row r="151" spans="1:65" s="2" customFormat="1" ht="21.75" customHeight="1">
      <c r="A151" s="32"/>
      <c r="B151" s="148"/>
      <c r="C151" s="149" t="s">
        <v>226</v>
      </c>
      <c r="D151" s="149" t="s">
        <v>142</v>
      </c>
      <c r="E151" s="150" t="s">
        <v>870</v>
      </c>
      <c r="F151" s="151" t="s">
        <v>871</v>
      </c>
      <c r="G151" s="152" t="s">
        <v>512</v>
      </c>
      <c r="H151" s="153">
        <v>100</v>
      </c>
      <c r="I151" s="154"/>
      <c r="J151" s="155">
        <f>ROUND(I151*H151,2)</f>
        <v>0</v>
      </c>
      <c r="K151" s="151" t="s">
        <v>1</v>
      </c>
      <c r="L151" s="33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0" t="s">
        <v>147</v>
      </c>
      <c r="AT151" s="160" t="s">
        <v>142</v>
      </c>
      <c r="AU151" s="160" t="s">
        <v>83</v>
      </c>
      <c r="AY151" s="17" t="s">
        <v>140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7" t="s">
        <v>81</v>
      </c>
      <c r="BK151" s="161">
        <f>ROUND(I151*H151,2)</f>
        <v>0</v>
      </c>
      <c r="BL151" s="17" t="s">
        <v>147</v>
      </c>
      <c r="BM151" s="160" t="s">
        <v>278</v>
      </c>
    </row>
    <row r="152" spans="1:65" s="2" customFormat="1">
      <c r="A152" s="32"/>
      <c r="B152" s="33"/>
      <c r="C152" s="32"/>
      <c r="D152" s="162" t="s">
        <v>149</v>
      </c>
      <c r="E152" s="32"/>
      <c r="F152" s="163" t="s">
        <v>871</v>
      </c>
      <c r="G152" s="32"/>
      <c r="H152" s="32"/>
      <c r="I152" s="164"/>
      <c r="J152" s="32"/>
      <c r="K152" s="32"/>
      <c r="L152" s="33"/>
      <c r="M152" s="165"/>
      <c r="N152" s="166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149</v>
      </c>
      <c r="AU152" s="17" t="s">
        <v>83</v>
      </c>
    </row>
    <row r="153" spans="1:65" s="2" customFormat="1" ht="16.5" customHeight="1">
      <c r="A153" s="32"/>
      <c r="B153" s="148"/>
      <c r="C153" s="149" t="s">
        <v>232</v>
      </c>
      <c r="D153" s="149" t="s">
        <v>142</v>
      </c>
      <c r="E153" s="150" t="s">
        <v>872</v>
      </c>
      <c r="F153" s="151" t="s">
        <v>873</v>
      </c>
      <c r="G153" s="152" t="s">
        <v>512</v>
      </c>
      <c r="H153" s="153">
        <v>24</v>
      </c>
      <c r="I153" s="154"/>
      <c r="J153" s="155">
        <f>ROUND(I153*H153,2)</f>
        <v>0</v>
      </c>
      <c r="K153" s="151" t="s">
        <v>1</v>
      </c>
      <c r="L153" s="33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0" t="s">
        <v>147</v>
      </c>
      <c r="AT153" s="160" t="s">
        <v>142</v>
      </c>
      <c r="AU153" s="160" t="s">
        <v>83</v>
      </c>
      <c r="AY153" s="17" t="s">
        <v>140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81</v>
      </c>
      <c r="BK153" s="161">
        <f>ROUND(I153*H153,2)</f>
        <v>0</v>
      </c>
      <c r="BL153" s="17" t="s">
        <v>147</v>
      </c>
      <c r="BM153" s="160" t="s">
        <v>287</v>
      </c>
    </row>
    <row r="154" spans="1:65" s="2" customFormat="1">
      <c r="A154" s="32"/>
      <c r="B154" s="33"/>
      <c r="C154" s="32"/>
      <c r="D154" s="162" t="s">
        <v>149</v>
      </c>
      <c r="E154" s="32"/>
      <c r="F154" s="163" t="s">
        <v>873</v>
      </c>
      <c r="G154" s="32"/>
      <c r="H154" s="32"/>
      <c r="I154" s="164"/>
      <c r="J154" s="32"/>
      <c r="K154" s="32"/>
      <c r="L154" s="33"/>
      <c r="M154" s="165"/>
      <c r="N154" s="166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149</v>
      </c>
      <c r="AU154" s="17" t="s">
        <v>83</v>
      </c>
    </row>
    <row r="155" spans="1:65" s="2" customFormat="1" ht="16.5" customHeight="1">
      <c r="A155" s="32"/>
      <c r="B155" s="148"/>
      <c r="C155" s="149" t="s">
        <v>8</v>
      </c>
      <c r="D155" s="149" t="s">
        <v>142</v>
      </c>
      <c r="E155" s="150" t="s">
        <v>874</v>
      </c>
      <c r="F155" s="151" t="s">
        <v>875</v>
      </c>
      <c r="G155" s="152" t="s">
        <v>512</v>
      </c>
      <c r="H155" s="153">
        <v>6</v>
      </c>
      <c r="I155" s="154"/>
      <c r="J155" s="155">
        <f>ROUND(I155*H155,2)</f>
        <v>0</v>
      </c>
      <c r="K155" s="151" t="s">
        <v>1</v>
      </c>
      <c r="L155" s="33"/>
      <c r="M155" s="156" t="s">
        <v>1</v>
      </c>
      <c r="N155" s="157" t="s">
        <v>40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0" t="s">
        <v>147</v>
      </c>
      <c r="AT155" s="160" t="s">
        <v>142</v>
      </c>
      <c r="AU155" s="160" t="s">
        <v>83</v>
      </c>
      <c r="AY155" s="17" t="s">
        <v>140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7" t="s">
        <v>81</v>
      </c>
      <c r="BK155" s="161">
        <f>ROUND(I155*H155,2)</f>
        <v>0</v>
      </c>
      <c r="BL155" s="17" t="s">
        <v>147</v>
      </c>
      <c r="BM155" s="160" t="s">
        <v>298</v>
      </c>
    </row>
    <row r="156" spans="1:65" s="2" customFormat="1">
      <c r="A156" s="32"/>
      <c r="B156" s="33"/>
      <c r="C156" s="32"/>
      <c r="D156" s="162" t="s">
        <v>149</v>
      </c>
      <c r="E156" s="32"/>
      <c r="F156" s="163" t="s">
        <v>875</v>
      </c>
      <c r="G156" s="32"/>
      <c r="H156" s="32"/>
      <c r="I156" s="164"/>
      <c r="J156" s="32"/>
      <c r="K156" s="32"/>
      <c r="L156" s="33"/>
      <c r="M156" s="165"/>
      <c r="N156" s="166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149</v>
      </c>
      <c r="AU156" s="17" t="s">
        <v>83</v>
      </c>
    </row>
    <row r="157" spans="1:65" s="2" customFormat="1" ht="16.5" customHeight="1">
      <c r="A157" s="32"/>
      <c r="B157" s="148"/>
      <c r="C157" s="149" t="s">
        <v>242</v>
      </c>
      <c r="D157" s="149" t="s">
        <v>142</v>
      </c>
      <c r="E157" s="150" t="s">
        <v>876</v>
      </c>
      <c r="F157" s="151" t="s">
        <v>877</v>
      </c>
      <c r="G157" s="152" t="s">
        <v>512</v>
      </c>
      <c r="H157" s="153">
        <v>6</v>
      </c>
      <c r="I157" s="154"/>
      <c r="J157" s="155">
        <f>ROUND(I157*H157,2)</f>
        <v>0</v>
      </c>
      <c r="K157" s="151" t="s">
        <v>1</v>
      </c>
      <c r="L157" s="33"/>
      <c r="M157" s="156" t="s">
        <v>1</v>
      </c>
      <c r="N157" s="157" t="s">
        <v>40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0" t="s">
        <v>147</v>
      </c>
      <c r="AT157" s="160" t="s">
        <v>142</v>
      </c>
      <c r="AU157" s="160" t="s">
        <v>83</v>
      </c>
      <c r="AY157" s="17" t="s">
        <v>140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7" t="s">
        <v>81</v>
      </c>
      <c r="BK157" s="161">
        <f>ROUND(I157*H157,2)</f>
        <v>0</v>
      </c>
      <c r="BL157" s="17" t="s">
        <v>147</v>
      </c>
      <c r="BM157" s="160" t="s">
        <v>309</v>
      </c>
    </row>
    <row r="158" spans="1:65" s="2" customFormat="1">
      <c r="A158" s="32"/>
      <c r="B158" s="33"/>
      <c r="C158" s="32"/>
      <c r="D158" s="162" t="s">
        <v>149</v>
      </c>
      <c r="E158" s="32"/>
      <c r="F158" s="163" t="s">
        <v>877</v>
      </c>
      <c r="G158" s="32"/>
      <c r="H158" s="32"/>
      <c r="I158" s="164"/>
      <c r="J158" s="32"/>
      <c r="K158" s="32"/>
      <c r="L158" s="33"/>
      <c r="M158" s="165"/>
      <c r="N158" s="166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149</v>
      </c>
      <c r="AU158" s="17" t="s">
        <v>83</v>
      </c>
    </row>
    <row r="159" spans="1:65" s="2" customFormat="1" ht="16.5" customHeight="1">
      <c r="A159" s="32"/>
      <c r="B159" s="148"/>
      <c r="C159" s="149" t="s">
        <v>250</v>
      </c>
      <c r="D159" s="149" t="s">
        <v>142</v>
      </c>
      <c r="E159" s="150" t="s">
        <v>878</v>
      </c>
      <c r="F159" s="151" t="s">
        <v>879</v>
      </c>
      <c r="G159" s="152" t="s">
        <v>512</v>
      </c>
      <c r="H159" s="153">
        <v>6</v>
      </c>
      <c r="I159" s="154"/>
      <c r="J159" s="155">
        <f>ROUND(I159*H159,2)</f>
        <v>0</v>
      </c>
      <c r="K159" s="151" t="s">
        <v>1</v>
      </c>
      <c r="L159" s="33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0" t="s">
        <v>147</v>
      </c>
      <c r="AT159" s="160" t="s">
        <v>142</v>
      </c>
      <c r="AU159" s="160" t="s">
        <v>83</v>
      </c>
      <c r="AY159" s="17" t="s">
        <v>140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7" t="s">
        <v>81</v>
      </c>
      <c r="BK159" s="161">
        <f>ROUND(I159*H159,2)</f>
        <v>0</v>
      </c>
      <c r="BL159" s="17" t="s">
        <v>147</v>
      </c>
      <c r="BM159" s="160" t="s">
        <v>322</v>
      </c>
    </row>
    <row r="160" spans="1:65" s="2" customFormat="1">
      <c r="A160" s="32"/>
      <c r="B160" s="33"/>
      <c r="C160" s="32"/>
      <c r="D160" s="162" t="s">
        <v>149</v>
      </c>
      <c r="E160" s="32"/>
      <c r="F160" s="163" t="s">
        <v>879</v>
      </c>
      <c r="G160" s="32"/>
      <c r="H160" s="32"/>
      <c r="I160" s="164"/>
      <c r="J160" s="32"/>
      <c r="K160" s="32"/>
      <c r="L160" s="33"/>
      <c r="M160" s="165"/>
      <c r="N160" s="166"/>
      <c r="O160" s="58"/>
      <c r="P160" s="58"/>
      <c r="Q160" s="58"/>
      <c r="R160" s="58"/>
      <c r="S160" s="58"/>
      <c r="T160" s="5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149</v>
      </c>
      <c r="AU160" s="17" t="s">
        <v>83</v>
      </c>
    </row>
    <row r="161" spans="1:65" s="2" customFormat="1" ht="16.5" customHeight="1">
      <c r="A161" s="32"/>
      <c r="B161" s="148"/>
      <c r="C161" s="149" t="s">
        <v>255</v>
      </c>
      <c r="D161" s="149" t="s">
        <v>142</v>
      </c>
      <c r="E161" s="150" t="s">
        <v>880</v>
      </c>
      <c r="F161" s="151" t="s">
        <v>881</v>
      </c>
      <c r="G161" s="152" t="s">
        <v>512</v>
      </c>
      <c r="H161" s="153">
        <v>12</v>
      </c>
      <c r="I161" s="154"/>
      <c r="J161" s="155">
        <f>ROUND(I161*H161,2)</f>
        <v>0</v>
      </c>
      <c r="K161" s="151" t="s">
        <v>1</v>
      </c>
      <c r="L161" s="33"/>
      <c r="M161" s="156" t="s">
        <v>1</v>
      </c>
      <c r="N161" s="157" t="s">
        <v>40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0" t="s">
        <v>147</v>
      </c>
      <c r="AT161" s="160" t="s">
        <v>142</v>
      </c>
      <c r="AU161" s="160" t="s">
        <v>83</v>
      </c>
      <c r="AY161" s="17" t="s">
        <v>140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81</v>
      </c>
      <c r="BK161" s="161">
        <f>ROUND(I161*H161,2)</f>
        <v>0</v>
      </c>
      <c r="BL161" s="17" t="s">
        <v>147</v>
      </c>
      <c r="BM161" s="160" t="s">
        <v>259</v>
      </c>
    </row>
    <row r="162" spans="1:65" s="2" customFormat="1">
      <c r="A162" s="32"/>
      <c r="B162" s="33"/>
      <c r="C162" s="32"/>
      <c r="D162" s="162" t="s">
        <v>149</v>
      </c>
      <c r="E162" s="32"/>
      <c r="F162" s="163" t="s">
        <v>881</v>
      </c>
      <c r="G162" s="32"/>
      <c r="H162" s="32"/>
      <c r="I162" s="164"/>
      <c r="J162" s="32"/>
      <c r="K162" s="32"/>
      <c r="L162" s="33"/>
      <c r="M162" s="165"/>
      <c r="N162" s="166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149</v>
      </c>
      <c r="AU162" s="17" t="s">
        <v>83</v>
      </c>
    </row>
    <row r="163" spans="1:65" s="2" customFormat="1" ht="16.5" customHeight="1">
      <c r="A163" s="32"/>
      <c r="B163" s="148"/>
      <c r="C163" s="149" t="s">
        <v>262</v>
      </c>
      <c r="D163" s="149" t="s">
        <v>142</v>
      </c>
      <c r="E163" s="150" t="s">
        <v>882</v>
      </c>
      <c r="F163" s="151" t="s">
        <v>883</v>
      </c>
      <c r="G163" s="152" t="s">
        <v>512</v>
      </c>
      <c r="H163" s="153">
        <v>6</v>
      </c>
      <c r="I163" s="154"/>
      <c r="J163" s="155">
        <f>ROUND(I163*H163,2)</f>
        <v>0</v>
      </c>
      <c r="K163" s="151" t="s">
        <v>1</v>
      </c>
      <c r="L163" s="33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0" t="s">
        <v>147</v>
      </c>
      <c r="AT163" s="160" t="s">
        <v>142</v>
      </c>
      <c r="AU163" s="160" t="s">
        <v>83</v>
      </c>
      <c r="AY163" s="17" t="s">
        <v>140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7" t="s">
        <v>81</v>
      </c>
      <c r="BK163" s="161">
        <f>ROUND(I163*H163,2)</f>
        <v>0</v>
      </c>
      <c r="BL163" s="17" t="s">
        <v>147</v>
      </c>
      <c r="BM163" s="160" t="s">
        <v>344</v>
      </c>
    </row>
    <row r="164" spans="1:65" s="2" customFormat="1">
      <c r="A164" s="32"/>
      <c r="B164" s="33"/>
      <c r="C164" s="32"/>
      <c r="D164" s="162" t="s">
        <v>149</v>
      </c>
      <c r="E164" s="32"/>
      <c r="F164" s="163" t="s">
        <v>883</v>
      </c>
      <c r="G164" s="32"/>
      <c r="H164" s="32"/>
      <c r="I164" s="164"/>
      <c r="J164" s="32"/>
      <c r="K164" s="32"/>
      <c r="L164" s="33"/>
      <c r="M164" s="165"/>
      <c r="N164" s="166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149</v>
      </c>
      <c r="AU164" s="17" t="s">
        <v>83</v>
      </c>
    </row>
    <row r="165" spans="1:65" s="2" customFormat="1" ht="16.5" customHeight="1">
      <c r="A165" s="32"/>
      <c r="B165" s="148"/>
      <c r="C165" s="149" t="s">
        <v>267</v>
      </c>
      <c r="D165" s="149" t="s">
        <v>142</v>
      </c>
      <c r="E165" s="150" t="s">
        <v>884</v>
      </c>
      <c r="F165" s="151" t="s">
        <v>885</v>
      </c>
      <c r="G165" s="152" t="s">
        <v>512</v>
      </c>
      <c r="H165" s="153">
        <v>6</v>
      </c>
      <c r="I165" s="154"/>
      <c r="J165" s="155">
        <f>ROUND(I165*H165,2)</f>
        <v>0</v>
      </c>
      <c r="K165" s="151" t="s">
        <v>1</v>
      </c>
      <c r="L165" s="33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0" t="s">
        <v>147</v>
      </c>
      <c r="AT165" s="160" t="s">
        <v>142</v>
      </c>
      <c r="AU165" s="160" t="s">
        <v>83</v>
      </c>
      <c r="AY165" s="17" t="s">
        <v>140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81</v>
      </c>
      <c r="BK165" s="161">
        <f>ROUND(I165*H165,2)</f>
        <v>0</v>
      </c>
      <c r="BL165" s="17" t="s">
        <v>147</v>
      </c>
      <c r="BM165" s="160" t="s">
        <v>354</v>
      </c>
    </row>
    <row r="166" spans="1:65" s="2" customFormat="1">
      <c r="A166" s="32"/>
      <c r="B166" s="33"/>
      <c r="C166" s="32"/>
      <c r="D166" s="162" t="s">
        <v>149</v>
      </c>
      <c r="E166" s="32"/>
      <c r="F166" s="163" t="s">
        <v>885</v>
      </c>
      <c r="G166" s="32"/>
      <c r="H166" s="32"/>
      <c r="I166" s="164"/>
      <c r="J166" s="32"/>
      <c r="K166" s="32"/>
      <c r="L166" s="33"/>
      <c r="M166" s="165"/>
      <c r="N166" s="166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149</v>
      </c>
      <c r="AU166" s="17" t="s">
        <v>83</v>
      </c>
    </row>
    <row r="167" spans="1:65" s="2" customFormat="1" ht="16.5" customHeight="1">
      <c r="A167" s="32"/>
      <c r="B167" s="148"/>
      <c r="C167" s="149" t="s">
        <v>7</v>
      </c>
      <c r="D167" s="149" t="s">
        <v>142</v>
      </c>
      <c r="E167" s="150" t="s">
        <v>886</v>
      </c>
      <c r="F167" s="151" t="s">
        <v>887</v>
      </c>
      <c r="G167" s="152" t="s">
        <v>512</v>
      </c>
      <c r="H167" s="153">
        <v>20</v>
      </c>
      <c r="I167" s="154"/>
      <c r="J167" s="155">
        <f>ROUND(I167*H167,2)</f>
        <v>0</v>
      </c>
      <c r="K167" s="151" t="s">
        <v>1</v>
      </c>
      <c r="L167" s="33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0" t="s">
        <v>147</v>
      </c>
      <c r="AT167" s="160" t="s">
        <v>142</v>
      </c>
      <c r="AU167" s="160" t="s">
        <v>83</v>
      </c>
      <c r="AY167" s="17" t="s">
        <v>140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7" t="s">
        <v>81</v>
      </c>
      <c r="BK167" s="161">
        <f>ROUND(I167*H167,2)</f>
        <v>0</v>
      </c>
      <c r="BL167" s="17" t="s">
        <v>147</v>
      </c>
      <c r="BM167" s="160" t="s">
        <v>364</v>
      </c>
    </row>
    <row r="168" spans="1:65" s="2" customFormat="1">
      <c r="A168" s="32"/>
      <c r="B168" s="33"/>
      <c r="C168" s="32"/>
      <c r="D168" s="162" t="s">
        <v>149</v>
      </c>
      <c r="E168" s="32"/>
      <c r="F168" s="163" t="s">
        <v>887</v>
      </c>
      <c r="G168" s="32"/>
      <c r="H168" s="32"/>
      <c r="I168" s="164"/>
      <c r="J168" s="32"/>
      <c r="K168" s="32"/>
      <c r="L168" s="33"/>
      <c r="M168" s="165"/>
      <c r="N168" s="166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149</v>
      </c>
      <c r="AU168" s="17" t="s">
        <v>83</v>
      </c>
    </row>
    <row r="169" spans="1:65" s="2" customFormat="1" ht="16.5" customHeight="1">
      <c r="A169" s="32"/>
      <c r="B169" s="148"/>
      <c r="C169" s="149" t="s">
        <v>278</v>
      </c>
      <c r="D169" s="149" t="s">
        <v>142</v>
      </c>
      <c r="E169" s="150" t="s">
        <v>888</v>
      </c>
      <c r="F169" s="151" t="s">
        <v>889</v>
      </c>
      <c r="G169" s="152" t="s">
        <v>512</v>
      </c>
      <c r="H169" s="153">
        <v>30</v>
      </c>
      <c r="I169" s="154"/>
      <c r="J169" s="155">
        <f>ROUND(I169*H169,2)</f>
        <v>0</v>
      </c>
      <c r="K169" s="151" t="s">
        <v>1</v>
      </c>
      <c r="L169" s="33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0" t="s">
        <v>147</v>
      </c>
      <c r="AT169" s="160" t="s">
        <v>142</v>
      </c>
      <c r="AU169" s="160" t="s">
        <v>83</v>
      </c>
      <c r="AY169" s="17" t="s">
        <v>140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7" t="s">
        <v>81</v>
      </c>
      <c r="BK169" s="161">
        <f>ROUND(I169*H169,2)</f>
        <v>0</v>
      </c>
      <c r="BL169" s="17" t="s">
        <v>147</v>
      </c>
      <c r="BM169" s="160" t="s">
        <v>377</v>
      </c>
    </row>
    <row r="170" spans="1:65" s="2" customFormat="1">
      <c r="A170" s="32"/>
      <c r="B170" s="33"/>
      <c r="C170" s="32"/>
      <c r="D170" s="162" t="s">
        <v>149</v>
      </c>
      <c r="E170" s="32"/>
      <c r="F170" s="163" t="s">
        <v>889</v>
      </c>
      <c r="G170" s="32"/>
      <c r="H170" s="32"/>
      <c r="I170" s="164"/>
      <c r="J170" s="32"/>
      <c r="K170" s="32"/>
      <c r="L170" s="33"/>
      <c r="M170" s="202"/>
      <c r="N170" s="203"/>
      <c r="O170" s="204"/>
      <c r="P170" s="204"/>
      <c r="Q170" s="204"/>
      <c r="R170" s="204"/>
      <c r="S170" s="204"/>
      <c r="T170" s="205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149</v>
      </c>
      <c r="AU170" s="17" t="s">
        <v>83</v>
      </c>
    </row>
    <row r="171" spans="1:65" s="2" customFormat="1" ht="6.95" customHeight="1">
      <c r="A171" s="32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33"/>
      <c r="M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</row>
  </sheetData>
  <autoFilter ref="C122:K17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topLeftCell="A100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64" t="str">
        <f>'Rekapitulace stavby'!K6</f>
        <v>Stavební úpravy objektu DPO p.č. 850, k.ú. Mariánské Hory, obec Ostrava</v>
      </c>
      <c r="F7" s="265"/>
      <c r="G7" s="265"/>
      <c r="H7" s="265"/>
      <c r="L7" s="20"/>
    </row>
    <row r="8" spans="1:46" s="1" customFormat="1" ht="12" customHeight="1">
      <c r="B8" s="20"/>
      <c r="D8" s="27" t="s">
        <v>96</v>
      </c>
      <c r="L8" s="20"/>
    </row>
    <row r="9" spans="1:46" s="2" customFormat="1" ht="23.25" customHeight="1">
      <c r="A9" s="32"/>
      <c r="B9" s="33"/>
      <c r="C9" s="32"/>
      <c r="D9" s="32"/>
      <c r="E9" s="264" t="s">
        <v>97</v>
      </c>
      <c r="F9" s="263"/>
      <c r="G9" s="263"/>
      <c r="H9" s="26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3" t="s">
        <v>890</v>
      </c>
      <c r="F11" s="263"/>
      <c r="G11" s="263"/>
      <c r="H11" s="263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30. 8. 2022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>Dopravní podnik Ostrava a.s.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66" t="str">
        <f>'Rekapitulace stavby'!E14</f>
        <v>Vyplň údaj</v>
      </c>
      <c r="F20" s="258"/>
      <c r="G20" s="258"/>
      <c r="H20" s="258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>RP Projekt s.r.o.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62" t="s">
        <v>1</v>
      </c>
      <c r="F29" s="262"/>
      <c r="G29" s="262"/>
      <c r="H29" s="262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ROUND((SUM(BE122:BE150)),  2)</f>
        <v>0</v>
      </c>
      <c r="G35" s="32"/>
      <c r="H35" s="32"/>
      <c r="I35" s="105">
        <v>0.21</v>
      </c>
      <c r="J35" s="104">
        <f>ROUND(((SUM(BE122:BE150))*I35),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ROUND((SUM(BF122:BF150)),  2)</f>
        <v>0</v>
      </c>
      <c r="G36" s="32"/>
      <c r="H36" s="32"/>
      <c r="I36" s="105">
        <v>0.15</v>
      </c>
      <c r="J36" s="104">
        <f>ROUND(((SUM(BF122:BF150))*I36),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ROUND((SUM(BG122:BG150)),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ROUND((SUM(BH122:BH150)),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ROUND((SUM(BI122:BI150)),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64" t="str">
        <f>E7</f>
        <v>Stavební úpravy objektu DPO p.č. 850, k.ú. Mariánské Hory, obec Ostrava</v>
      </c>
      <c r="F85" s="265"/>
      <c r="G85" s="265"/>
      <c r="H85" s="26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96</v>
      </c>
      <c r="L86" s="20"/>
    </row>
    <row r="87" spans="1:31" s="2" customFormat="1" ht="23.25" customHeight="1">
      <c r="A87" s="32"/>
      <c r="B87" s="33"/>
      <c r="C87" s="32"/>
      <c r="D87" s="32"/>
      <c r="E87" s="264" t="s">
        <v>97</v>
      </c>
      <c r="F87" s="263"/>
      <c r="G87" s="263"/>
      <c r="H87" s="26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3" t="str">
        <f>E11</f>
        <v>003 - Ostatní a vedlejší náklady</v>
      </c>
      <c r="F89" s="263"/>
      <c r="G89" s="263"/>
      <c r="H89" s="263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30. 8. 2022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Dopravní podnik Ostrava a.s.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101</v>
      </c>
      <c r="D96" s="106"/>
      <c r="E96" s="106"/>
      <c r="F96" s="106"/>
      <c r="G96" s="106"/>
      <c r="H96" s="106"/>
      <c r="I96" s="106"/>
      <c r="J96" s="115" t="s">
        <v>102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103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104</v>
      </c>
    </row>
    <row r="99" spans="1:47" s="9" customFormat="1" ht="24.95" customHeight="1">
      <c r="B99" s="117"/>
      <c r="D99" s="118" t="s">
        <v>891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10" customFormat="1" ht="19.899999999999999" customHeight="1">
      <c r="B100" s="121"/>
      <c r="D100" s="122" t="s">
        <v>892</v>
      </c>
      <c r="E100" s="123"/>
      <c r="F100" s="123"/>
      <c r="G100" s="123"/>
      <c r="H100" s="123"/>
      <c r="I100" s="123"/>
      <c r="J100" s="124">
        <f>J124</f>
        <v>0</v>
      </c>
      <c r="L100" s="121"/>
    </row>
    <row r="101" spans="1:47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4.95" customHeight="1">
      <c r="A107" s="32"/>
      <c r="B107" s="33"/>
      <c r="C107" s="21" t="s">
        <v>125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26.25" customHeight="1">
      <c r="A110" s="32"/>
      <c r="B110" s="33"/>
      <c r="C110" s="32"/>
      <c r="D110" s="32"/>
      <c r="E110" s="264" t="str">
        <f>E7</f>
        <v>Stavební úpravy objektu DPO p.č. 850, k.ú. Mariánské Hory, obec Ostrava</v>
      </c>
      <c r="F110" s="265"/>
      <c r="G110" s="265"/>
      <c r="H110" s="265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>
      <c r="B111" s="20"/>
      <c r="C111" s="27" t="s">
        <v>96</v>
      </c>
      <c r="L111" s="20"/>
    </row>
    <row r="112" spans="1:47" s="2" customFormat="1" ht="23.25" customHeight="1">
      <c r="A112" s="32"/>
      <c r="B112" s="33"/>
      <c r="C112" s="32"/>
      <c r="D112" s="32"/>
      <c r="E112" s="264" t="s">
        <v>97</v>
      </c>
      <c r="F112" s="263"/>
      <c r="G112" s="263"/>
      <c r="H112" s="26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98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43" t="str">
        <f>E11</f>
        <v>003 - Ostatní a vedlejší náklady</v>
      </c>
      <c r="F114" s="263"/>
      <c r="G114" s="263"/>
      <c r="H114" s="263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F14</f>
        <v xml:space="preserve"> </v>
      </c>
      <c r="G116" s="32"/>
      <c r="H116" s="32"/>
      <c r="I116" s="27" t="s">
        <v>22</v>
      </c>
      <c r="J116" s="55" t="str">
        <f>IF(J14="","",J14)</f>
        <v>30. 8. 2022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2"/>
      <c r="E118" s="32"/>
      <c r="F118" s="25" t="str">
        <f>E17</f>
        <v>Dopravní podnik Ostrava a.s.</v>
      </c>
      <c r="G118" s="32"/>
      <c r="H118" s="32"/>
      <c r="I118" s="27" t="s">
        <v>30</v>
      </c>
      <c r="J118" s="30" t="str">
        <f>E23</f>
        <v>RP Projekt s.r.o.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2"/>
      <c r="E119" s="32"/>
      <c r="F119" s="25" t="str">
        <f>IF(E20="","",E20)</f>
        <v>Vyplň údaj</v>
      </c>
      <c r="G119" s="32"/>
      <c r="H119" s="32"/>
      <c r="I119" s="27" t="s">
        <v>33</v>
      </c>
      <c r="J119" s="30" t="str">
        <f>E26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5"/>
      <c r="B121" s="126"/>
      <c r="C121" s="127" t="s">
        <v>126</v>
      </c>
      <c r="D121" s="128" t="s">
        <v>60</v>
      </c>
      <c r="E121" s="128" t="s">
        <v>56</v>
      </c>
      <c r="F121" s="128" t="s">
        <v>57</v>
      </c>
      <c r="G121" s="128" t="s">
        <v>127</v>
      </c>
      <c r="H121" s="128" t="s">
        <v>128</v>
      </c>
      <c r="I121" s="128" t="s">
        <v>129</v>
      </c>
      <c r="J121" s="128" t="s">
        <v>102</v>
      </c>
      <c r="K121" s="129" t="s">
        <v>130</v>
      </c>
      <c r="L121" s="130"/>
      <c r="M121" s="62" t="s">
        <v>1</v>
      </c>
      <c r="N121" s="63" t="s">
        <v>39</v>
      </c>
      <c r="O121" s="63" t="s">
        <v>131</v>
      </c>
      <c r="P121" s="63" t="s">
        <v>132</v>
      </c>
      <c r="Q121" s="63" t="s">
        <v>133</v>
      </c>
      <c r="R121" s="63" t="s">
        <v>134</v>
      </c>
      <c r="S121" s="63" t="s">
        <v>135</v>
      </c>
      <c r="T121" s="64" t="s">
        <v>136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>
      <c r="A122" s="32"/>
      <c r="B122" s="33"/>
      <c r="C122" s="69" t="s">
        <v>137</v>
      </c>
      <c r="D122" s="32"/>
      <c r="E122" s="32"/>
      <c r="F122" s="32"/>
      <c r="G122" s="32"/>
      <c r="H122" s="32"/>
      <c r="I122" s="32"/>
      <c r="J122" s="131">
        <f>BK122</f>
        <v>0</v>
      </c>
      <c r="K122" s="32"/>
      <c r="L122" s="33"/>
      <c r="M122" s="65"/>
      <c r="N122" s="56"/>
      <c r="O122" s="66"/>
      <c r="P122" s="132">
        <f>P123</f>
        <v>0</v>
      </c>
      <c r="Q122" s="66"/>
      <c r="R122" s="132">
        <f>R123</f>
        <v>0</v>
      </c>
      <c r="S122" s="66"/>
      <c r="T122" s="133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104</v>
      </c>
      <c r="BK122" s="134">
        <f>BK123</f>
        <v>0</v>
      </c>
    </row>
    <row r="123" spans="1:65" s="12" customFormat="1" ht="25.9" customHeight="1">
      <c r="B123" s="135"/>
      <c r="D123" s="136" t="s">
        <v>74</v>
      </c>
      <c r="E123" s="137" t="s">
        <v>893</v>
      </c>
      <c r="F123" s="137" t="s">
        <v>824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0</v>
      </c>
      <c r="S123" s="141"/>
      <c r="T123" s="143">
        <f>T124</f>
        <v>0</v>
      </c>
      <c r="AR123" s="136" t="s">
        <v>147</v>
      </c>
      <c r="AT123" s="144" t="s">
        <v>74</v>
      </c>
      <c r="AU123" s="144" t="s">
        <v>75</v>
      </c>
      <c r="AY123" s="136" t="s">
        <v>140</v>
      </c>
      <c r="BK123" s="145">
        <f>BK124</f>
        <v>0</v>
      </c>
    </row>
    <row r="124" spans="1:65" s="12" customFormat="1" ht="22.9" customHeight="1">
      <c r="B124" s="135"/>
      <c r="D124" s="136" t="s">
        <v>74</v>
      </c>
      <c r="E124" s="146" t="s">
        <v>894</v>
      </c>
      <c r="F124" s="146" t="s">
        <v>93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SUM(P125:P150)</f>
        <v>0</v>
      </c>
      <c r="Q124" s="141"/>
      <c r="R124" s="142">
        <f>SUM(R125:R150)</f>
        <v>0</v>
      </c>
      <c r="S124" s="141"/>
      <c r="T124" s="143">
        <f>SUM(T125:T150)</f>
        <v>0</v>
      </c>
      <c r="AR124" s="136" t="s">
        <v>147</v>
      </c>
      <c r="AT124" s="144" t="s">
        <v>74</v>
      </c>
      <c r="AU124" s="144" t="s">
        <v>81</v>
      </c>
      <c r="AY124" s="136" t="s">
        <v>140</v>
      </c>
      <c r="BK124" s="145">
        <f>SUM(BK125:BK150)</f>
        <v>0</v>
      </c>
    </row>
    <row r="125" spans="1:65" s="2" customFormat="1" ht="16.5" customHeight="1">
      <c r="A125" s="32"/>
      <c r="B125" s="148"/>
      <c r="C125" s="149" t="s">
        <v>81</v>
      </c>
      <c r="D125" s="149" t="s">
        <v>142</v>
      </c>
      <c r="E125" s="150" t="s">
        <v>895</v>
      </c>
      <c r="F125" s="151" t="s">
        <v>896</v>
      </c>
      <c r="G125" s="152" t="s">
        <v>306</v>
      </c>
      <c r="H125" s="153">
        <v>1</v>
      </c>
      <c r="I125" s="154"/>
      <c r="J125" s="155">
        <f>ROUND(I125*H125,2)</f>
        <v>0</v>
      </c>
      <c r="K125" s="151" t="s">
        <v>1</v>
      </c>
      <c r="L125" s="33"/>
      <c r="M125" s="156" t="s">
        <v>1</v>
      </c>
      <c r="N125" s="157" t="s">
        <v>40</v>
      </c>
      <c r="O125" s="58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0" t="s">
        <v>829</v>
      </c>
      <c r="AT125" s="160" t="s">
        <v>142</v>
      </c>
      <c r="AU125" s="160" t="s">
        <v>83</v>
      </c>
      <c r="AY125" s="17" t="s">
        <v>140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7" t="s">
        <v>81</v>
      </c>
      <c r="BK125" s="161">
        <f>ROUND(I125*H125,2)</f>
        <v>0</v>
      </c>
      <c r="BL125" s="17" t="s">
        <v>829</v>
      </c>
      <c r="BM125" s="160" t="s">
        <v>897</v>
      </c>
    </row>
    <row r="126" spans="1:65" s="2" customFormat="1">
      <c r="A126" s="32"/>
      <c r="B126" s="33"/>
      <c r="C126" s="32"/>
      <c r="D126" s="162" t="s">
        <v>149</v>
      </c>
      <c r="E126" s="32"/>
      <c r="F126" s="163" t="s">
        <v>896</v>
      </c>
      <c r="G126" s="32"/>
      <c r="H126" s="32"/>
      <c r="I126" s="164"/>
      <c r="J126" s="32"/>
      <c r="K126" s="32"/>
      <c r="L126" s="33"/>
      <c r="M126" s="165"/>
      <c r="N126" s="166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149</v>
      </c>
      <c r="AU126" s="17" t="s">
        <v>83</v>
      </c>
    </row>
    <row r="127" spans="1:65" s="2" customFormat="1" ht="16.5" customHeight="1">
      <c r="A127" s="32"/>
      <c r="B127" s="148"/>
      <c r="C127" s="149" t="s">
        <v>83</v>
      </c>
      <c r="D127" s="149" t="s">
        <v>142</v>
      </c>
      <c r="E127" s="150" t="s">
        <v>898</v>
      </c>
      <c r="F127" s="151" t="s">
        <v>899</v>
      </c>
      <c r="G127" s="152" t="s">
        <v>306</v>
      </c>
      <c r="H127" s="153">
        <v>1</v>
      </c>
      <c r="I127" s="154"/>
      <c r="J127" s="155">
        <f>ROUND(I127*H127,2)</f>
        <v>0</v>
      </c>
      <c r="K127" s="151" t="s">
        <v>1</v>
      </c>
      <c r="L127" s="33"/>
      <c r="M127" s="156" t="s">
        <v>1</v>
      </c>
      <c r="N127" s="157" t="s">
        <v>40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0" t="s">
        <v>829</v>
      </c>
      <c r="AT127" s="160" t="s">
        <v>142</v>
      </c>
      <c r="AU127" s="160" t="s">
        <v>83</v>
      </c>
      <c r="AY127" s="17" t="s">
        <v>140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81</v>
      </c>
      <c r="BK127" s="161">
        <f>ROUND(I127*H127,2)</f>
        <v>0</v>
      </c>
      <c r="BL127" s="17" t="s">
        <v>829</v>
      </c>
      <c r="BM127" s="160" t="s">
        <v>900</v>
      </c>
    </row>
    <row r="128" spans="1:65" s="2" customFormat="1">
      <c r="A128" s="32"/>
      <c r="B128" s="33"/>
      <c r="C128" s="32"/>
      <c r="D128" s="162" t="s">
        <v>149</v>
      </c>
      <c r="E128" s="32"/>
      <c r="F128" s="163" t="s">
        <v>899</v>
      </c>
      <c r="G128" s="32"/>
      <c r="H128" s="32"/>
      <c r="I128" s="164"/>
      <c r="J128" s="32"/>
      <c r="K128" s="32"/>
      <c r="L128" s="33"/>
      <c r="M128" s="165"/>
      <c r="N128" s="166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149</v>
      </c>
      <c r="AU128" s="17" t="s">
        <v>83</v>
      </c>
    </row>
    <row r="129" spans="1:65" s="2" customFormat="1" ht="16.5" customHeight="1">
      <c r="A129" s="32"/>
      <c r="B129" s="148"/>
      <c r="C129" s="149" t="s">
        <v>158</v>
      </c>
      <c r="D129" s="149" t="s">
        <v>142</v>
      </c>
      <c r="E129" s="150" t="s">
        <v>901</v>
      </c>
      <c r="F129" s="151" t="s">
        <v>902</v>
      </c>
      <c r="G129" s="152" t="s">
        <v>903</v>
      </c>
      <c r="H129" s="153">
        <v>16</v>
      </c>
      <c r="I129" s="154"/>
      <c r="J129" s="155">
        <f>ROUND(I129*H129,2)</f>
        <v>0</v>
      </c>
      <c r="K129" s="151" t="s">
        <v>1</v>
      </c>
      <c r="L129" s="33"/>
      <c r="M129" s="156" t="s">
        <v>1</v>
      </c>
      <c r="N129" s="157" t="s">
        <v>40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829</v>
      </c>
      <c r="AT129" s="160" t="s">
        <v>142</v>
      </c>
      <c r="AU129" s="160" t="s">
        <v>83</v>
      </c>
      <c r="AY129" s="17" t="s">
        <v>140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81</v>
      </c>
      <c r="BK129" s="161">
        <f>ROUND(I129*H129,2)</f>
        <v>0</v>
      </c>
      <c r="BL129" s="17" t="s">
        <v>829</v>
      </c>
      <c r="BM129" s="160" t="s">
        <v>904</v>
      </c>
    </row>
    <row r="130" spans="1:65" s="2" customFormat="1">
      <c r="A130" s="32"/>
      <c r="B130" s="33"/>
      <c r="C130" s="32"/>
      <c r="D130" s="162" t="s">
        <v>149</v>
      </c>
      <c r="E130" s="32"/>
      <c r="F130" s="163" t="s">
        <v>902</v>
      </c>
      <c r="G130" s="32"/>
      <c r="H130" s="32"/>
      <c r="I130" s="164"/>
      <c r="J130" s="32"/>
      <c r="K130" s="32"/>
      <c r="L130" s="33"/>
      <c r="M130" s="165"/>
      <c r="N130" s="166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149</v>
      </c>
      <c r="AU130" s="17" t="s">
        <v>83</v>
      </c>
    </row>
    <row r="131" spans="1:65" s="2" customFormat="1" ht="21.75" customHeight="1">
      <c r="A131" s="32"/>
      <c r="B131" s="148"/>
      <c r="C131" s="149" t="s">
        <v>147</v>
      </c>
      <c r="D131" s="149" t="s">
        <v>142</v>
      </c>
      <c r="E131" s="150" t="s">
        <v>905</v>
      </c>
      <c r="F131" s="151" t="s">
        <v>906</v>
      </c>
      <c r="G131" s="152" t="s">
        <v>306</v>
      </c>
      <c r="H131" s="153">
        <v>1</v>
      </c>
      <c r="I131" s="154"/>
      <c r="J131" s="155">
        <f>ROUND(I131*H131,2)</f>
        <v>0</v>
      </c>
      <c r="K131" s="151" t="s">
        <v>1</v>
      </c>
      <c r="L131" s="33"/>
      <c r="M131" s="156" t="s">
        <v>1</v>
      </c>
      <c r="N131" s="157" t="s">
        <v>40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829</v>
      </c>
      <c r="AT131" s="160" t="s">
        <v>142</v>
      </c>
      <c r="AU131" s="160" t="s">
        <v>83</v>
      </c>
      <c r="AY131" s="17" t="s">
        <v>140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7" t="s">
        <v>81</v>
      </c>
      <c r="BK131" s="161">
        <f>ROUND(I131*H131,2)</f>
        <v>0</v>
      </c>
      <c r="BL131" s="17" t="s">
        <v>829</v>
      </c>
      <c r="BM131" s="160" t="s">
        <v>907</v>
      </c>
    </row>
    <row r="132" spans="1:65" s="2" customFormat="1" ht="19.5">
      <c r="A132" s="32"/>
      <c r="B132" s="33"/>
      <c r="C132" s="32"/>
      <c r="D132" s="162" t="s">
        <v>149</v>
      </c>
      <c r="E132" s="32"/>
      <c r="F132" s="163" t="s">
        <v>908</v>
      </c>
      <c r="G132" s="32"/>
      <c r="H132" s="32"/>
      <c r="I132" s="164"/>
      <c r="J132" s="32"/>
      <c r="K132" s="32"/>
      <c r="L132" s="33"/>
      <c r="M132" s="165"/>
      <c r="N132" s="166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149</v>
      </c>
      <c r="AU132" s="17" t="s">
        <v>83</v>
      </c>
    </row>
    <row r="133" spans="1:65" s="2" customFormat="1" ht="24.2" customHeight="1">
      <c r="A133" s="32"/>
      <c r="B133" s="148"/>
      <c r="C133" s="149" t="s">
        <v>171</v>
      </c>
      <c r="D133" s="149" t="s">
        <v>142</v>
      </c>
      <c r="E133" s="150" t="s">
        <v>909</v>
      </c>
      <c r="F133" s="151" t="s">
        <v>910</v>
      </c>
      <c r="G133" s="152" t="s">
        <v>306</v>
      </c>
      <c r="H133" s="153">
        <v>1</v>
      </c>
      <c r="I133" s="154"/>
      <c r="J133" s="155">
        <f>ROUND(I133*H133,2)</f>
        <v>0</v>
      </c>
      <c r="K133" s="151" t="s">
        <v>1</v>
      </c>
      <c r="L133" s="33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0" t="s">
        <v>829</v>
      </c>
      <c r="AT133" s="160" t="s">
        <v>142</v>
      </c>
      <c r="AU133" s="160" t="s">
        <v>83</v>
      </c>
      <c r="AY133" s="17" t="s">
        <v>140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7" t="s">
        <v>81</v>
      </c>
      <c r="BK133" s="161">
        <f>ROUND(I133*H133,2)</f>
        <v>0</v>
      </c>
      <c r="BL133" s="17" t="s">
        <v>829</v>
      </c>
      <c r="BM133" s="160" t="s">
        <v>911</v>
      </c>
    </row>
    <row r="134" spans="1:65" s="2" customFormat="1" ht="19.5">
      <c r="A134" s="32"/>
      <c r="B134" s="33"/>
      <c r="C134" s="32"/>
      <c r="D134" s="162" t="s">
        <v>149</v>
      </c>
      <c r="E134" s="32"/>
      <c r="F134" s="163" t="s">
        <v>910</v>
      </c>
      <c r="G134" s="32"/>
      <c r="H134" s="32"/>
      <c r="I134" s="164"/>
      <c r="J134" s="32"/>
      <c r="K134" s="32"/>
      <c r="L134" s="33"/>
      <c r="M134" s="165"/>
      <c r="N134" s="166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149</v>
      </c>
      <c r="AU134" s="17" t="s">
        <v>83</v>
      </c>
    </row>
    <row r="135" spans="1:65" s="2" customFormat="1" ht="49.15" customHeight="1">
      <c r="A135" s="32"/>
      <c r="B135" s="148"/>
      <c r="C135" s="149" t="s">
        <v>178</v>
      </c>
      <c r="D135" s="149" t="s">
        <v>142</v>
      </c>
      <c r="E135" s="150" t="s">
        <v>912</v>
      </c>
      <c r="F135" s="151" t="s">
        <v>913</v>
      </c>
      <c r="G135" s="152" t="s">
        <v>306</v>
      </c>
      <c r="H135" s="153">
        <v>1</v>
      </c>
      <c r="I135" s="154"/>
      <c r="J135" s="155">
        <f>ROUND(I135*H135,2)</f>
        <v>0</v>
      </c>
      <c r="K135" s="151" t="s">
        <v>1</v>
      </c>
      <c r="L135" s="33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829</v>
      </c>
      <c r="AT135" s="160" t="s">
        <v>142</v>
      </c>
      <c r="AU135" s="160" t="s">
        <v>83</v>
      </c>
      <c r="AY135" s="17" t="s">
        <v>140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81</v>
      </c>
      <c r="BK135" s="161">
        <f>ROUND(I135*H135,2)</f>
        <v>0</v>
      </c>
      <c r="BL135" s="17" t="s">
        <v>829</v>
      </c>
      <c r="BM135" s="160" t="s">
        <v>914</v>
      </c>
    </row>
    <row r="136" spans="1:65" s="2" customFormat="1" ht="29.25">
      <c r="A136" s="32"/>
      <c r="B136" s="33"/>
      <c r="C136" s="32"/>
      <c r="D136" s="162" t="s">
        <v>149</v>
      </c>
      <c r="E136" s="32"/>
      <c r="F136" s="163" t="s">
        <v>913</v>
      </c>
      <c r="G136" s="32"/>
      <c r="H136" s="32"/>
      <c r="I136" s="164"/>
      <c r="J136" s="32"/>
      <c r="K136" s="32"/>
      <c r="L136" s="33"/>
      <c r="M136" s="165"/>
      <c r="N136" s="166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149</v>
      </c>
      <c r="AU136" s="17" t="s">
        <v>83</v>
      </c>
    </row>
    <row r="137" spans="1:65" s="2" customFormat="1" ht="33" customHeight="1">
      <c r="A137" s="32"/>
      <c r="B137" s="148"/>
      <c r="C137" s="149" t="s">
        <v>185</v>
      </c>
      <c r="D137" s="149" t="s">
        <v>142</v>
      </c>
      <c r="E137" s="150" t="s">
        <v>915</v>
      </c>
      <c r="F137" s="151" t="s">
        <v>916</v>
      </c>
      <c r="G137" s="152" t="s">
        <v>306</v>
      </c>
      <c r="H137" s="153">
        <v>1</v>
      </c>
      <c r="I137" s="154"/>
      <c r="J137" s="155">
        <f>ROUND(I137*H137,2)</f>
        <v>0</v>
      </c>
      <c r="K137" s="151" t="s">
        <v>1</v>
      </c>
      <c r="L137" s="33"/>
      <c r="M137" s="156" t="s">
        <v>1</v>
      </c>
      <c r="N137" s="157" t="s">
        <v>40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0" t="s">
        <v>829</v>
      </c>
      <c r="AT137" s="160" t="s">
        <v>142</v>
      </c>
      <c r="AU137" s="160" t="s">
        <v>83</v>
      </c>
      <c r="AY137" s="17" t="s">
        <v>140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81</v>
      </c>
      <c r="BK137" s="161">
        <f>ROUND(I137*H137,2)</f>
        <v>0</v>
      </c>
      <c r="BL137" s="17" t="s">
        <v>829</v>
      </c>
      <c r="BM137" s="160" t="s">
        <v>917</v>
      </c>
    </row>
    <row r="138" spans="1:65" s="2" customFormat="1" ht="29.25">
      <c r="A138" s="32"/>
      <c r="B138" s="33"/>
      <c r="C138" s="32"/>
      <c r="D138" s="162" t="s">
        <v>149</v>
      </c>
      <c r="E138" s="32"/>
      <c r="F138" s="163" t="s">
        <v>918</v>
      </c>
      <c r="G138" s="32"/>
      <c r="H138" s="32"/>
      <c r="I138" s="164"/>
      <c r="J138" s="32"/>
      <c r="K138" s="32"/>
      <c r="L138" s="33"/>
      <c r="M138" s="165"/>
      <c r="N138" s="166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149</v>
      </c>
      <c r="AU138" s="17" t="s">
        <v>83</v>
      </c>
    </row>
    <row r="139" spans="1:65" s="2" customFormat="1" ht="62.65" customHeight="1">
      <c r="A139" s="32"/>
      <c r="B139" s="148"/>
      <c r="C139" s="149" t="s">
        <v>195</v>
      </c>
      <c r="D139" s="149" t="s">
        <v>142</v>
      </c>
      <c r="E139" s="150" t="s">
        <v>919</v>
      </c>
      <c r="F139" s="151" t="s">
        <v>920</v>
      </c>
      <c r="G139" s="152" t="s">
        <v>306</v>
      </c>
      <c r="H139" s="153">
        <v>1</v>
      </c>
      <c r="I139" s="154"/>
      <c r="J139" s="155">
        <f>ROUND(I139*H139,2)</f>
        <v>0</v>
      </c>
      <c r="K139" s="151" t="s">
        <v>1</v>
      </c>
      <c r="L139" s="33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0" t="s">
        <v>829</v>
      </c>
      <c r="AT139" s="160" t="s">
        <v>142</v>
      </c>
      <c r="AU139" s="160" t="s">
        <v>83</v>
      </c>
      <c r="AY139" s="17" t="s">
        <v>140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7" t="s">
        <v>81</v>
      </c>
      <c r="BK139" s="161">
        <f>ROUND(I139*H139,2)</f>
        <v>0</v>
      </c>
      <c r="BL139" s="17" t="s">
        <v>829</v>
      </c>
      <c r="BM139" s="160" t="s">
        <v>921</v>
      </c>
    </row>
    <row r="140" spans="1:65" s="2" customFormat="1" ht="48.75">
      <c r="A140" s="32"/>
      <c r="B140" s="33"/>
      <c r="C140" s="32"/>
      <c r="D140" s="162" t="s">
        <v>149</v>
      </c>
      <c r="E140" s="32"/>
      <c r="F140" s="163" t="s">
        <v>922</v>
      </c>
      <c r="G140" s="32"/>
      <c r="H140" s="32"/>
      <c r="I140" s="164"/>
      <c r="J140" s="32"/>
      <c r="K140" s="32"/>
      <c r="L140" s="33"/>
      <c r="M140" s="165"/>
      <c r="N140" s="166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149</v>
      </c>
      <c r="AU140" s="17" t="s">
        <v>83</v>
      </c>
    </row>
    <row r="141" spans="1:65" s="2" customFormat="1" ht="24.2" customHeight="1">
      <c r="A141" s="32"/>
      <c r="B141" s="148"/>
      <c r="C141" s="149" t="s">
        <v>200</v>
      </c>
      <c r="D141" s="149" t="s">
        <v>142</v>
      </c>
      <c r="E141" s="150" t="s">
        <v>923</v>
      </c>
      <c r="F141" s="151" t="s">
        <v>924</v>
      </c>
      <c r="G141" s="152" t="s">
        <v>925</v>
      </c>
      <c r="H141" s="153">
        <v>1</v>
      </c>
      <c r="I141" s="154"/>
      <c r="J141" s="155">
        <f>ROUND(I141*H141,2)</f>
        <v>0</v>
      </c>
      <c r="K141" s="151" t="s">
        <v>1</v>
      </c>
      <c r="L141" s="33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0" t="s">
        <v>147</v>
      </c>
      <c r="AT141" s="160" t="s">
        <v>142</v>
      </c>
      <c r="AU141" s="160" t="s">
        <v>83</v>
      </c>
      <c r="AY141" s="17" t="s">
        <v>140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7" t="s">
        <v>81</v>
      </c>
      <c r="BK141" s="161">
        <f>ROUND(I141*H141,2)</f>
        <v>0</v>
      </c>
      <c r="BL141" s="17" t="s">
        <v>147</v>
      </c>
      <c r="BM141" s="160" t="s">
        <v>926</v>
      </c>
    </row>
    <row r="142" spans="1:65" s="2" customFormat="1" ht="39">
      <c r="A142" s="32"/>
      <c r="B142" s="33"/>
      <c r="C142" s="32"/>
      <c r="D142" s="162" t="s">
        <v>149</v>
      </c>
      <c r="E142" s="32"/>
      <c r="F142" s="163" t="s">
        <v>927</v>
      </c>
      <c r="G142" s="32"/>
      <c r="H142" s="32"/>
      <c r="I142" s="164"/>
      <c r="J142" s="32"/>
      <c r="K142" s="32"/>
      <c r="L142" s="33"/>
      <c r="M142" s="165"/>
      <c r="N142" s="166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149</v>
      </c>
      <c r="AU142" s="17" t="s">
        <v>83</v>
      </c>
    </row>
    <row r="143" spans="1:65" s="2" customFormat="1" ht="76.349999999999994" customHeight="1">
      <c r="A143" s="32"/>
      <c r="B143" s="148"/>
      <c r="C143" s="149" t="s">
        <v>207</v>
      </c>
      <c r="D143" s="149" t="s">
        <v>142</v>
      </c>
      <c r="E143" s="150" t="s">
        <v>928</v>
      </c>
      <c r="F143" s="151" t="s">
        <v>929</v>
      </c>
      <c r="G143" s="152" t="s">
        <v>306</v>
      </c>
      <c r="H143" s="153">
        <v>1</v>
      </c>
      <c r="I143" s="154"/>
      <c r="J143" s="155">
        <f>ROUND(I143*H143,2)</f>
        <v>0</v>
      </c>
      <c r="K143" s="151" t="s">
        <v>1</v>
      </c>
      <c r="L143" s="33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0" t="s">
        <v>829</v>
      </c>
      <c r="AT143" s="160" t="s">
        <v>142</v>
      </c>
      <c r="AU143" s="160" t="s">
        <v>83</v>
      </c>
      <c r="AY143" s="17" t="s">
        <v>140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7" t="s">
        <v>81</v>
      </c>
      <c r="BK143" s="161">
        <f>ROUND(I143*H143,2)</f>
        <v>0</v>
      </c>
      <c r="BL143" s="17" t="s">
        <v>829</v>
      </c>
      <c r="BM143" s="160" t="s">
        <v>930</v>
      </c>
    </row>
    <row r="144" spans="1:65" s="2" customFormat="1" ht="48.75">
      <c r="A144" s="32"/>
      <c r="B144" s="33"/>
      <c r="C144" s="32"/>
      <c r="D144" s="162" t="s">
        <v>149</v>
      </c>
      <c r="E144" s="32"/>
      <c r="F144" s="163" t="s">
        <v>929</v>
      </c>
      <c r="G144" s="32"/>
      <c r="H144" s="32"/>
      <c r="I144" s="164"/>
      <c r="J144" s="32"/>
      <c r="K144" s="32"/>
      <c r="L144" s="33"/>
      <c r="M144" s="165"/>
      <c r="N144" s="166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149</v>
      </c>
      <c r="AU144" s="17" t="s">
        <v>83</v>
      </c>
    </row>
    <row r="145" spans="1:65" s="2" customFormat="1" ht="44.25" customHeight="1">
      <c r="A145" s="32"/>
      <c r="B145" s="148"/>
      <c r="C145" s="149" t="s">
        <v>212</v>
      </c>
      <c r="D145" s="149" t="s">
        <v>142</v>
      </c>
      <c r="E145" s="150" t="s">
        <v>931</v>
      </c>
      <c r="F145" s="151" t="s">
        <v>932</v>
      </c>
      <c r="G145" s="152" t="s">
        <v>306</v>
      </c>
      <c r="H145" s="153">
        <v>1</v>
      </c>
      <c r="I145" s="154"/>
      <c r="J145" s="155">
        <f>ROUND(I145*H145,2)</f>
        <v>0</v>
      </c>
      <c r="K145" s="151" t="s">
        <v>1</v>
      </c>
      <c r="L145" s="33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0" t="s">
        <v>829</v>
      </c>
      <c r="AT145" s="160" t="s">
        <v>142</v>
      </c>
      <c r="AU145" s="160" t="s">
        <v>83</v>
      </c>
      <c r="AY145" s="17" t="s">
        <v>140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7" t="s">
        <v>81</v>
      </c>
      <c r="BK145" s="161">
        <f>ROUND(I145*H145,2)</f>
        <v>0</v>
      </c>
      <c r="BL145" s="17" t="s">
        <v>829</v>
      </c>
      <c r="BM145" s="160" t="s">
        <v>933</v>
      </c>
    </row>
    <row r="146" spans="1:65" s="2" customFormat="1" ht="39">
      <c r="A146" s="32"/>
      <c r="B146" s="33"/>
      <c r="C146" s="32"/>
      <c r="D146" s="162" t="s">
        <v>149</v>
      </c>
      <c r="E146" s="32"/>
      <c r="F146" s="163" t="s">
        <v>934</v>
      </c>
      <c r="G146" s="32"/>
      <c r="H146" s="32"/>
      <c r="I146" s="164"/>
      <c r="J146" s="32"/>
      <c r="K146" s="32"/>
      <c r="L146" s="33"/>
      <c r="M146" s="165"/>
      <c r="N146" s="166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149</v>
      </c>
      <c r="AU146" s="17" t="s">
        <v>83</v>
      </c>
    </row>
    <row r="147" spans="1:65" s="2" customFormat="1" ht="24.2" customHeight="1">
      <c r="A147" s="32"/>
      <c r="B147" s="148"/>
      <c r="C147" s="149" t="s">
        <v>221</v>
      </c>
      <c r="D147" s="149" t="s">
        <v>142</v>
      </c>
      <c r="E147" s="150" t="s">
        <v>935</v>
      </c>
      <c r="F147" s="151" t="s">
        <v>936</v>
      </c>
      <c r="G147" s="152" t="s">
        <v>306</v>
      </c>
      <c r="H147" s="153">
        <v>1</v>
      </c>
      <c r="I147" s="154"/>
      <c r="J147" s="155">
        <f>ROUND(I147*H147,2)</f>
        <v>0</v>
      </c>
      <c r="K147" s="151" t="s">
        <v>1</v>
      </c>
      <c r="L147" s="33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0" t="s">
        <v>829</v>
      </c>
      <c r="AT147" s="160" t="s">
        <v>142</v>
      </c>
      <c r="AU147" s="160" t="s">
        <v>83</v>
      </c>
      <c r="AY147" s="17" t="s">
        <v>140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7" t="s">
        <v>81</v>
      </c>
      <c r="BK147" s="161">
        <f>ROUND(I147*H147,2)</f>
        <v>0</v>
      </c>
      <c r="BL147" s="17" t="s">
        <v>829</v>
      </c>
      <c r="BM147" s="160" t="s">
        <v>937</v>
      </c>
    </row>
    <row r="148" spans="1:65" s="2" customFormat="1">
      <c r="A148" s="32"/>
      <c r="B148" s="33"/>
      <c r="C148" s="32"/>
      <c r="D148" s="162" t="s">
        <v>149</v>
      </c>
      <c r="E148" s="32"/>
      <c r="F148" s="163" t="s">
        <v>936</v>
      </c>
      <c r="G148" s="32"/>
      <c r="H148" s="32"/>
      <c r="I148" s="164"/>
      <c r="J148" s="32"/>
      <c r="K148" s="32"/>
      <c r="L148" s="33"/>
      <c r="M148" s="165"/>
      <c r="N148" s="166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149</v>
      </c>
      <c r="AU148" s="17" t="s">
        <v>83</v>
      </c>
    </row>
    <row r="149" spans="1:65" s="2" customFormat="1" ht="24.2" customHeight="1">
      <c r="A149" s="32"/>
      <c r="B149" s="148"/>
      <c r="C149" s="149" t="s">
        <v>226</v>
      </c>
      <c r="D149" s="149" t="s">
        <v>142</v>
      </c>
      <c r="E149" s="150" t="s">
        <v>938</v>
      </c>
      <c r="F149" s="151" t="s">
        <v>939</v>
      </c>
      <c r="G149" s="152" t="s">
        <v>306</v>
      </c>
      <c r="H149" s="153">
        <v>1</v>
      </c>
      <c r="I149" s="154"/>
      <c r="J149" s="155">
        <f>ROUND(I149*H149,2)</f>
        <v>0</v>
      </c>
      <c r="K149" s="151" t="s">
        <v>1</v>
      </c>
      <c r="L149" s="33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829</v>
      </c>
      <c r="AT149" s="160" t="s">
        <v>142</v>
      </c>
      <c r="AU149" s="160" t="s">
        <v>83</v>
      </c>
      <c r="AY149" s="17" t="s">
        <v>140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81</v>
      </c>
      <c r="BK149" s="161">
        <f>ROUND(I149*H149,2)</f>
        <v>0</v>
      </c>
      <c r="BL149" s="17" t="s">
        <v>829</v>
      </c>
      <c r="BM149" s="160" t="s">
        <v>940</v>
      </c>
    </row>
    <row r="150" spans="1:65" s="2" customFormat="1" ht="19.5">
      <c r="A150" s="32"/>
      <c r="B150" s="33"/>
      <c r="C150" s="32"/>
      <c r="D150" s="162" t="s">
        <v>149</v>
      </c>
      <c r="E150" s="32"/>
      <c r="F150" s="163" t="s">
        <v>939</v>
      </c>
      <c r="G150" s="32"/>
      <c r="H150" s="32"/>
      <c r="I150" s="164"/>
      <c r="J150" s="32"/>
      <c r="K150" s="32"/>
      <c r="L150" s="33"/>
      <c r="M150" s="202"/>
      <c r="N150" s="203"/>
      <c r="O150" s="204"/>
      <c r="P150" s="204"/>
      <c r="Q150" s="204"/>
      <c r="R150" s="204"/>
      <c r="S150" s="204"/>
      <c r="T150" s="20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149</v>
      </c>
      <c r="AU150" s="17" t="s">
        <v>83</v>
      </c>
    </row>
    <row r="151" spans="1:65" s="2" customFormat="1" ht="6.95" customHeight="1">
      <c r="A151" s="32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33"/>
      <c r="M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</sheetData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stavby</vt:lpstr>
      <vt:lpstr>001 - Stavební část</vt:lpstr>
      <vt:lpstr>001 - Stavební část - výmalba</vt:lpstr>
      <vt:lpstr>002 - Elektroinstalace - ...</vt:lpstr>
      <vt:lpstr>003 - Ostatní a vedlejší ...</vt:lpstr>
      <vt:lpstr>'001 - Stavební část'!Názvy_tisku</vt:lpstr>
      <vt:lpstr>'002 - Elektroinstalace - ...'!Názvy_tisku</vt:lpstr>
      <vt:lpstr>'003 - Ostatní a vedlejší ...'!Názvy_tisku</vt:lpstr>
      <vt:lpstr>'Rekapitulace stavby'!Názvy_tisku</vt:lpstr>
      <vt:lpstr>'001 - Stavební část'!Oblast_tisku</vt:lpstr>
      <vt:lpstr>'002 - Elektroinstalace - ...'!Oblast_tisku</vt:lpstr>
      <vt:lpstr>'003 -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Kolarčíková Eva, Ing.</cp:lastModifiedBy>
  <dcterms:created xsi:type="dcterms:W3CDTF">2023-07-03T04:46:25Z</dcterms:created>
  <dcterms:modified xsi:type="dcterms:W3CDTF">2023-07-04T10:45:32Z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2023-07-03T04:49:36Z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925a5969-158e-4fc8-a0a2-e18186725182</vt:lpwstr>
  </property>
  <property fmtid="{D5CDD505-2E9C-101B-9397-08002B2CF9AE}" pid="8" name="MSIP_Label_43f08ec5-d6d9-4227-8387-ccbfcb3632c4_ContentBits">
    <vt:lpwstr>0</vt:lpwstr>
  </property>
</Properties>
</file>